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fabianasiqueira_prestserv_petrobras_com_br/Documents/Área de Trabalho/C3 Resultado/05 - Maio 2026/"/>
    </mc:Choice>
  </mc:AlternateContent>
  <xr:revisionPtr revIDLastSave="2" documentId="8_{8C1DCC07-0DC8-40F1-BDA1-4C4322CC2D26}" xr6:coauthVersionLast="47" xr6:coauthVersionMax="47" xr10:uidLastSave="{61085FB5-DF48-4EC4-B0B2-3060226A47C2}"/>
  <bookViews>
    <workbookView xWindow="-28920" yWindow="-90" windowWidth="29040" windowHeight="15720" activeTab="2" xr2:uid="{62AB7256-4454-4422-AA84-48DFD2563E89}"/>
  </bookViews>
  <sheets>
    <sheet name="PREMISSAS" sheetId="75" r:id="rId1"/>
    <sheet name="RESUMO CRON FINANC" sheetId="72" r:id="rId2"/>
    <sheet name="CRONO SERV" sheetId="38" r:id="rId3"/>
    <sheet name="Planilha3" sheetId="79" state="hidden" r:id="rId4"/>
    <sheet name="CRONO BENS" sheetId="69" r:id="rId5"/>
    <sheet name="CRONO PROJETOS_TOPO" sheetId="71" r:id="rId6"/>
    <sheet name="PREV. MENSAL MAIO26" sheetId="76" r:id="rId7"/>
    <sheet name="MC_SS 228" sheetId="65" r:id="rId8"/>
    <sheet name="MC_SS 172" sheetId="53" r:id="rId9"/>
    <sheet name="MC_SS 171" sheetId="54" r:id="rId10"/>
    <sheet name="MC_SS 166" sheetId="58" r:id="rId11"/>
    <sheet name="MC_SS 162" sheetId="62" r:id="rId12"/>
    <sheet name="MC_SS_160" sheetId="47" r:id="rId13"/>
    <sheet name="MC_SS 160" sheetId="63" r:id="rId14"/>
    <sheet name="MC_SS 158" sheetId="64" r:id="rId15"/>
    <sheet name="MC_SS_157" sheetId="46" r:id="rId16"/>
    <sheet name="MC_SS 148" sheetId="59" r:id="rId17"/>
    <sheet name="MC_SS_136" sheetId="39" r:id="rId18"/>
    <sheet name="MC_SS_135" sheetId="40" r:id="rId19"/>
    <sheet name="MC_SS_132_2025" sheetId="68" r:id="rId20"/>
    <sheet name="MC_SS_133" sheetId="41" r:id="rId21"/>
    <sheet name="MC_SS_132_2026" sheetId="42" r:id="rId22"/>
    <sheet name="MC_SS_126" sheetId="43" r:id="rId23"/>
    <sheet name="MC_SS_110" sheetId="19" r:id="rId24"/>
    <sheet name="MC_SS_103" sheetId="44" r:id="rId25"/>
    <sheet name="MC_SS 100" sheetId="52" r:id="rId26"/>
    <sheet name="MC_SS_109" sheetId="18" r:id="rId27"/>
    <sheet name="MC_SS 98" sheetId="57" r:id="rId28"/>
    <sheet name="MC_SS 97" sheetId="56" r:id="rId29"/>
    <sheet name="MC_SS 96" sheetId="55" r:id="rId30"/>
    <sheet name="MC_SS_90" sheetId="45" r:id="rId31"/>
    <sheet name="MC_SS 94" sheetId="60" r:id="rId32"/>
    <sheet name="MC_SS 89" sheetId="66" r:id="rId33"/>
    <sheet name="MC_SS 74" sheetId="61" r:id="rId34"/>
    <sheet name="MC_SS_63" sheetId="49" r:id="rId35"/>
    <sheet name="MC_SS_66" sheetId="48" r:id="rId36"/>
    <sheet name="MC_SS_45" sheetId="24" r:id="rId37"/>
    <sheet name="MC_SS_44" sheetId="23" r:id="rId38"/>
    <sheet name="MC_SS_39" sheetId="29" r:id="rId39"/>
    <sheet name="MC_SS_36" sheetId="51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\0">#REF!</definedName>
    <definedName name="\1">#REF!</definedName>
    <definedName name="\2">#REF!</definedName>
    <definedName name="\a" localSheetId="1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#REF!</definedName>
    <definedName name="\l">#REF!</definedName>
    <definedName name="\m">#N/A</definedName>
    <definedName name="\n">#REF!</definedName>
    <definedName name="\O">#REF!</definedName>
    <definedName name="\p">#N/A</definedName>
    <definedName name="\q">#N/A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z">#N/A</definedName>
    <definedName name="_">#REF!</definedName>
    <definedName name="__________________OUT98" localSheetId="25" hidden="1">{#N/A,#N/A,TRUE,"Serviços"}</definedName>
    <definedName name="__________________OUT98" localSheetId="16" hidden="1">{#N/A,#N/A,TRUE,"Serviços"}</definedName>
    <definedName name="__________________OUT98" localSheetId="14" hidden="1">{#N/A,#N/A,TRUE,"Serviços"}</definedName>
    <definedName name="__________________OUT98" localSheetId="13" hidden="1">{#N/A,#N/A,TRUE,"Serviços"}</definedName>
    <definedName name="__________________OUT98" localSheetId="11" hidden="1">{#N/A,#N/A,TRUE,"Serviços"}</definedName>
    <definedName name="__________________OUT98" localSheetId="10" hidden="1">{#N/A,#N/A,TRUE,"Serviços"}</definedName>
    <definedName name="__________________OUT98" localSheetId="9" hidden="1">{#N/A,#N/A,TRUE,"Serviços"}</definedName>
    <definedName name="__________________OUT98" localSheetId="8" hidden="1">{#N/A,#N/A,TRUE,"Serviços"}</definedName>
    <definedName name="__________________OUT98" localSheetId="7" hidden="1">{#N/A,#N/A,TRUE,"Serviços"}</definedName>
    <definedName name="__________________OUT98" localSheetId="33" hidden="1">{#N/A,#N/A,TRUE,"Serviços"}</definedName>
    <definedName name="__________________OUT98" localSheetId="32" hidden="1">{#N/A,#N/A,TRUE,"Serviços"}</definedName>
    <definedName name="__________________OUT98" localSheetId="31" hidden="1">{#N/A,#N/A,TRUE,"Serviços"}</definedName>
    <definedName name="__________________OUT98" localSheetId="29" hidden="1">{#N/A,#N/A,TRUE,"Serviços"}</definedName>
    <definedName name="__________________OUT98" localSheetId="28" hidden="1">{#N/A,#N/A,TRUE,"Serviços"}</definedName>
    <definedName name="__________________OUT98" localSheetId="27" hidden="1">{#N/A,#N/A,TRUE,"Serviços"}</definedName>
    <definedName name="__________________OUT98" localSheetId="24" hidden="1">{#N/A,#N/A,TRUE,"Serviços"}</definedName>
    <definedName name="__________________OUT98" localSheetId="26" hidden="1">{#N/A,#N/A,TRUE,"Serviços"}</definedName>
    <definedName name="__________________OUT98" localSheetId="23" hidden="1">{#N/A,#N/A,TRUE,"Serviços"}</definedName>
    <definedName name="__________________OUT98" localSheetId="22" hidden="1">{#N/A,#N/A,TRUE,"Serviços"}</definedName>
    <definedName name="__________________OUT98" localSheetId="19" hidden="1">{#N/A,#N/A,TRUE,"Serviços"}</definedName>
    <definedName name="__________________OUT98" localSheetId="21" hidden="1">{#N/A,#N/A,TRUE,"Serviços"}</definedName>
    <definedName name="__________________OUT98" localSheetId="20" hidden="1">{#N/A,#N/A,TRUE,"Serviços"}</definedName>
    <definedName name="__________________OUT98" localSheetId="18" hidden="1">{#N/A,#N/A,TRUE,"Serviços"}</definedName>
    <definedName name="__________________OUT98" localSheetId="17" hidden="1">{#N/A,#N/A,TRUE,"Serviços"}</definedName>
    <definedName name="__________________OUT98" localSheetId="15" hidden="1">{#N/A,#N/A,TRUE,"Serviços"}</definedName>
    <definedName name="__________________OUT98" localSheetId="12" hidden="1">{#N/A,#N/A,TRUE,"Serviços"}</definedName>
    <definedName name="__________________OUT98" localSheetId="38" hidden="1">{#N/A,#N/A,TRUE,"Serviços"}</definedName>
    <definedName name="__________________OUT98" localSheetId="37" hidden="1">{#N/A,#N/A,TRUE,"Serviços"}</definedName>
    <definedName name="__________________OUT98" localSheetId="36" hidden="1">{#N/A,#N/A,TRUE,"Serviços"}</definedName>
    <definedName name="__________________OUT98" localSheetId="34" hidden="1">{#N/A,#N/A,TRUE,"Serviços"}</definedName>
    <definedName name="__________________OUT98" localSheetId="35" hidden="1">{#N/A,#N/A,TRUE,"Serviços"}</definedName>
    <definedName name="__________________OUT98" localSheetId="30" hidden="1">{#N/A,#N/A,TRUE,"Serviços"}</definedName>
    <definedName name="__________________OUT98" hidden="1">{#N/A,#N/A,TRUE,"Serviços"}</definedName>
    <definedName name="________________OUT98" localSheetId="25" hidden="1">{#N/A,#N/A,TRUE,"Serviços"}</definedName>
    <definedName name="________________OUT98" localSheetId="16" hidden="1">{#N/A,#N/A,TRUE,"Serviços"}</definedName>
    <definedName name="________________OUT98" localSheetId="14" hidden="1">{#N/A,#N/A,TRUE,"Serviços"}</definedName>
    <definedName name="________________OUT98" localSheetId="13" hidden="1">{#N/A,#N/A,TRUE,"Serviços"}</definedName>
    <definedName name="________________OUT98" localSheetId="11" hidden="1">{#N/A,#N/A,TRUE,"Serviços"}</definedName>
    <definedName name="________________OUT98" localSheetId="10" hidden="1">{#N/A,#N/A,TRUE,"Serviços"}</definedName>
    <definedName name="________________OUT98" localSheetId="9" hidden="1">{#N/A,#N/A,TRUE,"Serviços"}</definedName>
    <definedName name="________________OUT98" localSheetId="8" hidden="1">{#N/A,#N/A,TRUE,"Serviços"}</definedName>
    <definedName name="________________OUT98" localSheetId="7" hidden="1">{#N/A,#N/A,TRUE,"Serviços"}</definedName>
    <definedName name="________________OUT98" localSheetId="33" hidden="1">{#N/A,#N/A,TRUE,"Serviços"}</definedName>
    <definedName name="________________OUT98" localSheetId="32" hidden="1">{#N/A,#N/A,TRUE,"Serviços"}</definedName>
    <definedName name="________________OUT98" localSheetId="31" hidden="1">{#N/A,#N/A,TRUE,"Serviços"}</definedName>
    <definedName name="________________OUT98" localSheetId="29" hidden="1">{#N/A,#N/A,TRUE,"Serviços"}</definedName>
    <definedName name="________________OUT98" localSheetId="28" hidden="1">{#N/A,#N/A,TRUE,"Serviços"}</definedName>
    <definedName name="________________OUT98" localSheetId="27" hidden="1">{#N/A,#N/A,TRUE,"Serviços"}</definedName>
    <definedName name="________________OUT98" localSheetId="24" hidden="1">{#N/A,#N/A,TRUE,"Serviços"}</definedName>
    <definedName name="________________OUT98" localSheetId="26" hidden="1">{#N/A,#N/A,TRUE,"Serviços"}</definedName>
    <definedName name="________________OUT98" localSheetId="23" hidden="1">{#N/A,#N/A,TRUE,"Serviços"}</definedName>
    <definedName name="________________OUT98" localSheetId="22" hidden="1">{#N/A,#N/A,TRUE,"Serviços"}</definedName>
    <definedName name="________________OUT98" localSheetId="19" hidden="1">{#N/A,#N/A,TRUE,"Serviços"}</definedName>
    <definedName name="________________OUT98" localSheetId="21" hidden="1">{#N/A,#N/A,TRUE,"Serviços"}</definedName>
    <definedName name="________________OUT98" localSheetId="20" hidden="1">{#N/A,#N/A,TRUE,"Serviços"}</definedName>
    <definedName name="________________OUT98" localSheetId="18" hidden="1">{#N/A,#N/A,TRUE,"Serviços"}</definedName>
    <definedName name="________________OUT98" localSheetId="17" hidden="1">{#N/A,#N/A,TRUE,"Serviços"}</definedName>
    <definedName name="________________OUT98" localSheetId="15" hidden="1">{#N/A,#N/A,TRUE,"Serviços"}</definedName>
    <definedName name="________________OUT98" localSheetId="12" hidden="1">{#N/A,#N/A,TRUE,"Serviços"}</definedName>
    <definedName name="________________OUT98" localSheetId="38" hidden="1">{#N/A,#N/A,TRUE,"Serviços"}</definedName>
    <definedName name="________________OUT98" localSheetId="37" hidden="1">{#N/A,#N/A,TRUE,"Serviços"}</definedName>
    <definedName name="________________OUT98" localSheetId="36" hidden="1">{#N/A,#N/A,TRUE,"Serviços"}</definedName>
    <definedName name="________________OUT98" localSheetId="34" hidden="1">{#N/A,#N/A,TRUE,"Serviços"}</definedName>
    <definedName name="________________OUT98" localSheetId="35" hidden="1">{#N/A,#N/A,TRUE,"Serviços"}</definedName>
    <definedName name="________________OUT98" localSheetId="30" hidden="1">{#N/A,#N/A,TRUE,"Serviços"}</definedName>
    <definedName name="________________OUT98" hidden="1">{#N/A,#N/A,TRUE,"Serviços"}</definedName>
    <definedName name="_______________OUT98" localSheetId="25" hidden="1">{#N/A,#N/A,TRUE,"Serviços"}</definedName>
    <definedName name="_______________OUT98" localSheetId="16" hidden="1">{#N/A,#N/A,TRUE,"Serviços"}</definedName>
    <definedName name="_______________OUT98" localSheetId="14" hidden="1">{#N/A,#N/A,TRUE,"Serviços"}</definedName>
    <definedName name="_______________OUT98" localSheetId="13" hidden="1">{#N/A,#N/A,TRUE,"Serviços"}</definedName>
    <definedName name="_______________OUT98" localSheetId="11" hidden="1">{#N/A,#N/A,TRUE,"Serviços"}</definedName>
    <definedName name="_______________OUT98" localSheetId="10" hidden="1">{#N/A,#N/A,TRUE,"Serviços"}</definedName>
    <definedName name="_______________OUT98" localSheetId="9" hidden="1">{#N/A,#N/A,TRUE,"Serviços"}</definedName>
    <definedName name="_______________OUT98" localSheetId="8" hidden="1">{#N/A,#N/A,TRUE,"Serviços"}</definedName>
    <definedName name="_______________OUT98" localSheetId="7" hidden="1">{#N/A,#N/A,TRUE,"Serviços"}</definedName>
    <definedName name="_______________OUT98" localSheetId="33" hidden="1">{#N/A,#N/A,TRUE,"Serviços"}</definedName>
    <definedName name="_______________OUT98" localSheetId="32" hidden="1">{#N/A,#N/A,TRUE,"Serviços"}</definedName>
    <definedName name="_______________OUT98" localSheetId="31" hidden="1">{#N/A,#N/A,TRUE,"Serviços"}</definedName>
    <definedName name="_______________OUT98" localSheetId="29" hidden="1">{#N/A,#N/A,TRUE,"Serviços"}</definedName>
    <definedName name="_______________OUT98" localSheetId="28" hidden="1">{#N/A,#N/A,TRUE,"Serviços"}</definedName>
    <definedName name="_______________OUT98" localSheetId="27" hidden="1">{#N/A,#N/A,TRUE,"Serviços"}</definedName>
    <definedName name="_______________OUT98" localSheetId="24" hidden="1">{#N/A,#N/A,TRUE,"Serviços"}</definedName>
    <definedName name="_______________OUT98" localSheetId="26" hidden="1">{#N/A,#N/A,TRUE,"Serviços"}</definedName>
    <definedName name="_______________OUT98" localSheetId="23" hidden="1">{#N/A,#N/A,TRUE,"Serviços"}</definedName>
    <definedName name="_______________OUT98" localSheetId="22" hidden="1">{#N/A,#N/A,TRUE,"Serviços"}</definedName>
    <definedName name="_______________OUT98" localSheetId="19" hidden="1">{#N/A,#N/A,TRUE,"Serviços"}</definedName>
    <definedName name="_______________OUT98" localSheetId="21" hidden="1">{#N/A,#N/A,TRUE,"Serviços"}</definedName>
    <definedName name="_______________OUT98" localSheetId="20" hidden="1">{#N/A,#N/A,TRUE,"Serviços"}</definedName>
    <definedName name="_______________OUT98" localSheetId="18" hidden="1">{#N/A,#N/A,TRUE,"Serviços"}</definedName>
    <definedName name="_______________OUT98" localSheetId="17" hidden="1">{#N/A,#N/A,TRUE,"Serviços"}</definedName>
    <definedName name="_______________OUT98" localSheetId="15" hidden="1">{#N/A,#N/A,TRUE,"Serviços"}</definedName>
    <definedName name="_______________OUT98" localSheetId="12" hidden="1">{#N/A,#N/A,TRUE,"Serviços"}</definedName>
    <definedName name="_______________OUT98" localSheetId="38" hidden="1">{#N/A,#N/A,TRUE,"Serviços"}</definedName>
    <definedName name="_______________OUT98" localSheetId="37" hidden="1">{#N/A,#N/A,TRUE,"Serviços"}</definedName>
    <definedName name="_______________OUT98" localSheetId="36" hidden="1">{#N/A,#N/A,TRUE,"Serviços"}</definedName>
    <definedName name="_______________OUT98" localSheetId="34" hidden="1">{#N/A,#N/A,TRUE,"Serviços"}</definedName>
    <definedName name="_______________OUT98" localSheetId="35" hidden="1">{#N/A,#N/A,TRUE,"Serviços"}</definedName>
    <definedName name="_______________OUT98" localSheetId="30" hidden="1">{#N/A,#N/A,TRUE,"Serviços"}</definedName>
    <definedName name="_______________OUT98" hidden="1">{#N/A,#N/A,TRUE,"Serviços"}</definedName>
    <definedName name="______________OUT98" localSheetId="25" hidden="1">{#N/A,#N/A,TRUE,"Serviços"}</definedName>
    <definedName name="______________OUT98" localSheetId="16" hidden="1">{#N/A,#N/A,TRUE,"Serviços"}</definedName>
    <definedName name="______________OUT98" localSheetId="14" hidden="1">{#N/A,#N/A,TRUE,"Serviços"}</definedName>
    <definedName name="______________OUT98" localSheetId="13" hidden="1">{#N/A,#N/A,TRUE,"Serviços"}</definedName>
    <definedName name="______________OUT98" localSheetId="11" hidden="1">{#N/A,#N/A,TRUE,"Serviços"}</definedName>
    <definedName name="______________OUT98" localSheetId="10" hidden="1">{#N/A,#N/A,TRUE,"Serviços"}</definedName>
    <definedName name="______________OUT98" localSheetId="9" hidden="1">{#N/A,#N/A,TRUE,"Serviços"}</definedName>
    <definedName name="______________OUT98" localSheetId="8" hidden="1">{#N/A,#N/A,TRUE,"Serviços"}</definedName>
    <definedName name="______________OUT98" localSheetId="7" hidden="1">{#N/A,#N/A,TRUE,"Serviços"}</definedName>
    <definedName name="______________OUT98" localSheetId="33" hidden="1">{#N/A,#N/A,TRUE,"Serviços"}</definedName>
    <definedName name="______________OUT98" localSheetId="32" hidden="1">{#N/A,#N/A,TRUE,"Serviços"}</definedName>
    <definedName name="______________OUT98" localSheetId="31" hidden="1">{#N/A,#N/A,TRUE,"Serviços"}</definedName>
    <definedName name="______________OUT98" localSheetId="29" hidden="1">{#N/A,#N/A,TRUE,"Serviços"}</definedName>
    <definedName name="______________OUT98" localSheetId="28" hidden="1">{#N/A,#N/A,TRUE,"Serviços"}</definedName>
    <definedName name="______________OUT98" localSheetId="27" hidden="1">{#N/A,#N/A,TRUE,"Serviços"}</definedName>
    <definedName name="______________OUT98" localSheetId="24" hidden="1">{#N/A,#N/A,TRUE,"Serviços"}</definedName>
    <definedName name="______________OUT98" localSheetId="26" hidden="1">{#N/A,#N/A,TRUE,"Serviços"}</definedName>
    <definedName name="______________OUT98" localSheetId="23" hidden="1">{#N/A,#N/A,TRUE,"Serviços"}</definedName>
    <definedName name="______________OUT98" localSheetId="22" hidden="1">{#N/A,#N/A,TRUE,"Serviços"}</definedName>
    <definedName name="______________OUT98" localSheetId="19" hidden="1">{#N/A,#N/A,TRUE,"Serviços"}</definedName>
    <definedName name="______________OUT98" localSheetId="21" hidden="1">{#N/A,#N/A,TRUE,"Serviços"}</definedName>
    <definedName name="______________OUT98" localSheetId="20" hidden="1">{#N/A,#N/A,TRUE,"Serviços"}</definedName>
    <definedName name="______________OUT98" localSheetId="18" hidden="1">{#N/A,#N/A,TRUE,"Serviços"}</definedName>
    <definedName name="______________OUT98" localSheetId="17" hidden="1">{#N/A,#N/A,TRUE,"Serviços"}</definedName>
    <definedName name="______________OUT98" localSheetId="15" hidden="1">{#N/A,#N/A,TRUE,"Serviços"}</definedName>
    <definedName name="______________OUT98" localSheetId="12" hidden="1">{#N/A,#N/A,TRUE,"Serviços"}</definedName>
    <definedName name="______________OUT98" localSheetId="38" hidden="1">{#N/A,#N/A,TRUE,"Serviços"}</definedName>
    <definedName name="______________OUT98" localSheetId="37" hidden="1">{#N/A,#N/A,TRUE,"Serviços"}</definedName>
    <definedName name="______________OUT98" localSheetId="36" hidden="1">{#N/A,#N/A,TRUE,"Serviços"}</definedName>
    <definedName name="______________OUT98" localSheetId="34" hidden="1">{#N/A,#N/A,TRUE,"Serviços"}</definedName>
    <definedName name="______________OUT98" localSheetId="35" hidden="1">{#N/A,#N/A,TRUE,"Serviços"}</definedName>
    <definedName name="______________OUT98" localSheetId="30" hidden="1">{#N/A,#N/A,TRUE,"Serviços"}</definedName>
    <definedName name="______________OUT98" hidden="1">{#N/A,#N/A,TRUE,"Serviços"}</definedName>
    <definedName name="____________OUT98" localSheetId="25" hidden="1">{#N/A,#N/A,TRUE,"Serviços"}</definedName>
    <definedName name="____________OUT98" localSheetId="16" hidden="1">{#N/A,#N/A,TRUE,"Serviços"}</definedName>
    <definedName name="____________OUT98" localSheetId="14" hidden="1">{#N/A,#N/A,TRUE,"Serviços"}</definedName>
    <definedName name="____________OUT98" localSheetId="13" hidden="1">{#N/A,#N/A,TRUE,"Serviços"}</definedName>
    <definedName name="____________OUT98" localSheetId="11" hidden="1">{#N/A,#N/A,TRUE,"Serviços"}</definedName>
    <definedName name="____________OUT98" localSheetId="10" hidden="1">{#N/A,#N/A,TRUE,"Serviços"}</definedName>
    <definedName name="____________OUT98" localSheetId="9" hidden="1">{#N/A,#N/A,TRUE,"Serviços"}</definedName>
    <definedName name="____________OUT98" localSheetId="8" hidden="1">{#N/A,#N/A,TRUE,"Serviços"}</definedName>
    <definedName name="____________OUT98" localSheetId="7" hidden="1">{#N/A,#N/A,TRUE,"Serviços"}</definedName>
    <definedName name="____________OUT98" localSheetId="33" hidden="1">{#N/A,#N/A,TRUE,"Serviços"}</definedName>
    <definedName name="____________OUT98" localSheetId="32" hidden="1">{#N/A,#N/A,TRUE,"Serviços"}</definedName>
    <definedName name="____________OUT98" localSheetId="31" hidden="1">{#N/A,#N/A,TRUE,"Serviços"}</definedName>
    <definedName name="____________OUT98" localSheetId="29" hidden="1">{#N/A,#N/A,TRUE,"Serviços"}</definedName>
    <definedName name="____________OUT98" localSheetId="28" hidden="1">{#N/A,#N/A,TRUE,"Serviços"}</definedName>
    <definedName name="____________OUT98" localSheetId="27" hidden="1">{#N/A,#N/A,TRUE,"Serviços"}</definedName>
    <definedName name="____________OUT98" localSheetId="24" hidden="1">{#N/A,#N/A,TRUE,"Serviços"}</definedName>
    <definedName name="____________OUT98" localSheetId="26" hidden="1">{#N/A,#N/A,TRUE,"Serviços"}</definedName>
    <definedName name="____________OUT98" localSheetId="23" hidden="1">{#N/A,#N/A,TRUE,"Serviços"}</definedName>
    <definedName name="____________OUT98" localSheetId="22" hidden="1">{#N/A,#N/A,TRUE,"Serviços"}</definedName>
    <definedName name="____________OUT98" localSheetId="19" hidden="1">{#N/A,#N/A,TRUE,"Serviços"}</definedName>
    <definedName name="____________OUT98" localSheetId="21" hidden="1">{#N/A,#N/A,TRUE,"Serviços"}</definedName>
    <definedName name="____________OUT98" localSheetId="20" hidden="1">{#N/A,#N/A,TRUE,"Serviços"}</definedName>
    <definedName name="____________OUT98" localSheetId="18" hidden="1">{#N/A,#N/A,TRUE,"Serviços"}</definedName>
    <definedName name="____________OUT98" localSheetId="17" hidden="1">{#N/A,#N/A,TRUE,"Serviços"}</definedName>
    <definedName name="____________OUT98" localSheetId="15" hidden="1">{#N/A,#N/A,TRUE,"Serviços"}</definedName>
    <definedName name="____________OUT98" localSheetId="12" hidden="1">{#N/A,#N/A,TRUE,"Serviços"}</definedName>
    <definedName name="____________OUT98" localSheetId="38" hidden="1">{#N/A,#N/A,TRUE,"Serviços"}</definedName>
    <definedName name="____________OUT98" localSheetId="37" hidden="1">{#N/A,#N/A,TRUE,"Serviços"}</definedName>
    <definedName name="____________OUT98" localSheetId="36" hidden="1">{#N/A,#N/A,TRUE,"Serviços"}</definedName>
    <definedName name="____________OUT98" localSheetId="34" hidden="1">{#N/A,#N/A,TRUE,"Serviços"}</definedName>
    <definedName name="____________OUT98" localSheetId="35" hidden="1">{#N/A,#N/A,TRUE,"Serviços"}</definedName>
    <definedName name="____________OUT98" localSheetId="30" hidden="1">{#N/A,#N/A,TRUE,"Serviços"}</definedName>
    <definedName name="____________OUT98" hidden="1">{#N/A,#N/A,TRUE,"Serviços"}</definedName>
    <definedName name="___________OUT98" localSheetId="25" hidden="1">{#N/A,#N/A,TRUE,"Serviços"}</definedName>
    <definedName name="___________OUT98" localSheetId="16" hidden="1">{#N/A,#N/A,TRUE,"Serviços"}</definedName>
    <definedName name="___________OUT98" localSheetId="14" hidden="1">{#N/A,#N/A,TRUE,"Serviços"}</definedName>
    <definedName name="___________OUT98" localSheetId="13" hidden="1">{#N/A,#N/A,TRUE,"Serviços"}</definedName>
    <definedName name="___________OUT98" localSheetId="11" hidden="1">{#N/A,#N/A,TRUE,"Serviços"}</definedName>
    <definedName name="___________OUT98" localSheetId="10" hidden="1">{#N/A,#N/A,TRUE,"Serviços"}</definedName>
    <definedName name="___________OUT98" localSheetId="9" hidden="1">{#N/A,#N/A,TRUE,"Serviços"}</definedName>
    <definedName name="___________OUT98" localSheetId="8" hidden="1">{#N/A,#N/A,TRUE,"Serviços"}</definedName>
    <definedName name="___________OUT98" localSheetId="7" hidden="1">{#N/A,#N/A,TRUE,"Serviços"}</definedName>
    <definedName name="___________OUT98" localSheetId="33" hidden="1">{#N/A,#N/A,TRUE,"Serviços"}</definedName>
    <definedName name="___________OUT98" localSheetId="32" hidden="1">{#N/A,#N/A,TRUE,"Serviços"}</definedName>
    <definedName name="___________OUT98" localSheetId="31" hidden="1">{#N/A,#N/A,TRUE,"Serviços"}</definedName>
    <definedName name="___________OUT98" localSheetId="29" hidden="1">{#N/A,#N/A,TRUE,"Serviços"}</definedName>
    <definedName name="___________OUT98" localSheetId="28" hidden="1">{#N/A,#N/A,TRUE,"Serviços"}</definedName>
    <definedName name="___________OUT98" localSheetId="27" hidden="1">{#N/A,#N/A,TRUE,"Serviços"}</definedName>
    <definedName name="___________OUT98" localSheetId="24" hidden="1">{#N/A,#N/A,TRUE,"Serviços"}</definedName>
    <definedName name="___________OUT98" localSheetId="26" hidden="1">{#N/A,#N/A,TRUE,"Serviços"}</definedName>
    <definedName name="___________OUT98" localSheetId="23" hidden="1">{#N/A,#N/A,TRUE,"Serviços"}</definedName>
    <definedName name="___________OUT98" localSheetId="22" hidden="1">{#N/A,#N/A,TRUE,"Serviços"}</definedName>
    <definedName name="___________OUT98" localSheetId="19" hidden="1">{#N/A,#N/A,TRUE,"Serviços"}</definedName>
    <definedName name="___________OUT98" localSheetId="21" hidden="1">{#N/A,#N/A,TRUE,"Serviços"}</definedName>
    <definedName name="___________OUT98" localSheetId="20" hidden="1">{#N/A,#N/A,TRUE,"Serviços"}</definedName>
    <definedName name="___________OUT98" localSheetId="18" hidden="1">{#N/A,#N/A,TRUE,"Serviços"}</definedName>
    <definedName name="___________OUT98" localSheetId="17" hidden="1">{#N/A,#N/A,TRUE,"Serviços"}</definedName>
    <definedName name="___________OUT98" localSheetId="15" hidden="1">{#N/A,#N/A,TRUE,"Serviços"}</definedName>
    <definedName name="___________OUT98" localSheetId="12" hidden="1">{#N/A,#N/A,TRUE,"Serviços"}</definedName>
    <definedName name="___________OUT98" localSheetId="38" hidden="1">{#N/A,#N/A,TRUE,"Serviços"}</definedName>
    <definedName name="___________OUT98" localSheetId="37" hidden="1">{#N/A,#N/A,TRUE,"Serviços"}</definedName>
    <definedName name="___________OUT98" localSheetId="36" hidden="1">{#N/A,#N/A,TRUE,"Serviços"}</definedName>
    <definedName name="___________OUT98" localSheetId="34" hidden="1">{#N/A,#N/A,TRUE,"Serviços"}</definedName>
    <definedName name="___________OUT98" localSheetId="35" hidden="1">{#N/A,#N/A,TRUE,"Serviços"}</definedName>
    <definedName name="___________OUT98" localSheetId="30" hidden="1">{#N/A,#N/A,TRUE,"Serviços"}</definedName>
    <definedName name="___________OUT98" hidden="1">{#N/A,#N/A,TRUE,"Serviços"}</definedName>
    <definedName name="__________OUT98" localSheetId="25" hidden="1">{#N/A,#N/A,TRUE,"Serviços"}</definedName>
    <definedName name="__________OUT98" localSheetId="16" hidden="1">{#N/A,#N/A,TRUE,"Serviços"}</definedName>
    <definedName name="__________OUT98" localSheetId="14" hidden="1">{#N/A,#N/A,TRUE,"Serviços"}</definedName>
    <definedName name="__________OUT98" localSheetId="13" hidden="1">{#N/A,#N/A,TRUE,"Serviços"}</definedName>
    <definedName name="__________OUT98" localSheetId="11" hidden="1">{#N/A,#N/A,TRUE,"Serviços"}</definedName>
    <definedName name="__________OUT98" localSheetId="10" hidden="1">{#N/A,#N/A,TRUE,"Serviços"}</definedName>
    <definedName name="__________OUT98" localSheetId="9" hidden="1">{#N/A,#N/A,TRUE,"Serviços"}</definedName>
    <definedName name="__________OUT98" localSheetId="8" hidden="1">{#N/A,#N/A,TRUE,"Serviços"}</definedName>
    <definedName name="__________OUT98" localSheetId="7" hidden="1">{#N/A,#N/A,TRUE,"Serviços"}</definedName>
    <definedName name="__________OUT98" localSheetId="33" hidden="1">{#N/A,#N/A,TRUE,"Serviços"}</definedName>
    <definedName name="__________OUT98" localSheetId="32" hidden="1">{#N/A,#N/A,TRUE,"Serviços"}</definedName>
    <definedName name="__________OUT98" localSheetId="31" hidden="1">{#N/A,#N/A,TRUE,"Serviços"}</definedName>
    <definedName name="__________OUT98" localSheetId="29" hidden="1">{#N/A,#N/A,TRUE,"Serviços"}</definedName>
    <definedName name="__________OUT98" localSheetId="28" hidden="1">{#N/A,#N/A,TRUE,"Serviços"}</definedName>
    <definedName name="__________OUT98" localSheetId="27" hidden="1">{#N/A,#N/A,TRUE,"Serviços"}</definedName>
    <definedName name="__________OUT98" localSheetId="24" hidden="1">{#N/A,#N/A,TRUE,"Serviços"}</definedName>
    <definedName name="__________OUT98" localSheetId="26" hidden="1">{#N/A,#N/A,TRUE,"Serviços"}</definedName>
    <definedName name="__________OUT98" localSheetId="23" hidden="1">{#N/A,#N/A,TRUE,"Serviços"}</definedName>
    <definedName name="__________OUT98" localSheetId="22" hidden="1">{#N/A,#N/A,TRUE,"Serviços"}</definedName>
    <definedName name="__________OUT98" localSheetId="19" hidden="1">{#N/A,#N/A,TRUE,"Serviços"}</definedName>
    <definedName name="__________OUT98" localSheetId="21" hidden="1">{#N/A,#N/A,TRUE,"Serviços"}</definedName>
    <definedName name="__________OUT98" localSheetId="20" hidden="1">{#N/A,#N/A,TRUE,"Serviços"}</definedName>
    <definedName name="__________OUT98" localSheetId="18" hidden="1">{#N/A,#N/A,TRUE,"Serviços"}</definedName>
    <definedName name="__________OUT98" localSheetId="17" hidden="1">{#N/A,#N/A,TRUE,"Serviços"}</definedName>
    <definedName name="__________OUT98" localSheetId="15" hidden="1">{#N/A,#N/A,TRUE,"Serviços"}</definedName>
    <definedName name="__________OUT98" localSheetId="12" hidden="1">{#N/A,#N/A,TRUE,"Serviços"}</definedName>
    <definedName name="__________OUT98" localSheetId="38" hidden="1">{#N/A,#N/A,TRUE,"Serviços"}</definedName>
    <definedName name="__________OUT98" localSheetId="37" hidden="1">{#N/A,#N/A,TRUE,"Serviços"}</definedName>
    <definedName name="__________OUT98" localSheetId="36" hidden="1">{#N/A,#N/A,TRUE,"Serviços"}</definedName>
    <definedName name="__________OUT98" localSheetId="34" hidden="1">{#N/A,#N/A,TRUE,"Serviços"}</definedName>
    <definedName name="__________OUT98" localSheetId="35" hidden="1">{#N/A,#N/A,TRUE,"Serviços"}</definedName>
    <definedName name="__________OUT98" localSheetId="30" hidden="1">{#N/A,#N/A,TRUE,"Serviços"}</definedName>
    <definedName name="__________OUT98" hidden="1">{#N/A,#N/A,TRUE,"Serviços"}</definedName>
    <definedName name="_________ago1" localSheetId="25" hidden="1">{"'gráf jan00'!$A$1:$AK$41"}</definedName>
    <definedName name="_________ago1" localSheetId="16" hidden="1">{"'gráf jan00'!$A$1:$AK$41"}</definedName>
    <definedName name="_________ago1" localSheetId="14" hidden="1">{"'gráf jan00'!$A$1:$AK$41"}</definedName>
    <definedName name="_________ago1" localSheetId="13" hidden="1">{"'gráf jan00'!$A$1:$AK$41"}</definedName>
    <definedName name="_________ago1" localSheetId="11" hidden="1">{"'gráf jan00'!$A$1:$AK$41"}</definedName>
    <definedName name="_________ago1" localSheetId="10" hidden="1">{"'gráf jan00'!$A$1:$AK$41"}</definedName>
    <definedName name="_________ago1" localSheetId="9" hidden="1">{"'gráf jan00'!$A$1:$AK$41"}</definedName>
    <definedName name="_________ago1" localSheetId="8" hidden="1">{"'gráf jan00'!$A$1:$AK$41"}</definedName>
    <definedName name="_________ago1" localSheetId="7" hidden="1">{"'gráf jan00'!$A$1:$AK$41"}</definedName>
    <definedName name="_________ago1" localSheetId="33" hidden="1">{"'gráf jan00'!$A$1:$AK$41"}</definedName>
    <definedName name="_________ago1" localSheetId="32" hidden="1">{"'gráf jan00'!$A$1:$AK$41"}</definedName>
    <definedName name="_________ago1" localSheetId="31" hidden="1">{"'gráf jan00'!$A$1:$AK$41"}</definedName>
    <definedName name="_________ago1" localSheetId="29" hidden="1">{"'gráf jan00'!$A$1:$AK$41"}</definedName>
    <definedName name="_________ago1" localSheetId="28" hidden="1">{"'gráf jan00'!$A$1:$AK$41"}</definedName>
    <definedName name="_________ago1" localSheetId="27" hidden="1">{"'gráf jan00'!$A$1:$AK$41"}</definedName>
    <definedName name="_________ago1" localSheetId="24" hidden="1">{"'gráf jan00'!$A$1:$AK$41"}</definedName>
    <definedName name="_________ago1" localSheetId="26" hidden="1">{"'gráf jan00'!$A$1:$AK$41"}</definedName>
    <definedName name="_________ago1" localSheetId="23" hidden="1">{"'gráf jan00'!$A$1:$AK$41"}</definedName>
    <definedName name="_________ago1" localSheetId="22" hidden="1">{"'gráf jan00'!$A$1:$AK$41"}</definedName>
    <definedName name="_________ago1" localSheetId="19" hidden="1">{"'gráf jan00'!$A$1:$AK$41"}</definedName>
    <definedName name="_________ago1" localSheetId="21" hidden="1">{"'gráf jan00'!$A$1:$AK$41"}</definedName>
    <definedName name="_________ago1" localSheetId="20" hidden="1">{"'gráf jan00'!$A$1:$AK$41"}</definedName>
    <definedName name="_________ago1" localSheetId="18" hidden="1">{"'gráf jan00'!$A$1:$AK$41"}</definedName>
    <definedName name="_________ago1" localSheetId="17" hidden="1">{"'gráf jan00'!$A$1:$AK$41"}</definedName>
    <definedName name="_________ago1" localSheetId="15" hidden="1">{"'gráf jan00'!$A$1:$AK$41"}</definedName>
    <definedName name="_________ago1" localSheetId="12" hidden="1">{"'gráf jan00'!$A$1:$AK$41"}</definedName>
    <definedName name="_________ago1" localSheetId="38" hidden="1">{"'gráf jan00'!$A$1:$AK$41"}</definedName>
    <definedName name="_________ago1" localSheetId="37" hidden="1">{"'gráf jan00'!$A$1:$AK$41"}</definedName>
    <definedName name="_________ago1" localSheetId="36" hidden="1">{"'gráf jan00'!$A$1:$AK$41"}</definedName>
    <definedName name="_________ago1" localSheetId="34" hidden="1">{"'gráf jan00'!$A$1:$AK$41"}</definedName>
    <definedName name="_________ago1" localSheetId="35" hidden="1">{"'gráf jan00'!$A$1:$AK$41"}</definedName>
    <definedName name="_________ago1" localSheetId="30" hidden="1">{"'gráf jan00'!$A$1:$AK$41"}</definedName>
    <definedName name="_________ago1" hidden="1">{"'gráf jan00'!$A$1:$AK$41"}</definedName>
    <definedName name="_________ago10" localSheetId="25" hidden="1">{"'gráf jan00'!$A$1:$AK$41"}</definedName>
    <definedName name="_________ago10" localSheetId="16" hidden="1">{"'gráf jan00'!$A$1:$AK$41"}</definedName>
    <definedName name="_________ago10" localSheetId="14" hidden="1">{"'gráf jan00'!$A$1:$AK$41"}</definedName>
    <definedName name="_________ago10" localSheetId="13" hidden="1">{"'gráf jan00'!$A$1:$AK$41"}</definedName>
    <definedName name="_________ago10" localSheetId="11" hidden="1">{"'gráf jan00'!$A$1:$AK$41"}</definedName>
    <definedName name="_________ago10" localSheetId="10" hidden="1">{"'gráf jan00'!$A$1:$AK$41"}</definedName>
    <definedName name="_________ago10" localSheetId="9" hidden="1">{"'gráf jan00'!$A$1:$AK$41"}</definedName>
    <definedName name="_________ago10" localSheetId="8" hidden="1">{"'gráf jan00'!$A$1:$AK$41"}</definedName>
    <definedName name="_________ago10" localSheetId="7" hidden="1">{"'gráf jan00'!$A$1:$AK$41"}</definedName>
    <definedName name="_________ago10" localSheetId="33" hidden="1">{"'gráf jan00'!$A$1:$AK$41"}</definedName>
    <definedName name="_________ago10" localSheetId="32" hidden="1">{"'gráf jan00'!$A$1:$AK$41"}</definedName>
    <definedName name="_________ago10" localSheetId="31" hidden="1">{"'gráf jan00'!$A$1:$AK$41"}</definedName>
    <definedName name="_________ago10" localSheetId="29" hidden="1">{"'gráf jan00'!$A$1:$AK$41"}</definedName>
    <definedName name="_________ago10" localSheetId="28" hidden="1">{"'gráf jan00'!$A$1:$AK$41"}</definedName>
    <definedName name="_________ago10" localSheetId="27" hidden="1">{"'gráf jan00'!$A$1:$AK$41"}</definedName>
    <definedName name="_________ago10" localSheetId="24" hidden="1">{"'gráf jan00'!$A$1:$AK$41"}</definedName>
    <definedName name="_________ago10" localSheetId="26" hidden="1">{"'gráf jan00'!$A$1:$AK$41"}</definedName>
    <definedName name="_________ago10" localSheetId="23" hidden="1">{"'gráf jan00'!$A$1:$AK$41"}</definedName>
    <definedName name="_________ago10" localSheetId="22" hidden="1">{"'gráf jan00'!$A$1:$AK$41"}</definedName>
    <definedName name="_________ago10" localSheetId="19" hidden="1">{"'gráf jan00'!$A$1:$AK$41"}</definedName>
    <definedName name="_________ago10" localSheetId="21" hidden="1">{"'gráf jan00'!$A$1:$AK$41"}</definedName>
    <definedName name="_________ago10" localSheetId="20" hidden="1">{"'gráf jan00'!$A$1:$AK$41"}</definedName>
    <definedName name="_________ago10" localSheetId="18" hidden="1">{"'gráf jan00'!$A$1:$AK$41"}</definedName>
    <definedName name="_________ago10" localSheetId="17" hidden="1">{"'gráf jan00'!$A$1:$AK$41"}</definedName>
    <definedName name="_________ago10" localSheetId="15" hidden="1">{"'gráf jan00'!$A$1:$AK$41"}</definedName>
    <definedName name="_________ago10" localSheetId="12" hidden="1">{"'gráf jan00'!$A$1:$AK$41"}</definedName>
    <definedName name="_________ago10" localSheetId="38" hidden="1">{"'gráf jan00'!$A$1:$AK$41"}</definedName>
    <definedName name="_________ago10" localSheetId="37" hidden="1">{"'gráf jan00'!$A$1:$AK$41"}</definedName>
    <definedName name="_________ago10" localSheetId="36" hidden="1">{"'gráf jan00'!$A$1:$AK$41"}</definedName>
    <definedName name="_________ago10" localSheetId="34" hidden="1">{"'gráf jan00'!$A$1:$AK$41"}</definedName>
    <definedName name="_________ago10" localSheetId="35" hidden="1">{"'gráf jan00'!$A$1:$AK$41"}</definedName>
    <definedName name="_________ago10" localSheetId="30" hidden="1">{"'gráf jan00'!$A$1:$AK$41"}</definedName>
    <definedName name="_________ago10" hidden="1">{"'gráf jan00'!$A$1:$AK$41"}</definedName>
    <definedName name="_________ago2" localSheetId="25" hidden="1">{"'gráf jan00'!$A$1:$AK$41"}</definedName>
    <definedName name="_________ago2" localSheetId="16" hidden="1">{"'gráf jan00'!$A$1:$AK$41"}</definedName>
    <definedName name="_________ago2" localSheetId="14" hidden="1">{"'gráf jan00'!$A$1:$AK$41"}</definedName>
    <definedName name="_________ago2" localSheetId="13" hidden="1">{"'gráf jan00'!$A$1:$AK$41"}</definedName>
    <definedName name="_________ago2" localSheetId="11" hidden="1">{"'gráf jan00'!$A$1:$AK$41"}</definedName>
    <definedName name="_________ago2" localSheetId="10" hidden="1">{"'gráf jan00'!$A$1:$AK$41"}</definedName>
    <definedName name="_________ago2" localSheetId="9" hidden="1">{"'gráf jan00'!$A$1:$AK$41"}</definedName>
    <definedName name="_________ago2" localSheetId="8" hidden="1">{"'gráf jan00'!$A$1:$AK$41"}</definedName>
    <definedName name="_________ago2" localSheetId="7" hidden="1">{"'gráf jan00'!$A$1:$AK$41"}</definedName>
    <definedName name="_________ago2" localSheetId="33" hidden="1">{"'gráf jan00'!$A$1:$AK$41"}</definedName>
    <definedName name="_________ago2" localSheetId="32" hidden="1">{"'gráf jan00'!$A$1:$AK$41"}</definedName>
    <definedName name="_________ago2" localSheetId="31" hidden="1">{"'gráf jan00'!$A$1:$AK$41"}</definedName>
    <definedName name="_________ago2" localSheetId="29" hidden="1">{"'gráf jan00'!$A$1:$AK$41"}</definedName>
    <definedName name="_________ago2" localSheetId="28" hidden="1">{"'gráf jan00'!$A$1:$AK$41"}</definedName>
    <definedName name="_________ago2" localSheetId="27" hidden="1">{"'gráf jan00'!$A$1:$AK$41"}</definedName>
    <definedName name="_________ago2" localSheetId="24" hidden="1">{"'gráf jan00'!$A$1:$AK$41"}</definedName>
    <definedName name="_________ago2" localSheetId="26" hidden="1">{"'gráf jan00'!$A$1:$AK$41"}</definedName>
    <definedName name="_________ago2" localSheetId="23" hidden="1">{"'gráf jan00'!$A$1:$AK$41"}</definedName>
    <definedName name="_________ago2" localSheetId="22" hidden="1">{"'gráf jan00'!$A$1:$AK$41"}</definedName>
    <definedName name="_________ago2" localSheetId="19" hidden="1">{"'gráf jan00'!$A$1:$AK$41"}</definedName>
    <definedName name="_________ago2" localSheetId="21" hidden="1">{"'gráf jan00'!$A$1:$AK$41"}</definedName>
    <definedName name="_________ago2" localSheetId="20" hidden="1">{"'gráf jan00'!$A$1:$AK$41"}</definedName>
    <definedName name="_________ago2" localSheetId="18" hidden="1">{"'gráf jan00'!$A$1:$AK$41"}</definedName>
    <definedName name="_________ago2" localSheetId="17" hidden="1">{"'gráf jan00'!$A$1:$AK$41"}</definedName>
    <definedName name="_________ago2" localSheetId="15" hidden="1">{"'gráf jan00'!$A$1:$AK$41"}</definedName>
    <definedName name="_________ago2" localSheetId="12" hidden="1">{"'gráf jan00'!$A$1:$AK$41"}</definedName>
    <definedName name="_________ago2" localSheetId="38" hidden="1">{"'gráf jan00'!$A$1:$AK$41"}</definedName>
    <definedName name="_________ago2" localSheetId="37" hidden="1">{"'gráf jan00'!$A$1:$AK$41"}</definedName>
    <definedName name="_________ago2" localSheetId="36" hidden="1">{"'gráf jan00'!$A$1:$AK$41"}</definedName>
    <definedName name="_________ago2" localSheetId="34" hidden="1">{"'gráf jan00'!$A$1:$AK$41"}</definedName>
    <definedName name="_________ago2" localSheetId="35" hidden="1">{"'gráf jan00'!$A$1:$AK$41"}</definedName>
    <definedName name="_________ago2" localSheetId="30" hidden="1">{"'gráf jan00'!$A$1:$AK$41"}</definedName>
    <definedName name="_________ago2" hidden="1">{"'gráf jan00'!$A$1:$AK$41"}</definedName>
    <definedName name="_________ago3" localSheetId="25" hidden="1">{"'gráf jan00'!$A$1:$AK$41"}</definedName>
    <definedName name="_________ago3" localSheetId="16" hidden="1">{"'gráf jan00'!$A$1:$AK$41"}</definedName>
    <definedName name="_________ago3" localSheetId="14" hidden="1">{"'gráf jan00'!$A$1:$AK$41"}</definedName>
    <definedName name="_________ago3" localSheetId="13" hidden="1">{"'gráf jan00'!$A$1:$AK$41"}</definedName>
    <definedName name="_________ago3" localSheetId="11" hidden="1">{"'gráf jan00'!$A$1:$AK$41"}</definedName>
    <definedName name="_________ago3" localSheetId="10" hidden="1">{"'gráf jan00'!$A$1:$AK$41"}</definedName>
    <definedName name="_________ago3" localSheetId="9" hidden="1">{"'gráf jan00'!$A$1:$AK$41"}</definedName>
    <definedName name="_________ago3" localSheetId="8" hidden="1">{"'gráf jan00'!$A$1:$AK$41"}</definedName>
    <definedName name="_________ago3" localSheetId="7" hidden="1">{"'gráf jan00'!$A$1:$AK$41"}</definedName>
    <definedName name="_________ago3" localSheetId="33" hidden="1">{"'gráf jan00'!$A$1:$AK$41"}</definedName>
    <definedName name="_________ago3" localSheetId="32" hidden="1">{"'gráf jan00'!$A$1:$AK$41"}</definedName>
    <definedName name="_________ago3" localSheetId="31" hidden="1">{"'gráf jan00'!$A$1:$AK$41"}</definedName>
    <definedName name="_________ago3" localSheetId="29" hidden="1">{"'gráf jan00'!$A$1:$AK$41"}</definedName>
    <definedName name="_________ago3" localSheetId="28" hidden="1">{"'gráf jan00'!$A$1:$AK$41"}</definedName>
    <definedName name="_________ago3" localSheetId="27" hidden="1">{"'gráf jan00'!$A$1:$AK$41"}</definedName>
    <definedName name="_________ago3" localSheetId="24" hidden="1">{"'gráf jan00'!$A$1:$AK$41"}</definedName>
    <definedName name="_________ago3" localSheetId="26" hidden="1">{"'gráf jan00'!$A$1:$AK$41"}</definedName>
    <definedName name="_________ago3" localSheetId="23" hidden="1">{"'gráf jan00'!$A$1:$AK$41"}</definedName>
    <definedName name="_________ago3" localSheetId="22" hidden="1">{"'gráf jan00'!$A$1:$AK$41"}</definedName>
    <definedName name="_________ago3" localSheetId="19" hidden="1">{"'gráf jan00'!$A$1:$AK$41"}</definedName>
    <definedName name="_________ago3" localSheetId="21" hidden="1">{"'gráf jan00'!$A$1:$AK$41"}</definedName>
    <definedName name="_________ago3" localSheetId="20" hidden="1">{"'gráf jan00'!$A$1:$AK$41"}</definedName>
    <definedName name="_________ago3" localSheetId="18" hidden="1">{"'gráf jan00'!$A$1:$AK$41"}</definedName>
    <definedName name="_________ago3" localSheetId="17" hidden="1">{"'gráf jan00'!$A$1:$AK$41"}</definedName>
    <definedName name="_________ago3" localSheetId="15" hidden="1">{"'gráf jan00'!$A$1:$AK$41"}</definedName>
    <definedName name="_________ago3" localSheetId="12" hidden="1">{"'gráf jan00'!$A$1:$AK$41"}</definedName>
    <definedName name="_________ago3" localSheetId="38" hidden="1">{"'gráf jan00'!$A$1:$AK$41"}</definedName>
    <definedName name="_________ago3" localSheetId="37" hidden="1">{"'gráf jan00'!$A$1:$AK$41"}</definedName>
    <definedName name="_________ago3" localSheetId="36" hidden="1">{"'gráf jan00'!$A$1:$AK$41"}</definedName>
    <definedName name="_________ago3" localSheetId="34" hidden="1">{"'gráf jan00'!$A$1:$AK$41"}</definedName>
    <definedName name="_________ago3" localSheetId="35" hidden="1">{"'gráf jan00'!$A$1:$AK$41"}</definedName>
    <definedName name="_________ago3" localSheetId="30" hidden="1">{"'gráf jan00'!$A$1:$AK$41"}</definedName>
    <definedName name="_________ago3" hidden="1">{"'gráf jan00'!$A$1:$AK$41"}</definedName>
    <definedName name="_________ago4" localSheetId="25" hidden="1">{"'gráf jan00'!$A$1:$AK$41"}</definedName>
    <definedName name="_________ago4" localSheetId="16" hidden="1">{"'gráf jan00'!$A$1:$AK$41"}</definedName>
    <definedName name="_________ago4" localSheetId="14" hidden="1">{"'gráf jan00'!$A$1:$AK$41"}</definedName>
    <definedName name="_________ago4" localSheetId="13" hidden="1">{"'gráf jan00'!$A$1:$AK$41"}</definedName>
    <definedName name="_________ago4" localSheetId="11" hidden="1">{"'gráf jan00'!$A$1:$AK$41"}</definedName>
    <definedName name="_________ago4" localSheetId="10" hidden="1">{"'gráf jan00'!$A$1:$AK$41"}</definedName>
    <definedName name="_________ago4" localSheetId="9" hidden="1">{"'gráf jan00'!$A$1:$AK$41"}</definedName>
    <definedName name="_________ago4" localSheetId="8" hidden="1">{"'gráf jan00'!$A$1:$AK$41"}</definedName>
    <definedName name="_________ago4" localSheetId="7" hidden="1">{"'gráf jan00'!$A$1:$AK$41"}</definedName>
    <definedName name="_________ago4" localSheetId="33" hidden="1">{"'gráf jan00'!$A$1:$AK$41"}</definedName>
    <definedName name="_________ago4" localSheetId="32" hidden="1">{"'gráf jan00'!$A$1:$AK$41"}</definedName>
    <definedName name="_________ago4" localSheetId="31" hidden="1">{"'gráf jan00'!$A$1:$AK$41"}</definedName>
    <definedName name="_________ago4" localSheetId="29" hidden="1">{"'gráf jan00'!$A$1:$AK$41"}</definedName>
    <definedName name="_________ago4" localSheetId="28" hidden="1">{"'gráf jan00'!$A$1:$AK$41"}</definedName>
    <definedName name="_________ago4" localSheetId="27" hidden="1">{"'gráf jan00'!$A$1:$AK$41"}</definedName>
    <definedName name="_________ago4" localSheetId="24" hidden="1">{"'gráf jan00'!$A$1:$AK$41"}</definedName>
    <definedName name="_________ago4" localSheetId="26" hidden="1">{"'gráf jan00'!$A$1:$AK$41"}</definedName>
    <definedName name="_________ago4" localSheetId="23" hidden="1">{"'gráf jan00'!$A$1:$AK$41"}</definedName>
    <definedName name="_________ago4" localSheetId="22" hidden="1">{"'gráf jan00'!$A$1:$AK$41"}</definedName>
    <definedName name="_________ago4" localSheetId="19" hidden="1">{"'gráf jan00'!$A$1:$AK$41"}</definedName>
    <definedName name="_________ago4" localSheetId="21" hidden="1">{"'gráf jan00'!$A$1:$AK$41"}</definedName>
    <definedName name="_________ago4" localSheetId="20" hidden="1">{"'gráf jan00'!$A$1:$AK$41"}</definedName>
    <definedName name="_________ago4" localSheetId="18" hidden="1">{"'gráf jan00'!$A$1:$AK$41"}</definedName>
    <definedName name="_________ago4" localSheetId="17" hidden="1">{"'gráf jan00'!$A$1:$AK$41"}</definedName>
    <definedName name="_________ago4" localSheetId="15" hidden="1">{"'gráf jan00'!$A$1:$AK$41"}</definedName>
    <definedName name="_________ago4" localSheetId="12" hidden="1">{"'gráf jan00'!$A$1:$AK$41"}</definedName>
    <definedName name="_________ago4" localSheetId="38" hidden="1">{"'gráf jan00'!$A$1:$AK$41"}</definedName>
    <definedName name="_________ago4" localSheetId="37" hidden="1">{"'gráf jan00'!$A$1:$AK$41"}</definedName>
    <definedName name="_________ago4" localSheetId="36" hidden="1">{"'gráf jan00'!$A$1:$AK$41"}</definedName>
    <definedName name="_________ago4" localSheetId="34" hidden="1">{"'gráf jan00'!$A$1:$AK$41"}</definedName>
    <definedName name="_________ago4" localSheetId="35" hidden="1">{"'gráf jan00'!$A$1:$AK$41"}</definedName>
    <definedName name="_________ago4" localSheetId="30" hidden="1">{"'gráf jan00'!$A$1:$AK$41"}</definedName>
    <definedName name="_________ago4" hidden="1">{"'gráf jan00'!$A$1:$AK$41"}</definedName>
    <definedName name="_________ago5" localSheetId="25" hidden="1">{"'gráf jan00'!$A$1:$AK$41"}</definedName>
    <definedName name="_________ago5" localSheetId="16" hidden="1">{"'gráf jan00'!$A$1:$AK$41"}</definedName>
    <definedName name="_________ago5" localSheetId="14" hidden="1">{"'gráf jan00'!$A$1:$AK$41"}</definedName>
    <definedName name="_________ago5" localSheetId="13" hidden="1">{"'gráf jan00'!$A$1:$AK$41"}</definedName>
    <definedName name="_________ago5" localSheetId="11" hidden="1">{"'gráf jan00'!$A$1:$AK$41"}</definedName>
    <definedName name="_________ago5" localSheetId="10" hidden="1">{"'gráf jan00'!$A$1:$AK$41"}</definedName>
    <definedName name="_________ago5" localSheetId="9" hidden="1">{"'gráf jan00'!$A$1:$AK$41"}</definedName>
    <definedName name="_________ago5" localSheetId="8" hidden="1">{"'gráf jan00'!$A$1:$AK$41"}</definedName>
    <definedName name="_________ago5" localSheetId="7" hidden="1">{"'gráf jan00'!$A$1:$AK$41"}</definedName>
    <definedName name="_________ago5" localSheetId="33" hidden="1">{"'gráf jan00'!$A$1:$AK$41"}</definedName>
    <definedName name="_________ago5" localSheetId="32" hidden="1">{"'gráf jan00'!$A$1:$AK$41"}</definedName>
    <definedName name="_________ago5" localSheetId="31" hidden="1">{"'gráf jan00'!$A$1:$AK$41"}</definedName>
    <definedName name="_________ago5" localSheetId="29" hidden="1">{"'gráf jan00'!$A$1:$AK$41"}</definedName>
    <definedName name="_________ago5" localSheetId="28" hidden="1">{"'gráf jan00'!$A$1:$AK$41"}</definedName>
    <definedName name="_________ago5" localSheetId="27" hidden="1">{"'gráf jan00'!$A$1:$AK$41"}</definedName>
    <definedName name="_________ago5" localSheetId="24" hidden="1">{"'gráf jan00'!$A$1:$AK$41"}</definedName>
    <definedName name="_________ago5" localSheetId="26" hidden="1">{"'gráf jan00'!$A$1:$AK$41"}</definedName>
    <definedName name="_________ago5" localSheetId="23" hidden="1">{"'gráf jan00'!$A$1:$AK$41"}</definedName>
    <definedName name="_________ago5" localSheetId="22" hidden="1">{"'gráf jan00'!$A$1:$AK$41"}</definedName>
    <definedName name="_________ago5" localSheetId="19" hidden="1">{"'gráf jan00'!$A$1:$AK$41"}</definedName>
    <definedName name="_________ago5" localSheetId="21" hidden="1">{"'gráf jan00'!$A$1:$AK$41"}</definedName>
    <definedName name="_________ago5" localSheetId="20" hidden="1">{"'gráf jan00'!$A$1:$AK$41"}</definedName>
    <definedName name="_________ago5" localSheetId="18" hidden="1">{"'gráf jan00'!$A$1:$AK$41"}</definedName>
    <definedName name="_________ago5" localSheetId="17" hidden="1">{"'gráf jan00'!$A$1:$AK$41"}</definedName>
    <definedName name="_________ago5" localSheetId="15" hidden="1">{"'gráf jan00'!$A$1:$AK$41"}</definedName>
    <definedName name="_________ago5" localSheetId="12" hidden="1">{"'gráf jan00'!$A$1:$AK$41"}</definedName>
    <definedName name="_________ago5" localSheetId="38" hidden="1">{"'gráf jan00'!$A$1:$AK$41"}</definedName>
    <definedName name="_________ago5" localSheetId="37" hidden="1">{"'gráf jan00'!$A$1:$AK$41"}</definedName>
    <definedName name="_________ago5" localSheetId="36" hidden="1">{"'gráf jan00'!$A$1:$AK$41"}</definedName>
    <definedName name="_________ago5" localSheetId="34" hidden="1">{"'gráf jan00'!$A$1:$AK$41"}</definedName>
    <definedName name="_________ago5" localSheetId="35" hidden="1">{"'gráf jan00'!$A$1:$AK$41"}</definedName>
    <definedName name="_________ago5" localSheetId="30" hidden="1">{"'gráf jan00'!$A$1:$AK$41"}</definedName>
    <definedName name="_________ago5" hidden="1">{"'gráf jan00'!$A$1:$AK$41"}</definedName>
    <definedName name="_________ago6" localSheetId="25" hidden="1">{"'gráf jan00'!$A$1:$AK$41"}</definedName>
    <definedName name="_________ago6" localSheetId="16" hidden="1">{"'gráf jan00'!$A$1:$AK$41"}</definedName>
    <definedName name="_________ago6" localSheetId="14" hidden="1">{"'gráf jan00'!$A$1:$AK$41"}</definedName>
    <definedName name="_________ago6" localSheetId="13" hidden="1">{"'gráf jan00'!$A$1:$AK$41"}</definedName>
    <definedName name="_________ago6" localSheetId="11" hidden="1">{"'gráf jan00'!$A$1:$AK$41"}</definedName>
    <definedName name="_________ago6" localSheetId="10" hidden="1">{"'gráf jan00'!$A$1:$AK$41"}</definedName>
    <definedName name="_________ago6" localSheetId="9" hidden="1">{"'gráf jan00'!$A$1:$AK$41"}</definedName>
    <definedName name="_________ago6" localSheetId="8" hidden="1">{"'gráf jan00'!$A$1:$AK$41"}</definedName>
    <definedName name="_________ago6" localSheetId="7" hidden="1">{"'gráf jan00'!$A$1:$AK$41"}</definedName>
    <definedName name="_________ago6" localSheetId="33" hidden="1">{"'gráf jan00'!$A$1:$AK$41"}</definedName>
    <definedName name="_________ago6" localSheetId="32" hidden="1">{"'gráf jan00'!$A$1:$AK$41"}</definedName>
    <definedName name="_________ago6" localSheetId="31" hidden="1">{"'gráf jan00'!$A$1:$AK$41"}</definedName>
    <definedName name="_________ago6" localSheetId="29" hidden="1">{"'gráf jan00'!$A$1:$AK$41"}</definedName>
    <definedName name="_________ago6" localSheetId="28" hidden="1">{"'gráf jan00'!$A$1:$AK$41"}</definedName>
    <definedName name="_________ago6" localSheetId="27" hidden="1">{"'gráf jan00'!$A$1:$AK$41"}</definedName>
    <definedName name="_________ago6" localSheetId="24" hidden="1">{"'gráf jan00'!$A$1:$AK$41"}</definedName>
    <definedName name="_________ago6" localSheetId="26" hidden="1">{"'gráf jan00'!$A$1:$AK$41"}</definedName>
    <definedName name="_________ago6" localSheetId="23" hidden="1">{"'gráf jan00'!$A$1:$AK$41"}</definedName>
    <definedName name="_________ago6" localSheetId="22" hidden="1">{"'gráf jan00'!$A$1:$AK$41"}</definedName>
    <definedName name="_________ago6" localSheetId="19" hidden="1">{"'gráf jan00'!$A$1:$AK$41"}</definedName>
    <definedName name="_________ago6" localSheetId="21" hidden="1">{"'gráf jan00'!$A$1:$AK$41"}</definedName>
    <definedName name="_________ago6" localSheetId="20" hidden="1">{"'gráf jan00'!$A$1:$AK$41"}</definedName>
    <definedName name="_________ago6" localSheetId="18" hidden="1">{"'gráf jan00'!$A$1:$AK$41"}</definedName>
    <definedName name="_________ago6" localSheetId="17" hidden="1">{"'gráf jan00'!$A$1:$AK$41"}</definedName>
    <definedName name="_________ago6" localSheetId="15" hidden="1">{"'gráf jan00'!$A$1:$AK$41"}</definedName>
    <definedName name="_________ago6" localSheetId="12" hidden="1">{"'gráf jan00'!$A$1:$AK$41"}</definedName>
    <definedName name="_________ago6" localSheetId="38" hidden="1">{"'gráf jan00'!$A$1:$AK$41"}</definedName>
    <definedName name="_________ago6" localSheetId="37" hidden="1">{"'gráf jan00'!$A$1:$AK$41"}</definedName>
    <definedName name="_________ago6" localSheetId="36" hidden="1">{"'gráf jan00'!$A$1:$AK$41"}</definedName>
    <definedName name="_________ago6" localSheetId="34" hidden="1">{"'gráf jan00'!$A$1:$AK$41"}</definedName>
    <definedName name="_________ago6" localSheetId="35" hidden="1">{"'gráf jan00'!$A$1:$AK$41"}</definedName>
    <definedName name="_________ago6" localSheetId="30" hidden="1">{"'gráf jan00'!$A$1:$AK$41"}</definedName>
    <definedName name="_________ago6" hidden="1">{"'gráf jan00'!$A$1:$AK$41"}</definedName>
    <definedName name="_________ago7" localSheetId="25" hidden="1">{"'gráf jan00'!$A$1:$AK$41"}</definedName>
    <definedName name="_________ago7" localSheetId="16" hidden="1">{"'gráf jan00'!$A$1:$AK$41"}</definedName>
    <definedName name="_________ago7" localSheetId="14" hidden="1">{"'gráf jan00'!$A$1:$AK$41"}</definedName>
    <definedName name="_________ago7" localSheetId="13" hidden="1">{"'gráf jan00'!$A$1:$AK$41"}</definedName>
    <definedName name="_________ago7" localSheetId="11" hidden="1">{"'gráf jan00'!$A$1:$AK$41"}</definedName>
    <definedName name="_________ago7" localSheetId="10" hidden="1">{"'gráf jan00'!$A$1:$AK$41"}</definedName>
    <definedName name="_________ago7" localSheetId="9" hidden="1">{"'gráf jan00'!$A$1:$AK$41"}</definedName>
    <definedName name="_________ago7" localSheetId="8" hidden="1">{"'gráf jan00'!$A$1:$AK$41"}</definedName>
    <definedName name="_________ago7" localSheetId="7" hidden="1">{"'gráf jan00'!$A$1:$AK$41"}</definedName>
    <definedName name="_________ago7" localSheetId="33" hidden="1">{"'gráf jan00'!$A$1:$AK$41"}</definedName>
    <definedName name="_________ago7" localSheetId="32" hidden="1">{"'gráf jan00'!$A$1:$AK$41"}</definedName>
    <definedName name="_________ago7" localSheetId="31" hidden="1">{"'gráf jan00'!$A$1:$AK$41"}</definedName>
    <definedName name="_________ago7" localSheetId="29" hidden="1">{"'gráf jan00'!$A$1:$AK$41"}</definedName>
    <definedName name="_________ago7" localSheetId="28" hidden="1">{"'gráf jan00'!$A$1:$AK$41"}</definedName>
    <definedName name="_________ago7" localSheetId="27" hidden="1">{"'gráf jan00'!$A$1:$AK$41"}</definedName>
    <definedName name="_________ago7" localSheetId="24" hidden="1">{"'gráf jan00'!$A$1:$AK$41"}</definedName>
    <definedName name="_________ago7" localSheetId="26" hidden="1">{"'gráf jan00'!$A$1:$AK$41"}</definedName>
    <definedName name="_________ago7" localSheetId="23" hidden="1">{"'gráf jan00'!$A$1:$AK$41"}</definedName>
    <definedName name="_________ago7" localSheetId="22" hidden="1">{"'gráf jan00'!$A$1:$AK$41"}</definedName>
    <definedName name="_________ago7" localSheetId="19" hidden="1">{"'gráf jan00'!$A$1:$AK$41"}</definedName>
    <definedName name="_________ago7" localSheetId="21" hidden="1">{"'gráf jan00'!$A$1:$AK$41"}</definedName>
    <definedName name="_________ago7" localSheetId="20" hidden="1">{"'gráf jan00'!$A$1:$AK$41"}</definedName>
    <definedName name="_________ago7" localSheetId="18" hidden="1">{"'gráf jan00'!$A$1:$AK$41"}</definedName>
    <definedName name="_________ago7" localSheetId="17" hidden="1">{"'gráf jan00'!$A$1:$AK$41"}</definedName>
    <definedName name="_________ago7" localSheetId="15" hidden="1">{"'gráf jan00'!$A$1:$AK$41"}</definedName>
    <definedName name="_________ago7" localSheetId="12" hidden="1">{"'gráf jan00'!$A$1:$AK$41"}</definedName>
    <definedName name="_________ago7" localSheetId="38" hidden="1">{"'gráf jan00'!$A$1:$AK$41"}</definedName>
    <definedName name="_________ago7" localSheetId="37" hidden="1">{"'gráf jan00'!$A$1:$AK$41"}</definedName>
    <definedName name="_________ago7" localSheetId="36" hidden="1">{"'gráf jan00'!$A$1:$AK$41"}</definedName>
    <definedName name="_________ago7" localSheetId="34" hidden="1">{"'gráf jan00'!$A$1:$AK$41"}</definedName>
    <definedName name="_________ago7" localSheetId="35" hidden="1">{"'gráf jan00'!$A$1:$AK$41"}</definedName>
    <definedName name="_________ago7" localSheetId="30" hidden="1">{"'gráf jan00'!$A$1:$AK$41"}</definedName>
    <definedName name="_________ago7" hidden="1">{"'gráf jan00'!$A$1:$AK$41"}</definedName>
    <definedName name="_________ago8" localSheetId="25" hidden="1">{"'gráf jan00'!$A$1:$AK$41"}</definedName>
    <definedName name="_________ago8" localSheetId="16" hidden="1">{"'gráf jan00'!$A$1:$AK$41"}</definedName>
    <definedName name="_________ago8" localSheetId="14" hidden="1">{"'gráf jan00'!$A$1:$AK$41"}</definedName>
    <definedName name="_________ago8" localSheetId="13" hidden="1">{"'gráf jan00'!$A$1:$AK$41"}</definedName>
    <definedName name="_________ago8" localSheetId="11" hidden="1">{"'gráf jan00'!$A$1:$AK$41"}</definedName>
    <definedName name="_________ago8" localSheetId="10" hidden="1">{"'gráf jan00'!$A$1:$AK$41"}</definedName>
    <definedName name="_________ago8" localSheetId="9" hidden="1">{"'gráf jan00'!$A$1:$AK$41"}</definedName>
    <definedName name="_________ago8" localSheetId="8" hidden="1">{"'gráf jan00'!$A$1:$AK$41"}</definedName>
    <definedName name="_________ago8" localSheetId="7" hidden="1">{"'gráf jan00'!$A$1:$AK$41"}</definedName>
    <definedName name="_________ago8" localSheetId="33" hidden="1">{"'gráf jan00'!$A$1:$AK$41"}</definedName>
    <definedName name="_________ago8" localSheetId="32" hidden="1">{"'gráf jan00'!$A$1:$AK$41"}</definedName>
    <definedName name="_________ago8" localSheetId="31" hidden="1">{"'gráf jan00'!$A$1:$AK$41"}</definedName>
    <definedName name="_________ago8" localSheetId="29" hidden="1">{"'gráf jan00'!$A$1:$AK$41"}</definedName>
    <definedName name="_________ago8" localSheetId="28" hidden="1">{"'gráf jan00'!$A$1:$AK$41"}</definedName>
    <definedName name="_________ago8" localSheetId="27" hidden="1">{"'gráf jan00'!$A$1:$AK$41"}</definedName>
    <definedName name="_________ago8" localSheetId="24" hidden="1">{"'gráf jan00'!$A$1:$AK$41"}</definedName>
    <definedName name="_________ago8" localSheetId="26" hidden="1">{"'gráf jan00'!$A$1:$AK$41"}</definedName>
    <definedName name="_________ago8" localSheetId="23" hidden="1">{"'gráf jan00'!$A$1:$AK$41"}</definedName>
    <definedName name="_________ago8" localSheetId="22" hidden="1">{"'gráf jan00'!$A$1:$AK$41"}</definedName>
    <definedName name="_________ago8" localSheetId="19" hidden="1">{"'gráf jan00'!$A$1:$AK$41"}</definedName>
    <definedName name="_________ago8" localSheetId="21" hidden="1">{"'gráf jan00'!$A$1:$AK$41"}</definedName>
    <definedName name="_________ago8" localSheetId="20" hidden="1">{"'gráf jan00'!$A$1:$AK$41"}</definedName>
    <definedName name="_________ago8" localSheetId="18" hidden="1">{"'gráf jan00'!$A$1:$AK$41"}</definedName>
    <definedName name="_________ago8" localSheetId="17" hidden="1">{"'gráf jan00'!$A$1:$AK$41"}</definedName>
    <definedName name="_________ago8" localSheetId="15" hidden="1">{"'gráf jan00'!$A$1:$AK$41"}</definedName>
    <definedName name="_________ago8" localSheetId="12" hidden="1">{"'gráf jan00'!$A$1:$AK$41"}</definedName>
    <definedName name="_________ago8" localSheetId="38" hidden="1">{"'gráf jan00'!$A$1:$AK$41"}</definedName>
    <definedName name="_________ago8" localSheetId="37" hidden="1">{"'gráf jan00'!$A$1:$AK$41"}</definedName>
    <definedName name="_________ago8" localSheetId="36" hidden="1">{"'gráf jan00'!$A$1:$AK$41"}</definedName>
    <definedName name="_________ago8" localSheetId="34" hidden="1">{"'gráf jan00'!$A$1:$AK$41"}</definedName>
    <definedName name="_________ago8" localSheetId="35" hidden="1">{"'gráf jan00'!$A$1:$AK$41"}</definedName>
    <definedName name="_________ago8" localSheetId="30" hidden="1">{"'gráf jan00'!$A$1:$AK$41"}</definedName>
    <definedName name="_________ago8" hidden="1">{"'gráf jan00'!$A$1:$AK$41"}</definedName>
    <definedName name="_________ago9" localSheetId="25" hidden="1">{"'gráf jan00'!$A$1:$AK$41"}</definedName>
    <definedName name="_________ago9" localSheetId="16" hidden="1">{"'gráf jan00'!$A$1:$AK$41"}</definedName>
    <definedName name="_________ago9" localSheetId="14" hidden="1">{"'gráf jan00'!$A$1:$AK$41"}</definedName>
    <definedName name="_________ago9" localSheetId="13" hidden="1">{"'gráf jan00'!$A$1:$AK$41"}</definedName>
    <definedName name="_________ago9" localSheetId="11" hidden="1">{"'gráf jan00'!$A$1:$AK$41"}</definedName>
    <definedName name="_________ago9" localSheetId="10" hidden="1">{"'gráf jan00'!$A$1:$AK$41"}</definedName>
    <definedName name="_________ago9" localSheetId="9" hidden="1">{"'gráf jan00'!$A$1:$AK$41"}</definedName>
    <definedName name="_________ago9" localSheetId="8" hidden="1">{"'gráf jan00'!$A$1:$AK$41"}</definedName>
    <definedName name="_________ago9" localSheetId="7" hidden="1">{"'gráf jan00'!$A$1:$AK$41"}</definedName>
    <definedName name="_________ago9" localSheetId="33" hidden="1">{"'gráf jan00'!$A$1:$AK$41"}</definedName>
    <definedName name="_________ago9" localSheetId="32" hidden="1">{"'gráf jan00'!$A$1:$AK$41"}</definedName>
    <definedName name="_________ago9" localSheetId="31" hidden="1">{"'gráf jan00'!$A$1:$AK$41"}</definedName>
    <definedName name="_________ago9" localSheetId="29" hidden="1">{"'gráf jan00'!$A$1:$AK$41"}</definedName>
    <definedName name="_________ago9" localSheetId="28" hidden="1">{"'gráf jan00'!$A$1:$AK$41"}</definedName>
    <definedName name="_________ago9" localSheetId="27" hidden="1">{"'gráf jan00'!$A$1:$AK$41"}</definedName>
    <definedName name="_________ago9" localSheetId="24" hidden="1">{"'gráf jan00'!$A$1:$AK$41"}</definedName>
    <definedName name="_________ago9" localSheetId="26" hidden="1">{"'gráf jan00'!$A$1:$AK$41"}</definedName>
    <definedName name="_________ago9" localSheetId="23" hidden="1">{"'gráf jan00'!$A$1:$AK$41"}</definedName>
    <definedName name="_________ago9" localSheetId="22" hidden="1">{"'gráf jan00'!$A$1:$AK$41"}</definedName>
    <definedName name="_________ago9" localSheetId="19" hidden="1">{"'gráf jan00'!$A$1:$AK$41"}</definedName>
    <definedName name="_________ago9" localSheetId="21" hidden="1">{"'gráf jan00'!$A$1:$AK$41"}</definedName>
    <definedName name="_________ago9" localSheetId="20" hidden="1">{"'gráf jan00'!$A$1:$AK$41"}</definedName>
    <definedName name="_________ago9" localSheetId="18" hidden="1">{"'gráf jan00'!$A$1:$AK$41"}</definedName>
    <definedName name="_________ago9" localSheetId="17" hidden="1">{"'gráf jan00'!$A$1:$AK$41"}</definedName>
    <definedName name="_________ago9" localSheetId="15" hidden="1">{"'gráf jan00'!$A$1:$AK$41"}</definedName>
    <definedName name="_________ago9" localSheetId="12" hidden="1">{"'gráf jan00'!$A$1:$AK$41"}</definedName>
    <definedName name="_________ago9" localSheetId="38" hidden="1">{"'gráf jan00'!$A$1:$AK$41"}</definedName>
    <definedName name="_________ago9" localSheetId="37" hidden="1">{"'gráf jan00'!$A$1:$AK$41"}</definedName>
    <definedName name="_________ago9" localSheetId="36" hidden="1">{"'gráf jan00'!$A$1:$AK$41"}</definedName>
    <definedName name="_________ago9" localSheetId="34" hidden="1">{"'gráf jan00'!$A$1:$AK$41"}</definedName>
    <definedName name="_________ago9" localSheetId="35" hidden="1">{"'gráf jan00'!$A$1:$AK$41"}</definedName>
    <definedName name="_________ago9" localSheetId="30" hidden="1">{"'gráf jan00'!$A$1:$AK$41"}</definedName>
    <definedName name="_________ago9" hidden="1">{"'gráf jan00'!$A$1:$AK$41"}</definedName>
    <definedName name="_________efc10" localSheetId="25" hidden="1">{"'RR'!$A$2:$E$81"}</definedName>
    <definedName name="_________efc10" localSheetId="16" hidden="1">{"'RR'!$A$2:$E$81"}</definedName>
    <definedName name="_________efc10" localSheetId="14" hidden="1">{"'RR'!$A$2:$E$81"}</definedName>
    <definedName name="_________efc10" localSheetId="13" hidden="1">{"'RR'!$A$2:$E$81"}</definedName>
    <definedName name="_________efc10" localSheetId="11" hidden="1">{"'RR'!$A$2:$E$81"}</definedName>
    <definedName name="_________efc10" localSheetId="10" hidden="1">{"'RR'!$A$2:$E$81"}</definedName>
    <definedName name="_________efc10" localSheetId="9" hidden="1">{"'RR'!$A$2:$E$81"}</definedName>
    <definedName name="_________efc10" localSheetId="8" hidden="1">{"'RR'!$A$2:$E$81"}</definedName>
    <definedName name="_________efc10" localSheetId="7" hidden="1">{"'RR'!$A$2:$E$81"}</definedName>
    <definedName name="_________efc10" localSheetId="33" hidden="1">{"'RR'!$A$2:$E$81"}</definedName>
    <definedName name="_________efc10" localSheetId="32" hidden="1">{"'RR'!$A$2:$E$81"}</definedName>
    <definedName name="_________efc10" localSheetId="31" hidden="1">{"'RR'!$A$2:$E$81"}</definedName>
    <definedName name="_________efc10" localSheetId="29" hidden="1">{"'RR'!$A$2:$E$81"}</definedName>
    <definedName name="_________efc10" localSheetId="28" hidden="1">{"'RR'!$A$2:$E$81"}</definedName>
    <definedName name="_________efc10" localSheetId="27" hidden="1">{"'RR'!$A$2:$E$81"}</definedName>
    <definedName name="_________efc10" localSheetId="24" hidden="1">{"'RR'!$A$2:$E$81"}</definedName>
    <definedName name="_________efc10" localSheetId="26" hidden="1">{"'RR'!$A$2:$E$81"}</definedName>
    <definedName name="_________efc10" localSheetId="23" hidden="1">{"'RR'!$A$2:$E$81"}</definedName>
    <definedName name="_________efc10" localSheetId="22" hidden="1">{"'RR'!$A$2:$E$81"}</definedName>
    <definedName name="_________efc10" localSheetId="19" hidden="1">{"'RR'!$A$2:$E$81"}</definedName>
    <definedName name="_________efc10" localSheetId="21" hidden="1">{"'RR'!$A$2:$E$81"}</definedName>
    <definedName name="_________efc10" localSheetId="20" hidden="1">{"'RR'!$A$2:$E$81"}</definedName>
    <definedName name="_________efc10" localSheetId="18" hidden="1">{"'RR'!$A$2:$E$81"}</definedName>
    <definedName name="_________efc10" localSheetId="17" hidden="1">{"'RR'!$A$2:$E$81"}</definedName>
    <definedName name="_________efc10" localSheetId="15" hidden="1">{"'RR'!$A$2:$E$81"}</definedName>
    <definedName name="_________efc10" localSheetId="12" hidden="1">{"'RR'!$A$2:$E$81"}</definedName>
    <definedName name="_________efc10" localSheetId="38" hidden="1">{"'RR'!$A$2:$E$81"}</definedName>
    <definedName name="_________efc10" localSheetId="37" hidden="1">{"'RR'!$A$2:$E$81"}</definedName>
    <definedName name="_________efc10" localSheetId="36" hidden="1">{"'RR'!$A$2:$E$81"}</definedName>
    <definedName name="_________efc10" localSheetId="34" hidden="1">{"'RR'!$A$2:$E$81"}</definedName>
    <definedName name="_________efc10" localSheetId="35" hidden="1">{"'RR'!$A$2:$E$81"}</definedName>
    <definedName name="_________efc10" localSheetId="30" hidden="1">{"'RR'!$A$2:$E$81"}</definedName>
    <definedName name="_________efc10" hidden="1">{"'RR'!$A$2:$E$81"}</definedName>
    <definedName name="_________EFC2" localSheetId="25" hidden="1">{"'RR'!$A$2:$E$81"}</definedName>
    <definedName name="_________EFC2" localSheetId="16" hidden="1">{"'RR'!$A$2:$E$81"}</definedName>
    <definedName name="_________EFC2" localSheetId="14" hidden="1">{"'RR'!$A$2:$E$81"}</definedName>
    <definedName name="_________EFC2" localSheetId="13" hidden="1">{"'RR'!$A$2:$E$81"}</definedName>
    <definedName name="_________EFC2" localSheetId="11" hidden="1">{"'RR'!$A$2:$E$81"}</definedName>
    <definedName name="_________EFC2" localSheetId="10" hidden="1">{"'RR'!$A$2:$E$81"}</definedName>
    <definedName name="_________EFC2" localSheetId="9" hidden="1">{"'RR'!$A$2:$E$81"}</definedName>
    <definedName name="_________EFC2" localSheetId="8" hidden="1">{"'RR'!$A$2:$E$81"}</definedName>
    <definedName name="_________EFC2" localSheetId="7" hidden="1">{"'RR'!$A$2:$E$81"}</definedName>
    <definedName name="_________EFC2" localSheetId="33" hidden="1">{"'RR'!$A$2:$E$81"}</definedName>
    <definedName name="_________EFC2" localSheetId="32" hidden="1">{"'RR'!$A$2:$E$81"}</definedName>
    <definedName name="_________EFC2" localSheetId="31" hidden="1">{"'RR'!$A$2:$E$81"}</definedName>
    <definedName name="_________EFC2" localSheetId="29" hidden="1">{"'RR'!$A$2:$E$81"}</definedName>
    <definedName name="_________EFC2" localSheetId="28" hidden="1">{"'RR'!$A$2:$E$81"}</definedName>
    <definedName name="_________EFC2" localSheetId="27" hidden="1">{"'RR'!$A$2:$E$81"}</definedName>
    <definedName name="_________EFC2" localSheetId="24" hidden="1">{"'RR'!$A$2:$E$81"}</definedName>
    <definedName name="_________EFC2" localSheetId="26" hidden="1">{"'RR'!$A$2:$E$81"}</definedName>
    <definedName name="_________EFC2" localSheetId="23" hidden="1">{"'RR'!$A$2:$E$81"}</definedName>
    <definedName name="_________EFC2" localSheetId="22" hidden="1">{"'RR'!$A$2:$E$81"}</definedName>
    <definedName name="_________EFC2" localSheetId="19" hidden="1">{"'RR'!$A$2:$E$81"}</definedName>
    <definedName name="_________EFC2" localSheetId="21" hidden="1">{"'RR'!$A$2:$E$81"}</definedName>
    <definedName name="_________EFC2" localSheetId="20" hidden="1">{"'RR'!$A$2:$E$81"}</definedName>
    <definedName name="_________EFC2" localSheetId="18" hidden="1">{"'RR'!$A$2:$E$81"}</definedName>
    <definedName name="_________EFC2" localSheetId="17" hidden="1">{"'RR'!$A$2:$E$81"}</definedName>
    <definedName name="_________EFC2" localSheetId="15" hidden="1">{"'RR'!$A$2:$E$81"}</definedName>
    <definedName name="_________EFC2" localSheetId="12" hidden="1">{"'RR'!$A$2:$E$81"}</definedName>
    <definedName name="_________EFC2" localSheetId="38" hidden="1">{"'RR'!$A$2:$E$81"}</definedName>
    <definedName name="_________EFC2" localSheetId="37" hidden="1">{"'RR'!$A$2:$E$81"}</definedName>
    <definedName name="_________EFC2" localSheetId="36" hidden="1">{"'RR'!$A$2:$E$81"}</definedName>
    <definedName name="_________EFC2" localSheetId="34" hidden="1">{"'RR'!$A$2:$E$81"}</definedName>
    <definedName name="_________EFC2" localSheetId="35" hidden="1">{"'RR'!$A$2:$E$81"}</definedName>
    <definedName name="_________EFC2" localSheetId="30" hidden="1">{"'RR'!$A$2:$E$81"}</definedName>
    <definedName name="_________EFC2" hidden="1">{"'RR'!$A$2:$E$81"}</definedName>
    <definedName name="_________EFC3" localSheetId="25" hidden="1">{"'RR'!$A$2:$E$81"}</definedName>
    <definedName name="_________EFC3" localSheetId="16" hidden="1">{"'RR'!$A$2:$E$81"}</definedName>
    <definedName name="_________EFC3" localSheetId="14" hidden="1">{"'RR'!$A$2:$E$81"}</definedName>
    <definedName name="_________EFC3" localSheetId="13" hidden="1">{"'RR'!$A$2:$E$81"}</definedName>
    <definedName name="_________EFC3" localSheetId="11" hidden="1">{"'RR'!$A$2:$E$81"}</definedName>
    <definedName name="_________EFC3" localSheetId="10" hidden="1">{"'RR'!$A$2:$E$81"}</definedName>
    <definedName name="_________EFC3" localSheetId="9" hidden="1">{"'RR'!$A$2:$E$81"}</definedName>
    <definedName name="_________EFC3" localSheetId="8" hidden="1">{"'RR'!$A$2:$E$81"}</definedName>
    <definedName name="_________EFC3" localSheetId="7" hidden="1">{"'RR'!$A$2:$E$81"}</definedName>
    <definedName name="_________EFC3" localSheetId="33" hidden="1">{"'RR'!$A$2:$E$81"}</definedName>
    <definedName name="_________EFC3" localSheetId="32" hidden="1">{"'RR'!$A$2:$E$81"}</definedName>
    <definedName name="_________EFC3" localSheetId="31" hidden="1">{"'RR'!$A$2:$E$81"}</definedName>
    <definedName name="_________EFC3" localSheetId="29" hidden="1">{"'RR'!$A$2:$E$81"}</definedName>
    <definedName name="_________EFC3" localSheetId="28" hidden="1">{"'RR'!$A$2:$E$81"}</definedName>
    <definedName name="_________EFC3" localSheetId="27" hidden="1">{"'RR'!$A$2:$E$81"}</definedName>
    <definedName name="_________EFC3" localSheetId="24" hidden="1">{"'RR'!$A$2:$E$81"}</definedName>
    <definedName name="_________EFC3" localSheetId="26" hidden="1">{"'RR'!$A$2:$E$81"}</definedName>
    <definedName name="_________EFC3" localSheetId="23" hidden="1">{"'RR'!$A$2:$E$81"}</definedName>
    <definedName name="_________EFC3" localSheetId="22" hidden="1">{"'RR'!$A$2:$E$81"}</definedName>
    <definedName name="_________EFC3" localSheetId="19" hidden="1">{"'RR'!$A$2:$E$81"}</definedName>
    <definedName name="_________EFC3" localSheetId="21" hidden="1">{"'RR'!$A$2:$E$81"}</definedName>
    <definedName name="_________EFC3" localSheetId="20" hidden="1">{"'RR'!$A$2:$E$81"}</definedName>
    <definedName name="_________EFC3" localSheetId="18" hidden="1">{"'RR'!$A$2:$E$81"}</definedName>
    <definedName name="_________EFC3" localSheetId="17" hidden="1">{"'RR'!$A$2:$E$81"}</definedName>
    <definedName name="_________EFC3" localSheetId="15" hidden="1">{"'RR'!$A$2:$E$81"}</definedName>
    <definedName name="_________EFC3" localSheetId="12" hidden="1">{"'RR'!$A$2:$E$81"}</definedName>
    <definedName name="_________EFC3" localSheetId="38" hidden="1">{"'RR'!$A$2:$E$81"}</definedName>
    <definedName name="_________EFC3" localSheetId="37" hidden="1">{"'RR'!$A$2:$E$81"}</definedName>
    <definedName name="_________EFC3" localSheetId="36" hidden="1">{"'RR'!$A$2:$E$81"}</definedName>
    <definedName name="_________EFC3" localSheetId="34" hidden="1">{"'RR'!$A$2:$E$81"}</definedName>
    <definedName name="_________EFC3" localSheetId="35" hidden="1">{"'RR'!$A$2:$E$81"}</definedName>
    <definedName name="_________EFC3" localSheetId="30" hidden="1">{"'RR'!$A$2:$E$81"}</definedName>
    <definedName name="_________EFC3" hidden="1">{"'RR'!$A$2:$E$81"}</definedName>
    <definedName name="_________EFC4" localSheetId="25" hidden="1">{"'RR'!$A$2:$E$81"}</definedName>
    <definedName name="_________EFC4" localSheetId="16" hidden="1">{"'RR'!$A$2:$E$81"}</definedName>
    <definedName name="_________EFC4" localSheetId="14" hidden="1">{"'RR'!$A$2:$E$81"}</definedName>
    <definedName name="_________EFC4" localSheetId="13" hidden="1">{"'RR'!$A$2:$E$81"}</definedName>
    <definedName name="_________EFC4" localSheetId="11" hidden="1">{"'RR'!$A$2:$E$81"}</definedName>
    <definedName name="_________EFC4" localSheetId="10" hidden="1">{"'RR'!$A$2:$E$81"}</definedName>
    <definedName name="_________EFC4" localSheetId="9" hidden="1">{"'RR'!$A$2:$E$81"}</definedName>
    <definedName name="_________EFC4" localSheetId="8" hidden="1">{"'RR'!$A$2:$E$81"}</definedName>
    <definedName name="_________EFC4" localSheetId="7" hidden="1">{"'RR'!$A$2:$E$81"}</definedName>
    <definedName name="_________EFC4" localSheetId="33" hidden="1">{"'RR'!$A$2:$E$81"}</definedName>
    <definedName name="_________EFC4" localSheetId="32" hidden="1">{"'RR'!$A$2:$E$81"}</definedName>
    <definedName name="_________EFC4" localSheetId="31" hidden="1">{"'RR'!$A$2:$E$81"}</definedName>
    <definedName name="_________EFC4" localSheetId="29" hidden="1">{"'RR'!$A$2:$E$81"}</definedName>
    <definedName name="_________EFC4" localSheetId="28" hidden="1">{"'RR'!$A$2:$E$81"}</definedName>
    <definedName name="_________EFC4" localSheetId="27" hidden="1">{"'RR'!$A$2:$E$81"}</definedName>
    <definedName name="_________EFC4" localSheetId="24" hidden="1">{"'RR'!$A$2:$E$81"}</definedName>
    <definedName name="_________EFC4" localSheetId="26" hidden="1">{"'RR'!$A$2:$E$81"}</definedName>
    <definedName name="_________EFC4" localSheetId="23" hidden="1">{"'RR'!$A$2:$E$81"}</definedName>
    <definedName name="_________EFC4" localSheetId="22" hidden="1">{"'RR'!$A$2:$E$81"}</definedName>
    <definedName name="_________EFC4" localSheetId="19" hidden="1">{"'RR'!$A$2:$E$81"}</definedName>
    <definedName name="_________EFC4" localSheetId="21" hidden="1">{"'RR'!$A$2:$E$81"}</definedName>
    <definedName name="_________EFC4" localSheetId="20" hidden="1">{"'RR'!$A$2:$E$81"}</definedName>
    <definedName name="_________EFC4" localSheetId="18" hidden="1">{"'RR'!$A$2:$E$81"}</definedName>
    <definedName name="_________EFC4" localSheetId="17" hidden="1">{"'RR'!$A$2:$E$81"}</definedName>
    <definedName name="_________EFC4" localSheetId="15" hidden="1">{"'RR'!$A$2:$E$81"}</definedName>
    <definedName name="_________EFC4" localSheetId="12" hidden="1">{"'RR'!$A$2:$E$81"}</definedName>
    <definedName name="_________EFC4" localSheetId="38" hidden="1">{"'RR'!$A$2:$E$81"}</definedName>
    <definedName name="_________EFC4" localSheetId="37" hidden="1">{"'RR'!$A$2:$E$81"}</definedName>
    <definedName name="_________EFC4" localSheetId="36" hidden="1">{"'RR'!$A$2:$E$81"}</definedName>
    <definedName name="_________EFC4" localSheetId="34" hidden="1">{"'RR'!$A$2:$E$81"}</definedName>
    <definedName name="_________EFC4" localSheetId="35" hidden="1">{"'RR'!$A$2:$E$81"}</definedName>
    <definedName name="_________EFC4" localSheetId="30" hidden="1">{"'RR'!$A$2:$E$81"}</definedName>
    <definedName name="_________EFC4" hidden="1">{"'RR'!$A$2:$E$81"}</definedName>
    <definedName name="_________n2" localSheetId="25" hidden="1">{#N/A,#N/A,FALSE,"PCOL"}</definedName>
    <definedName name="_________n2" localSheetId="16" hidden="1">{#N/A,#N/A,FALSE,"PCOL"}</definedName>
    <definedName name="_________n2" localSheetId="14" hidden="1">{#N/A,#N/A,FALSE,"PCOL"}</definedName>
    <definedName name="_________n2" localSheetId="13" hidden="1">{#N/A,#N/A,FALSE,"PCOL"}</definedName>
    <definedName name="_________n2" localSheetId="11" hidden="1">{#N/A,#N/A,FALSE,"PCOL"}</definedName>
    <definedName name="_________n2" localSheetId="10" hidden="1">{#N/A,#N/A,FALSE,"PCOL"}</definedName>
    <definedName name="_________n2" localSheetId="9" hidden="1">{#N/A,#N/A,FALSE,"PCOL"}</definedName>
    <definedName name="_________n2" localSheetId="8" hidden="1">{#N/A,#N/A,FALSE,"PCOL"}</definedName>
    <definedName name="_________n2" localSheetId="7" hidden="1">{#N/A,#N/A,FALSE,"PCOL"}</definedName>
    <definedName name="_________n2" localSheetId="33" hidden="1">{#N/A,#N/A,FALSE,"PCOL"}</definedName>
    <definedName name="_________n2" localSheetId="32" hidden="1">{#N/A,#N/A,FALSE,"PCOL"}</definedName>
    <definedName name="_________n2" localSheetId="31" hidden="1">{#N/A,#N/A,FALSE,"PCOL"}</definedName>
    <definedName name="_________n2" localSheetId="29" hidden="1">{#N/A,#N/A,FALSE,"PCOL"}</definedName>
    <definedName name="_________n2" localSheetId="28" hidden="1">{#N/A,#N/A,FALSE,"PCOL"}</definedName>
    <definedName name="_________n2" localSheetId="27" hidden="1">{#N/A,#N/A,FALSE,"PCOL"}</definedName>
    <definedName name="_________n2" localSheetId="24" hidden="1">{#N/A,#N/A,FALSE,"PCOL"}</definedName>
    <definedName name="_________n2" localSheetId="26" hidden="1">{#N/A,#N/A,FALSE,"PCOL"}</definedName>
    <definedName name="_________n2" localSheetId="23" hidden="1">{#N/A,#N/A,FALSE,"PCOL"}</definedName>
    <definedName name="_________n2" localSheetId="22" hidden="1">{#N/A,#N/A,FALSE,"PCOL"}</definedName>
    <definedName name="_________n2" localSheetId="19" hidden="1">{#N/A,#N/A,FALSE,"PCOL"}</definedName>
    <definedName name="_________n2" localSheetId="21" hidden="1">{#N/A,#N/A,FALSE,"PCOL"}</definedName>
    <definedName name="_________n2" localSheetId="20" hidden="1">{#N/A,#N/A,FALSE,"PCOL"}</definedName>
    <definedName name="_________n2" localSheetId="18" hidden="1">{#N/A,#N/A,FALSE,"PCOL"}</definedName>
    <definedName name="_________n2" localSheetId="17" hidden="1">{#N/A,#N/A,FALSE,"PCOL"}</definedName>
    <definedName name="_________n2" localSheetId="15" hidden="1">{#N/A,#N/A,FALSE,"PCOL"}</definedName>
    <definedName name="_________n2" localSheetId="12" hidden="1">{#N/A,#N/A,FALSE,"PCOL"}</definedName>
    <definedName name="_________n2" localSheetId="38" hidden="1">{#N/A,#N/A,FALSE,"PCOL"}</definedName>
    <definedName name="_________n2" localSheetId="37" hidden="1">{#N/A,#N/A,FALSE,"PCOL"}</definedName>
    <definedName name="_________n2" localSheetId="36" hidden="1">{#N/A,#N/A,FALSE,"PCOL"}</definedName>
    <definedName name="_________n2" localSheetId="34" hidden="1">{#N/A,#N/A,FALSE,"PCOL"}</definedName>
    <definedName name="_________n2" localSheetId="35" hidden="1">{#N/A,#N/A,FALSE,"PCOL"}</definedName>
    <definedName name="_________n2" localSheetId="30" hidden="1">{#N/A,#N/A,FALSE,"PCOL"}</definedName>
    <definedName name="_________n2" hidden="1">{#N/A,#N/A,FALSE,"PCOL"}</definedName>
    <definedName name="_________OUT98" localSheetId="25" hidden="1">{#N/A,#N/A,TRUE,"Serviços"}</definedName>
    <definedName name="_________OUT98" localSheetId="16" hidden="1">{#N/A,#N/A,TRUE,"Serviços"}</definedName>
    <definedName name="_________OUT98" localSheetId="14" hidden="1">{#N/A,#N/A,TRUE,"Serviços"}</definedName>
    <definedName name="_________OUT98" localSheetId="13" hidden="1">{#N/A,#N/A,TRUE,"Serviços"}</definedName>
    <definedName name="_________OUT98" localSheetId="11" hidden="1">{#N/A,#N/A,TRUE,"Serviços"}</definedName>
    <definedName name="_________OUT98" localSheetId="10" hidden="1">{#N/A,#N/A,TRUE,"Serviços"}</definedName>
    <definedName name="_________OUT98" localSheetId="9" hidden="1">{#N/A,#N/A,TRUE,"Serviços"}</definedName>
    <definedName name="_________OUT98" localSheetId="8" hidden="1">{#N/A,#N/A,TRUE,"Serviços"}</definedName>
    <definedName name="_________OUT98" localSheetId="7" hidden="1">{#N/A,#N/A,TRUE,"Serviços"}</definedName>
    <definedName name="_________OUT98" localSheetId="33" hidden="1">{#N/A,#N/A,TRUE,"Serviços"}</definedName>
    <definedName name="_________OUT98" localSheetId="32" hidden="1">{#N/A,#N/A,TRUE,"Serviços"}</definedName>
    <definedName name="_________OUT98" localSheetId="31" hidden="1">{#N/A,#N/A,TRUE,"Serviços"}</definedName>
    <definedName name="_________OUT98" localSheetId="29" hidden="1">{#N/A,#N/A,TRUE,"Serviços"}</definedName>
    <definedName name="_________OUT98" localSheetId="28" hidden="1">{#N/A,#N/A,TRUE,"Serviços"}</definedName>
    <definedName name="_________OUT98" localSheetId="27" hidden="1">{#N/A,#N/A,TRUE,"Serviços"}</definedName>
    <definedName name="_________OUT98" localSheetId="24" hidden="1">{#N/A,#N/A,TRUE,"Serviços"}</definedName>
    <definedName name="_________OUT98" localSheetId="26" hidden="1">{#N/A,#N/A,TRUE,"Serviços"}</definedName>
    <definedName name="_________OUT98" localSheetId="23" hidden="1">{#N/A,#N/A,TRUE,"Serviços"}</definedName>
    <definedName name="_________OUT98" localSheetId="22" hidden="1">{#N/A,#N/A,TRUE,"Serviços"}</definedName>
    <definedName name="_________OUT98" localSheetId="19" hidden="1">{#N/A,#N/A,TRUE,"Serviços"}</definedName>
    <definedName name="_________OUT98" localSheetId="21" hidden="1">{#N/A,#N/A,TRUE,"Serviços"}</definedName>
    <definedName name="_________OUT98" localSheetId="20" hidden="1">{#N/A,#N/A,TRUE,"Serviços"}</definedName>
    <definedName name="_________OUT98" localSheetId="18" hidden="1">{#N/A,#N/A,TRUE,"Serviços"}</definedName>
    <definedName name="_________OUT98" localSheetId="17" hidden="1">{#N/A,#N/A,TRUE,"Serviços"}</definedName>
    <definedName name="_________OUT98" localSheetId="15" hidden="1">{#N/A,#N/A,TRUE,"Serviços"}</definedName>
    <definedName name="_________OUT98" localSheetId="12" hidden="1">{#N/A,#N/A,TRUE,"Serviços"}</definedName>
    <definedName name="_________OUT98" localSheetId="38" hidden="1">{#N/A,#N/A,TRUE,"Serviços"}</definedName>
    <definedName name="_________OUT98" localSheetId="37" hidden="1">{#N/A,#N/A,TRUE,"Serviços"}</definedName>
    <definedName name="_________OUT98" localSheetId="36" hidden="1">{#N/A,#N/A,TRUE,"Serviços"}</definedName>
    <definedName name="_________OUT98" localSheetId="34" hidden="1">{#N/A,#N/A,TRUE,"Serviços"}</definedName>
    <definedName name="_________OUT98" localSheetId="35" hidden="1">{#N/A,#N/A,TRUE,"Serviços"}</definedName>
    <definedName name="_________OUT98" localSheetId="30" hidden="1">{#N/A,#N/A,TRUE,"Serviços"}</definedName>
    <definedName name="_________OUT98" hidden="1">{#N/A,#N/A,TRUE,"Serviços"}</definedName>
    <definedName name="_________r" localSheetId="25" hidden="1">{#N/A,#N/A,FALSE,"PCOL"}</definedName>
    <definedName name="_________r" localSheetId="16" hidden="1">{#N/A,#N/A,FALSE,"PCOL"}</definedName>
    <definedName name="_________r" localSheetId="14" hidden="1">{#N/A,#N/A,FALSE,"PCOL"}</definedName>
    <definedName name="_________r" localSheetId="13" hidden="1">{#N/A,#N/A,FALSE,"PCOL"}</definedName>
    <definedName name="_________r" localSheetId="11" hidden="1">{#N/A,#N/A,FALSE,"PCOL"}</definedName>
    <definedName name="_________r" localSheetId="10" hidden="1">{#N/A,#N/A,FALSE,"PCOL"}</definedName>
    <definedName name="_________r" localSheetId="9" hidden="1">{#N/A,#N/A,FALSE,"PCOL"}</definedName>
    <definedName name="_________r" localSheetId="8" hidden="1">{#N/A,#N/A,FALSE,"PCOL"}</definedName>
    <definedName name="_________r" localSheetId="7" hidden="1">{#N/A,#N/A,FALSE,"PCOL"}</definedName>
    <definedName name="_________r" localSheetId="33" hidden="1">{#N/A,#N/A,FALSE,"PCOL"}</definedName>
    <definedName name="_________r" localSheetId="32" hidden="1">{#N/A,#N/A,FALSE,"PCOL"}</definedName>
    <definedName name="_________r" localSheetId="31" hidden="1">{#N/A,#N/A,FALSE,"PCOL"}</definedName>
    <definedName name="_________r" localSheetId="29" hidden="1">{#N/A,#N/A,FALSE,"PCOL"}</definedName>
    <definedName name="_________r" localSheetId="28" hidden="1">{#N/A,#N/A,FALSE,"PCOL"}</definedName>
    <definedName name="_________r" localSheetId="27" hidden="1">{#N/A,#N/A,FALSE,"PCOL"}</definedName>
    <definedName name="_________r" localSheetId="24" hidden="1">{#N/A,#N/A,FALSE,"PCOL"}</definedName>
    <definedName name="_________r" localSheetId="26" hidden="1">{#N/A,#N/A,FALSE,"PCOL"}</definedName>
    <definedName name="_________r" localSheetId="23" hidden="1">{#N/A,#N/A,FALSE,"PCOL"}</definedName>
    <definedName name="_________r" localSheetId="22" hidden="1">{#N/A,#N/A,FALSE,"PCOL"}</definedName>
    <definedName name="_________r" localSheetId="19" hidden="1">{#N/A,#N/A,FALSE,"PCOL"}</definedName>
    <definedName name="_________r" localSheetId="21" hidden="1">{#N/A,#N/A,FALSE,"PCOL"}</definedName>
    <definedName name="_________r" localSheetId="20" hidden="1">{#N/A,#N/A,FALSE,"PCOL"}</definedName>
    <definedName name="_________r" localSheetId="18" hidden="1">{#N/A,#N/A,FALSE,"PCOL"}</definedName>
    <definedName name="_________r" localSheetId="17" hidden="1">{#N/A,#N/A,FALSE,"PCOL"}</definedName>
    <definedName name="_________r" localSheetId="15" hidden="1">{#N/A,#N/A,FALSE,"PCOL"}</definedName>
    <definedName name="_________r" localSheetId="12" hidden="1">{#N/A,#N/A,FALSE,"PCOL"}</definedName>
    <definedName name="_________r" localSheetId="38" hidden="1">{#N/A,#N/A,FALSE,"PCOL"}</definedName>
    <definedName name="_________r" localSheetId="37" hidden="1">{#N/A,#N/A,FALSE,"PCOL"}</definedName>
    <definedName name="_________r" localSheetId="36" hidden="1">{#N/A,#N/A,FALSE,"PCOL"}</definedName>
    <definedName name="_________r" localSheetId="34" hidden="1">{#N/A,#N/A,FALSE,"PCOL"}</definedName>
    <definedName name="_________r" localSheetId="35" hidden="1">{#N/A,#N/A,FALSE,"PCOL"}</definedName>
    <definedName name="_________r" localSheetId="30" hidden="1">{#N/A,#N/A,FALSE,"PCOL"}</definedName>
    <definedName name="_________r" hidden="1">{#N/A,#N/A,FALSE,"PCOL"}</definedName>
    <definedName name="________ago99999" localSheetId="25" hidden="1">{"'gráf jan00'!$A$1:$AK$41"}</definedName>
    <definedName name="________ago99999" localSheetId="16" hidden="1">{"'gráf jan00'!$A$1:$AK$41"}</definedName>
    <definedName name="________ago99999" localSheetId="14" hidden="1">{"'gráf jan00'!$A$1:$AK$41"}</definedName>
    <definedName name="________ago99999" localSheetId="13" hidden="1">{"'gráf jan00'!$A$1:$AK$41"}</definedName>
    <definedName name="________ago99999" localSheetId="11" hidden="1">{"'gráf jan00'!$A$1:$AK$41"}</definedName>
    <definedName name="________ago99999" localSheetId="10" hidden="1">{"'gráf jan00'!$A$1:$AK$41"}</definedName>
    <definedName name="________ago99999" localSheetId="9" hidden="1">{"'gráf jan00'!$A$1:$AK$41"}</definedName>
    <definedName name="________ago99999" localSheetId="8" hidden="1">{"'gráf jan00'!$A$1:$AK$41"}</definedName>
    <definedName name="________ago99999" localSheetId="7" hidden="1">{"'gráf jan00'!$A$1:$AK$41"}</definedName>
    <definedName name="________ago99999" localSheetId="33" hidden="1">{"'gráf jan00'!$A$1:$AK$41"}</definedName>
    <definedName name="________ago99999" localSheetId="32" hidden="1">{"'gráf jan00'!$A$1:$AK$41"}</definedName>
    <definedName name="________ago99999" localSheetId="31" hidden="1">{"'gráf jan00'!$A$1:$AK$41"}</definedName>
    <definedName name="________ago99999" localSheetId="29" hidden="1">{"'gráf jan00'!$A$1:$AK$41"}</definedName>
    <definedName name="________ago99999" localSheetId="28" hidden="1">{"'gráf jan00'!$A$1:$AK$41"}</definedName>
    <definedName name="________ago99999" localSheetId="27" hidden="1">{"'gráf jan00'!$A$1:$AK$41"}</definedName>
    <definedName name="________ago99999" localSheetId="24" hidden="1">{"'gráf jan00'!$A$1:$AK$41"}</definedName>
    <definedName name="________ago99999" localSheetId="26" hidden="1">{"'gráf jan00'!$A$1:$AK$41"}</definedName>
    <definedName name="________ago99999" localSheetId="23" hidden="1">{"'gráf jan00'!$A$1:$AK$41"}</definedName>
    <definedName name="________ago99999" localSheetId="22" hidden="1">{"'gráf jan00'!$A$1:$AK$41"}</definedName>
    <definedName name="________ago99999" localSheetId="19" hidden="1">{"'gráf jan00'!$A$1:$AK$41"}</definedName>
    <definedName name="________ago99999" localSheetId="21" hidden="1">{"'gráf jan00'!$A$1:$AK$41"}</definedName>
    <definedName name="________ago99999" localSheetId="20" hidden="1">{"'gráf jan00'!$A$1:$AK$41"}</definedName>
    <definedName name="________ago99999" localSheetId="18" hidden="1">{"'gráf jan00'!$A$1:$AK$41"}</definedName>
    <definedName name="________ago99999" localSheetId="17" hidden="1">{"'gráf jan00'!$A$1:$AK$41"}</definedName>
    <definedName name="________ago99999" localSheetId="15" hidden="1">{"'gráf jan00'!$A$1:$AK$41"}</definedName>
    <definedName name="________ago99999" localSheetId="12" hidden="1">{"'gráf jan00'!$A$1:$AK$41"}</definedName>
    <definedName name="________ago99999" localSheetId="38" hidden="1">{"'gráf jan00'!$A$1:$AK$41"}</definedName>
    <definedName name="________ago99999" localSheetId="37" hidden="1">{"'gráf jan00'!$A$1:$AK$41"}</definedName>
    <definedName name="________ago99999" localSheetId="36" hidden="1">{"'gráf jan00'!$A$1:$AK$41"}</definedName>
    <definedName name="________ago99999" localSheetId="34" hidden="1">{"'gráf jan00'!$A$1:$AK$41"}</definedName>
    <definedName name="________ago99999" localSheetId="35" hidden="1">{"'gráf jan00'!$A$1:$AK$41"}</definedName>
    <definedName name="________ago99999" localSheetId="30" hidden="1">{"'gráf jan00'!$A$1:$AK$41"}</definedName>
    <definedName name="________ago99999" hidden="1">{"'gráf jan00'!$A$1:$AK$41"}</definedName>
    <definedName name="________DEF2" localSheetId="25" hidden="1">{#N/A,#N/A,FALSE,"DEF1";#N/A,#N/A,FALSE,"DEF2";#N/A,#N/A,FALSE,"DEF3"}</definedName>
    <definedName name="________DEF2" localSheetId="16" hidden="1">{#N/A,#N/A,FALSE,"DEF1";#N/A,#N/A,FALSE,"DEF2";#N/A,#N/A,FALSE,"DEF3"}</definedName>
    <definedName name="________DEF2" localSheetId="14" hidden="1">{#N/A,#N/A,FALSE,"DEF1";#N/A,#N/A,FALSE,"DEF2";#N/A,#N/A,FALSE,"DEF3"}</definedName>
    <definedName name="________DEF2" localSheetId="13" hidden="1">{#N/A,#N/A,FALSE,"DEF1";#N/A,#N/A,FALSE,"DEF2";#N/A,#N/A,FALSE,"DEF3"}</definedName>
    <definedName name="________DEF2" localSheetId="11" hidden="1">{#N/A,#N/A,FALSE,"DEF1";#N/A,#N/A,FALSE,"DEF2";#N/A,#N/A,FALSE,"DEF3"}</definedName>
    <definedName name="________DEF2" localSheetId="10" hidden="1">{#N/A,#N/A,FALSE,"DEF1";#N/A,#N/A,FALSE,"DEF2";#N/A,#N/A,FALSE,"DEF3"}</definedName>
    <definedName name="________DEF2" localSheetId="9" hidden="1">{#N/A,#N/A,FALSE,"DEF1";#N/A,#N/A,FALSE,"DEF2";#N/A,#N/A,FALSE,"DEF3"}</definedName>
    <definedName name="________DEF2" localSheetId="8" hidden="1">{#N/A,#N/A,FALSE,"DEF1";#N/A,#N/A,FALSE,"DEF2";#N/A,#N/A,FALSE,"DEF3"}</definedName>
    <definedName name="________DEF2" localSheetId="7" hidden="1">{#N/A,#N/A,FALSE,"DEF1";#N/A,#N/A,FALSE,"DEF2";#N/A,#N/A,FALSE,"DEF3"}</definedName>
    <definedName name="________DEF2" localSheetId="33" hidden="1">{#N/A,#N/A,FALSE,"DEF1";#N/A,#N/A,FALSE,"DEF2";#N/A,#N/A,FALSE,"DEF3"}</definedName>
    <definedName name="________DEF2" localSheetId="32" hidden="1">{#N/A,#N/A,FALSE,"DEF1";#N/A,#N/A,FALSE,"DEF2";#N/A,#N/A,FALSE,"DEF3"}</definedName>
    <definedName name="________DEF2" localSheetId="31" hidden="1">{#N/A,#N/A,FALSE,"DEF1";#N/A,#N/A,FALSE,"DEF2";#N/A,#N/A,FALSE,"DEF3"}</definedName>
    <definedName name="________DEF2" localSheetId="29" hidden="1">{#N/A,#N/A,FALSE,"DEF1";#N/A,#N/A,FALSE,"DEF2";#N/A,#N/A,FALSE,"DEF3"}</definedName>
    <definedName name="________DEF2" localSheetId="28" hidden="1">{#N/A,#N/A,FALSE,"DEF1";#N/A,#N/A,FALSE,"DEF2";#N/A,#N/A,FALSE,"DEF3"}</definedName>
    <definedName name="________DEF2" localSheetId="27" hidden="1">{#N/A,#N/A,FALSE,"DEF1";#N/A,#N/A,FALSE,"DEF2";#N/A,#N/A,FALSE,"DEF3"}</definedName>
    <definedName name="________DEF2" localSheetId="24" hidden="1">{#N/A,#N/A,FALSE,"DEF1";#N/A,#N/A,FALSE,"DEF2";#N/A,#N/A,FALSE,"DEF3"}</definedName>
    <definedName name="________DEF2" localSheetId="26" hidden="1">{#N/A,#N/A,FALSE,"DEF1";#N/A,#N/A,FALSE,"DEF2";#N/A,#N/A,FALSE,"DEF3"}</definedName>
    <definedName name="________DEF2" localSheetId="23" hidden="1">{#N/A,#N/A,FALSE,"DEF1";#N/A,#N/A,FALSE,"DEF2";#N/A,#N/A,FALSE,"DEF3"}</definedName>
    <definedName name="________DEF2" localSheetId="22" hidden="1">{#N/A,#N/A,FALSE,"DEF1";#N/A,#N/A,FALSE,"DEF2";#N/A,#N/A,FALSE,"DEF3"}</definedName>
    <definedName name="________DEF2" localSheetId="19" hidden="1">{#N/A,#N/A,FALSE,"DEF1";#N/A,#N/A,FALSE,"DEF2";#N/A,#N/A,FALSE,"DEF3"}</definedName>
    <definedName name="________DEF2" localSheetId="21" hidden="1">{#N/A,#N/A,FALSE,"DEF1";#N/A,#N/A,FALSE,"DEF2";#N/A,#N/A,FALSE,"DEF3"}</definedName>
    <definedName name="________DEF2" localSheetId="20" hidden="1">{#N/A,#N/A,FALSE,"DEF1";#N/A,#N/A,FALSE,"DEF2";#N/A,#N/A,FALSE,"DEF3"}</definedName>
    <definedName name="________DEF2" localSheetId="18" hidden="1">{#N/A,#N/A,FALSE,"DEF1";#N/A,#N/A,FALSE,"DEF2";#N/A,#N/A,FALSE,"DEF3"}</definedName>
    <definedName name="________DEF2" localSheetId="17" hidden="1">{#N/A,#N/A,FALSE,"DEF1";#N/A,#N/A,FALSE,"DEF2";#N/A,#N/A,FALSE,"DEF3"}</definedName>
    <definedName name="________DEF2" localSheetId="15" hidden="1">{#N/A,#N/A,FALSE,"DEF1";#N/A,#N/A,FALSE,"DEF2";#N/A,#N/A,FALSE,"DEF3"}</definedName>
    <definedName name="________DEF2" localSheetId="12" hidden="1">{#N/A,#N/A,FALSE,"DEF1";#N/A,#N/A,FALSE,"DEF2";#N/A,#N/A,FALSE,"DEF3"}</definedName>
    <definedName name="________DEF2" localSheetId="38" hidden="1">{#N/A,#N/A,FALSE,"DEF1";#N/A,#N/A,FALSE,"DEF2";#N/A,#N/A,FALSE,"DEF3"}</definedName>
    <definedName name="________DEF2" localSheetId="37" hidden="1">{#N/A,#N/A,FALSE,"DEF1";#N/A,#N/A,FALSE,"DEF2";#N/A,#N/A,FALSE,"DEF3"}</definedName>
    <definedName name="________DEF2" localSheetId="36" hidden="1">{#N/A,#N/A,FALSE,"DEF1";#N/A,#N/A,FALSE,"DEF2";#N/A,#N/A,FALSE,"DEF3"}</definedName>
    <definedName name="________DEF2" localSheetId="34" hidden="1">{#N/A,#N/A,FALSE,"DEF1";#N/A,#N/A,FALSE,"DEF2";#N/A,#N/A,FALSE,"DEF3"}</definedName>
    <definedName name="________DEF2" localSheetId="35" hidden="1">{#N/A,#N/A,FALSE,"DEF1";#N/A,#N/A,FALSE,"DEF2";#N/A,#N/A,FALSE,"DEF3"}</definedName>
    <definedName name="________DEF2" localSheetId="30" hidden="1">{#N/A,#N/A,FALSE,"DEF1";#N/A,#N/A,FALSE,"DEF2";#N/A,#N/A,FALSE,"DEF3"}</definedName>
    <definedName name="________DEF2" hidden="1">{#N/A,#N/A,FALSE,"DEF1";#N/A,#N/A,FALSE,"DEF2";#N/A,#N/A,FALSE,"DEF3"}</definedName>
    <definedName name="________DEF3" localSheetId="25" hidden="1">{#N/A,#N/A,FALSE,"DEF1";#N/A,#N/A,FALSE,"DEF2";#N/A,#N/A,FALSE,"DEF3"}</definedName>
    <definedName name="________DEF3" localSheetId="16" hidden="1">{#N/A,#N/A,FALSE,"DEF1";#N/A,#N/A,FALSE,"DEF2";#N/A,#N/A,FALSE,"DEF3"}</definedName>
    <definedName name="________DEF3" localSheetId="14" hidden="1">{#N/A,#N/A,FALSE,"DEF1";#N/A,#N/A,FALSE,"DEF2";#N/A,#N/A,FALSE,"DEF3"}</definedName>
    <definedName name="________DEF3" localSheetId="13" hidden="1">{#N/A,#N/A,FALSE,"DEF1";#N/A,#N/A,FALSE,"DEF2";#N/A,#N/A,FALSE,"DEF3"}</definedName>
    <definedName name="________DEF3" localSheetId="11" hidden="1">{#N/A,#N/A,FALSE,"DEF1";#N/A,#N/A,FALSE,"DEF2";#N/A,#N/A,FALSE,"DEF3"}</definedName>
    <definedName name="________DEF3" localSheetId="10" hidden="1">{#N/A,#N/A,FALSE,"DEF1";#N/A,#N/A,FALSE,"DEF2";#N/A,#N/A,FALSE,"DEF3"}</definedName>
    <definedName name="________DEF3" localSheetId="9" hidden="1">{#N/A,#N/A,FALSE,"DEF1";#N/A,#N/A,FALSE,"DEF2";#N/A,#N/A,FALSE,"DEF3"}</definedName>
    <definedName name="________DEF3" localSheetId="8" hidden="1">{#N/A,#N/A,FALSE,"DEF1";#N/A,#N/A,FALSE,"DEF2";#N/A,#N/A,FALSE,"DEF3"}</definedName>
    <definedName name="________DEF3" localSheetId="7" hidden="1">{#N/A,#N/A,FALSE,"DEF1";#N/A,#N/A,FALSE,"DEF2";#N/A,#N/A,FALSE,"DEF3"}</definedName>
    <definedName name="________DEF3" localSheetId="33" hidden="1">{#N/A,#N/A,FALSE,"DEF1";#N/A,#N/A,FALSE,"DEF2";#N/A,#N/A,FALSE,"DEF3"}</definedName>
    <definedName name="________DEF3" localSheetId="32" hidden="1">{#N/A,#N/A,FALSE,"DEF1";#N/A,#N/A,FALSE,"DEF2";#N/A,#N/A,FALSE,"DEF3"}</definedName>
    <definedName name="________DEF3" localSheetId="31" hidden="1">{#N/A,#N/A,FALSE,"DEF1";#N/A,#N/A,FALSE,"DEF2";#N/A,#N/A,FALSE,"DEF3"}</definedName>
    <definedName name="________DEF3" localSheetId="29" hidden="1">{#N/A,#N/A,FALSE,"DEF1";#N/A,#N/A,FALSE,"DEF2";#N/A,#N/A,FALSE,"DEF3"}</definedName>
    <definedName name="________DEF3" localSheetId="28" hidden="1">{#N/A,#N/A,FALSE,"DEF1";#N/A,#N/A,FALSE,"DEF2";#N/A,#N/A,FALSE,"DEF3"}</definedName>
    <definedName name="________DEF3" localSheetId="27" hidden="1">{#N/A,#N/A,FALSE,"DEF1";#N/A,#N/A,FALSE,"DEF2";#N/A,#N/A,FALSE,"DEF3"}</definedName>
    <definedName name="________DEF3" localSheetId="24" hidden="1">{#N/A,#N/A,FALSE,"DEF1";#N/A,#N/A,FALSE,"DEF2";#N/A,#N/A,FALSE,"DEF3"}</definedName>
    <definedName name="________DEF3" localSheetId="26" hidden="1">{#N/A,#N/A,FALSE,"DEF1";#N/A,#N/A,FALSE,"DEF2";#N/A,#N/A,FALSE,"DEF3"}</definedName>
    <definedName name="________DEF3" localSheetId="23" hidden="1">{#N/A,#N/A,FALSE,"DEF1";#N/A,#N/A,FALSE,"DEF2";#N/A,#N/A,FALSE,"DEF3"}</definedName>
    <definedName name="________DEF3" localSheetId="22" hidden="1">{#N/A,#N/A,FALSE,"DEF1";#N/A,#N/A,FALSE,"DEF2";#N/A,#N/A,FALSE,"DEF3"}</definedName>
    <definedName name="________DEF3" localSheetId="19" hidden="1">{#N/A,#N/A,FALSE,"DEF1";#N/A,#N/A,FALSE,"DEF2";#N/A,#N/A,FALSE,"DEF3"}</definedName>
    <definedName name="________DEF3" localSheetId="21" hidden="1">{#N/A,#N/A,FALSE,"DEF1";#N/A,#N/A,FALSE,"DEF2";#N/A,#N/A,FALSE,"DEF3"}</definedName>
    <definedName name="________DEF3" localSheetId="20" hidden="1">{#N/A,#N/A,FALSE,"DEF1";#N/A,#N/A,FALSE,"DEF2";#N/A,#N/A,FALSE,"DEF3"}</definedName>
    <definedName name="________DEF3" localSheetId="18" hidden="1">{#N/A,#N/A,FALSE,"DEF1";#N/A,#N/A,FALSE,"DEF2";#N/A,#N/A,FALSE,"DEF3"}</definedName>
    <definedName name="________DEF3" localSheetId="17" hidden="1">{#N/A,#N/A,FALSE,"DEF1";#N/A,#N/A,FALSE,"DEF2";#N/A,#N/A,FALSE,"DEF3"}</definedName>
    <definedName name="________DEF3" localSheetId="15" hidden="1">{#N/A,#N/A,FALSE,"DEF1";#N/A,#N/A,FALSE,"DEF2";#N/A,#N/A,FALSE,"DEF3"}</definedName>
    <definedName name="________DEF3" localSheetId="12" hidden="1">{#N/A,#N/A,FALSE,"DEF1";#N/A,#N/A,FALSE,"DEF2";#N/A,#N/A,FALSE,"DEF3"}</definedName>
    <definedName name="________DEF3" localSheetId="38" hidden="1">{#N/A,#N/A,FALSE,"DEF1";#N/A,#N/A,FALSE,"DEF2";#N/A,#N/A,FALSE,"DEF3"}</definedName>
    <definedName name="________DEF3" localSheetId="37" hidden="1">{#N/A,#N/A,FALSE,"DEF1";#N/A,#N/A,FALSE,"DEF2";#N/A,#N/A,FALSE,"DEF3"}</definedName>
    <definedName name="________DEF3" localSheetId="36" hidden="1">{#N/A,#N/A,FALSE,"DEF1";#N/A,#N/A,FALSE,"DEF2";#N/A,#N/A,FALSE,"DEF3"}</definedName>
    <definedName name="________DEF3" localSheetId="34" hidden="1">{#N/A,#N/A,FALSE,"DEF1";#N/A,#N/A,FALSE,"DEF2";#N/A,#N/A,FALSE,"DEF3"}</definedName>
    <definedName name="________DEF3" localSheetId="35" hidden="1">{#N/A,#N/A,FALSE,"DEF1";#N/A,#N/A,FALSE,"DEF2";#N/A,#N/A,FALSE,"DEF3"}</definedName>
    <definedName name="________DEF3" localSheetId="30" hidden="1">{#N/A,#N/A,FALSE,"DEF1";#N/A,#N/A,FALSE,"DEF2";#N/A,#N/A,FALSE,"DEF3"}</definedName>
    <definedName name="________DEF3" hidden="1">{#N/A,#N/A,FALSE,"DEF1";#N/A,#N/A,FALSE,"DEF2";#N/A,#N/A,FALSE,"DEF3"}</definedName>
    <definedName name="________ffp16" localSheetId="25" hidden="1">{"'gráf jan00'!$A$1:$AK$41"}</definedName>
    <definedName name="________ffp16" localSheetId="16" hidden="1">{"'gráf jan00'!$A$1:$AK$41"}</definedName>
    <definedName name="________ffp16" localSheetId="14" hidden="1">{"'gráf jan00'!$A$1:$AK$41"}</definedName>
    <definedName name="________ffp16" localSheetId="13" hidden="1">{"'gráf jan00'!$A$1:$AK$41"}</definedName>
    <definedName name="________ffp16" localSheetId="11" hidden="1">{"'gráf jan00'!$A$1:$AK$41"}</definedName>
    <definedName name="________ffp16" localSheetId="10" hidden="1">{"'gráf jan00'!$A$1:$AK$41"}</definedName>
    <definedName name="________ffp16" localSheetId="9" hidden="1">{"'gráf jan00'!$A$1:$AK$41"}</definedName>
    <definedName name="________ffp16" localSheetId="8" hidden="1">{"'gráf jan00'!$A$1:$AK$41"}</definedName>
    <definedName name="________ffp16" localSheetId="7" hidden="1">{"'gráf jan00'!$A$1:$AK$41"}</definedName>
    <definedName name="________ffp16" localSheetId="33" hidden="1">{"'gráf jan00'!$A$1:$AK$41"}</definedName>
    <definedName name="________ffp16" localSheetId="32" hidden="1">{"'gráf jan00'!$A$1:$AK$41"}</definedName>
    <definedName name="________ffp16" localSheetId="31" hidden="1">{"'gráf jan00'!$A$1:$AK$41"}</definedName>
    <definedName name="________ffp16" localSheetId="29" hidden="1">{"'gráf jan00'!$A$1:$AK$41"}</definedName>
    <definedName name="________ffp16" localSheetId="28" hidden="1">{"'gráf jan00'!$A$1:$AK$41"}</definedName>
    <definedName name="________ffp16" localSheetId="27" hidden="1">{"'gráf jan00'!$A$1:$AK$41"}</definedName>
    <definedName name="________ffp16" localSheetId="24" hidden="1">{"'gráf jan00'!$A$1:$AK$41"}</definedName>
    <definedName name="________ffp16" localSheetId="26" hidden="1">{"'gráf jan00'!$A$1:$AK$41"}</definedName>
    <definedName name="________ffp16" localSheetId="23" hidden="1">{"'gráf jan00'!$A$1:$AK$41"}</definedName>
    <definedName name="________ffp16" localSheetId="22" hidden="1">{"'gráf jan00'!$A$1:$AK$41"}</definedName>
    <definedName name="________ffp16" localSheetId="19" hidden="1">{"'gráf jan00'!$A$1:$AK$41"}</definedName>
    <definedName name="________ffp16" localSheetId="21" hidden="1">{"'gráf jan00'!$A$1:$AK$41"}</definedName>
    <definedName name="________ffp16" localSheetId="20" hidden="1">{"'gráf jan00'!$A$1:$AK$41"}</definedName>
    <definedName name="________ffp16" localSheetId="18" hidden="1">{"'gráf jan00'!$A$1:$AK$41"}</definedName>
    <definedName name="________ffp16" localSheetId="17" hidden="1">{"'gráf jan00'!$A$1:$AK$41"}</definedName>
    <definedName name="________ffp16" localSheetId="15" hidden="1">{"'gráf jan00'!$A$1:$AK$41"}</definedName>
    <definedName name="________ffp16" localSheetId="12" hidden="1">{"'gráf jan00'!$A$1:$AK$41"}</definedName>
    <definedName name="________ffp16" localSheetId="38" hidden="1">{"'gráf jan00'!$A$1:$AK$41"}</definedName>
    <definedName name="________ffp16" localSheetId="37" hidden="1">{"'gráf jan00'!$A$1:$AK$41"}</definedName>
    <definedName name="________ffp16" localSheetId="36" hidden="1">{"'gráf jan00'!$A$1:$AK$41"}</definedName>
    <definedName name="________ffp16" localSheetId="34" hidden="1">{"'gráf jan00'!$A$1:$AK$41"}</definedName>
    <definedName name="________ffp16" localSheetId="35" hidden="1">{"'gráf jan00'!$A$1:$AK$41"}</definedName>
    <definedName name="________ffp16" localSheetId="30" hidden="1">{"'gráf jan00'!$A$1:$AK$41"}</definedName>
    <definedName name="________ffp16" hidden="1">{"'gráf jan00'!$A$1:$AK$41"}</definedName>
    <definedName name="________ffp4589" localSheetId="25" hidden="1">{"'gráf jan00'!$A$1:$AK$41"}</definedName>
    <definedName name="________ffp4589" localSheetId="16" hidden="1">{"'gráf jan00'!$A$1:$AK$41"}</definedName>
    <definedName name="________ffp4589" localSheetId="14" hidden="1">{"'gráf jan00'!$A$1:$AK$41"}</definedName>
    <definedName name="________ffp4589" localSheetId="13" hidden="1">{"'gráf jan00'!$A$1:$AK$41"}</definedName>
    <definedName name="________ffp4589" localSheetId="11" hidden="1">{"'gráf jan00'!$A$1:$AK$41"}</definedName>
    <definedName name="________ffp4589" localSheetId="10" hidden="1">{"'gráf jan00'!$A$1:$AK$41"}</definedName>
    <definedName name="________ffp4589" localSheetId="9" hidden="1">{"'gráf jan00'!$A$1:$AK$41"}</definedName>
    <definedName name="________ffp4589" localSheetId="8" hidden="1">{"'gráf jan00'!$A$1:$AK$41"}</definedName>
    <definedName name="________ffp4589" localSheetId="7" hidden="1">{"'gráf jan00'!$A$1:$AK$41"}</definedName>
    <definedName name="________ffp4589" localSheetId="33" hidden="1">{"'gráf jan00'!$A$1:$AK$41"}</definedName>
    <definedName name="________ffp4589" localSheetId="32" hidden="1">{"'gráf jan00'!$A$1:$AK$41"}</definedName>
    <definedName name="________ffp4589" localSheetId="31" hidden="1">{"'gráf jan00'!$A$1:$AK$41"}</definedName>
    <definedName name="________ffp4589" localSheetId="29" hidden="1">{"'gráf jan00'!$A$1:$AK$41"}</definedName>
    <definedName name="________ffp4589" localSheetId="28" hidden="1">{"'gráf jan00'!$A$1:$AK$41"}</definedName>
    <definedName name="________ffp4589" localSheetId="27" hidden="1">{"'gráf jan00'!$A$1:$AK$41"}</definedName>
    <definedName name="________ffp4589" localSheetId="24" hidden="1">{"'gráf jan00'!$A$1:$AK$41"}</definedName>
    <definedName name="________ffp4589" localSheetId="26" hidden="1">{"'gráf jan00'!$A$1:$AK$41"}</definedName>
    <definedName name="________ffp4589" localSheetId="23" hidden="1">{"'gráf jan00'!$A$1:$AK$41"}</definedName>
    <definedName name="________ffp4589" localSheetId="22" hidden="1">{"'gráf jan00'!$A$1:$AK$41"}</definedName>
    <definedName name="________ffp4589" localSheetId="19" hidden="1">{"'gráf jan00'!$A$1:$AK$41"}</definedName>
    <definedName name="________ffp4589" localSheetId="21" hidden="1">{"'gráf jan00'!$A$1:$AK$41"}</definedName>
    <definedName name="________ffp4589" localSheetId="20" hidden="1">{"'gráf jan00'!$A$1:$AK$41"}</definedName>
    <definedName name="________ffp4589" localSheetId="18" hidden="1">{"'gráf jan00'!$A$1:$AK$41"}</definedName>
    <definedName name="________ffp4589" localSheetId="17" hidden="1">{"'gráf jan00'!$A$1:$AK$41"}</definedName>
    <definedName name="________ffp4589" localSheetId="15" hidden="1">{"'gráf jan00'!$A$1:$AK$41"}</definedName>
    <definedName name="________ffp4589" localSheetId="12" hidden="1">{"'gráf jan00'!$A$1:$AK$41"}</definedName>
    <definedName name="________ffp4589" localSheetId="38" hidden="1">{"'gráf jan00'!$A$1:$AK$41"}</definedName>
    <definedName name="________ffp4589" localSheetId="37" hidden="1">{"'gráf jan00'!$A$1:$AK$41"}</definedName>
    <definedName name="________ffp4589" localSheetId="36" hidden="1">{"'gráf jan00'!$A$1:$AK$41"}</definedName>
    <definedName name="________ffp4589" localSheetId="34" hidden="1">{"'gráf jan00'!$A$1:$AK$41"}</definedName>
    <definedName name="________ffp4589" localSheetId="35" hidden="1">{"'gráf jan00'!$A$1:$AK$41"}</definedName>
    <definedName name="________ffp4589" localSheetId="30" hidden="1">{"'gráf jan00'!$A$1:$AK$41"}</definedName>
    <definedName name="________ffp4589" hidden="1">{"'gráf jan00'!$A$1:$AK$41"}</definedName>
    <definedName name="________jun04" localSheetId="25" hidden="1">{"'gráf jan00'!$A$1:$AK$41"}</definedName>
    <definedName name="________jun04" localSheetId="16" hidden="1">{"'gráf jan00'!$A$1:$AK$41"}</definedName>
    <definedName name="________jun04" localSheetId="14" hidden="1">{"'gráf jan00'!$A$1:$AK$41"}</definedName>
    <definedName name="________jun04" localSheetId="13" hidden="1">{"'gráf jan00'!$A$1:$AK$41"}</definedName>
    <definedName name="________jun04" localSheetId="11" hidden="1">{"'gráf jan00'!$A$1:$AK$41"}</definedName>
    <definedName name="________jun04" localSheetId="10" hidden="1">{"'gráf jan00'!$A$1:$AK$41"}</definedName>
    <definedName name="________jun04" localSheetId="9" hidden="1">{"'gráf jan00'!$A$1:$AK$41"}</definedName>
    <definedName name="________jun04" localSheetId="8" hidden="1">{"'gráf jan00'!$A$1:$AK$41"}</definedName>
    <definedName name="________jun04" localSheetId="7" hidden="1">{"'gráf jan00'!$A$1:$AK$41"}</definedName>
    <definedName name="________jun04" localSheetId="33" hidden="1">{"'gráf jan00'!$A$1:$AK$41"}</definedName>
    <definedName name="________jun04" localSheetId="32" hidden="1">{"'gráf jan00'!$A$1:$AK$41"}</definedName>
    <definedName name="________jun04" localSheetId="31" hidden="1">{"'gráf jan00'!$A$1:$AK$41"}</definedName>
    <definedName name="________jun04" localSheetId="29" hidden="1">{"'gráf jan00'!$A$1:$AK$41"}</definedName>
    <definedName name="________jun04" localSheetId="28" hidden="1">{"'gráf jan00'!$A$1:$AK$41"}</definedName>
    <definedName name="________jun04" localSheetId="27" hidden="1">{"'gráf jan00'!$A$1:$AK$41"}</definedName>
    <definedName name="________jun04" localSheetId="24" hidden="1">{"'gráf jan00'!$A$1:$AK$41"}</definedName>
    <definedName name="________jun04" localSheetId="26" hidden="1">{"'gráf jan00'!$A$1:$AK$41"}</definedName>
    <definedName name="________jun04" localSheetId="23" hidden="1">{"'gráf jan00'!$A$1:$AK$41"}</definedName>
    <definedName name="________jun04" localSheetId="22" hidden="1">{"'gráf jan00'!$A$1:$AK$41"}</definedName>
    <definedName name="________jun04" localSheetId="19" hidden="1">{"'gráf jan00'!$A$1:$AK$41"}</definedName>
    <definedName name="________jun04" localSheetId="21" hidden="1">{"'gráf jan00'!$A$1:$AK$41"}</definedName>
    <definedName name="________jun04" localSheetId="20" hidden="1">{"'gráf jan00'!$A$1:$AK$41"}</definedName>
    <definedName name="________jun04" localSheetId="18" hidden="1">{"'gráf jan00'!$A$1:$AK$41"}</definedName>
    <definedName name="________jun04" localSheetId="17" hidden="1">{"'gráf jan00'!$A$1:$AK$41"}</definedName>
    <definedName name="________jun04" localSheetId="15" hidden="1">{"'gráf jan00'!$A$1:$AK$41"}</definedName>
    <definedName name="________jun04" localSheetId="12" hidden="1">{"'gráf jan00'!$A$1:$AK$41"}</definedName>
    <definedName name="________jun04" localSheetId="38" hidden="1">{"'gráf jan00'!$A$1:$AK$41"}</definedName>
    <definedName name="________jun04" localSheetId="37" hidden="1">{"'gráf jan00'!$A$1:$AK$41"}</definedName>
    <definedName name="________jun04" localSheetId="36" hidden="1">{"'gráf jan00'!$A$1:$AK$41"}</definedName>
    <definedName name="________jun04" localSheetId="34" hidden="1">{"'gráf jan00'!$A$1:$AK$41"}</definedName>
    <definedName name="________jun04" localSheetId="35" hidden="1">{"'gráf jan00'!$A$1:$AK$41"}</definedName>
    <definedName name="________jun04" localSheetId="30" hidden="1">{"'gráf jan00'!$A$1:$AK$41"}</definedName>
    <definedName name="________jun04" hidden="1">{"'gráf jan00'!$A$1:$AK$41"}</definedName>
    <definedName name="________MOA1" localSheetId="25" hidden="1">{#N/A,#N/A,FALSE,"DEF1";#N/A,#N/A,FALSE,"DEF2";#N/A,#N/A,FALSE,"DEF3"}</definedName>
    <definedName name="________MOA1" localSheetId="16" hidden="1">{#N/A,#N/A,FALSE,"DEF1";#N/A,#N/A,FALSE,"DEF2";#N/A,#N/A,FALSE,"DEF3"}</definedName>
    <definedName name="________MOA1" localSheetId="14" hidden="1">{#N/A,#N/A,FALSE,"DEF1";#N/A,#N/A,FALSE,"DEF2";#N/A,#N/A,FALSE,"DEF3"}</definedName>
    <definedName name="________MOA1" localSheetId="13" hidden="1">{#N/A,#N/A,FALSE,"DEF1";#N/A,#N/A,FALSE,"DEF2";#N/A,#N/A,FALSE,"DEF3"}</definedName>
    <definedName name="________MOA1" localSheetId="11" hidden="1">{#N/A,#N/A,FALSE,"DEF1";#N/A,#N/A,FALSE,"DEF2";#N/A,#N/A,FALSE,"DEF3"}</definedName>
    <definedName name="________MOA1" localSheetId="10" hidden="1">{#N/A,#N/A,FALSE,"DEF1";#N/A,#N/A,FALSE,"DEF2";#N/A,#N/A,FALSE,"DEF3"}</definedName>
    <definedName name="________MOA1" localSheetId="9" hidden="1">{#N/A,#N/A,FALSE,"DEF1";#N/A,#N/A,FALSE,"DEF2";#N/A,#N/A,FALSE,"DEF3"}</definedName>
    <definedName name="________MOA1" localSheetId="8" hidden="1">{#N/A,#N/A,FALSE,"DEF1";#N/A,#N/A,FALSE,"DEF2";#N/A,#N/A,FALSE,"DEF3"}</definedName>
    <definedName name="________MOA1" localSheetId="7" hidden="1">{#N/A,#N/A,FALSE,"DEF1";#N/A,#N/A,FALSE,"DEF2";#N/A,#N/A,FALSE,"DEF3"}</definedName>
    <definedName name="________MOA1" localSheetId="33" hidden="1">{#N/A,#N/A,FALSE,"DEF1";#N/A,#N/A,FALSE,"DEF2";#N/A,#N/A,FALSE,"DEF3"}</definedName>
    <definedName name="________MOA1" localSheetId="32" hidden="1">{#N/A,#N/A,FALSE,"DEF1";#N/A,#N/A,FALSE,"DEF2";#N/A,#N/A,FALSE,"DEF3"}</definedName>
    <definedName name="________MOA1" localSheetId="31" hidden="1">{#N/A,#N/A,FALSE,"DEF1";#N/A,#N/A,FALSE,"DEF2";#N/A,#N/A,FALSE,"DEF3"}</definedName>
    <definedName name="________MOA1" localSheetId="29" hidden="1">{#N/A,#N/A,FALSE,"DEF1";#N/A,#N/A,FALSE,"DEF2";#N/A,#N/A,FALSE,"DEF3"}</definedName>
    <definedName name="________MOA1" localSheetId="28" hidden="1">{#N/A,#N/A,FALSE,"DEF1";#N/A,#N/A,FALSE,"DEF2";#N/A,#N/A,FALSE,"DEF3"}</definedName>
    <definedName name="________MOA1" localSheetId="27" hidden="1">{#N/A,#N/A,FALSE,"DEF1";#N/A,#N/A,FALSE,"DEF2";#N/A,#N/A,FALSE,"DEF3"}</definedName>
    <definedName name="________MOA1" localSheetId="24" hidden="1">{#N/A,#N/A,FALSE,"DEF1";#N/A,#N/A,FALSE,"DEF2";#N/A,#N/A,FALSE,"DEF3"}</definedName>
    <definedName name="________MOA1" localSheetId="26" hidden="1">{#N/A,#N/A,FALSE,"DEF1";#N/A,#N/A,FALSE,"DEF2";#N/A,#N/A,FALSE,"DEF3"}</definedName>
    <definedName name="________MOA1" localSheetId="23" hidden="1">{#N/A,#N/A,FALSE,"DEF1";#N/A,#N/A,FALSE,"DEF2";#N/A,#N/A,FALSE,"DEF3"}</definedName>
    <definedName name="________MOA1" localSheetId="22" hidden="1">{#N/A,#N/A,FALSE,"DEF1";#N/A,#N/A,FALSE,"DEF2";#N/A,#N/A,FALSE,"DEF3"}</definedName>
    <definedName name="________MOA1" localSheetId="19" hidden="1">{#N/A,#N/A,FALSE,"DEF1";#N/A,#N/A,FALSE,"DEF2";#N/A,#N/A,FALSE,"DEF3"}</definedName>
    <definedName name="________MOA1" localSheetId="21" hidden="1">{#N/A,#N/A,FALSE,"DEF1";#N/A,#N/A,FALSE,"DEF2";#N/A,#N/A,FALSE,"DEF3"}</definedName>
    <definedName name="________MOA1" localSheetId="20" hidden="1">{#N/A,#N/A,FALSE,"DEF1";#N/A,#N/A,FALSE,"DEF2";#N/A,#N/A,FALSE,"DEF3"}</definedName>
    <definedName name="________MOA1" localSheetId="18" hidden="1">{#N/A,#N/A,FALSE,"DEF1";#N/A,#N/A,FALSE,"DEF2";#N/A,#N/A,FALSE,"DEF3"}</definedName>
    <definedName name="________MOA1" localSheetId="17" hidden="1">{#N/A,#N/A,FALSE,"DEF1";#N/A,#N/A,FALSE,"DEF2";#N/A,#N/A,FALSE,"DEF3"}</definedName>
    <definedName name="________MOA1" localSheetId="15" hidden="1">{#N/A,#N/A,FALSE,"DEF1";#N/A,#N/A,FALSE,"DEF2";#N/A,#N/A,FALSE,"DEF3"}</definedName>
    <definedName name="________MOA1" localSheetId="12" hidden="1">{#N/A,#N/A,FALSE,"DEF1";#N/A,#N/A,FALSE,"DEF2";#N/A,#N/A,FALSE,"DEF3"}</definedName>
    <definedName name="________MOA1" localSheetId="38" hidden="1">{#N/A,#N/A,FALSE,"DEF1";#N/A,#N/A,FALSE,"DEF2";#N/A,#N/A,FALSE,"DEF3"}</definedName>
    <definedName name="________MOA1" localSheetId="37" hidden="1">{#N/A,#N/A,FALSE,"DEF1";#N/A,#N/A,FALSE,"DEF2";#N/A,#N/A,FALSE,"DEF3"}</definedName>
    <definedName name="________MOA1" localSheetId="36" hidden="1">{#N/A,#N/A,FALSE,"DEF1";#N/A,#N/A,FALSE,"DEF2";#N/A,#N/A,FALSE,"DEF3"}</definedName>
    <definedName name="________MOA1" localSheetId="34" hidden="1">{#N/A,#N/A,FALSE,"DEF1";#N/A,#N/A,FALSE,"DEF2";#N/A,#N/A,FALSE,"DEF3"}</definedName>
    <definedName name="________MOA1" localSheetId="35" hidden="1">{#N/A,#N/A,FALSE,"DEF1";#N/A,#N/A,FALSE,"DEF2";#N/A,#N/A,FALSE,"DEF3"}</definedName>
    <definedName name="________MOA1" localSheetId="30" hidden="1">{#N/A,#N/A,FALSE,"DEF1";#N/A,#N/A,FALSE,"DEF2";#N/A,#N/A,FALSE,"DEF3"}</definedName>
    <definedName name="________MOA1" hidden="1">{#N/A,#N/A,FALSE,"DEF1";#N/A,#N/A,FALSE,"DEF2";#N/A,#N/A,FALSE,"DEF3"}</definedName>
    <definedName name="________MOA2" localSheetId="25" hidden="1">{#N/A,#N/A,FALSE,"DEF1";#N/A,#N/A,FALSE,"DEF2";#N/A,#N/A,FALSE,"DEF3"}</definedName>
    <definedName name="________MOA2" localSheetId="16" hidden="1">{#N/A,#N/A,FALSE,"DEF1";#N/A,#N/A,FALSE,"DEF2";#N/A,#N/A,FALSE,"DEF3"}</definedName>
    <definedName name="________MOA2" localSheetId="14" hidden="1">{#N/A,#N/A,FALSE,"DEF1";#N/A,#N/A,FALSE,"DEF2";#N/A,#N/A,FALSE,"DEF3"}</definedName>
    <definedName name="________MOA2" localSheetId="13" hidden="1">{#N/A,#N/A,FALSE,"DEF1";#N/A,#N/A,FALSE,"DEF2";#N/A,#N/A,FALSE,"DEF3"}</definedName>
    <definedName name="________MOA2" localSheetId="11" hidden="1">{#N/A,#N/A,FALSE,"DEF1";#N/A,#N/A,FALSE,"DEF2";#N/A,#N/A,FALSE,"DEF3"}</definedName>
    <definedName name="________MOA2" localSheetId="10" hidden="1">{#N/A,#N/A,FALSE,"DEF1";#N/A,#N/A,FALSE,"DEF2";#N/A,#N/A,FALSE,"DEF3"}</definedName>
    <definedName name="________MOA2" localSheetId="9" hidden="1">{#N/A,#N/A,FALSE,"DEF1";#N/A,#N/A,FALSE,"DEF2";#N/A,#N/A,FALSE,"DEF3"}</definedName>
    <definedName name="________MOA2" localSheetId="8" hidden="1">{#N/A,#N/A,FALSE,"DEF1";#N/A,#N/A,FALSE,"DEF2";#N/A,#N/A,FALSE,"DEF3"}</definedName>
    <definedName name="________MOA2" localSheetId="7" hidden="1">{#N/A,#N/A,FALSE,"DEF1";#N/A,#N/A,FALSE,"DEF2";#N/A,#N/A,FALSE,"DEF3"}</definedName>
    <definedName name="________MOA2" localSheetId="33" hidden="1">{#N/A,#N/A,FALSE,"DEF1";#N/A,#N/A,FALSE,"DEF2";#N/A,#N/A,FALSE,"DEF3"}</definedName>
    <definedName name="________MOA2" localSheetId="32" hidden="1">{#N/A,#N/A,FALSE,"DEF1";#N/A,#N/A,FALSE,"DEF2";#N/A,#N/A,FALSE,"DEF3"}</definedName>
    <definedName name="________MOA2" localSheetId="31" hidden="1">{#N/A,#N/A,FALSE,"DEF1";#N/A,#N/A,FALSE,"DEF2";#N/A,#N/A,FALSE,"DEF3"}</definedName>
    <definedName name="________MOA2" localSheetId="29" hidden="1">{#N/A,#N/A,FALSE,"DEF1";#N/A,#N/A,FALSE,"DEF2";#N/A,#N/A,FALSE,"DEF3"}</definedName>
    <definedName name="________MOA2" localSheetId="28" hidden="1">{#N/A,#N/A,FALSE,"DEF1";#N/A,#N/A,FALSE,"DEF2";#N/A,#N/A,FALSE,"DEF3"}</definedName>
    <definedName name="________MOA2" localSheetId="27" hidden="1">{#N/A,#N/A,FALSE,"DEF1";#N/A,#N/A,FALSE,"DEF2";#N/A,#N/A,FALSE,"DEF3"}</definedName>
    <definedName name="________MOA2" localSheetId="24" hidden="1">{#N/A,#N/A,FALSE,"DEF1";#N/A,#N/A,FALSE,"DEF2";#N/A,#N/A,FALSE,"DEF3"}</definedName>
    <definedName name="________MOA2" localSheetId="26" hidden="1">{#N/A,#N/A,FALSE,"DEF1";#N/A,#N/A,FALSE,"DEF2";#N/A,#N/A,FALSE,"DEF3"}</definedName>
    <definedName name="________MOA2" localSheetId="23" hidden="1">{#N/A,#N/A,FALSE,"DEF1";#N/A,#N/A,FALSE,"DEF2";#N/A,#N/A,FALSE,"DEF3"}</definedName>
    <definedName name="________MOA2" localSheetId="22" hidden="1">{#N/A,#N/A,FALSE,"DEF1";#N/A,#N/A,FALSE,"DEF2";#N/A,#N/A,FALSE,"DEF3"}</definedName>
    <definedName name="________MOA2" localSheetId="19" hidden="1">{#N/A,#N/A,FALSE,"DEF1";#N/A,#N/A,FALSE,"DEF2";#N/A,#N/A,FALSE,"DEF3"}</definedName>
    <definedName name="________MOA2" localSheetId="21" hidden="1">{#N/A,#N/A,FALSE,"DEF1";#N/A,#N/A,FALSE,"DEF2";#N/A,#N/A,FALSE,"DEF3"}</definedName>
    <definedName name="________MOA2" localSheetId="20" hidden="1">{#N/A,#N/A,FALSE,"DEF1";#N/A,#N/A,FALSE,"DEF2";#N/A,#N/A,FALSE,"DEF3"}</definedName>
    <definedName name="________MOA2" localSheetId="18" hidden="1">{#N/A,#N/A,FALSE,"DEF1";#N/A,#N/A,FALSE,"DEF2";#N/A,#N/A,FALSE,"DEF3"}</definedName>
    <definedName name="________MOA2" localSheetId="17" hidden="1">{#N/A,#N/A,FALSE,"DEF1";#N/A,#N/A,FALSE,"DEF2";#N/A,#N/A,FALSE,"DEF3"}</definedName>
    <definedName name="________MOA2" localSheetId="15" hidden="1">{#N/A,#N/A,FALSE,"DEF1";#N/A,#N/A,FALSE,"DEF2";#N/A,#N/A,FALSE,"DEF3"}</definedName>
    <definedName name="________MOA2" localSheetId="12" hidden="1">{#N/A,#N/A,FALSE,"DEF1";#N/A,#N/A,FALSE,"DEF2";#N/A,#N/A,FALSE,"DEF3"}</definedName>
    <definedName name="________MOA2" localSheetId="38" hidden="1">{#N/A,#N/A,FALSE,"DEF1";#N/A,#N/A,FALSE,"DEF2";#N/A,#N/A,FALSE,"DEF3"}</definedName>
    <definedName name="________MOA2" localSheetId="37" hidden="1">{#N/A,#N/A,FALSE,"DEF1";#N/A,#N/A,FALSE,"DEF2";#N/A,#N/A,FALSE,"DEF3"}</definedName>
    <definedName name="________MOA2" localSheetId="36" hidden="1">{#N/A,#N/A,FALSE,"DEF1";#N/A,#N/A,FALSE,"DEF2";#N/A,#N/A,FALSE,"DEF3"}</definedName>
    <definedName name="________MOA2" localSheetId="34" hidden="1">{#N/A,#N/A,FALSE,"DEF1";#N/A,#N/A,FALSE,"DEF2";#N/A,#N/A,FALSE,"DEF3"}</definedName>
    <definedName name="________MOA2" localSheetId="35" hidden="1">{#N/A,#N/A,FALSE,"DEF1";#N/A,#N/A,FALSE,"DEF2";#N/A,#N/A,FALSE,"DEF3"}</definedName>
    <definedName name="________MOA2" localSheetId="30" hidden="1">{#N/A,#N/A,FALSE,"DEF1";#N/A,#N/A,FALSE,"DEF2";#N/A,#N/A,FALSE,"DEF3"}</definedName>
    <definedName name="________MOA2" hidden="1">{#N/A,#N/A,FALSE,"DEF1";#N/A,#N/A,FALSE,"DEF2";#N/A,#N/A,FALSE,"DEF3"}</definedName>
    <definedName name="________OUT98" localSheetId="25" hidden="1">{#N/A,#N/A,TRUE,"Serviços"}</definedName>
    <definedName name="________OUT98" localSheetId="16" hidden="1">{#N/A,#N/A,TRUE,"Serviços"}</definedName>
    <definedName name="________OUT98" localSheetId="14" hidden="1">{#N/A,#N/A,TRUE,"Serviços"}</definedName>
    <definedName name="________OUT98" localSheetId="13" hidden="1">{#N/A,#N/A,TRUE,"Serviços"}</definedName>
    <definedName name="________OUT98" localSheetId="11" hidden="1">{#N/A,#N/A,TRUE,"Serviços"}</definedName>
    <definedName name="________OUT98" localSheetId="10" hidden="1">{#N/A,#N/A,TRUE,"Serviços"}</definedName>
    <definedName name="________OUT98" localSheetId="9" hidden="1">{#N/A,#N/A,TRUE,"Serviços"}</definedName>
    <definedName name="________OUT98" localSheetId="8" hidden="1">{#N/A,#N/A,TRUE,"Serviços"}</definedName>
    <definedName name="________OUT98" localSheetId="7" hidden="1">{#N/A,#N/A,TRUE,"Serviços"}</definedName>
    <definedName name="________OUT98" localSheetId="33" hidden="1">{#N/A,#N/A,TRUE,"Serviços"}</definedName>
    <definedName name="________OUT98" localSheetId="32" hidden="1">{#N/A,#N/A,TRUE,"Serviços"}</definedName>
    <definedName name="________OUT98" localSheetId="31" hidden="1">{#N/A,#N/A,TRUE,"Serviços"}</definedName>
    <definedName name="________OUT98" localSheetId="29" hidden="1">{#N/A,#N/A,TRUE,"Serviços"}</definedName>
    <definedName name="________OUT98" localSheetId="28" hidden="1">{#N/A,#N/A,TRUE,"Serviços"}</definedName>
    <definedName name="________OUT98" localSheetId="27" hidden="1">{#N/A,#N/A,TRUE,"Serviços"}</definedName>
    <definedName name="________OUT98" localSheetId="24" hidden="1">{#N/A,#N/A,TRUE,"Serviços"}</definedName>
    <definedName name="________OUT98" localSheetId="26" hidden="1">{#N/A,#N/A,TRUE,"Serviços"}</definedName>
    <definedName name="________OUT98" localSheetId="23" hidden="1">{#N/A,#N/A,TRUE,"Serviços"}</definedName>
    <definedName name="________OUT98" localSheetId="22" hidden="1">{#N/A,#N/A,TRUE,"Serviços"}</definedName>
    <definedName name="________OUT98" localSheetId="19" hidden="1">{#N/A,#N/A,TRUE,"Serviços"}</definedName>
    <definedName name="________OUT98" localSheetId="21" hidden="1">{#N/A,#N/A,TRUE,"Serviços"}</definedName>
    <definedName name="________OUT98" localSheetId="20" hidden="1">{#N/A,#N/A,TRUE,"Serviços"}</definedName>
    <definedName name="________OUT98" localSheetId="18" hidden="1">{#N/A,#N/A,TRUE,"Serviços"}</definedName>
    <definedName name="________OUT98" localSheetId="17" hidden="1">{#N/A,#N/A,TRUE,"Serviços"}</definedName>
    <definedName name="________OUT98" localSheetId="15" hidden="1">{#N/A,#N/A,TRUE,"Serviços"}</definedName>
    <definedName name="________OUT98" localSheetId="12" hidden="1">{#N/A,#N/A,TRUE,"Serviços"}</definedName>
    <definedName name="________OUT98" localSheetId="38" hidden="1">{#N/A,#N/A,TRUE,"Serviços"}</definedName>
    <definedName name="________OUT98" localSheetId="37" hidden="1">{#N/A,#N/A,TRUE,"Serviços"}</definedName>
    <definedName name="________OUT98" localSheetId="36" hidden="1">{#N/A,#N/A,TRUE,"Serviços"}</definedName>
    <definedName name="________OUT98" localSheetId="34" hidden="1">{#N/A,#N/A,TRUE,"Serviços"}</definedName>
    <definedName name="________OUT98" localSheetId="35" hidden="1">{#N/A,#N/A,TRUE,"Serviços"}</definedName>
    <definedName name="________OUT98" localSheetId="30" hidden="1">{#N/A,#N/A,TRUE,"Serviços"}</definedName>
    <definedName name="________OUT98" hidden="1">{#N/A,#N/A,TRUE,"Serviços"}</definedName>
    <definedName name="________PN10" localSheetId="25" hidden="1">{"'gráf jan00'!$A$1:$AK$41"}</definedName>
    <definedName name="________PN10" localSheetId="16" hidden="1">{"'gráf jan00'!$A$1:$AK$41"}</definedName>
    <definedName name="________PN10" localSheetId="14" hidden="1">{"'gráf jan00'!$A$1:$AK$41"}</definedName>
    <definedName name="________PN10" localSheetId="13" hidden="1">{"'gráf jan00'!$A$1:$AK$41"}</definedName>
    <definedName name="________PN10" localSheetId="11" hidden="1">{"'gráf jan00'!$A$1:$AK$41"}</definedName>
    <definedName name="________PN10" localSheetId="10" hidden="1">{"'gráf jan00'!$A$1:$AK$41"}</definedName>
    <definedName name="________PN10" localSheetId="9" hidden="1">{"'gráf jan00'!$A$1:$AK$41"}</definedName>
    <definedName name="________PN10" localSheetId="8" hidden="1">{"'gráf jan00'!$A$1:$AK$41"}</definedName>
    <definedName name="________PN10" localSheetId="7" hidden="1">{"'gráf jan00'!$A$1:$AK$41"}</definedName>
    <definedName name="________PN10" localSheetId="33" hidden="1">{"'gráf jan00'!$A$1:$AK$41"}</definedName>
    <definedName name="________PN10" localSheetId="32" hidden="1">{"'gráf jan00'!$A$1:$AK$41"}</definedName>
    <definedName name="________PN10" localSheetId="31" hidden="1">{"'gráf jan00'!$A$1:$AK$41"}</definedName>
    <definedName name="________PN10" localSheetId="29" hidden="1">{"'gráf jan00'!$A$1:$AK$41"}</definedName>
    <definedName name="________PN10" localSheetId="28" hidden="1">{"'gráf jan00'!$A$1:$AK$41"}</definedName>
    <definedName name="________PN10" localSheetId="27" hidden="1">{"'gráf jan00'!$A$1:$AK$41"}</definedName>
    <definedName name="________PN10" localSheetId="24" hidden="1">{"'gráf jan00'!$A$1:$AK$41"}</definedName>
    <definedName name="________PN10" localSheetId="26" hidden="1">{"'gráf jan00'!$A$1:$AK$41"}</definedName>
    <definedName name="________PN10" localSheetId="23" hidden="1">{"'gráf jan00'!$A$1:$AK$41"}</definedName>
    <definedName name="________PN10" localSheetId="22" hidden="1">{"'gráf jan00'!$A$1:$AK$41"}</definedName>
    <definedName name="________PN10" localSheetId="19" hidden="1">{"'gráf jan00'!$A$1:$AK$41"}</definedName>
    <definedName name="________PN10" localSheetId="21" hidden="1">{"'gráf jan00'!$A$1:$AK$41"}</definedName>
    <definedName name="________PN10" localSheetId="20" hidden="1">{"'gráf jan00'!$A$1:$AK$41"}</definedName>
    <definedName name="________PN10" localSheetId="18" hidden="1">{"'gráf jan00'!$A$1:$AK$41"}</definedName>
    <definedName name="________PN10" localSheetId="17" hidden="1">{"'gráf jan00'!$A$1:$AK$41"}</definedName>
    <definedName name="________PN10" localSheetId="15" hidden="1">{"'gráf jan00'!$A$1:$AK$41"}</definedName>
    <definedName name="________PN10" localSheetId="12" hidden="1">{"'gráf jan00'!$A$1:$AK$41"}</definedName>
    <definedName name="________PN10" localSheetId="38" hidden="1">{"'gráf jan00'!$A$1:$AK$41"}</definedName>
    <definedName name="________PN10" localSheetId="37" hidden="1">{"'gráf jan00'!$A$1:$AK$41"}</definedName>
    <definedName name="________PN10" localSheetId="36" hidden="1">{"'gráf jan00'!$A$1:$AK$41"}</definedName>
    <definedName name="________PN10" localSheetId="34" hidden="1">{"'gráf jan00'!$A$1:$AK$41"}</definedName>
    <definedName name="________PN10" localSheetId="35" hidden="1">{"'gráf jan00'!$A$1:$AK$41"}</definedName>
    <definedName name="________PN10" localSheetId="30" hidden="1">{"'gráf jan00'!$A$1:$AK$41"}</definedName>
    <definedName name="________PN10" hidden="1">{"'gráf jan00'!$A$1:$AK$41"}</definedName>
    <definedName name="_______ago1" localSheetId="25" hidden="1">{"'gráf jan00'!$A$1:$AK$41"}</definedName>
    <definedName name="_______ago1" localSheetId="16" hidden="1">{"'gráf jan00'!$A$1:$AK$41"}</definedName>
    <definedName name="_______ago1" localSheetId="14" hidden="1">{"'gráf jan00'!$A$1:$AK$41"}</definedName>
    <definedName name="_______ago1" localSheetId="13" hidden="1">{"'gráf jan00'!$A$1:$AK$41"}</definedName>
    <definedName name="_______ago1" localSheetId="11" hidden="1">{"'gráf jan00'!$A$1:$AK$41"}</definedName>
    <definedName name="_______ago1" localSheetId="10" hidden="1">{"'gráf jan00'!$A$1:$AK$41"}</definedName>
    <definedName name="_______ago1" localSheetId="9" hidden="1">{"'gráf jan00'!$A$1:$AK$41"}</definedName>
    <definedName name="_______ago1" localSheetId="8" hidden="1">{"'gráf jan00'!$A$1:$AK$41"}</definedName>
    <definedName name="_______ago1" localSheetId="7" hidden="1">{"'gráf jan00'!$A$1:$AK$41"}</definedName>
    <definedName name="_______ago1" localSheetId="33" hidden="1">{"'gráf jan00'!$A$1:$AK$41"}</definedName>
    <definedName name="_______ago1" localSheetId="32" hidden="1">{"'gráf jan00'!$A$1:$AK$41"}</definedName>
    <definedName name="_______ago1" localSheetId="31" hidden="1">{"'gráf jan00'!$A$1:$AK$41"}</definedName>
    <definedName name="_______ago1" localSheetId="29" hidden="1">{"'gráf jan00'!$A$1:$AK$41"}</definedName>
    <definedName name="_______ago1" localSheetId="28" hidden="1">{"'gráf jan00'!$A$1:$AK$41"}</definedName>
    <definedName name="_______ago1" localSheetId="27" hidden="1">{"'gráf jan00'!$A$1:$AK$41"}</definedName>
    <definedName name="_______ago1" localSheetId="24" hidden="1">{"'gráf jan00'!$A$1:$AK$41"}</definedName>
    <definedName name="_______ago1" localSheetId="26" hidden="1">{"'gráf jan00'!$A$1:$AK$41"}</definedName>
    <definedName name="_______ago1" localSheetId="23" hidden="1">{"'gráf jan00'!$A$1:$AK$41"}</definedName>
    <definedName name="_______ago1" localSheetId="22" hidden="1">{"'gráf jan00'!$A$1:$AK$41"}</definedName>
    <definedName name="_______ago1" localSheetId="19" hidden="1">{"'gráf jan00'!$A$1:$AK$41"}</definedName>
    <definedName name="_______ago1" localSheetId="21" hidden="1">{"'gráf jan00'!$A$1:$AK$41"}</definedName>
    <definedName name="_______ago1" localSheetId="20" hidden="1">{"'gráf jan00'!$A$1:$AK$41"}</definedName>
    <definedName name="_______ago1" localSheetId="18" hidden="1">{"'gráf jan00'!$A$1:$AK$41"}</definedName>
    <definedName name="_______ago1" localSheetId="17" hidden="1">{"'gráf jan00'!$A$1:$AK$41"}</definedName>
    <definedName name="_______ago1" localSheetId="15" hidden="1">{"'gráf jan00'!$A$1:$AK$41"}</definedName>
    <definedName name="_______ago1" localSheetId="12" hidden="1">{"'gráf jan00'!$A$1:$AK$41"}</definedName>
    <definedName name="_______ago1" localSheetId="38" hidden="1">{"'gráf jan00'!$A$1:$AK$41"}</definedName>
    <definedName name="_______ago1" localSheetId="37" hidden="1">{"'gráf jan00'!$A$1:$AK$41"}</definedName>
    <definedName name="_______ago1" localSheetId="36" hidden="1">{"'gráf jan00'!$A$1:$AK$41"}</definedName>
    <definedName name="_______ago1" localSheetId="34" hidden="1">{"'gráf jan00'!$A$1:$AK$41"}</definedName>
    <definedName name="_______ago1" localSheetId="35" hidden="1">{"'gráf jan00'!$A$1:$AK$41"}</definedName>
    <definedName name="_______ago1" localSheetId="30" hidden="1">{"'gráf jan00'!$A$1:$AK$41"}</definedName>
    <definedName name="_______ago1" hidden="1">{"'gráf jan00'!$A$1:$AK$41"}</definedName>
    <definedName name="_______ago10" localSheetId="25" hidden="1">{"'gráf jan00'!$A$1:$AK$41"}</definedName>
    <definedName name="_______ago10" localSheetId="16" hidden="1">{"'gráf jan00'!$A$1:$AK$41"}</definedName>
    <definedName name="_______ago10" localSheetId="14" hidden="1">{"'gráf jan00'!$A$1:$AK$41"}</definedName>
    <definedName name="_______ago10" localSheetId="13" hidden="1">{"'gráf jan00'!$A$1:$AK$41"}</definedName>
    <definedName name="_______ago10" localSheetId="11" hidden="1">{"'gráf jan00'!$A$1:$AK$41"}</definedName>
    <definedName name="_______ago10" localSheetId="10" hidden="1">{"'gráf jan00'!$A$1:$AK$41"}</definedName>
    <definedName name="_______ago10" localSheetId="9" hidden="1">{"'gráf jan00'!$A$1:$AK$41"}</definedName>
    <definedName name="_______ago10" localSheetId="8" hidden="1">{"'gráf jan00'!$A$1:$AK$41"}</definedName>
    <definedName name="_______ago10" localSheetId="7" hidden="1">{"'gráf jan00'!$A$1:$AK$41"}</definedName>
    <definedName name="_______ago10" localSheetId="33" hidden="1">{"'gráf jan00'!$A$1:$AK$41"}</definedName>
    <definedName name="_______ago10" localSheetId="32" hidden="1">{"'gráf jan00'!$A$1:$AK$41"}</definedName>
    <definedName name="_______ago10" localSheetId="31" hidden="1">{"'gráf jan00'!$A$1:$AK$41"}</definedName>
    <definedName name="_______ago10" localSheetId="29" hidden="1">{"'gráf jan00'!$A$1:$AK$41"}</definedName>
    <definedName name="_______ago10" localSheetId="28" hidden="1">{"'gráf jan00'!$A$1:$AK$41"}</definedName>
    <definedName name="_______ago10" localSheetId="27" hidden="1">{"'gráf jan00'!$A$1:$AK$41"}</definedName>
    <definedName name="_______ago10" localSheetId="24" hidden="1">{"'gráf jan00'!$A$1:$AK$41"}</definedName>
    <definedName name="_______ago10" localSheetId="26" hidden="1">{"'gráf jan00'!$A$1:$AK$41"}</definedName>
    <definedName name="_______ago10" localSheetId="23" hidden="1">{"'gráf jan00'!$A$1:$AK$41"}</definedName>
    <definedName name="_______ago10" localSheetId="22" hidden="1">{"'gráf jan00'!$A$1:$AK$41"}</definedName>
    <definedName name="_______ago10" localSheetId="19" hidden="1">{"'gráf jan00'!$A$1:$AK$41"}</definedName>
    <definedName name="_______ago10" localSheetId="21" hidden="1">{"'gráf jan00'!$A$1:$AK$41"}</definedName>
    <definedName name="_______ago10" localSheetId="20" hidden="1">{"'gráf jan00'!$A$1:$AK$41"}</definedName>
    <definedName name="_______ago10" localSheetId="18" hidden="1">{"'gráf jan00'!$A$1:$AK$41"}</definedName>
    <definedName name="_______ago10" localSheetId="17" hidden="1">{"'gráf jan00'!$A$1:$AK$41"}</definedName>
    <definedName name="_______ago10" localSheetId="15" hidden="1">{"'gráf jan00'!$A$1:$AK$41"}</definedName>
    <definedName name="_______ago10" localSheetId="12" hidden="1">{"'gráf jan00'!$A$1:$AK$41"}</definedName>
    <definedName name="_______ago10" localSheetId="38" hidden="1">{"'gráf jan00'!$A$1:$AK$41"}</definedName>
    <definedName name="_______ago10" localSheetId="37" hidden="1">{"'gráf jan00'!$A$1:$AK$41"}</definedName>
    <definedName name="_______ago10" localSheetId="36" hidden="1">{"'gráf jan00'!$A$1:$AK$41"}</definedName>
    <definedName name="_______ago10" localSheetId="34" hidden="1">{"'gráf jan00'!$A$1:$AK$41"}</definedName>
    <definedName name="_______ago10" localSheetId="35" hidden="1">{"'gráf jan00'!$A$1:$AK$41"}</definedName>
    <definedName name="_______ago10" localSheetId="30" hidden="1">{"'gráf jan00'!$A$1:$AK$41"}</definedName>
    <definedName name="_______ago10" hidden="1">{"'gráf jan00'!$A$1:$AK$41"}</definedName>
    <definedName name="_______ago2" localSheetId="25" hidden="1">{"'gráf jan00'!$A$1:$AK$41"}</definedName>
    <definedName name="_______ago2" localSheetId="16" hidden="1">{"'gráf jan00'!$A$1:$AK$41"}</definedName>
    <definedName name="_______ago2" localSheetId="14" hidden="1">{"'gráf jan00'!$A$1:$AK$41"}</definedName>
    <definedName name="_______ago2" localSheetId="13" hidden="1">{"'gráf jan00'!$A$1:$AK$41"}</definedName>
    <definedName name="_______ago2" localSheetId="11" hidden="1">{"'gráf jan00'!$A$1:$AK$41"}</definedName>
    <definedName name="_______ago2" localSheetId="10" hidden="1">{"'gráf jan00'!$A$1:$AK$41"}</definedName>
    <definedName name="_______ago2" localSheetId="9" hidden="1">{"'gráf jan00'!$A$1:$AK$41"}</definedName>
    <definedName name="_______ago2" localSheetId="8" hidden="1">{"'gráf jan00'!$A$1:$AK$41"}</definedName>
    <definedName name="_______ago2" localSheetId="7" hidden="1">{"'gráf jan00'!$A$1:$AK$41"}</definedName>
    <definedName name="_______ago2" localSheetId="33" hidden="1">{"'gráf jan00'!$A$1:$AK$41"}</definedName>
    <definedName name="_______ago2" localSheetId="32" hidden="1">{"'gráf jan00'!$A$1:$AK$41"}</definedName>
    <definedName name="_______ago2" localSheetId="31" hidden="1">{"'gráf jan00'!$A$1:$AK$41"}</definedName>
    <definedName name="_______ago2" localSheetId="29" hidden="1">{"'gráf jan00'!$A$1:$AK$41"}</definedName>
    <definedName name="_______ago2" localSheetId="28" hidden="1">{"'gráf jan00'!$A$1:$AK$41"}</definedName>
    <definedName name="_______ago2" localSheetId="27" hidden="1">{"'gráf jan00'!$A$1:$AK$41"}</definedName>
    <definedName name="_______ago2" localSheetId="24" hidden="1">{"'gráf jan00'!$A$1:$AK$41"}</definedName>
    <definedName name="_______ago2" localSheetId="26" hidden="1">{"'gráf jan00'!$A$1:$AK$41"}</definedName>
    <definedName name="_______ago2" localSheetId="23" hidden="1">{"'gráf jan00'!$A$1:$AK$41"}</definedName>
    <definedName name="_______ago2" localSheetId="22" hidden="1">{"'gráf jan00'!$A$1:$AK$41"}</definedName>
    <definedName name="_______ago2" localSheetId="19" hidden="1">{"'gráf jan00'!$A$1:$AK$41"}</definedName>
    <definedName name="_______ago2" localSheetId="21" hidden="1">{"'gráf jan00'!$A$1:$AK$41"}</definedName>
    <definedName name="_______ago2" localSheetId="20" hidden="1">{"'gráf jan00'!$A$1:$AK$41"}</definedName>
    <definedName name="_______ago2" localSheetId="18" hidden="1">{"'gráf jan00'!$A$1:$AK$41"}</definedName>
    <definedName name="_______ago2" localSheetId="17" hidden="1">{"'gráf jan00'!$A$1:$AK$41"}</definedName>
    <definedName name="_______ago2" localSheetId="15" hidden="1">{"'gráf jan00'!$A$1:$AK$41"}</definedName>
    <definedName name="_______ago2" localSheetId="12" hidden="1">{"'gráf jan00'!$A$1:$AK$41"}</definedName>
    <definedName name="_______ago2" localSheetId="38" hidden="1">{"'gráf jan00'!$A$1:$AK$41"}</definedName>
    <definedName name="_______ago2" localSheetId="37" hidden="1">{"'gráf jan00'!$A$1:$AK$41"}</definedName>
    <definedName name="_______ago2" localSheetId="36" hidden="1">{"'gráf jan00'!$A$1:$AK$41"}</definedName>
    <definedName name="_______ago2" localSheetId="34" hidden="1">{"'gráf jan00'!$A$1:$AK$41"}</definedName>
    <definedName name="_______ago2" localSheetId="35" hidden="1">{"'gráf jan00'!$A$1:$AK$41"}</definedName>
    <definedName name="_______ago2" localSheetId="30" hidden="1">{"'gráf jan00'!$A$1:$AK$41"}</definedName>
    <definedName name="_______ago2" hidden="1">{"'gráf jan00'!$A$1:$AK$41"}</definedName>
    <definedName name="_______ago3" localSheetId="25" hidden="1">{"'gráf jan00'!$A$1:$AK$41"}</definedName>
    <definedName name="_______ago3" localSheetId="16" hidden="1">{"'gráf jan00'!$A$1:$AK$41"}</definedName>
    <definedName name="_______ago3" localSheetId="14" hidden="1">{"'gráf jan00'!$A$1:$AK$41"}</definedName>
    <definedName name="_______ago3" localSheetId="13" hidden="1">{"'gráf jan00'!$A$1:$AK$41"}</definedName>
    <definedName name="_______ago3" localSheetId="11" hidden="1">{"'gráf jan00'!$A$1:$AK$41"}</definedName>
    <definedName name="_______ago3" localSheetId="10" hidden="1">{"'gráf jan00'!$A$1:$AK$41"}</definedName>
    <definedName name="_______ago3" localSheetId="9" hidden="1">{"'gráf jan00'!$A$1:$AK$41"}</definedName>
    <definedName name="_______ago3" localSheetId="8" hidden="1">{"'gráf jan00'!$A$1:$AK$41"}</definedName>
    <definedName name="_______ago3" localSheetId="7" hidden="1">{"'gráf jan00'!$A$1:$AK$41"}</definedName>
    <definedName name="_______ago3" localSheetId="33" hidden="1">{"'gráf jan00'!$A$1:$AK$41"}</definedName>
    <definedName name="_______ago3" localSheetId="32" hidden="1">{"'gráf jan00'!$A$1:$AK$41"}</definedName>
    <definedName name="_______ago3" localSheetId="31" hidden="1">{"'gráf jan00'!$A$1:$AK$41"}</definedName>
    <definedName name="_______ago3" localSheetId="29" hidden="1">{"'gráf jan00'!$A$1:$AK$41"}</definedName>
    <definedName name="_______ago3" localSheetId="28" hidden="1">{"'gráf jan00'!$A$1:$AK$41"}</definedName>
    <definedName name="_______ago3" localSheetId="27" hidden="1">{"'gráf jan00'!$A$1:$AK$41"}</definedName>
    <definedName name="_______ago3" localSheetId="24" hidden="1">{"'gráf jan00'!$A$1:$AK$41"}</definedName>
    <definedName name="_______ago3" localSheetId="26" hidden="1">{"'gráf jan00'!$A$1:$AK$41"}</definedName>
    <definedName name="_______ago3" localSheetId="23" hidden="1">{"'gráf jan00'!$A$1:$AK$41"}</definedName>
    <definedName name="_______ago3" localSheetId="22" hidden="1">{"'gráf jan00'!$A$1:$AK$41"}</definedName>
    <definedName name="_______ago3" localSheetId="19" hidden="1">{"'gráf jan00'!$A$1:$AK$41"}</definedName>
    <definedName name="_______ago3" localSheetId="21" hidden="1">{"'gráf jan00'!$A$1:$AK$41"}</definedName>
    <definedName name="_______ago3" localSheetId="20" hidden="1">{"'gráf jan00'!$A$1:$AK$41"}</definedName>
    <definedName name="_______ago3" localSheetId="18" hidden="1">{"'gráf jan00'!$A$1:$AK$41"}</definedName>
    <definedName name="_______ago3" localSheetId="17" hidden="1">{"'gráf jan00'!$A$1:$AK$41"}</definedName>
    <definedName name="_______ago3" localSheetId="15" hidden="1">{"'gráf jan00'!$A$1:$AK$41"}</definedName>
    <definedName name="_______ago3" localSheetId="12" hidden="1">{"'gráf jan00'!$A$1:$AK$41"}</definedName>
    <definedName name="_______ago3" localSheetId="38" hidden="1">{"'gráf jan00'!$A$1:$AK$41"}</definedName>
    <definedName name="_______ago3" localSheetId="37" hidden="1">{"'gráf jan00'!$A$1:$AK$41"}</definedName>
    <definedName name="_______ago3" localSheetId="36" hidden="1">{"'gráf jan00'!$A$1:$AK$41"}</definedName>
    <definedName name="_______ago3" localSheetId="34" hidden="1">{"'gráf jan00'!$A$1:$AK$41"}</definedName>
    <definedName name="_______ago3" localSheetId="35" hidden="1">{"'gráf jan00'!$A$1:$AK$41"}</definedName>
    <definedName name="_______ago3" localSheetId="30" hidden="1">{"'gráf jan00'!$A$1:$AK$41"}</definedName>
    <definedName name="_______ago3" hidden="1">{"'gráf jan00'!$A$1:$AK$41"}</definedName>
    <definedName name="_______ago4" localSheetId="25" hidden="1">{"'gráf jan00'!$A$1:$AK$41"}</definedName>
    <definedName name="_______ago4" localSheetId="16" hidden="1">{"'gráf jan00'!$A$1:$AK$41"}</definedName>
    <definedName name="_______ago4" localSheetId="14" hidden="1">{"'gráf jan00'!$A$1:$AK$41"}</definedName>
    <definedName name="_______ago4" localSheetId="13" hidden="1">{"'gráf jan00'!$A$1:$AK$41"}</definedName>
    <definedName name="_______ago4" localSheetId="11" hidden="1">{"'gráf jan00'!$A$1:$AK$41"}</definedName>
    <definedName name="_______ago4" localSheetId="10" hidden="1">{"'gráf jan00'!$A$1:$AK$41"}</definedName>
    <definedName name="_______ago4" localSheetId="9" hidden="1">{"'gráf jan00'!$A$1:$AK$41"}</definedName>
    <definedName name="_______ago4" localSheetId="8" hidden="1">{"'gráf jan00'!$A$1:$AK$41"}</definedName>
    <definedName name="_______ago4" localSheetId="7" hidden="1">{"'gráf jan00'!$A$1:$AK$41"}</definedName>
    <definedName name="_______ago4" localSheetId="33" hidden="1">{"'gráf jan00'!$A$1:$AK$41"}</definedName>
    <definedName name="_______ago4" localSheetId="32" hidden="1">{"'gráf jan00'!$A$1:$AK$41"}</definedName>
    <definedName name="_______ago4" localSheetId="31" hidden="1">{"'gráf jan00'!$A$1:$AK$41"}</definedName>
    <definedName name="_______ago4" localSheetId="29" hidden="1">{"'gráf jan00'!$A$1:$AK$41"}</definedName>
    <definedName name="_______ago4" localSheetId="28" hidden="1">{"'gráf jan00'!$A$1:$AK$41"}</definedName>
    <definedName name="_______ago4" localSheetId="27" hidden="1">{"'gráf jan00'!$A$1:$AK$41"}</definedName>
    <definedName name="_______ago4" localSheetId="24" hidden="1">{"'gráf jan00'!$A$1:$AK$41"}</definedName>
    <definedName name="_______ago4" localSheetId="26" hidden="1">{"'gráf jan00'!$A$1:$AK$41"}</definedName>
    <definedName name="_______ago4" localSheetId="23" hidden="1">{"'gráf jan00'!$A$1:$AK$41"}</definedName>
    <definedName name="_______ago4" localSheetId="22" hidden="1">{"'gráf jan00'!$A$1:$AK$41"}</definedName>
    <definedName name="_______ago4" localSheetId="19" hidden="1">{"'gráf jan00'!$A$1:$AK$41"}</definedName>
    <definedName name="_______ago4" localSheetId="21" hidden="1">{"'gráf jan00'!$A$1:$AK$41"}</definedName>
    <definedName name="_______ago4" localSheetId="20" hidden="1">{"'gráf jan00'!$A$1:$AK$41"}</definedName>
    <definedName name="_______ago4" localSheetId="18" hidden="1">{"'gráf jan00'!$A$1:$AK$41"}</definedName>
    <definedName name="_______ago4" localSheetId="17" hidden="1">{"'gráf jan00'!$A$1:$AK$41"}</definedName>
    <definedName name="_______ago4" localSheetId="15" hidden="1">{"'gráf jan00'!$A$1:$AK$41"}</definedName>
    <definedName name="_______ago4" localSheetId="12" hidden="1">{"'gráf jan00'!$A$1:$AK$41"}</definedName>
    <definedName name="_______ago4" localSheetId="38" hidden="1">{"'gráf jan00'!$A$1:$AK$41"}</definedName>
    <definedName name="_______ago4" localSheetId="37" hidden="1">{"'gráf jan00'!$A$1:$AK$41"}</definedName>
    <definedName name="_______ago4" localSheetId="36" hidden="1">{"'gráf jan00'!$A$1:$AK$41"}</definedName>
    <definedName name="_______ago4" localSheetId="34" hidden="1">{"'gráf jan00'!$A$1:$AK$41"}</definedName>
    <definedName name="_______ago4" localSheetId="35" hidden="1">{"'gráf jan00'!$A$1:$AK$41"}</definedName>
    <definedName name="_______ago4" localSheetId="30" hidden="1">{"'gráf jan00'!$A$1:$AK$41"}</definedName>
    <definedName name="_______ago4" hidden="1">{"'gráf jan00'!$A$1:$AK$41"}</definedName>
    <definedName name="_______ago5" localSheetId="25" hidden="1">{"'gráf jan00'!$A$1:$AK$41"}</definedName>
    <definedName name="_______ago5" localSheetId="16" hidden="1">{"'gráf jan00'!$A$1:$AK$41"}</definedName>
    <definedName name="_______ago5" localSheetId="14" hidden="1">{"'gráf jan00'!$A$1:$AK$41"}</definedName>
    <definedName name="_______ago5" localSheetId="13" hidden="1">{"'gráf jan00'!$A$1:$AK$41"}</definedName>
    <definedName name="_______ago5" localSheetId="11" hidden="1">{"'gráf jan00'!$A$1:$AK$41"}</definedName>
    <definedName name="_______ago5" localSheetId="10" hidden="1">{"'gráf jan00'!$A$1:$AK$41"}</definedName>
    <definedName name="_______ago5" localSheetId="9" hidden="1">{"'gráf jan00'!$A$1:$AK$41"}</definedName>
    <definedName name="_______ago5" localSheetId="8" hidden="1">{"'gráf jan00'!$A$1:$AK$41"}</definedName>
    <definedName name="_______ago5" localSheetId="7" hidden="1">{"'gráf jan00'!$A$1:$AK$41"}</definedName>
    <definedName name="_______ago5" localSheetId="33" hidden="1">{"'gráf jan00'!$A$1:$AK$41"}</definedName>
    <definedName name="_______ago5" localSheetId="32" hidden="1">{"'gráf jan00'!$A$1:$AK$41"}</definedName>
    <definedName name="_______ago5" localSheetId="31" hidden="1">{"'gráf jan00'!$A$1:$AK$41"}</definedName>
    <definedName name="_______ago5" localSheetId="29" hidden="1">{"'gráf jan00'!$A$1:$AK$41"}</definedName>
    <definedName name="_______ago5" localSheetId="28" hidden="1">{"'gráf jan00'!$A$1:$AK$41"}</definedName>
    <definedName name="_______ago5" localSheetId="27" hidden="1">{"'gráf jan00'!$A$1:$AK$41"}</definedName>
    <definedName name="_______ago5" localSheetId="24" hidden="1">{"'gráf jan00'!$A$1:$AK$41"}</definedName>
    <definedName name="_______ago5" localSheetId="26" hidden="1">{"'gráf jan00'!$A$1:$AK$41"}</definedName>
    <definedName name="_______ago5" localSheetId="23" hidden="1">{"'gráf jan00'!$A$1:$AK$41"}</definedName>
    <definedName name="_______ago5" localSheetId="22" hidden="1">{"'gráf jan00'!$A$1:$AK$41"}</definedName>
    <definedName name="_______ago5" localSheetId="19" hidden="1">{"'gráf jan00'!$A$1:$AK$41"}</definedName>
    <definedName name="_______ago5" localSheetId="21" hidden="1">{"'gráf jan00'!$A$1:$AK$41"}</definedName>
    <definedName name="_______ago5" localSheetId="20" hidden="1">{"'gráf jan00'!$A$1:$AK$41"}</definedName>
    <definedName name="_______ago5" localSheetId="18" hidden="1">{"'gráf jan00'!$A$1:$AK$41"}</definedName>
    <definedName name="_______ago5" localSheetId="17" hidden="1">{"'gráf jan00'!$A$1:$AK$41"}</definedName>
    <definedName name="_______ago5" localSheetId="15" hidden="1">{"'gráf jan00'!$A$1:$AK$41"}</definedName>
    <definedName name="_______ago5" localSheetId="12" hidden="1">{"'gráf jan00'!$A$1:$AK$41"}</definedName>
    <definedName name="_______ago5" localSheetId="38" hidden="1">{"'gráf jan00'!$A$1:$AK$41"}</definedName>
    <definedName name="_______ago5" localSheetId="37" hidden="1">{"'gráf jan00'!$A$1:$AK$41"}</definedName>
    <definedName name="_______ago5" localSheetId="36" hidden="1">{"'gráf jan00'!$A$1:$AK$41"}</definedName>
    <definedName name="_______ago5" localSheetId="34" hidden="1">{"'gráf jan00'!$A$1:$AK$41"}</definedName>
    <definedName name="_______ago5" localSheetId="35" hidden="1">{"'gráf jan00'!$A$1:$AK$41"}</definedName>
    <definedName name="_______ago5" localSheetId="30" hidden="1">{"'gráf jan00'!$A$1:$AK$41"}</definedName>
    <definedName name="_______ago5" hidden="1">{"'gráf jan00'!$A$1:$AK$41"}</definedName>
    <definedName name="_______ago6" localSheetId="25" hidden="1">{"'gráf jan00'!$A$1:$AK$41"}</definedName>
    <definedName name="_______ago6" localSheetId="16" hidden="1">{"'gráf jan00'!$A$1:$AK$41"}</definedName>
    <definedName name="_______ago6" localSheetId="14" hidden="1">{"'gráf jan00'!$A$1:$AK$41"}</definedName>
    <definedName name="_______ago6" localSheetId="13" hidden="1">{"'gráf jan00'!$A$1:$AK$41"}</definedName>
    <definedName name="_______ago6" localSheetId="11" hidden="1">{"'gráf jan00'!$A$1:$AK$41"}</definedName>
    <definedName name="_______ago6" localSheetId="10" hidden="1">{"'gráf jan00'!$A$1:$AK$41"}</definedName>
    <definedName name="_______ago6" localSheetId="9" hidden="1">{"'gráf jan00'!$A$1:$AK$41"}</definedName>
    <definedName name="_______ago6" localSheetId="8" hidden="1">{"'gráf jan00'!$A$1:$AK$41"}</definedName>
    <definedName name="_______ago6" localSheetId="7" hidden="1">{"'gráf jan00'!$A$1:$AK$41"}</definedName>
    <definedName name="_______ago6" localSheetId="33" hidden="1">{"'gráf jan00'!$A$1:$AK$41"}</definedName>
    <definedName name="_______ago6" localSheetId="32" hidden="1">{"'gráf jan00'!$A$1:$AK$41"}</definedName>
    <definedName name="_______ago6" localSheetId="31" hidden="1">{"'gráf jan00'!$A$1:$AK$41"}</definedName>
    <definedName name="_______ago6" localSheetId="29" hidden="1">{"'gráf jan00'!$A$1:$AK$41"}</definedName>
    <definedName name="_______ago6" localSheetId="28" hidden="1">{"'gráf jan00'!$A$1:$AK$41"}</definedName>
    <definedName name="_______ago6" localSheetId="27" hidden="1">{"'gráf jan00'!$A$1:$AK$41"}</definedName>
    <definedName name="_______ago6" localSheetId="24" hidden="1">{"'gráf jan00'!$A$1:$AK$41"}</definedName>
    <definedName name="_______ago6" localSheetId="26" hidden="1">{"'gráf jan00'!$A$1:$AK$41"}</definedName>
    <definedName name="_______ago6" localSheetId="23" hidden="1">{"'gráf jan00'!$A$1:$AK$41"}</definedName>
    <definedName name="_______ago6" localSheetId="22" hidden="1">{"'gráf jan00'!$A$1:$AK$41"}</definedName>
    <definedName name="_______ago6" localSheetId="19" hidden="1">{"'gráf jan00'!$A$1:$AK$41"}</definedName>
    <definedName name="_______ago6" localSheetId="21" hidden="1">{"'gráf jan00'!$A$1:$AK$41"}</definedName>
    <definedName name="_______ago6" localSheetId="20" hidden="1">{"'gráf jan00'!$A$1:$AK$41"}</definedName>
    <definedName name="_______ago6" localSheetId="18" hidden="1">{"'gráf jan00'!$A$1:$AK$41"}</definedName>
    <definedName name="_______ago6" localSheetId="17" hidden="1">{"'gráf jan00'!$A$1:$AK$41"}</definedName>
    <definedName name="_______ago6" localSheetId="15" hidden="1">{"'gráf jan00'!$A$1:$AK$41"}</definedName>
    <definedName name="_______ago6" localSheetId="12" hidden="1">{"'gráf jan00'!$A$1:$AK$41"}</definedName>
    <definedName name="_______ago6" localSheetId="38" hidden="1">{"'gráf jan00'!$A$1:$AK$41"}</definedName>
    <definedName name="_______ago6" localSheetId="37" hidden="1">{"'gráf jan00'!$A$1:$AK$41"}</definedName>
    <definedName name="_______ago6" localSheetId="36" hidden="1">{"'gráf jan00'!$A$1:$AK$41"}</definedName>
    <definedName name="_______ago6" localSheetId="34" hidden="1">{"'gráf jan00'!$A$1:$AK$41"}</definedName>
    <definedName name="_______ago6" localSheetId="35" hidden="1">{"'gráf jan00'!$A$1:$AK$41"}</definedName>
    <definedName name="_______ago6" localSheetId="30" hidden="1">{"'gráf jan00'!$A$1:$AK$41"}</definedName>
    <definedName name="_______ago6" hidden="1">{"'gráf jan00'!$A$1:$AK$41"}</definedName>
    <definedName name="_______ago7" localSheetId="25" hidden="1">{"'gráf jan00'!$A$1:$AK$41"}</definedName>
    <definedName name="_______ago7" localSheetId="16" hidden="1">{"'gráf jan00'!$A$1:$AK$41"}</definedName>
    <definedName name="_______ago7" localSheetId="14" hidden="1">{"'gráf jan00'!$A$1:$AK$41"}</definedName>
    <definedName name="_______ago7" localSheetId="13" hidden="1">{"'gráf jan00'!$A$1:$AK$41"}</definedName>
    <definedName name="_______ago7" localSheetId="11" hidden="1">{"'gráf jan00'!$A$1:$AK$41"}</definedName>
    <definedName name="_______ago7" localSheetId="10" hidden="1">{"'gráf jan00'!$A$1:$AK$41"}</definedName>
    <definedName name="_______ago7" localSheetId="9" hidden="1">{"'gráf jan00'!$A$1:$AK$41"}</definedName>
    <definedName name="_______ago7" localSheetId="8" hidden="1">{"'gráf jan00'!$A$1:$AK$41"}</definedName>
    <definedName name="_______ago7" localSheetId="7" hidden="1">{"'gráf jan00'!$A$1:$AK$41"}</definedName>
    <definedName name="_______ago7" localSheetId="33" hidden="1">{"'gráf jan00'!$A$1:$AK$41"}</definedName>
    <definedName name="_______ago7" localSheetId="32" hidden="1">{"'gráf jan00'!$A$1:$AK$41"}</definedName>
    <definedName name="_______ago7" localSheetId="31" hidden="1">{"'gráf jan00'!$A$1:$AK$41"}</definedName>
    <definedName name="_______ago7" localSheetId="29" hidden="1">{"'gráf jan00'!$A$1:$AK$41"}</definedName>
    <definedName name="_______ago7" localSheetId="28" hidden="1">{"'gráf jan00'!$A$1:$AK$41"}</definedName>
    <definedName name="_______ago7" localSheetId="27" hidden="1">{"'gráf jan00'!$A$1:$AK$41"}</definedName>
    <definedName name="_______ago7" localSheetId="24" hidden="1">{"'gráf jan00'!$A$1:$AK$41"}</definedName>
    <definedName name="_______ago7" localSheetId="26" hidden="1">{"'gráf jan00'!$A$1:$AK$41"}</definedName>
    <definedName name="_______ago7" localSheetId="23" hidden="1">{"'gráf jan00'!$A$1:$AK$41"}</definedName>
    <definedName name="_______ago7" localSheetId="22" hidden="1">{"'gráf jan00'!$A$1:$AK$41"}</definedName>
    <definedName name="_______ago7" localSheetId="19" hidden="1">{"'gráf jan00'!$A$1:$AK$41"}</definedName>
    <definedName name="_______ago7" localSheetId="21" hidden="1">{"'gráf jan00'!$A$1:$AK$41"}</definedName>
    <definedName name="_______ago7" localSheetId="20" hidden="1">{"'gráf jan00'!$A$1:$AK$41"}</definedName>
    <definedName name="_______ago7" localSheetId="18" hidden="1">{"'gráf jan00'!$A$1:$AK$41"}</definedName>
    <definedName name="_______ago7" localSheetId="17" hidden="1">{"'gráf jan00'!$A$1:$AK$41"}</definedName>
    <definedName name="_______ago7" localSheetId="15" hidden="1">{"'gráf jan00'!$A$1:$AK$41"}</definedName>
    <definedName name="_______ago7" localSheetId="12" hidden="1">{"'gráf jan00'!$A$1:$AK$41"}</definedName>
    <definedName name="_______ago7" localSheetId="38" hidden="1">{"'gráf jan00'!$A$1:$AK$41"}</definedName>
    <definedName name="_______ago7" localSheetId="37" hidden="1">{"'gráf jan00'!$A$1:$AK$41"}</definedName>
    <definedName name="_______ago7" localSheetId="36" hidden="1">{"'gráf jan00'!$A$1:$AK$41"}</definedName>
    <definedName name="_______ago7" localSheetId="34" hidden="1">{"'gráf jan00'!$A$1:$AK$41"}</definedName>
    <definedName name="_______ago7" localSheetId="35" hidden="1">{"'gráf jan00'!$A$1:$AK$41"}</definedName>
    <definedName name="_______ago7" localSheetId="30" hidden="1">{"'gráf jan00'!$A$1:$AK$41"}</definedName>
    <definedName name="_______ago7" hidden="1">{"'gráf jan00'!$A$1:$AK$41"}</definedName>
    <definedName name="_______ago8" localSheetId="25" hidden="1">{"'gráf jan00'!$A$1:$AK$41"}</definedName>
    <definedName name="_______ago8" localSheetId="16" hidden="1">{"'gráf jan00'!$A$1:$AK$41"}</definedName>
    <definedName name="_______ago8" localSheetId="14" hidden="1">{"'gráf jan00'!$A$1:$AK$41"}</definedName>
    <definedName name="_______ago8" localSheetId="13" hidden="1">{"'gráf jan00'!$A$1:$AK$41"}</definedName>
    <definedName name="_______ago8" localSheetId="11" hidden="1">{"'gráf jan00'!$A$1:$AK$41"}</definedName>
    <definedName name="_______ago8" localSheetId="10" hidden="1">{"'gráf jan00'!$A$1:$AK$41"}</definedName>
    <definedName name="_______ago8" localSheetId="9" hidden="1">{"'gráf jan00'!$A$1:$AK$41"}</definedName>
    <definedName name="_______ago8" localSheetId="8" hidden="1">{"'gráf jan00'!$A$1:$AK$41"}</definedName>
    <definedName name="_______ago8" localSheetId="7" hidden="1">{"'gráf jan00'!$A$1:$AK$41"}</definedName>
    <definedName name="_______ago8" localSheetId="33" hidden="1">{"'gráf jan00'!$A$1:$AK$41"}</definedName>
    <definedName name="_______ago8" localSheetId="32" hidden="1">{"'gráf jan00'!$A$1:$AK$41"}</definedName>
    <definedName name="_______ago8" localSheetId="31" hidden="1">{"'gráf jan00'!$A$1:$AK$41"}</definedName>
    <definedName name="_______ago8" localSheetId="29" hidden="1">{"'gráf jan00'!$A$1:$AK$41"}</definedName>
    <definedName name="_______ago8" localSheetId="28" hidden="1">{"'gráf jan00'!$A$1:$AK$41"}</definedName>
    <definedName name="_______ago8" localSheetId="27" hidden="1">{"'gráf jan00'!$A$1:$AK$41"}</definedName>
    <definedName name="_______ago8" localSheetId="24" hidden="1">{"'gráf jan00'!$A$1:$AK$41"}</definedName>
    <definedName name="_______ago8" localSheetId="26" hidden="1">{"'gráf jan00'!$A$1:$AK$41"}</definedName>
    <definedName name="_______ago8" localSheetId="23" hidden="1">{"'gráf jan00'!$A$1:$AK$41"}</definedName>
    <definedName name="_______ago8" localSheetId="22" hidden="1">{"'gráf jan00'!$A$1:$AK$41"}</definedName>
    <definedName name="_______ago8" localSheetId="19" hidden="1">{"'gráf jan00'!$A$1:$AK$41"}</definedName>
    <definedName name="_______ago8" localSheetId="21" hidden="1">{"'gráf jan00'!$A$1:$AK$41"}</definedName>
    <definedName name="_______ago8" localSheetId="20" hidden="1">{"'gráf jan00'!$A$1:$AK$41"}</definedName>
    <definedName name="_______ago8" localSheetId="18" hidden="1">{"'gráf jan00'!$A$1:$AK$41"}</definedName>
    <definedName name="_______ago8" localSheetId="17" hidden="1">{"'gráf jan00'!$A$1:$AK$41"}</definedName>
    <definedName name="_______ago8" localSheetId="15" hidden="1">{"'gráf jan00'!$A$1:$AK$41"}</definedName>
    <definedName name="_______ago8" localSheetId="12" hidden="1">{"'gráf jan00'!$A$1:$AK$41"}</definedName>
    <definedName name="_______ago8" localSheetId="38" hidden="1">{"'gráf jan00'!$A$1:$AK$41"}</definedName>
    <definedName name="_______ago8" localSheetId="37" hidden="1">{"'gráf jan00'!$A$1:$AK$41"}</definedName>
    <definedName name="_______ago8" localSheetId="36" hidden="1">{"'gráf jan00'!$A$1:$AK$41"}</definedName>
    <definedName name="_______ago8" localSheetId="34" hidden="1">{"'gráf jan00'!$A$1:$AK$41"}</definedName>
    <definedName name="_______ago8" localSheetId="35" hidden="1">{"'gráf jan00'!$A$1:$AK$41"}</definedName>
    <definedName name="_______ago8" localSheetId="30" hidden="1">{"'gráf jan00'!$A$1:$AK$41"}</definedName>
    <definedName name="_______ago8" hidden="1">{"'gráf jan00'!$A$1:$AK$41"}</definedName>
    <definedName name="_______ago9" localSheetId="25" hidden="1">{"'gráf jan00'!$A$1:$AK$41"}</definedName>
    <definedName name="_______ago9" localSheetId="16" hidden="1">{"'gráf jan00'!$A$1:$AK$41"}</definedName>
    <definedName name="_______ago9" localSheetId="14" hidden="1">{"'gráf jan00'!$A$1:$AK$41"}</definedName>
    <definedName name="_______ago9" localSheetId="13" hidden="1">{"'gráf jan00'!$A$1:$AK$41"}</definedName>
    <definedName name="_______ago9" localSheetId="11" hidden="1">{"'gráf jan00'!$A$1:$AK$41"}</definedName>
    <definedName name="_______ago9" localSheetId="10" hidden="1">{"'gráf jan00'!$A$1:$AK$41"}</definedName>
    <definedName name="_______ago9" localSheetId="9" hidden="1">{"'gráf jan00'!$A$1:$AK$41"}</definedName>
    <definedName name="_______ago9" localSheetId="8" hidden="1">{"'gráf jan00'!$A$1:$AK$41"}</definedName>
    <definedName name="_______ago9" localSheetId="7" hidden="1">{"'gráf jan00'!$A$1:$AK$41"}</definedName>
    <definedName name="_______ago9" localSheetId="33" hidden="1">{"'gráf jan00'!$A$1:$AK$41"}</definedName>
    <definedName name="_______ago9" localSheetId="32" hidden="1">{"'gráf jan00'!$A$1:$AK$41"}</definedName>
    <definedName name="_______ago9" localSheetId="31" hidden="1">{"'gráf jan00'!$A$1:$AK$41"}</definedName>
    <definedName name="_______ago9" localSheetId="29" hidden="1">{"'gráf jan00'!$A$1:$AK$41"}</definedName>
    <definedName name="_______ago9" localSheetId="28" hidden="1">{"'gráf jan00'!$A$1:$AK$41"}</definedName>
    <definedName name="_______ago9" localSheetId="27" hidden="1">{"'gráf jan00'!$A$1:$AK$41"}</definedName>
    <definedName name="_______ago9" localSheetId="24" hidden="1">{"'gráf jan00'!$A$1:$AK$41"}</definedName>
    <definedName name="_______ago9" localSheetId="26" hidden="1">{"'gráf jan00'!$A$1:$AK$41"}</definedName>
    <definedName name="_______ago9" localSheetId="23" hidden="1">{"'gráf jan00'!$A$1:$AK$41"}</definedName>
    <definedName name="_______ago9" localSheetId="22" hidden="1">{"'gráf jan00'!$A$1:$AK$41"}</definedName>
    <definedName name="_______ago9" localSheetId="19" hidden="1">{"'gráf jan00'!$A$1:$AK$41"}</definedName>
    <definedName name="_______ago9" localSheetId="21" hidden="1">{"'gráf jan00'!$A$1:$AK$41"}</definedName>
    <definedName name="_______ago9" localSheetId="20" hidden="1">{"'gráf jan00'!$A$1:$AK$41"}</definedName>
    <definedName name="_______ago9" localSheetId="18" hidden="1">{"'gráf jan00'!$A$1:$AK$41"}</definedName>
    <definedName name="_______ago9" localSheetId="17" hidden="1">{"'gráf jan00'!$A$1:$AK$41"}</definedName>
    <definedName name="_______ago9" localSheetId="15" hidden="1">{"'gráf jan00'!$A$1:$AK$41"}</definedName>
    <definedName name="_______ago9" localSheetId="12" hidden="1">{"'gráf jan00'!$A$1:$AK$41"}</definedName>
    <definedName name="_______ago9" localSheetId="38" hidden="1">{"'gráf jan00'!$A$1:$AK$41"}</definedName>
    <definedName name="_______ago9" localSheetId="37" hidden="1">{"'gráf jan00'!$A$1:$AK$41"}</definedName>
    <definedName name="_______ago9" localSheetId="36" hidden="1">{"'gráf jan00'!$A$1:$AK$41"}</definedName>
    <definedName name="_______ago9" localSheetId="34" hidden="1">{"'gráf jan00'!$A$1:$AK$41"}</definedName>
    <definedName name="_______ago9" localSheetId="35" hidden="1">{"'gráf jan00'!$A$1:$AK$41"}</definedName>
    <definedName name="_______ago9" localSheetId="30" hidden="1">{"'gráf jan00'!$A$1:$AK$41"}</definedName>
    <definedName name="_______ago9" hidden="1">{"'gráf jan00'!$A$1:$AK$41"}</definedName>
    <definedName name="_______efc10" localSheetId="25" hidden="1">{"'RR'!$A$2:$E$81"}</definedName>
    <definedName name="_______efc10" localSheetId="16" hidden="1">{"'RR'!$A$2:$E$81"}</definedName>
    <definedName name="_______efc10" localSheetId="14" hidden="1">{"'RR'!$A$2:$E$81"}</definedName>
    <definedName name="_______efc10" localSheetId="13" hidden="1">{"'RR'!$A$2:$E$81"}</definedName>
    <definedName name="_______efc10" localSheetId="11" hidden="1">{"'RR'!$A$2:$E$81"}</definedName>
    <definedName name="_______efc10" localSheetId="10" hidden="1">{"'RR'!$A$2:$E$81"}</definedName>
    <definedName name="_______efc10" localSheetId="9" hidden="1">{"'RR'!$A$2:$E$81"}</definedName>
    <definedName name="_______efc10" localSheetId="8" hidden="1">{"'RR'!$A$2:$E$81"}</definedName>
    <definedName name="_______efc10" localSheetId="7" hidden="1">{"'RR'!$A$2:$E$81"}</definedName>
    <definedName name="_______efc10" localSheetId="33" hidden="1">{"'RR'!$A$2:$E$81"}</definedName>
    <definedName name="_______efc10" localSheetId="32" hidden="1">{"'RR'!$A$2:$E$81"}</definedName>
    <definedName name="_______efc10" localSheetId="31" hidden="1">{"'RR'!$A$2:$E$81"}</definedName>
    <definedName name="_______efc10" localSheetId="29" hidden="1">{"'RR'!$A$2:$E$81"}</definedName>
    <definedName name="_______efc10" localSheetId="28" hidden="1">{"'RR'!$A$2:$E$81"}</definedName>
    <definedName name="_______efc10" localSheetId="27" hidden="1">{"'RR'!$A$2:$E$81"}</definedName>
    <definedName name="_______efc10" localSheetId="24" hidden="1">{"'RR'!$A$2:$E$81"}</definedName>
    <definedName name="_______efc10" localSheetId="26" hidden="1">{"'RR'!$A$2:$E$81"}</definedName>
    <definedName name="_______efc10" localSheetId="23" hidden="1">{"'RR'!$A$2:$E$81"}</definedName>
    <definedName name="_______efc10" localSheetId="22" hidden="1">{"'RR'!$A$2:$E$81"}</definedName>
    <definedName name="_______efc10" localSheetId="19" hidden="1">{"'RR'!$A$2:$E$81"}</definedName>
    <definedName name="_______efc10" localSheetId="21" hidden="1">{"'RR'!$A$2:$E$81"}</definedName>
    <definedName name="_______efc10" localSheetId="20" hidden="1">{"'RR'!$A$2:$E$81"}</definedName>
    <definedName name="_______efc10" localSheetId="18" hidden="1">{"'RR'!$A$2:$E$81"}</definedName>
    <definedName name="_______efc10" localSheetId="17" hidden="1">{"'RR'!$A$2:$E$81"}</definedName>
    <definedName name="_______efc10" localSheetId="15" hidden="1">{"'RR'!$A$2:$E$81"}</definedName>
    <definedName name="_______efc10" localSheetId="12" hidden="1">{"'RR'!$A$2:$E$81"}</definedName>
    <definedName name="_______efc10" localSheetId="38" hidden="1">{"'RR'!$A$2:$E$81"}</definedName>
    <definedName name="_______efc10" localSheetId="37" hidden="1">{"'RR'!$A$2:$E$81"}</definedName>
    <definedName name="_______efc10" localSheetId="36" hidden="1">{"'RR'!$A$2:$E$81"}</definedName>
    <definedName name="_______efc10" localSheetId="34" hidden="1">{"'RR'!$A$2:$E$81"}</definedName>
    <definedName name="_______efc10" localSheetId="35" hidden="1">{"'RR'!$A$2:$E$81"}</definedName>
    <definedName name="_______efc10" localSheetId="30" hidden="1">{"'RR'!$A$2:$E$81"}</definedName>
    <definedName name="_______efc10" hidden="1">{"'RR'!$A$2:$E$81"}</definedName>
    <definedName name="_______EFC2" localSheetId="25" hidden="1">{"'RR'!$A$2:$E$81"}</definedName>
    <definedName name="_______EFC2" localSheetId="16" hidden="1">{"'RR'!$A$2:$E$81"}</definedName>
    <definedName name="_______EFC2" localSheetId="14" hidden="1">{"'RR'!$A$2:$E$81"}</definedName>
    <definedName name="_______EFC2" localSheetId="13" hidden="1">{"'RR'!$A$2:$E$81"}</definedName>
    <definedName name="_______EFC2" localSheetId="11" hidden="1">{"'RR'!$A$2:$E$81"}</definedName>
    <definedName name="_______EFC2" localSheetId="10" hidden="1">{"'RR'!$A$2:$E$81"}</definedName>
    <definedName name="_______EFC2" localSheetId="9" hidden="1">{"'RR'!$A$2:$E$81"}</definedName>
    <definedName name="_______EFC2" localSheetId="8" hidden="1">{"'RR'!$A$2:$E$81"}</definedName>
    <definedName name="_______EFC2" localSheetId="7" hidden="1">{"'RR'!$A$2:$E$81"}</definedName>
    <definedName name="_______EFC2" localSheetId="33" hidden="1">{"'RR'!$A$2:$E$81"}</definedName>
    <definedName name="_______EFC2" localSheetId="32" hidden="1">{"'RR'!$A$2:$E$81"}</definedName>
    <definedName name="_______EFC2" localSheetId="31" hidden="1">{"'RR'!$A$2:$E$81"}</definedName>
    <definedName name="_______EFC2" localSheetId="29" hidden="1">{"'RR'!$A$2:$E$81"}</definedName>
    <definedName name="_______EFC2" localSheetId="28" hidden="1">{"'RR'!$A$2:$E$81"}</definedName>
    <definedName name="_______EFC2" localSheetId="27" hidden="1">{"'RR'!$A$2:$E$81"}</definedName>
    <definedName name="_______EFC2" localSheetId="24" hidden="1">{"'RR'!$A$2:$E$81"}</definedName>
    <definedName name="_______EFC2" localSheetId="26" hidden="1">{"'RR'!$A$2:$E$81"}</definedName>
    <definedName name="_______EFC2" localSheetId="23" hidden="1">{"'RR'!$A$2:$E$81"}</definedName>
    <definedName name="_______EFC2" localSheetId="22" hidden="1">{"'RR'!$A$2:$E$81"}</definedName>
    <definedName name="_______EFC2" localSheetId="19" hidden="1">{"'RR'!$A$2:$E$81"}</definedName>
    <definedName name="_______EFC2" localSheetId="21" hidden="1">{"'RR'!$A$2:$E$81"}</definedName>
    <definedName name="_______EFC2" localSheetId="20" hidden="1">{"'RR'!$A$2:$E$81"}</definedName>
    <definedName name="_______EFC2" localSheetId="18" hidden="1">{"'RR'!$A$2:$E$81"}</definedName>
    <definedName name="_______EFC2" localSheetId="17" hidden="1">{"'RR'!$A$2:$E$81"}</definedName>
    <definedName name="_______EFC2" localSheetId="15" hidden="1">{"'RR'!$A$2:$E$81"}</definedName>
    <definedName name="_______EFC2" localSheetId="12" hidden="1">{"'RR'!$A$2:$E$81"}</definedName>
    <definedName name="_______EFC2" localSheetId="38" hidden="1">{"'RR'!$A$2:$E$81"}</definedName>
    <definedName name="_______EFC2" localSheetId="37" hidden="1">{"'RR'!$A$2:$E$81"}</definedName>
    <definedName name="_______EFC2" localSheetId="36" hidden="1">{"'RR'!$A$2:$E$81"}</definedName>
    <definedName name="_______EFC2" localSheetId="34" hidden="1">{"'RR'!$A$2:$E$81"}</definedName>
    <definedName name="_______EFC2" localSheetId="35" hidden="1">{"'RR'!$A$2:$E$81"}</definedName>
    <definedName name="_______EFC2" localSheetId="30" hidden="1">{"'RR'!$A$2:$E$81"}</definedName>
    <definedName name="_______EFC2" hidden="1">{"'RR'!$A$2:$E$81"}</definedName>
    <definedName name="_______EFC3" localSheetId="25" hidden="1">{"'RR'!$A$2:$E$81"}</definedName>
    <definedName name="_______EFC3" localSheetId="16" hidden="1">{"'RR'!$A$2:$E$81"}</definedName>
    <definedName name="_______EFC3" localSheetId="14" hidden="1">{"'RR'!$A$2:$E$81"}</definedName>
    <definedName name="_______EFC3" localSheetId="13" hidden="1">{"'RR'!$A$2:$E$81"}</definedName>
    <definedName name="_______EFC3" localSheetId="11" hidden="1">{"'RR'!$A$2:$E$81"}</definedName>
    <definedName name="_______EFC3" localSheetId="10" hidden="1">{"'RR'!$A$2:$E$81"}</definedName>
    <definedName name="_______EFC3" localSheetId="9" hidden="1">{"'RR'!$A$2:$E$81"}</definedName>
    <definedName name="_______EFC3" localSheetId="8" hidden="1">{"'RR'!$A$2:$E$81"}</definedName>
    <definedName name="_______EFC3" localSheetId="7" hidden="1">{"'RR'!$A$2:$E$81"}</definedName>
    <definedName name="_______EFC3" localSheetId="33" hidden="1">{"'RR'!$A$2:$E$81"}</definedName>
    <definedName name="_______EFC3" localSheetId="32" hidden="1">{"'RR'!$A$2:$E$81"}</definedName>
    <definedName name="_______EFC3" localSheetId="31" hidden="1">{"'RR'!$A$2:$E$81"}</definedName>
    <definedName name="_______EFC3" localSheetId="29" hidden="1">{"'RR'!$A$2:$E$81"}</definedName>
    <definedName name="_______EFC3" localSheetId="28" hidden="1">{"'RR'!$A$2:$E$81"}</definedName>
    <definedName name="_______EFC3" localSheetId="27" hidden="1">{"'RR'!$A$2:$E$81"}</definedName>
    <definedName name="_______EFC3" localSheetId="24" hidden="1">{"'RR'!$A$2:$E$81"}</definedName>
    <definedName name="_______EFC3" localSheetId="26" hidden="1">{"'RR'!$A$2:$E$81"}</definedName>
    <definedName name="_______EFC3" localSheetId="23" hidden="1">{"'RR'!$A$2:$E$81"}</definedName>
    <definedName name="_______EFC3" localSheetId="22" hidden="1">{"'RR'!$A$2:$E$81"}</definedName>
    <definedName name="_______EFC3" localSheetId="19" hidden="1">{"'RR'!$A$2:$E$81"}</definedName>
    <definedName name="_______EFC3" localSheetId="21" hidden="1">{"'RR'!$A$2:$E$81"}</definedName>
    <definedName name="_______EFC3" localSheetId="20" hidden="1">{"'RR'!$A$2:$E$81"}</definedName>
    <definedName name="_______EFC3" localSheetId="18" hidden="1">{"'RR'!$A$2:$E$81"}</definedName>
    <definedName name="_______EFC3" localSheetId="17" hidden="1">{"'RR'!$A$2:$E$81"}</definedName>
    <definedName name="_______EFC3" localSheetId="15" hidden="1">{"'RR'!$A$2:$E$81"}</definedName>
    <definedName name="_______EFC3" localSheetId="12" hidden="1">{"'RR'!$A$2:$E$81"}</definedName>
    <definedName name="_______EFC3" localSheetId="38" hidden="1">{"'RR'!$A$2:$E$81"}</definedName>
    <definedName name="_______EFC3" localSheetId="37" hidden="1">{"'RR'!$A$2:$E$81"}</definedName>
    <definedName name="_______EFC3" localSheetId="36" hidden="1">{"'RR'!$A$2:$E$81"}</definedName>
    <definedName name="_______EFC3" localSheetId="34" hidden="1">{"'RR'!$A$2:$E$81"}</definedName>
    <definedName name="_______EFC3" localSheetId="35" hidden="1">{"'RR'!$A$2:$E$81"}</definedName>
    <definedName name="_______EFC3" localSheetId="30" hidden="1">{"'RR'!$A$2:$E$81"}</definedName>
    <definedName name="_______EFC3" hidden="1">{"'RR'!$A$2:$E$81"}</definedName>
    <definedName name="_______EFC4" localSheetId="25" hidden="1">{"'RR'!$A$2:$E$81"}</definedName>
    <definedName name="_______EFC4" localSheetId="16" hidden="1">{"'RR'!$A$2:$E$81"}</definedName>
    <definedName name="_______EFC4" localSheetId="14" hidden="1">{"'RR'!$A$2:$E$81"}</definedName>
    <definedName name="_______EFC4" localSheetId="13" hidden="1">{"'RR'!$A$2:$E$81"}</definedName>
    <definedName name="_______EFC4" localSheetId="11" hidden="1">{"'RR'!$A$2:$E$81"}</definedName>
    <definedName name="_______EFC4" localSheetId="10" hidden="1">{"'RR'!$A$2:$E$81"}</definedName>
    <definedName name="_______EFC4" localSheetId="9" hidden="1">{"'RR'!$A$2:$E$81"}</definedName>
    <definedName name="_______EFC4" localSheetId="8" hidden="1">{"'RR'!$A$2:$E$81"}</definedName>
    <definedName name="_______EFC4" localSheetId="7" hidden="1">{"'RR'!$A$2:$E$81"}</definedName>
    <definedName name="_______EFC4" localSheetId="33" hidden="1">{"'RR'!$A$2:$E$81"}</definedName>
    <definedName name="_______EFC4" localSheetId="32" hidden="1">{"'RR'!$A$2:$E$81"}</definedName>
    <definedName name="_______EFC4" localSheetId="31" hidden="1">{"'RR'!$A$2:$E$81"}</definedName>
    <definedName name="_______EFC4" localSheetId="29" hidden="1">{"'RR'!$A$2:$E$81"}</definedName>
    <definedName name="_______EFC4" localSheetId="28" hidden="1">{"'RR'!$A$2:$E$81"}</definedName>
    <definedName name="_______EFC4" localSheetId="27" hidden="1">{"'RR'!$A$2:$E$81"}</definedName>
    <definedName name="_______EFC4" localSheetId="24" hidden="1">{"'RR'!$A$2:$E$81"}</definedName>
    <definedName name="_______EFC4" localSheetId="26" hidden="1">{"'RR'!$A$2:$E$81"}</definedName>
    <definedName name="_______EFC4" localSheetId="23" hidden="1">{"'RR'!$A$2:$E$81"}</definedName>
    <definedName name="_______EFC4" localSheetId="22" hidden="1">{"'RR'!$A$2:$E$81"}</definedName>
    <definedName name="_______EFC4" localSheetId="19" hidden="1">{"'RR'!$A$2:$E$81"}</definedName>
    <definedName name="_______EFC4" localSheetId="21" hidden="1">{"'RR'!$A$2:$E$81"}</definedName>
    <definedName name="_______EFC4" localSheetId="20" hidden="1">{"'RR'!$A$2:$E$81"}</definedName>
    <definedName name="_______EFC4" localSheetId="18" hidden="1">{"'RR'!$A$2:$E$81"}</definedName>
    <definedName name="_______EFC4" localSheetId="17" hidden="1">{"'RR'!$A$2:$E$81"}</definedName>
    <definedName name="_______EFC4" localSheetId="15" hidden="1">{"'RR'!$A$2:$E$81"}</definedName>
    <definedName name="_______EFC4" localSheetId="12" hidden="1">{"'RR'!$A$2:$E$81"}</definedName>
    <definedName name="_______EFC4" localSheetId="38" hidden="1">{"'RR'!$A$2:$E$81"}</definedName>
    <definedName name="_______EFC4" localSheetId="37" hidden="1">{"'RR'!$A$2:$E$81"}</definedName>
    <definedName name="_______EFC4" localSheetId="36" hidden="1">{"'RR'!$A$2:$E$81"}</definedName>
    <definedName name="_______EFC4" localSheetId="34" hidden="1">{"'RR'!$A$2:$E$81"}</definedName>
    <definedName name="_______EFC4" localSheetId="35" hidden="1">{"'RR'!$A$2:$E$81"}</definedName>
    <definedName name="_______EFC4" localSheetId="30" hidden="1">{"'RR'!$A$2:$E$81"}</definedName>
    <definedName name="_______EFC4" hidden="1">{"'RR'!$A$2:$E$81"}</definedName>
    <definedName name="_______F99000">#REF!</definedName>
    <definedName name="_______n2" localSheetId="25" hidden="1">{#N/A,#N/A,FALSE,"PCOL"}</definedName>
    <definedName name="_______n2" localSheetId="16" hidden="1">{#N/A,#N/A,FALSE,"PCOL"}</definedName>
    <definedName name="_______n2" localSheetId="14" hidden="1">{#N/A,#N/A,FALSE,"PCOL"}</definedName>
    <definedName name="_______n2" localSheetId="13" hidden="1">{#N/A,#N/A,FALSE,"PCOL"}</definedName>
    <definedName name="_______n2" localSheetId="11" hidden="1">{#N/A,#N/A,FALSE,"PCOL"}</definedName>
    <definedName name="_______n2" localSheetId="10" hidden="1">{#N/A,#N/A,FALSE,"PCOL"}</definedName>
    <definedName name="_______n2" localSheetId="9" hidden="1">{#N/A,#N/A,FALSE,"PCOL"}</definedName>
    <definedName name="_______n2" localSheetId="8" hidden="1">{#N/A,#N/A,FALSE,"PCOL"}</definedName>
    <definedName name="_______n2" localSheetId="7" hidden="1">{#N/A,#N/A,FALSE,"PCOL"}</definedName>
    <definedName name="_______n2" localSheetId="33" hidden="1">{#N/A,#N/A,FALSE,"PCOL"}</definedName>
    <definedName name="_______n2" localSheetId="32" hidden="1">{#N/A,#N/A,FALSE,"PCOL"}</definedName>
    <definedName name="_______n2" localSheetId="31" hidden="1">{#N/A,#N/A,FALSE,"PCOL"}</definedName>
    <definedName name="_______n2" localSheetId="29" hidden="1">{#N/A,#N/A,FALSE,"PCOL"}</definedName>
    <definedName name="_______n2" localSheetId="28" hidden="1">{#N/A,#N/A,FALSE,"PCOL"}</definedName>
    <definedName name="_______n2" localSheetId="27" hidden="1">{#N/A,#N/A,FALSE,"PCOL"}</definedName>
    <definedName name="_______n2" localSheetId="24" hidden="1">{#N/A,#N/A,FALSE,"PCOL"}</definedName>
    <definedName name="_______n2" localSheetId="26" hidden="1">{#N/A,#N/A,FALSE,"PCOL"}</definedName>
    <definedName name="_______n2" localSheetId="23" hidden="1">{#N/A,#N/A,FALSE,"PCOL"}</definedName>
    <definedName name="_______n2" localSheetId="22" hidden="1">{#N/A,#N/A,FALSE,"PCOL"}</definedName>
    <definedName name="_______n2" localSheetId="19" hidden="1">{#N/A,#N/A,FALSE,"PCOL"}</definedName>
    <definedName name="_______n2" localSheetId="21" hidden="1">{#N/A,#N/A,FALSE,"PCOL"}</definedName>
    <definedName name="_______n2" localSheetId="20" hidden="1">{#N/A,#N/A,FALSE,"PCOL"}</definedName>
    <definedName name="_______n2" localSheetId="18" hidden="1">{#N/A,#N/A,FALSE,"PCOL"}</definedName>
    <definedName name="_______n2" localSheetId="17" hidden="1">{#N/A,#N/A,FALSE,"PCOL"}</definedName>
    <definedName name="_______n2" localSheetId="15" hidden="1">{#N/A,#N/A,FALSE,"PCOL"}</definedName>
    <definedName name="_______n2" localSheetId="12" hidden="1">{#N/A,#N/A,FALSE,"PCOL"}</definedName>
    <definedName name="_______n2" localSheetId="38" hidden="1">{#N/A,#N/A,FALSE,"PCOL"}</definedName>
    <definedName name="_______n2" localSheetId="37" hidden="1">{#N/A,#N/A,FALSE,"PCOL"}</definedName>
    <definedName name="_______n2" localSheetId="36" hidden="1">{#N/A,#N/A,FALSE,"PCOL"}</definedName>
    <definedName name="_______n2" localSheetId="34" hidden="1">{#N/A,#N/A,FALSE,"PCOL"}</definedName>
    <definedName name="_______n2" localSheetId="35" hidden="1">{#N/A,#N/A,FALSE,"PCOL"}</definedName>
    <definedName name="_______n2" localSheetId="30" hidden="1">{#N/A,#N/A,FALSE,"PCOL"}</definedName>
    <definedName name="_______n2" hidden="1">{#N/A,#N/A,FALSE,"PCOL"}</definedName>
    <definedName name="_______OUT98" localSheetId="25" hidden="1">{#N/A,#N/A,TRUE,"Serviços"}</definedName>
    <definedName name="_______OUT98" localSheetId="16" hidden="1">{#N/A,#N/A,TRUE,"Serviços"}</definedName>
    <definedName name="_______OUT98" localSheetId="14" hidden="1">{#N/A,#N/A,TRUE,"Serviços"}</definedName>
    <definedName name="_______OUT98" localSheetId="13" hidden="1">{#N/A,#N/A,TRUE,"Serviços"}</definedName>
    <definedName name="_______OUT98" localSheetId="11" hidden="1">{#N/A,#N/A,TRUE,"Serviços"}</definedName>
    <definedName name="_______OUT98" localSheetId="10" hidden="1">{#N/A,#N/A,TRUE,"Serviços"}</definedName>
    <definedName name="_______OUT98" localSheetId="9" hidden="1">{#N/A,#N/A,TRUE,"Serviços"}</definedName>
    <definedName name="_______OUT98" localSheetId="8" hidden="1">{#N/A,#N/A,TRUE,"Serviços"}</definedName>
    <definedName name="_______OUT98" localSheetId="7" hidden="1">{#N/A,#N/A,TRUE,"Serviços"}</definedName>
    <definedName name="_______OUT98" localSheetId="33" hidden="1">{#N/A,#N/A,TRUE,"Serviços"}</definedName>
    <definedName name="_______OUT98" localSheetId="32" hidden="1">{#N/A,#N/A,TRUE,"Serviços"}</definedName>
    <definedName name="_______OUT98" localSheetId="31" hidden="1">{#N/A,#N/A,TRUE,"Serviços"}</definedName>
    <definedName name="_______OUT98" localSheetId="29" hidden="1">{#N/A,#N/A,TRUE,"Serviços"}</definedName>
    <definedName name="_______OUT98" localSheetId="28" hidden="1">{#N/A,#N/A,TRUE,"Serviços"}</definedName>
    <definedName name="_______OUT98" localSheetId="27" hidden="1">{#N/A,#N/A,TRUE,"Serviços"}</definedName>
    <definedName name="_______OUT98" localSheetId="24" hidden="1">{#N/A,#N/A,TRUE,"Serviços"}</definedName>
    <definedName name="_______OUT98" localSheetId="26" hidden="1">{#N/A,#N/A,TRUE,"Serviços"}</definedName>
    <definedName name="_______OUT98" localSheetId="23" hidden="1">{#N/A,#N/A,TRUE,"Serviços"}</definedName>
    <definedName name="_______OUT98" localSheetId="22" hidden="1">{#N/A,#N/A,TRUE,"Serviços"}</definedName>
    <definedName name="_______OUT98" localSheetId="19" hidden="1">{#N/A,#N/A,TRUE,"Serviços"}</definedName>
    <definedName name="_______OUT98" localSheetId="21" hidden="1">{#N/A,#N/A,TRUE,"Serviços"}</definedName>
    <definedName name="_______OUT98" localSheetId="20" hidden="1">{#N/A,#N/A,TRUE,"Serviços"}</definedName>
    <definedName name="_______OUT98" localSheetId="18" hidden="1">{#N/A,#N/A,TRUE,"Serviços"}</definedName>
    <definedName name="_______OUT98" localSheetId="17" hidden="1">{#N/A,#N/A,TRUE,"Serviços"}</definedName>
    <definedName name="_______OUT98" localSheetId="15" hidden="1">{#N/A,#N/A,TRUE,"Serviços"}</definedName>
    <definedName name="_______OUT98" localSheetId="12" hidden="1">{#N/A,#N/A,TRUE,"Serviços"}</definedName>
    <definedName name="_______OUT98" localSheetId="38" hidden="1">{#N/A,#N/A,TRUE,"Serviços"}</definedName>
    <definedName name="_______OUT98" localSheetId="37" hidden="1">{#N/A,#N/A,TRUE,"Serviços"}</definedName>
    <definedName name="_______OUT98" localSheetId="36" hidden="1">{#N/A,#N/A,TRUE,"Serviços"}</definedName>
    <definedName name="_______OUT98" localSheetId="34" hidden="1">{#N/A,#N/A,TRUE,"Serviços"}</definedName>
    <definedName name="_______OUT98" localSheetId="35" hidden="1">{#N/A,#N/A,TRUE,"Serviços"}</definedName>
    <definedName name="_______OUT98" localSheetId="30" hidden="1">{#N/A,#N/A,TRUE,"Serviços"}</definedName>
    <definedName name="_______OUT98" hidden="1">{#N/A,#N/A,TRUE,"Serviços"}</definedName>
    <definedName name="_______r" localSheetId="25" hidden="1">{#N/A,#N/A,FALSE,"PCOL"}</definedName>
    <definedName name="_______r" localSheetId="16" hidden="1">{#N/A,#N/A,FALSE,"PCOL"}</definedName>
    <definedName name="_______r" localSheetId="14" hidden="1">{#N/A,#N/A,FALSE,"PCOL"}</definedName>
    <definedName name="_______r" localSheetId="13" hidden="1">{#N/A,#N/A,FALSE,"PCOL"}</definedName>
    <definedName name="_______r" localSheetId="11" hidden="1">{#N/A,#N/A,FALSE,"PCOL"}</definedName>
    <definedName name="_______r" localSheetId="10" hidden="1">{#N/A,#N/A,FALSE,"PCOL"}</definedName>
    <definedName name="_______r" localSheetId="9" hidden="1">{#N/A,#N/A,FALSE,"PCOL"}</definedName>
    <definedName name="_______r" localSheetId="8" hidden="1">{#N/A,#N/A,FALSE,"PCOL"}</definedName>
    <definedName name="_______r" localSheetId="7" hidden="1">{#N/A,#N/A,FALSE,"PCOL"}</definedName>
    <definedName name="_______r" localSheetId="33" hidden="1">{#N/A,#N/A,FALSE,"PCOL"}</definedName>
    <definedName name="_______r" localSheetId="32" hidden="1">{#N/A,#N/A,FALSE,"PCOL"}</definedName>
    <definedName name="_______r" localSheetId="31" hidden="1">{#N/A,#N/A,FALSE,"PCOL"}</definedName>
    <definedName name="_______r" localSheetId="29" hidden="1">{#N/A,#N/A,FALSE,"PCOL"}</definedName>
    <definedName name="_______r" localSheetId="28" hidden="1">{#N/A,#N/A,FALSE,"PCOL"}</definedName>
    <definedName name="_______r" localSheetId="27" hidden="1">{#N/A,#N/A,FALSE,"PCOL"}</definedName>
    <definedName name="_______r" localSheetId="24" hidden="1">{#N/A,#N/A,FALSE,"PCOL"}</definedName>
    <definedName name="_______r" localSheetId="26" hidden="1">{#N/A,#N/A,FALSE,"PCOL"}</definedName>
    <definedName name="_______r" localSheetId="23" hidden="1">{#N/A,#N/A,FALSE,"PCOL"}</definedName>
    <definedName name="_______r" localSheetId="22" hidden="1">{#N/A,#N/A,FALSE,"PCOL"}</definedName>
    <definedName name="_______r" localSheetId="19" hidden="1">{#N/A,#N/A,FALSE,"PCOL"}</definedName>
    <definedName name="_______r" localSheetId="21" hidden="1">{#N/A,#N/A,FALSE,"PCOL"}</definedName>
    <definedName name="_______r" localSheetId="20" hidden="1">{#N/A,#N/A,FALSE,"PCOL"}</definedName>
    <definedName name="_______r" localSheetId="18" hidden="1">{#N/A,#N/A,FALSE,"PCOL"}</definedName>
    <definedName name="_______r" localSheetId="17" hidden="1">{#N/A,#N/A,FALSE,"PCOL"}</definedName>
    <definedName name="_______r" localSheetId="15" hidden="1">{#N/A,#N/A,FALSE,"PCOL"}</definedName>
    <definedName name="_______r" localSheetId="12" hidden="1">{#N/A,#N/A,FALSE,"PCOL"}</definedName>
    <definedName name="_______r" localSheetId="38" hidden="1">{#N/A,#N/A,FALSE,"PCOL"}</definedName>
    <definedName name="_______r" localSheetId="37" hidden="1">{#N/A,#N/A,FALSE,"PCOL"}</definedName>
    <definedName name="_______r" localSheetId="36" hidden="1">{#N/A,#N/A,FALSE,"PCOL"}</definedName>
    <definedName name="_______r" localSheetId="34" hidden="1">{#N/A,#N/A,FALSE,"PCOL"}</definedName>
    <definedName name="_______r" localSheetId="35" hidden="1">{#N/A,#N/A,FALSE,"PCOL"}</definedName>
    <definedName name="_______r" localSheetId="30" hidden="1">{#N/A,#N/A,FALSE,"PCOL"}</definedName>
    <definedName name="_______r" hidden="1">{#N/A,#N/A,FALSE,"PCOL"}</definedName>
    <definedName name="______ago1" localSheetId="25" hidden="1">{"'gráf jan00'!$A$1:$AK$41"}</definedName>
    <definedName name="______ago1" localSheetId="16" hidden="1">{"'gráf jan00'!$A$1:$AK$41"}</definedName>
    <definedName name="______ago1" localSheetId="14" hidden="1">{"'gráf jan00'!$A$1:$AK$41"}</definedName>
    <definedName name="______ago1" localSheetId="13" hidden="1">{"'gráf jan00'!$A$1:$AK$41"}</definedName>
    <definedName name="______ago1" localSheetId="11" hidden="1">{"'gráf jan00'!$A$1:$AK$41"}</definedName>
    <definedName name="______ago1" localSheetId="10" hidden="1">{"'gráf jan00'!$A$1:$AK$41"}</definedName>
    <definedName name="______ago1" localSheetId="9" hidden="1">{"'gráf jan00'!$A$1:$AK$41"}</definedName>
    <definedName name="______ago1" localSheetId="8" hidden="1">{"'gráf jan00'!$A$1:$AK$41"}</definedName>
    <definedName name="______ago1" localSheetId="7" hidden="1">{"'gráf jan00'!$A$1:$AK$41"}</definedName>
    <definedName name="______ago1" localSheetId="33" hidden="1">{"'gráf jan00'!$A$1:$AK$41"}</definedName>
    <definedName name="______ago1" localSheetId="32" hidden="1">{"'gráf jan00'!$A$1:$AK$41"}</definedName>
    <definedName name="______ago1" localSheetId="31" hidden="1">{"'gráf jan00'!$A$1:$AK$41"}</definedName>
    <definedName name="______ago1" localSheetId="29" hidden="1">{"'gráf jan00'!$A$1:$AK$41"}</definedName>
    <definedName name="______ago1" localSheetId="28" hidden="1">{"'gráf jan00'!$A$1:$AK$41"}</definedName>
    <definedName name="______ago1" localSheetId="27" hidden="1">{"'gráf jan00'!$A$1:$AK$41"}</definedName>
    <definedName name="______ago1" localSheetId="24" hidden="1">{"'gráf jan00'!$A$1:$AK$41"}</definedName>
    <definedName name="______ago1" localSheetId="26" hidden="1">{"'gráf jan00'!$A$1:$AK$41"}</definedName>
    <definedName name="______ago1" localSheetId="23" hidden="1">{"'gráf jan00'!$A$1:$AK$41"}</definedName>
    <definedName name="______ago1" localSheetId="22" hidden="1">{"'gráf jan00'!$A$1:$AK$41"}</definedName>
    <definedName name="______ago1" localSheetId="19" hidden="1">{"'gráf jan00'!$A$1:$AK$41"}</definedName>
    <definedName name="______ago1" localSheetId="21" hidden="1">{"'gráf jan00'!$A$1:$AK$41"}</definedName>
    <definedName name="______ago1" localSheetId="20" hidden="1">{"'gráf jan00'!$A$1:$AK$41"}</definedName>
    <definedName name="______ago1" localSheetId="18" hidden="1">{"'gráf jan00'!$A$1:$AK$41"}</definedName>
    <definedName name="______ago1" localSheetId="17" hidden="1">{"'gráf jan00'!$A$1:$AK$41"}</definedName>
    <definedName name="______ago1" localSheetId="15" hidden="1">{"'gráf jan00'!$A$1:$AK$41"}</definedName>
    <definedName name="______ago1" localSheetId="12" hidden="1">{"'gráf jan00'!$A$1:$AK$41"}</definedName>
    <definedName name="______ago1" localSheetId="38" hidden="1">{"'gráf jan00'!$A$1:$AK$41"}</definedName>
    <definedName name="______ago1" localSheetId="37" hidden="1">{"'gráf jan00'!$A$1:$AK$41"}</definedName>
    <definedName name="______ago1" localSheetId="36" hidden="1">{"'gráf jan00'!$A$1:$AK$41"}</definedName>
    <definedName name="______ago1" localSheetId="34" hidden="1">{"'gráf jan00'!$A$1:$AK$41"}</definedName>
    <definedName name="______ago1" localSheetId="35" hidden="1">{"'gráf jan00'!$A$1:$AK$41"}</definedName>
    <definedName name="______ago1" localSheetId="30" hidden="1">{"'gráf jan00'!$A$1:$AK$41"}</definedName>
    <definedName name="______ago1" hidden="1">{"'gráf jan00'!$A$1:$AK$41"}</definedName>
    <definedName name="______ago10" localSheetId="25" hidden="1">{"'gráf jan00'!$A$1:$AK$41"}</definedName>
    <definedName name="______ago10" localSheetId="16" hidden="1">{"'gráf jan00'!$A$1:$AK$41"}</definedName>
    <definedName name="______ago10" localSheetId="14" hidden="1">{"'gráf jan00'!$A$1:$AK$41"}</definedName>
    <definedName name="______ago10" localSheetId="13" hidden="1">{"'gráf jan00'!$A$1:$AK$41"}</definedName>
    <definedName name="______ago10" localSheetId="11" hidden="1">{"'gráf jan00'!$A$1:$AK$41"}</definedName>
    <definedName name="______ago10" localSheetId="10" hidden="1">{"'gráf jan00'!$A$1:$AK$41"}</definedName>
    <definedName name="______ago10" localSheetId="9" hidden="1">{"'gráf jan00'!$A$1:$AK$41"}</definedName>
    <definedName name="______ago10" localSheetId="8" hidden="1">{"'gráf jan00'!$A$1:$AK$41"}</definedName>
    <definedName name="______ago10" localSheetId="7" hidden="1">{"'gráf jan00'!$A$1:$AK$41"}</definedName>
    <definedName name="______ago10" localSheetId="33" hidden="1">{"'gráf jan00'!$A$1:$AK$41"}</definedName>
    <definedName name="______ago10" localSheetId="32" hidden="1">{"'gráf jan00'!$A$1:$AK$41"}</definedName>
    <definedName name="______ago10" localSheetId="31" hidden="1">{"'gráf jan00'!$A$1:$AK$41"}</definedName>
    <definedName name="______ago10" localSheetId="29" hidden="1">{"'gráf jan00'!$A$1:$AK$41"}</definedName>
    <definedName name="______ago10" localSheetId="28" hidden="1">{"'gráf jan00'!$A$1:$AK$41"}</definedName>
    <definedName name="______ago10" localSheetId="27" hidden="1">{"'gráf jan00'!$A$1:$AK$41"}</definedName>
    <definedName name="______ago10" localSheetId="24" hidden="1">{"'gráf jan00'!$A$1:$AK$41"}</definedName>
    <definedName name="______ago10" localSheetId="26" hidden="1">{"'gráf jan00'!$A$1:$AK$41"}</definedName>
    <definedName name="______ago10" localSheetId="23" hidden="1">{"'gráf jan00'!$A$1:$AK$41"}</definedName>
    <definedName name="______ago10" localSheetId="22" hidden="1">{"'gráf jan00'!$A$1:$AK$41"}</definedName>
    <definedName name="______ago10" localSheetId="19" hidden="1">{"'gráf jan00'!$A$1:$AK$41"}</definedName>
    <definedName name="______ago10" localSheetId="21" hidden="1">{"'gráf jan00'!$A$1:$AK$41"}</definedName>
    <definedName name="______ago10" localSheetId="20" hidden="1">{"'gráf jan00'!$A$1:$AK$41"}</definedName>
    <definedName name="______ago10" localSheetId="18" hidden="1">{"'gráf jan00'!$A$1:$AK$41"}</definedName>
    <definedName name="______ago10" localSheetId="17" hidden="1">{"'gráf jan00'!$A$1:$AK$41"}</definedName>
    <definedName name="______ago10" localSheetId="15" hidden="1">{"'gráf jan00'!$A$1:$AK$41"}</definedName>
    <definedName name="______ago10" localSheetId="12" hidden="1">{"'gráf jan00'!$A$1:$AK$41"}</definedName>
    <definedName name="______ago10" localSheetId="38" hidden="1">{"'gráf jan00'!$A$1:$AK$41"}</definedName>
    <definedName name="______ago10" localSheetId="37" hidden="1">{"'gráf jan00'!$A$1:$AK$41"}</definedName>
    <definedName name="______ago10" localSheetId="36" hidden="1">{"'gráf jan00'!$A$1:$AK$41"}</definedName>
    <definedName name="______ago10" localSheetId="34" hidden="1">{"'gráf jan00'!$A$1:$AK$41"}</definedName>
    <definedName name="______ago10" localSheetId="35" hidden="1">{"'gráf jan00'!$A$1:$AK$41"}</definedName>
    <definedName name="______ago10" localSheetId="30" hidden="1">{"'gráf jan00'!$A$1:$AK$41"}</definedName>
    <definedName name="______ago10" hidden="1">{"'gráf jan00'!$A$1:$AK$41"}</definedName>
    <definedName name="______ago2" localSheetId="25" hidden="1">{"'gráf jan00'!$A$1:$AK$41"}</definedName>
    <definedName name="______ago2" localSheetId="16" hidden="1">{"'gráf jan00'!$A$1:$AK$41"}</definedName>
    <definedName name="______ago2" localSheetId="14" hidden="1">{"'gráf jan00'!$A$1:$AK$41"}</definedName>
    <definedName name="______ago2" localSheetId="13" hidden="1">{"'gráf jan00'!$A$1:$AK$41"}</definedName>
    <definedName name="______ago2" localSheetId="11" hidden="1">{"'gráf jan00'!$A$1:$AK$41"}</definedName>
    <definedName name="______ago2" localSheetId="10" hidden="1">{"'gráf jan00'!$A$1:$AK$41"}</definedName>
    <definedName name="______ago2" localSheetId="9" hidden="1">{"'gráf jan00'!$A$1:$AK$41"}</definedName>
    <definedName name="______ago2" localSheetId="8" hidden="1">{"'gráf jan00'!$A$1:$AK$41"}</definedName>
    <definedName name="______ago2" localSheetId="7" hidden="1">{"'gráf jan00'!$A$1:$AK$41"}</definedName>
    <definedName name="______ago2" localSheetId="33" hidden="1">{"'gráf jan00'!$A$1:$AK$41"}</definedName>
    <definedName name="______ago2" localSheetId="32" hidden="1">{"'gráf jan00'!$A$1:$AK$41"}</definedName>
    <definedName name="______ago2" localSheetId="31" hidden="1">{"'gráf jan00'!$A$1:$AK$41"}</definedName>
    <definedName name="______ago2" localSheetId="29" hidden="1">{"'gráf jan00'!$A$1:$AK$41"}</definedName>
    <definedName name="______ago2" localSheetId="28" hidden="1">{"'gráf jan00'!$A$1:$AK$41"}</definedName>
    <definedName name="______ago2" localSheetId="27" hidden="1">{"'gráf jan00'!$A$1:$AK$41"}</definedName>
    <definedName name="______ago2" localSheetId="24" hidden="1">{"'gráf jan00'!$A$1:$AK$41"}</definedName>
    <definedName name="______ago2" localSheetId="26" hidden="1">{"'gráf jan00'!$A$1:$AK$41"}</definedName>
    <definedName name="______ago2" localSheetId="23" hidden="1">{"'gráf jan00'!$A$1:$AK$41"}</definedName>
    <definedName name="______ago2" localSheetId="22" hidden="1">{"'gráf jan00'!$A$1:$AK$41"}</definedName>
    <definedName name="______ago2" localSheetId="19" hidden="1">{"'gráf jan00'!$A$1:$AK$41"}</definedName>
    <definedName name="______ago2" localSheetId="21" hidden="1">{"'gráf jan00'!$A$1:$AK$41"}</definedName>
    <definedName name="______ago2" localSheetId="20" hidden="1">{"'gráf jan00'!$A$1:$AK$41"}</definedName>
    <definedName name="______ago2" localSheetId="18" hidden="1">{"'gráf jan00'!$A$1:$AK$41"}</definedName>
    <definedName name="______ago2" localSheetId="17" hidden="1">{"'gráf jan00'!$A$1:$AK$41"}</definedName>
    <definedName name="______ago2" localSheetId="15" hidden="1">{"'gráf jan00'!$A$1:$AK$41"}</definedName>
    <definedName name="______ago2" localSheetId="12" hidden="1">{"'gráf jan00'!$A$1:$AK$41"}</definedName>
    <definedName name="______ago2" localSheetId="38" hidden="1">{"'gráf jan00'!$A$1:$AK$41"}</definedName>
    <definedName name="______ago2" localSheetId="37" hidden="1">{"'gráf jan00'!$A$1:$AK$41"}</definedName>
    <definedName name="______ago2" localSheetId="36" hidden="1">{"'gráf jan00'!$A$1:$AK$41"}</definedName>
    <definedName name="______ago2" localSheetId="34" hidden="1">{"'gráf jan00'!$A$1:$AK$41"}</definedName>
    <definedName name="______ago2" localSheetId="35" hidden="1">{"'gráf jan00'!$A$1:$AK$41"}</definedName>
    <definedName name="______ago2" localSheetId="30" hidden="1">{"'gráf jan00'!$A$1:$AK$41"}</definedName>
    <definedName name="______ago2" hidden="1">{"'gráf jan00'!$A$1:$AK$41"}</definedName>
    <definedName name="______ago3" localSheetId="25" hidden="1">{"'gráf jan00'!$A$1:$AK$41"}</definedName>
    <definedName name="______ago3" localSheetId="16" hidden="1">{"'gráf jan00'!$A$1:$AK$41"}</definedName>
    <definedName name="______ago3" localSheetId="14" hidden="1">{"'gráf jan00'!$A$1:$AK$41"}</definedName>
    <definedName name="______ago3" localSheetId="13" hidden="1">{"'gráf jan00'!$A$1:$AK$41"}</definedName>
    <definedName name="______ago3" localSheetId="11" hidden="1">{"'gráf jan00'!$A$1:$AK$41"}</definedName>
    <definedName name="______ago3" localSheetId="10" hidden="1">{"'gráf jan00'!$A$1:$AK$41"}</definedName>
    <definedName name="______ago3" localSheetId="9" hidden="1">{"'gráf jan00'!$A$1:$AK$41"}</definedName>
    <definedName name="______ago3" localSheetId="8" hidden="1">{"'gráf jan00'!$A$1:$AK$41"}</definedName>
    <definedName name="______ago3" localSheetId="7" hidden="1">{"'gráf jan00'!$A$1:$AK$41"}</definedName>
    <definedName name="______ago3" localSheetId="33" hidden="1">{"'gráf jan00'!$A$1:$AK$41"}</definedName>
    <definedName name="______ago3" localSheetId="32" hidden="1">{"'gráf jan00'!$A$1:$AK$41"}</definedName>
    <definedName name="______ago3" localSheetId="31" hidden="1">{"'gráf jan00'!$A$1:$AK$41"}</definedName>
    <definedName name="______ago3" localSheetId="29" hidden="1">{"'gráf jan00'!$A$1:$AK$41"}</definedName>
    <definedName name="______ago3" localSheetId="28" hidden="1">{"'gráf jan00'!$A$1:$AK$41"}</definedName>
    <definedName name="______ago3" localSheetId="27" hidden="1">{"'gráf jan00'!$A$1:$AK$41"}</definedName>
    <definedName name="______ago3" localSheetId="24" hidden="1">{"'gráf jan00'!$A$1:$AK$41"}</definedName>
    <definedName name="______ago3" localSheetId="26" hidden="1">{"'gráf jan00'!$A$1:$AK$41"}</definedName>
    <definedName name="______ago3" localSheetId="23" hidden="1">{"'gráf jan00'!$A$1:$AK$41"}</definedName>
    <definedName name="______ago3" localSheetId="22" hidden="1">{"'gráf jan00'!$A$1:$AK$41"}</definedName>
    <definedName name="______ago3" localSheetId="19" hidden="1">{"'gráf jan00'!$A$1:$AK$41"}</definedName>
    <definedName name="______ago3" localSheetId="21" hidden="1">{"'gráf jan00'!$A$1:$AK$41"}</definedName>
    <definedName name="______ago3" localSheetId="20" hidden="1">{"'gráf jan00'!$A$1:$AK$41"}</definedName>
    <definedName name="______ago3" localSheetId="18" hidden="1">{"'gráf jan00'!$A$1:$AK$41"}</definedName>
    <definedName name="______ago3" localSheetId="17" hidden="1">{"'gráf jan00'!$A$1:$AK$41"}</definedName>
    <definedName name="______ago3" localSheetId="15" hidden="1">{"'gráf jan00'!$A$1:$AK$41"}</definedName>
    <definedName name="______ago3" localSheetId="12" hidden="1">{"'gráf jan00'!$A$1:$AK$41"}</definedName>
    <definedName name="______ago3" localSheetId="38" hidden="1">{"'gráf jan00'!$A$1:$AK$41"}</definedName>
    <definedName name="______ago3" localSheetId="37" hidden="1">{"'gráf jan00'!$A$1:$AK$41"}</definedName>
    <definedName name="______ago3" localSheetId="36" hidden="1">{"'gráf jan00'!$A$1:$AK$41"}</definedName>
    <definedName name="______ago3" localSheetId="34" hidden="1">{"'gráf jan00'!$A$1:$AK$41"}</definedName>
    <definedName name="______ago3" localSheetId="35" hidden="1">{"'gráf jan00'!$A$1:$AK$41"}</definedName>
    <definedName name="______ago3" localSheetId="30" hidden="1">{"'gráf jan00'!$A$1:$AK$41"}</definedName>
    <definedName name="______ago3" hidden="1">{"'gráf jan00'!$A$1:$AK$41"}</definedName>
    <definedName name="______ago4" localSheetId="25" hidden="1">{"'gráf jan00'!$A$1:$AK$41"}</definedName>
    <definedName name="______ago4" localSheetId="16" hidden="1">{"'gráf jan00'!$A$1:$AK$41"}</definedName>
    <definedName name="______ago4" localSheetId="14" hidden="1">{"'gráf jan00'!$A$1:$AK$41"}</definedName>
    <definedName name="______ago4" localSheetId="13" hidden="1">{"'gráf jan00'!$A$1:$AK$41"}</definedName>
    <definedName name="______ago4" localSheetId="11" hidden="1">{"'gráf jan00'!$A$1:$AK$41"}</definedName>
    <definedName name="______ago4" localSheetId="10" hidden="1">{"'gráf jan00'!$A$1:$AK$41"}</definedName>
    <definedName name="______ago4" localSheetId="9" hidden="1">{"'gráf jan00'!$A$1:$AK$41"}</definedName>
    <definedName name="______ago4" localSheetId="8" hidden="1">{"'gráf jan00'!$A$1:$AK$41"}</definedName>
    <definedName name="______ago4" localSheetId="7" hidden="1">{"'gráf jan00'!$A$1:$AK$41"}</definedName>
    <definedName name="______ago4" localSheetId="33" hidden="1">{"'gráf jan00'!$A$1:$AK$41"}</definedName>
    <definedName name="______ago4" localSheetId="32" hidden="1">{"'gráf jan00'!$A$1:$AK$41"}</definedName>
    <definedName name="______ago4" localSheetId="31" hidden="1">{"'gráf jan00'!$A$1:$AK$41"}</definedName>
    <definedName name="______ago4" localSheetId="29" hidden="1">{"'gráf jan00'!$A$1:$AK$41"}</definedName>
    <definedName name="______ago4" localSheetId="28" hidden="1">{"'gráf jan00'!$A$1:$AK$41"}</definedName>
    <definedName name="______ago4" localSheetId="27" hidden="1">{"'gráf jan00'!$A$1:$AK$41"}</definedName>
    <definedName name="______ago4" localSheetId="24" hidden="1">{"'gráf jan00'!$A$1:$AK$41"}</definedName>
    <definedName name="______ago4" localSheetId="26" hidden="1">{"'gráf jan00'!$A$1:$AK$41"}</definedName>
    <definedName name="______ago4" localSheetId="23" hidden="1">{"'gráf jan00'!$A$1:$AK$41"}</definedName>
    <definedName name="______ago4" localSheetId="22" hidden="1">{"'gráf jan00'!$A$1:$AK$41"}</definedName>
    <definedName name="______ago4" localSheetId="19" hidden="1">{"'gráf jan00'!$A$1:$AK$41"}</definedName>
    <definedName name="______ago4" localSheetId="21" hidden="1">{"'gráf jan00'!$A$1:$AK$41"}</definedName>
    <definedName name="______ago4" localSheetId="20" hidden="1">{"'gráf jan00'!$A$1:$AK$41"}</definedName>
    <definedName name="______ago4" localSheetId="18" hidden="1">{"'gráf jan00'!$A$1:$AK$41"}</definedName>
    <definedName name="______ago4" localSheetId="17" hidden="1">{"'gráf jan00'!$A$1:$AK$41"}</definedName>
    <definedName name="______ago4" localSheetId="15" hidden="1">{"'gráf jan00'!$A$1:$AK$41"}</definedName>
    <definedName name="______ago4" localSheetId="12" hidden="1">{"'gráf jan00'!$A$1:$AK$41"}</definedName>
    <definedName name="______ago4" localSheetId="38" hidden="1">{"'gráf jan00'!$A$1:$AK$41"}</definedName>
    <definedName name="______ago4" localSheetId="37" hidden="1">{"'gráf jan00'!$A$1:$AK$41"}</definedName>
    <definedName name="______ago4" localSheetId="36" hidden="1">{"'gráf jan00'!$A$1:$AK$41"}</definedName>
    <definedName name="______ago4" localSheetId="34" hidden="1">{"'gráf jan00'!$A$1:$AK$41"}</definedName>
    <definedName name="______ago4" localSheetId="35" hidden="1">{"'gráf jan00'!$A$1:$AK$41"}</definedName>
    <definedName name="______ago4" localSheetId="30" hidden="1">{"'gráf jan00'!$A$1:$AK$41"}</definedName>
    <definedName name="______ago4" hidden="1">{"'gráf jan00'!$A$1:$AK$41"}</definedName>
    <definedName name="______ago5" localSheetId="25" hidden="1">{"'gráf jan00'!$A$1:$AK$41"}</definedName>
    <definedName name="______ago5" localSheetId="16" hidden="1">{"'gráf jan00'!$A$1:$AK$41"}</definedName>
    <definedName name="______ago5" localSheetId="14" hidden="1">{"'gráf jan00'!$A$1:$AK$41"}</definedName>
    <definedName name="______ago5" localSheetId="13" hidden="1">{"'gráf jan00'!$A$1:$AK$41"}</definedName>
    <definedName name="______ago5" localSheetId="11" hidden="1">{"'gráf jan00'!$A$1:$AK$41"}</definedName>
    <definedName name="______ago5" localSheetId="10" hidden="1">{"'gráf jan00'!$A$1:$AK$41"}</definedName>
    <definedName name="______ago5" localSheetId="9" hidden="1">{"'gráf jan00'!$A$1:$AK$41"}</definedName>
    <definedName name="______ago5" localSheetId="8" hidden="1">{"'gráf jan00'!$A$1:$AK$41"}</definedName>
    <definedName name="______ago5" localSheetId="7" hidden="1">{"'gráf jan00'!$A$1:$AK$41"}</definedName>
    <definedName name="______ago5" localSheetId="33" hidden="1">{"'gráf jan00'!$A$1:$AK$41"}</definedName>
    <definedName name="______ago5" localSheetId="32" hidden="1">{"'gráf jan00'!$A$1:$AK$41"}</definedName>
    <definedName name="______ago5" localSheetId="31" hidden="1">{"'gráf jan00'!$A$1:$AK$41"}</definedName>
    <definedName name="______ago5" localSheetId="29" hidden="1">{"'gráf jan00'!$A$1:$AK$41"}</definedName>
    <definedName name="______ago5" localSheetId="28" hidden="1">{"'gráf jan00'!$A$1:$AK$41"}</definedName>
    <definedName name="______ago5" localSheetId="27" hidden="1">{"'gráf jan00'!$A$1:$AK$41"}</definedName>
    <definedName name="______ago5" localSheetId="24" hidden="1">{"'gráf jan00'!$A$1:$AK$41"}</definedName>
    <definedName name="______ago5" localSheetId="26" hidden="1">{"'gráf jan00'!$A$1:$AK$41"}</definedName>
    <definedName name="______ago5" localSheetId="23" hidden="1">{"'gráf jan00'!$A$1:$AK$41"}</definedName>
    <definedName name="______ago5" localSheetId="22" hidden="1">{"'gráf jan00'!$A$1:$AK$41"}</definedName>
    <definedName name="______ago5" localSheetId="19" hidden="1">{"'gráf jan00'!$A$1:$AK$41"}</definedName>
    <definedName name="______ago5" localSheetId="21" hidden="1">{"'gráf jan00'!$A$1:$AK$41"}</definedName>
    <definedName name="______ago5" localSheetId="20" hidden="1">{"'gráf jan00'!$A$1:$AK$41"}</definedName>
    <definedName name="______ago5" localSheetId="18" hidden="1">{"'gráf jan00'!$A$1:$AK$41"}</definedName>
    <definedName name="______ago5" localSheetId="17" hidden="1">{"'gráf jan00'!$A$1:$AK$41"}</definedName>
    <definedName name="______ago5" localSheetId="15" hidden="1">{"'gráf jan00'!$A$1:$AK$41"}</definedName>
    <definedName name="______ago5" localSheetId="12" hidden="1">{"'gráf jan00'!$A$1:$AK$41"}</definedName>
    <definedName name="______ago5" localSheetId="38" hidden="1">{"'gráf jan00'!$A$1:$AK$41"}</definedName>
    <definedName name="______ago5" localSheetId="37" hidden="1">{"'gráf jan00'!$A$1:$AK$41"}</definedName>
    <definedName name="______ago5" localSheetId="36" hidden="1">{"'gráf jan00'!$A$1:$AK$41"}</definedName>
    <definedName name="______ago5" localSheetId="34" hidden="1">{"'gráf jan00'!$A$1:$AK$41"}</definedName>
    <definedName name="______ago5" localSheetId="35" hidden="1">{"'gráf jan00'!$A$1:$AK$41"}</definedName>
    <definedName name="______ago5" localSheetId="30" hidden="1">{"'gráf jan00'!$A$1:$AK$41"}</definedName>
    <definedName name="______ago5" hidden="1">{"'gráf jan00'!$A$1:$AK$41"}</definedName>
    <definedName name="______ago6" localSheetId="25" hidden="1">{"'gráf jan00'!$A$1:$AK$41"}</definedName>
    <definedName name="______ago6" localSheetId="16" hidden="1">{"'gráf jan00'!$A$1:$AK$41"}</definedName>
    <definedName name="______ago6" localSheetId="14" hidden="1">{"'gráf jan00'!$A$1:$AK$41"}</definedName>
    <definedName name="______ago6" localSheetId="13" hidden="1">{"'gráf jan00'!$A$1:$AK$41"}</definedName>
    <definedName name="______ago6" localSheetId="11" hidden="1">{"'gráf jan00'!$A$1:$AK$41"}</definedName>
    <definedName name="______ago6" localSheetId="10" hidden="1">{"'gráf jan00'!$A$1:$AK$41"}</definedName>
    <definedName name="______ago6" localSheetId="9" hidden="1">{"'gráf jan00'!$A$1:$AK$41"}</definedName>
    <definedName name="______ago6" localSheetId="8" hidden="1">{"'gráf jan00'!$A$1:$AK$41"}</definedName>
    <definedName name="______ago6" localSheetId="7" hidden="1">{"'gráf jan00'!$A$1:$AK$41"}</definedName>
    <definedName name="______ago6" localSheetId="33" hidden="1">{"'gráf jan00'!$A$1:$AK$41"}</definedName>
    <definedName name="______ago6" localSheetId="32" hidden="1">{"'gráf jan00'!$A$1:$AK$41"}</definedName>
    <definedName name="______ago6" localSheetId="31" hidden="1">{"'gráf jan00'!$A$1:$AK$41"}</definedName>
    <definedName name="______ago6" localSheetId="29" hidden="1">{"'gráf jan00'!$A$1:$AK$41"}</definedName>
    <definedName name="______ago6" localSheetId="28" hidden="1">{"'gráf jan00'!$A$1:$AK$41"}</definedName>
    <definedName name="______ago6" localSheetId="27" hidden="1">{"'gráf jan00'!$A$1:$AK$41"}</definedName>
    <definedName name="______ago6" localSheetId="24" hidden="1">{"'gráf jan00'!$A$1:$AK$41"}</definedName>
    <definedName name="______ago6" localSheetId="26" hidden="1">{"'gráf jan00'!$A$1:$AK$41"}</definedName>
    <definedName name="______ago6" localSheetId="23" hidden="1">{"'gráf jan00'!$A$1:$AK$41"}</definedName>
    <definedName name="______ago6" localSheetId="22" hidden="1">{"'gráf jan00'!$A$1:$AK$41"}</definedName>
    <definedName name="______ago6" localSheetId="19" hidden="1">{"'gráf jan00'!$A$1:$AK$41"}</definedName>
    <definedName name="______ago6" localSheetId="21" hidden="1">{"'gráf jan00'!$A$1:$AK$41"}</definedName>
    <definedName name="______ago6" localSheetId="20" hidden="1">{"'gráf jan00'!$A$1:$AK$41"}</definedName>
    <definedName name="______ago6" localSheetId="18" hidden="1">{"'gráf jan00'!$A$1:$AK$41"}</definedName>
    <definedName name="______ago6" localSheetId="17" hidden="1">{"'gráf jan00'!$A$1:$AK$41"}</definedName>
    <definedName name="______ago6" localSheetId="15" hidden="1">{"'gráf jan00'!$A$1:$AK$41"}</definedName>
    <definedName name="______ago6" localSheetId="12" hidden="1">{"'gráf jan00'!$A$1:$AK$41"}</definedName>
    <definedName name="______ago6" localSheetId="38" hidden="1">{"'gráf jan00'!$A$1:$AK$41"}</definedName>
    <definedName name="______ago6" localSheetId="37" hidden="1">{"'gráf jan00'!$A$1:$AK$41"}</definedName>
    <definedName name="______ago6" localSheetId="36" hidden="1">{"'gráf jan00'!$A$1:$AK$41"}</definedName>
    <definedName name="______ago6" localSheetId="34" hidden="1">{"'gráf jan00'!$A$1:$AK$41"}</definedName>
    <definedName name="______ago6" localSheetId="35" hidden="1">{"'gráf jan00'!$A$1:$AK$41"}</definedName>
    <definedName name="______ago6" localSheetId="30" hidden="1">{"'gráf jan00'!$A$1:$AK$41"}</definedName>
    <definedName name="______ago6" hidden="1">{"'gráf jan00'!$A$1:$AK$41"}</definedName>
    <definedName name="______ago7" localSheetId="25" hidden="1">{"'gráf jan00'!$A$1:$AK$41"}</definedName>
    <definedName name="______ago7" localSheetId="16" hidden="1">{"'gráf jan00'!$A$1:$AK$41"}</definedName>
    <definedName name="______ago7" localSheetId="14" hidden="1">{"'gráf jan00'!$A$1:$AK$41"}</definedName>
    <definedName name="______ago7" localSheetId="13" hidden="1">{"'gráf jan00'!$A$1:$AK$41"}</definedName>
    <definedName name="______ago7" localSheetId="11" hidden="1">{"'gráf jan00'!$A$1:$AK$41"}</definedName>
    <definedName name="______ago7" localSheetId="10" hidden="1">{"'gráf jan00'!$A$1:$AK$41"}</definedName>
    <definedName name="______ago7" localSheetId="9" hidden="1">{"'gráf jan00'!$A$1:$AK$41"}</definedName>
    <definedName name="______ago7" localSheetId="8" hidden="1">{"'gráf jan00'!$A$1:$AK$41"}</definedName>
    <definedName name="______ago7" localSheetId="7" hidden="1">{"'gráf jan00'!$A$1:$AK$41"}</definedName>
    <definedName name="______ago7" localSheetId="33" hidden="1">{"'gráf jan00'!$A$1:$AK$41"}</definedName>
    <definedName name="______ago7" localSheetId="32" hidden="1">{"'gráf jan00'!$A$1:$AK$41"}</definedName>
    <definedName name="______ago7" localSheetId="31" hidden="1">{"'gráf jan00'!$A$1:$AK$41"}</definedName>
    <definedName name="______ago7" localSheetId="29" hidden="1">{"'gráf jan00'!$A$1:$AK$41"}</definedName>
    <definedName name="______ago7" localSheetId="28" hidden="1">{"'gráf jan00'!$A$1:$AK$41"}</definedName>
    <definedName name="______ago7" localSheetId="27" hidden="1">{"'gráf jan00'!$A$1:$AK$41"}</definedName>
    <definedName name="______ago7" localSheetId="24" hidden="1">{"'gráf jan00'!$A$1:$AK$41"}</definedName>
    <definedName name="______ago7" localSheetId="26" hidden="1">{"'gráf jan00'!$A$1:$AK$41"}</definedName>
    <definedName name="______ago7" localSheetId="23" hidden="1">{"'gráf jan00'!$A$1:$AK$41"}</definedName>
    <definedName name="______ago7" localSheetId="22" hidden="1">{"'gráf jan00'!$A$1:$AK$41"}</definedName>
    <definedName name="______ago7" localSheetId="19" hidden="1">{"'gráf jan00'!$A$1:$AK$41"}</definedName>
    <definedName name="______ago7" localSheetId="21" hidden="1">{"'gráf jan00'!$A$1:$AK$41"}</definedName>
    <definedName name="______ago7" localSheetId="20" hidden="1">{"'gráf jan00'!$A$1:$AK$41"}</definedName>
    <definedName name="______ago7" localSheetId="18" hidden="1">{"'gráf jan00'!$A$1:$AK$41"}</definedName>
    <definedName name="______ago7" localSheetId="17" hidden="1">{"'gráf jan00'!$A$1:$AK$41"}</definedName>
    <definedName name="______ago7" localSheetId="15" hidden="1">{"'gráf jan00'!$A$1:$AK$41"}</definedName>
    <definedName name="______ago7" localSheetId="12" hidden="1">{"'gráf jan00'!$A$1:$AK$41"}</definedName>
    <definedName name="______ago7" localSheetId="38" hidden="1">{"'gráf jan00'!$A$1:$AK$41"}</definedName>
    <definedName name="______ago7" localSheetId="37" hidden="1">{"'gráf jan00'!$A$1:$AK$41"}</definedName>
    <definedName name="______ago7" localSheetId="36" hidden="1">{"'gráf jan00'!$A$1:$AK$41"}</definedName>
    <definedName name="______ago7" localSheetId="34" hidden="1">{"'gráf jan00'!$A$1:$AK$41"}</definedName>
    <definedName name="______ago7" localSheetId="35" hidden="1">{"'gráf jan00'!$A$1:$AK$41"}</definedName>
    <definedName name="______ago7" localSheetId="30" hidden="1">{"'gráf jan00'!$A$1:$AK$41"}</definedName>
    <definedName name="______ago7" hidden="1">{"'gráf jan00'!$A$1:$AK$41"}</definedName>
    <definedName name="______ago8" localSheetId="25" hidden="1">{"'gráf jan00'!$A$1:$AK$41"}</definedName>
    <definedName name="______ago8" localSheetId="16" hidden="1">{"'gráf jan00'!$A$1:$AK$41"}</definedName>
    <definedName name="______ago8" localSheetId="14" hidden="1">{"'gráf jan00'!$A$1:$AK$41"}</definedName>
    <definedName name="______ago8" localSheetId="13" hidden="1">{"'gráf jan00'!$A$1:$AK$41"}</definedName>
    <definedName name="______ago8" localSheetId="11" hidden="1">{"'gráf jan00'!$A$1:$AK$41"}</definedName>
    <definedName name="______ago8" localSheetId="10" hidden="1">{"'gráf jan00'!$A$1:$AK$41"}</definedName>
    <definedName name="______ago8" localSheetId="9" hidden="1">{"'gráf jan00'!$A$1:$AK$41"}</definedName>
    <definedName name="______ago8" localSheetId="8" hidden="1">{"'gráf jan00'!$A$1:$AK$41"}</definedName>
    <definedName name="______ago8" localSheetId="7" hidden="1">{"'gráf jan00'!$A$1:$AK$41"}</definedName>
    <definedName name="______ago8" localSheetId="33" hidden="1">{"'gráf jan00'!$A$1:$AK$41"}</definedName>
    <definedName name="______ago8" localSheetId="32" hidden="1">{"'gráf jan00'!$A$1:$AK$41"}</definedName>
    <definedName name="______ago8" localSheetId="31" hidden="1">{"'gráf jan00'!$A$1:$AK$41"}</definedName>
    <definedName name="______ago8" localSheetId="29" hidden="1">{"'gráf jan00'!$A$1:$AK$41"}</definedName>
    <definedName name="______ago8" localSheetId="28" hidden="1">{"'gráf jan00'!$A$1:$AK$41"}</definedName>
    <definedName name="______ago8" localSheetId="27" hidden="1">{"'gráf jan00'!$A$1:$AK$41"}</definedName>
    <definedName name="______ago8" localSheetId="24" hidden="1">{"'gráf jan00'!$A$1:$AK$41"}</definedName>
    <definedName name="______ago8" localSheetId="26" hidden="1">{"'gráf jan00'!$A$1:$AK$41"}</definedName>
    <definedName name="______ago8" localSheetId="23" hidden="1">{"'gráf jan00'!$A$1:$AK$41"}</definedName>
    <definedName name="______ago8" localSheetId="22" hidden="1">{"'gráf jan00'!$A$1:$AK$41"}</definedName>
    <definedName name="______ago8" localSheetId="19" hidden="1">{"'gráf jan00'!$A$1:$AK$41"}</definedName>
    <definedName name="______ago8" localSheetId="21" hidden="1">{"'gráf jan00'!$A$1:$AK$41"}</definedName>
    <definedName name="______ago8" localSheetId="20" hidden="1">{"'gráf jan00'!$A$1:$AK$41"}</definedName>
    <definedName name="______ago8" localSheetId="18" hidden="1">{"'gráf jan00'!$A$1:$AK$41"}</definedName>
    <definedName name="______ago8" localSheetId="17" hidden="1">{"'gráf jan00'!$A$1:$AK$41"}</definedName>
    <definedName name="______ago8" localSheetId="15" hidden="1">{"'gráf jan00'!$A$1:$AK$41"}</definedName>
    <definedName name="______ago8" localSheetId="12" hidden="1">{"'gráf jan00'!$A$1:$AK$41"}</definedName>
    <definedName name="______ago8" localSheetId="38" hidden="1">{"'gráf jan00'!$A$1:$AK$41"}</definedName>
    <definedName name="______ago8" localSheetId="37" hidden="1">{"'gráf jan00'!$A$1:$AK$41"}</definedName>
    <definedName name="______ago8" localSheetId="36" hidden="1">{"'gráf jan00'!$A$1:$AK$41"}</definedName>
    <definedName name="______ago8" localSheetId="34" hidden="1">{"'gráf jan00'!$A$1:$AK$41"}</definedName>
    <definedName name="______ago8" localSheetId="35" hidden="1">{"'gráf jan00'!$A$1:$AK$41"}</definedName>
    <definedName name="______ago8" localSheetId="30" hidden="1">{"'gráf jan00'!$A$1:$AK$41"}</definedName>
    <definedName name="______ago8" hidden="1">{"'gráf jan00'!$A$1:$AK$41"}</definedName>
    <definedName name="______ago9" localSheetId="25" hidden="1">{"'gráf jan00'!$A$1:$AK$41"}</definedName>
    <definedName name="______ago9" localSheetId="16" hidden="1">{"'gráf jan00'!$A$1:$AK$41"}</definedName>
    <definedName name="______ago9" localSheetId="14" hidden="1">{"'gráf jan00'!$A$1:$AK$41"}</definedName>
    <definedName name="______ago9" localSheetId="13" hidden="1">{"'gráf jan00'!$A$1:$AK$41"}</definedName>
    <definedName name="______ago9" localSheetId="11" hidden="1">{"'gráf jan00'!$A$1:$AK$41"}</definedName>
    <definedName name="______ago9" localSheetId="10" hidden="1">{"'gráf jan00'!$A$1:$AK$41"}</definedName>
    <definedName name="______ago9" localSheetId="9" hidden="1">{"'gráf jan00'!$A$1:$AK$41"}</definedName>
    <definedName name="______ago9" localSheetId="8" hidden="1">{"'gráf jan00'!$A$1:$AK$41"}</definedName>
    <definedName name="______ago9" localSheetId="7" hidden="1">{"'gráf jan00'!$A$1:$AK$41"}</definedName>
    <definedName name="______ago9" localSheetId="33" hidden="1">{"'gráf jan00'!$A$1:$AK$41"}</definedName>
    <definedName name="______ago9" localSheetId="32" hidden="1">{"'gráf jan00'!$A$1:$AK$41"}</definedName>
    <definedName name="______ago9" localSheetId="31" hidden="1">{"'gráf jan00'!$A$1:$AK$41"}</definedName>
    <definedName name="______ago9" localSheetId="29" hidden="1">{"'gráf jan00'!$A$1:$AK$41"}</definedName>
    <definedName name="______ago9" localSheetId="28" hidden="1">{"'gráf jan00'!$A$1:$AK$41"}</definedName>
    <definedName name="______ago9" localSheetId="27" hidden="1">{"'gráf jan00'!$A$1:$AK$41"}</definedName>
    <definedName name="______ago9" localSheetId="24" hidden="1">{"'gráf jan00'!$A$1:$AK$41"}</definedName>
    <definedName name="______ago9" localSheetId="26" hidden="1">{"'gráf jan00'!$A$1:$AK$41"}</definedName>
    <definedName name="______ago9" localSheetId="23" hidden="1">{"'gráf jan00'!$A$1:$AK$41"}</definedName>
    <definedName name="______ago9" localSheetId="22" hidden="1">{"'gráf jan00'!$A$1:$AK$41"}</definedName>
    <definedName name="______ago9" localSheetId="19" hidden="1">{"'gráf jan00'!$A$1:$AK$41"}</definedName>
    <definedName name="______ago9" localSheetId="21" hidden="1">{"'gráf jan00'!$A$1:$AK$41"}</definedName>
    <definedName name="______ago9" localSheetId="20" hidden="1">{"'gráf jan00'!$A$1:$AK$41"}</definedName>
    <definedName name="______ago9" localSheetId="18" hidden="1">{"'gráf jan00'!$A$1:$AK$41"}</definedName>
    <definedName name="______ago9" localSheetId="17" hidden="1">{"'gráf jan00'!$A$1:$AK$41"}</definedName>
    <definedName name="______ago9" localSheetId="15" hidden="1">{"'gráf jan00'!$A$1:$AK$41"}</definedName>
    <definedName name="______ago9" localSheetId="12" hidden="1">{"'gráf jan00'!$A$1:$AK$41"}</definedName>
    <definedName name="______ago9" localSheetId="38" hidden="1">{"'gráf jan00'!$A$1:$AK$41"}</definedName>
    <definedName name="______ago9" localSheetId="37" hidden="1">{"'gráf jan00'!$A$1:$AK$41"}</definedName>
    <definedName name="______ago9" localSheetId="36" hidden="1">{"'gráf jan00'!$A$1:$AK$41"}</definedName>
    <definedName name="______ago9" localSheetId="34" hidden="1">{"'gráf jan00'!$A$1:$AK$41"}</definedName>
    <definedName name="______ago9" localSheetId="35" hidden="1">{"'gráf jan00'!$A$1:$AK$41"}</definedName>
    <definedName name="______ago9" localSheetId="30" hidden="1">{"'gráf jan00'!$A$1:$AK$41"}</definedName>
    <definedName name="______ago9" hidden="1">{"'gráf jan00'!$A$1:$AK$41"}</definedName>
    <definedName name="______ago99999" localSheetId="25" hidden="1">{"'gráf jan00'!$A$1:$AK$41"}</definedName>
    <definedName name="______ago99999" localSheetId="16" hidden="1">{"'gráf jan00'!$A$1:$AK$41"}</definedName>
    <definedName name="______ago99999" localSheetId="14" hidden="1">{"'gráf jan00'!$A$1:$AK$41"}</definedName>
    <definedName name="______ago99999" localSheetId="13" hidden="1">{"'gráf jan00'!$A$1:$AK$41"}</definedName>
    <definedName name="______ago99999" localSheetId="11" hidden="1">{"'gráf jan00'!$A$1:$AK$41"}</definedName>
    <definedName name="______ago99999" localSheetId="10" hidden="1">{"'gráf jan00'!$A$1:$AK$41"}</definedName>
    <definedName name="______ago99999" localSheetId="9" hidden="1">{"'gráf jan00'!$A$1:$AK$41"}</definedName>
    <definedName name="______ago99999" localSheetId="8" hidden="1">{"'gráf jan00'!$A$1:$AK$41"}</definedName>
    <definedName name="______ago99999" localSheetId="7" hidden="1">{"'gráf jan00'!$A$1:$AK$41"}</definedName>
    <definedName name="______ago99999" localSheetId="33" hidden="1">{"'gráf jan00'!$A$1:$AK$41"}</definedName>
    <definedName name="______ago99999" localSheetId="32" hidden="1">{"'gráf jan00'!$A$1:$AK$41"}</definedName>
    <definedName name="______ago99999" localSheetId="31" hidden="1">{"'gráf jan00'!$A$1:$AK$41"}</definedName>
    <definedName name="______ago99999" localSheetId="29" hidden="1">{"'gráf jan00'!$A$1:$AK$41"}</definedName>
    <definedName name="______ago99999" localSheetId="28" hidden="1">{"'gráf jan00'!$A$1:$AK$41"}</definedName>
    <definedName name="______ago99999" localSheetId="27" hidden="1">{"'gráf jan00'!$A$1:$AK$41"}</definedName>
    <definedName name="______ago99999" localSheetId="24" hidden="1">{"'gráf jan00'!$A$1:$AK$41"}</definedName>
    <definedName name="______ago99999" localSheetId="26" hidden="1">{"'gráf jan00'!$A$1:$AK$41"}</definedName>
    <definedName name="______ago99999" localSheetId="23" hidden="1">{"'gráf jan00'!$A$1:$AK$41"}</definedName>
    <definedName name="______ago99999" localSheetId="22" hidden="1">{"'gráf jan00'!$A$1:$AK$41"}</definedName>
    <definedName name="______ago99999" localSheetId="19" hidden="1">{"'gráf jan00'!$A$1:$AK$41"}</definedName>
    <definedName name="______ago99999" localSheetId="21" hidden="1">{"'gráf jan00'!$A$1:$AK$41"}</definedName>
    <definedName name="______ago99999" localSheetId="20" hidden="1">{"'gráf jan00'!$A$1:$AK$41"}</definedName>
    <definedName name="______ago99999" localSheetId="18" hidden="1">{"'gráf jan00'!$A$1:$AK$41"}</definedName>
    <definedName name="______ago99999" localSheetId="17" hidden="1">{"'gráf jan00'!$A$1:$AK$41"}</definedName>
    <definedName name="______ago99999" localSheetId="15" hidden="1">{"'gráf jan00'!$A$1:$AK$41"}</definedName>
    <definedName name="______ago99999" localSheetId="12" hidden="1">{"'gráf jan00'!$A$1:$AK$41"}</definedName>
    <definedName name="______ago99999" localSheetId="38" hidden="1">{"'gráf jan00'!$A$1:$AK$41"}</definedName>
    <definedName name="______ago99999" localSheetId="37" hidden="1">{"'gráf jan00'!$A$1:$AK$41"}</definedName>
    <definedName name="______ago99999" localSheetId="36" hidden="1">{"'gráf jan00'!$A$1:$AK$41"}</definedName>
    <definedName name="______ago99999" localSheetId="34" hidden="1">{"'gráf jan00'!$A$1:$AK$41"}</definedName>
    <definedName name="______ago99999" localSheetId="35" hidden="1">{"'gráf jan00'!$A$1:$AK$41"}</definedName>
    <definedName name="______ago99999" localSheetId="30" hidden="1">{"'gráf jan00'!$A$1:$AK$41"}</definedName>
    <definedName name="______ago99999" hidden="1">{"'gráf jan00'!$A$1:$AK$41"}</definedName>
    <definedName name="______DEF2" localSheetId="25" hidden="1">{#N/A,#N/A,FALSE,"DEF1";#N/A,#N/A,FALSE,"DEF2";#N/A,#N/A,FALSE,"DEF3"}</definedName>
    <definedName name="______DEF2" localSheetId="16" hidden="1">{#N/A,#N/A,FALSE,"DEF1";#N/A,#N/A,FALSE,"DEF2";#N/A,#N/A,FALSE,"DEF3"}</definedName>
    <definedName name="______DEF2" localSheetId="14" hidden="1">{#N/A,#N/A,FALSE,"DEF1";#N/A,#N/A,FALSE,"DEF2";#N/A,#N/A,FALSE,"DEF3"}</definedName>
    <definedName name="______DEF2" localSheetId="13" hidden="1">{#N/A,#N/A,FALSE,"DEF1";#N/A,#N/A,FALSE,"DEF2";#N/A,#N/A,FALSE,"DEF3"}</definedName>
    <definedName name="______DEF2" localSheetId="11" hidden="1">{#N/A,#N/A,FALSE,"DEF1";#N/A,#N/A,FALSE,"DEF2";#N/A,#N/A,FALSE,"DEF3"}</definedName>
    <definedName name="______DEF2" localSheetId="10" hidden="1">{#N/A,#N/A,FALSE,"DEF1";#N/A,#N/A,FALSE,"DEF2";#N/A,#N/A,FALSE,"DEF3"}</definedName>
    <definedName name="______DEF2" localSheetId="9" hidden="1">{#N/A,#N/A,FALSE,"DEF1";#N/A,#N/A,FALSE,"DEF2";#N/A,#N/A,FALSE,"DEF3"}</definedName>
    <definedName name="______DEF2" localSheetId="8" hidden="1">{#N/A,#N/A,FALSE,"DEF1";#N/A,#N/A,FALSE,"DEF2";#N/A,#N/A,FALSE,"DEF3"}</definedName>
    <definedName name="______DEF2" localSheetId="7" hidden="1">{#N/A,#N/A,FALSE,"DEF1";#N/A,#N/A,FALSE,"DEF2";#N/A,#N/A,FALSE,"DEF3"}</definedName>
    <definedName name="______DEF2" localSheetId="33" hidden="1">{#N/A,#N/A,FALSE,"DEF1";#N/A,#N/A,FALSE,"DEF2";#N/A,#N/A,FALSE,"DEF3"}</definedName>
    <definedName name="______DEF2" localSheetId="32" hidden="1">{#N/A,#N/A,FALSE,"DEF1";#N/A,#N/A,FALSE,"DEF2";#N/A,#N/A,FALSE,"DEF3"}</definedName>
    <definedName name="______DEF2" localSheetId="31" hidden="1">{#N/A,#N/A,FALSE,"DEF1";#N/A,#N/A,FALSE,"DEF2";#N/A,#N/A,FALSE,"DEF3"}</definedName>
    <definedName name="______DEF2" localSheetId="29" hidden="1">{#N/A,#N/A,FALSE,"DEF1";#N/A,#N/A,FALSE,"DEF2";#N/A,#N/A,FALSE,"DEF3"}</definedName>
    <definedName name="______DEF2" localSheetId="28" hidden="1">{#N/A,#N/A,FALSE,"DEF1";#N/A,#N/A,FALSE,"DEF2";#N/A,#N/A,FALSE,"DEF3"}</definedName>
    <definedName name="______DEF2" localSheetId="27" hidden="1">{#N/A,#N/A,FALSE,"DEF1";#N/A,#N/A,FALSE,"DEF2";#N/A,#N/A,FALSE,"DEF3"}</definedName>
    <definedName name="______DEF2" localSheetId="24" hidden="1">{#N/A,#N/A,FALSE,"DEF1";#N/A,#N/A,FALSE,"DEF2";#N/A,#N/A,FALSE,"DEF3"}</definedName>
    <definedName name="______DEF2" localSheetId="26" hidden="1">{#N/A,#N/A,FALSE,"DEF1";#N/A,#N/A,FALSE,"DEF2";#N/A,#N/A,FALSE,"DEF3"}</definedName>
    <definedName name="______DEF2" localSheetId="23" hidden="1">{#N/A,#N/A,FALSE,"DEF1";#N/A,#N/A,FALSE,"DEF2";#N/A,#N/A,FALSE,"DEF3"}</definedName>
    <definedName name="______DEF2" localSheetId="22" hidden="1">{#N/A,#N/A,FALSE,"DEF1";#N/A,#N/A,FALSE,"DEF2";#N/A,#N/A,FALSE,"DEF3"}</definedName>
    <definedName name="______DEF2" localSheetId="19" hidden="1">{#N/A,#N/A,FALSE,"DEF1";#N/A,#N/A,FALSE,"DEF2";#N/A,#N/A,FALSE,"DEF3"}</definedName>
    <definedName name="______DEF2" localSheetId="21" hidden="1">{#N/A,#N/A,FALSE,"DEF1";#N/A,#N/A,FALSE,"DEF2";#N/A,#N/A,FALSE,"DEF3"}</definedName>
    <definedName name="______DEF2" localSheetId="20" hidden="1">{#N/A,#N/A,FALSE,"DEF1";#N/A,#N/A,FALSE,"DEF2";#N/A,#N/A,FALSE,"DEF3"}</definedName>
    <definedName name="______DEF2" localSheetId="18" hidden="1">{#N/A,#N/A,FALSE,"DEF1";#N/A,#N/A,FALSE,"DEF2";#N/A,#N/A,FALSE,"DEF3"}</definedName>
    <definedName name="______DEF2" localSheetId="17" hidden="1">{#N/A,#N/A,FALSE,"DEF1";#N/A,#N/A,FALSE,"DEF2";#N/A,#N/A,FALSE,"DEF3"}</definedName>
    <definedName name="______DEF2" localSheetId="15" hidden="1">{#N/A,#N/A,FALSE,"DEF1";#N/A,#N/A,FALSE,"DEF2";#N/A,#N/A,FALSE,"DEF3"}</definedName>
    <definedName name="______DEF2" localSheetId="12" hidden="1">{#N/A,#N/A,FALSE,"DEF1";#N/A,#N/A,FALSE,"DEF2";#N/A,#N/A,FALSE,"DEF3"}</definedName>
    <definedName name="______DEF2" localSheetId="38" hidden="1">{#N/A,#N/A,FALSE,"DEF1";#N/A,#N/A,FALSE,"DEF2";#N/A,#N/A,FALSE,"DEF3"}</definedName>
    <definedName name="______DEF2" localSheetId="37" hidden="1">{#N/A,#N/A,FALSE,"DEF1";#N/A,#N/A,FALSE,"DEF2";#N/A,#N/A,FALSE,"DEF3"}</definedName>
    <definedName name="______DEF2" localSheetId="36" hidden="1">{#N/A,#N/A,FALSE,"DEF1";#N/A,#N/A,FALSE,"DEF2";#N/A,#N/A,FALSE,"DEF3"}</definedName>
    <definedName name="______DEF2" localSheetId="34" hidden="1">{#N/A,#N/A,FALSE,"DEF1";#N/A,#N/A,FALSE,"DEF2";#N/A,#N/A,FALSE,"DEF3"}</definedName>
    <definedName name="______DEF2" localSheetId="35" hidden="1">{#N/A,#N/A,FALSE,"DEF1";#N/A,#N/A,FALSE,"DEF2";#N/A,#N/A,FALSE,"DEF3"}</definedName>
    <definedName name="______DEF2" localSheetId="30" hidden="1">{#N/A,#N/A,FALSE,"DEF1";#N/A,#N/A,FALSE,"DEF2";#N/A,#N/A,FALSE,"DEF3"}</definedName>
    <definedName name="______DEF2" hidden="1">{#N/A,#N/A,FALSE,"DEF1";#N/A,#N/A,FALSE,"DEF2";#N/A,#N/A,FALSE,"DEF3"}</definedName>
    <definedName name="______DEF3" localSheetId="25" hidden="1">{#N/A,#N/A,FALSE,"DEF1";#N/A,#N/A,FALSE,"DEF2";#N/A,#N/A,FALSE,"DEF3"}</definedName>
    <definedName name="______DEF3" localSheetId="16" hidden="1">{#N/A,#N/A,FALSE,"DEF1";#N/A,#N/A,FALSE,"DEF2";#N/A,#N/A,FALSE,"DEF3"}</definedName>
    <definedName name="______DEF3" localSheetId="14" hidden="1">{#N/A,#N/A,FALSE,"DEF1";#N/A,#N/A,FALSE,"DEF2";#N/A,#N/A,FALSE,"DEF3"}</definedName>
    <definedName name="______DEF3" localSheetId="13" hidden="1">{#N/A,#N/A,FALSE,"DEF1";#N/A,#N/A,FALSE,"DEF2";#N/A,#N/A,FALSE,"DEF3"}</definedName>
    <definedName name="______DEF3" localSheetId="11" hidden="1">{#N/A,#N/A,FALSE,"DEF1";#N/A,#N/A,FALSE,"DEF2";#N/A,#N/A,FALSE,"DEF3"}</definedName>
    <definedName name="______DEF3" localSheetId="10" hidden="1">{#N/A,#N/A,FALSE,"DEF1";#N/A,#N/A,FALSE,"DEF2";#N/A,#N/A,FALSE,"DEF3"}</definedName>
    <definedName name="______DEF3" localSheetId="9" hidden="1">{#N/A,#N/A,FALSE,"DEF1";#N/A,#N/A,FALSE,"DEF2";#N/A,#N/A,FALSE,"DEF3"}</definedName>
    <definedName name="______DEF3" localSheetId="8" hidden="1">{#N/A,#N/A,FALSE,"DEF1";#N/A,#N/A,FALSE,"DEF2";#N/A,#N/A,FALSE,"DEF3"}</definedName>
    <definedName name="______DEF3" localSheetId="7" hidden="1">{#N/A,#N/A,FALSE,"DEF1";#N/A,#N/A,FALSE,"DEF2";#N/A,#N/A,FALSE,"DEF3"}</definedName>
    <definedName name="______DEF3" localSheetId="33" hidden="1">{#N/A,#N/A,FALSE,"DEF1";#N/A,#N/A,FALSE,"DEF2";#N/A,#N/A,FALSE,"DEF3"}</definedName>
    <definedName name="______DEF3" localSheetId="32" hidden="1">{#N/A,#N/A,FALSE,"DEF1";#N/A,#N/A,FALSE,"DEF2";#N/A,#N/A,FALSE,"DEF3"}</definedName>
    <definedName name="______DEF3" localSheetId="31" hidden="1">{#N/A,#N/A,FALSE,"DEF1";#N/A,#N/A,FALSE,"DEF2";#N/A,#N/A,FALSE,"DEF3"}</definedName>
    <definedName name="______DEF3" localSheetId="29" hidden="1">{#N/A,#N/A,FALSE,"DEF1";#N/A,#N/A,FALSE,"DEF2";#N/A,#N/A,FALSE,"DEF3"}</definedName>
    <definedName name="______DEF3" localSheetId="28" hidden="1">{#N/A,#N/A,FALSE,"DEF1";#N/A,#N/A,FALSE,"DEF2";#N/A,#N/A,FALSE,"DEF3"}</definedName>
    <definedName name="______DEF3" localSheetId="27" hidden="1">{#N/A,#N/A,FALSE,"DEF1";#N/A,#N/A,FALSE,"DEF2";#N/A,#N/A,FALSE,"DEF3"}</definedName>
    <definedName name="______DEF3" localSheetId="24" hidden="1">{#N/A,#N/A,FALSE,"DEF1";#N/A,#N/A,FALSE,"DEF2";#N/A,#N/A,FALSE,"DEF3"}</definedName>
    <definedName name="______DEF3" localSheetId="26" hidden="1">{#N/A,#N/A,FALSE,"DEF1";#N/A,#N/A,FALSE,"DEF2";#N/A,#N/A,FALSE,"DEF3"}</definedName>
    <definedName name="______DEF3" localSheetId="23" hidden="1">{#N/A,#N/A,FALSE,"DEF1";#N/A,#N/A,FALSE,"DEF2";#N/A,#N/A,FALSE,"DEF3"}</definedName>
    <definedName name="______DEF3" localSheetId="22" hidden="1">{#N/A,#N/A,FALSE,"DEF1";#N/A,#N/A,FALSE,"DEF2";#N/A,#N/A,FALSE,"DEF3"}</definedName>
    <definedName name="______DEF3" localSheetId="19" hidden="1">{#N/A,#N/A,FALSE,"DEF1";#N/A,#N/A,FALSE,"DEF2";#N/A,#N/A,FALSE,"DEF3"}</definedName>
    <definedName name="______DEF3" localSheetId="21" hidden="1">{#N/A,#N/A,FALSE,"DEF1";#N/A,#N/A,FALSE,"DEF2";#N/A,#N/A,FALSE,"DEF3"}</definedName>
    <definedName name="______DEF3" localSheetId="20" hidden="1">{#N/A,#N/A,FALSE,"DEF1";#N/A,#N/A,FALSE,"DEF2";#N/A,#N/A,FALSE,"DEF3"}</definedName>
    <definedName name="______DEF3" localSheetId="18" hidden="1">{#N/A,#N/A,FALSE,"DEF1";#N/A,#N/A,FALSE,"DEF2";#N/A,#N/A,FALSE,"DEF3"}</definedName>
    <definedName name="______DEF3" localSheetId="17" hidden="1">{#N/A,#N/A,FALSE,"DEF1";#N/A,#N/A,FALSE,"DEF2";#N/A,#N/A,FALSE,"DEF3"}</definedName>
    <definedName name="______DEF3" localSheetId="15" hidden="1">{#N/A,#N/A,FALSE,"DEF1";#N/A,#N/A,FALSE,"DEF2";#N/A,#N/A,FALSE,"DEF3"}</definedName>
    <definedName name="______DEF3" localSheetId="12" hidden="1">{#N/A,#N/A,FALSE,"DEF1";#N/A,#N/A,FALSE,"DEF2";#N/A,#N/A,FALSE,"DEF3"}</definedName>
    <definedName name="______DEF3" localSheetId="38" hidden="1">{#N/A,#N/A,FALSE,"DEF1";#N/A,#N/A,FALSE,"DEF2";#N/A,#N/A,FALSE,"DEF3"}</definedName>
    <definedName name="______DEF3" localSheetId="37" hidden="1">{#N/A,#N/A,FALSE,"DEF1";#N/A,#N/A,FALSE,"DEF2";#N/A,#N/A,FALSE,"DEF3"}</definedName>
    <definedName name="______DEF3" localSheetId="36" hidden="1">{#N/A,#N/A,FALSE,"DEF1";#N/A,#N/A,FALSE,"DEF2";#N/A,#N/A,FALSE,"DEF3"}</definedName>
    <definedName name="______DEF3" localSheetId="34" hidden="1">{#N/A,#N/A,FALSE,"DEF1";#N/A,#N/A,FALSE,"DEF2";#N/A,#N/A,FALSE,"DEF3"}</definedName>
    <definedName name="______DEF3" localSheetId="35" hidden="1">{#N/A,#N/A,FALSE,"DEF1";#N/A,#N/A,FALSE,"DEF2";#N/A,#N/A,FALSE,"DEF3"}</definedName>
    <definedName name="______DEF3" localSheetId="30" hidden="1">{#N/A,#N/A,FALSE,"DEF1";#N/A,#N/A,FALSE,"DEF2";#N/A,#N/A,FALSE,"DEF3"}</definedName>
    <definedName name="______DEF3" hidden="1">{#N/A,#N/A,FALSE,"DEF1";#N/A,#N/A,FALSE,"DEF2";#N/A,#N/A,FALSE,"DEF3"}</definedName>
    <definedName name="______efc10" localSheetId="25" hidden="1">{"'RR'!$A$2:$E$81"}</definedName>
    <definedName name="______efc10" localSheetId="16" hidden="1">{"'RR'!$A$2:$E$81"}</definedName>
    <definedName name="______efc10" localSheetId="14" hidden="1">{"'RR'!$A$2:$E$81"}</definedName>
    <definedName name="______efc10" localSheetId="13" hidden="1">{"'RR'!$A$2:$E$81"}</definedName>
    <definedName name="______efc10" localSheetId="11" hidden="1">{"'RR'!$A$2:$E$81"}</definedName>
    <definedName name="______efc10" localSheetId="10" hidden="1">{"'RR'!$A$2:$E$81"}</definedName>
    <definedName name="______efc10" localSheetId="9" hidden="1">{"'RR'!$A$2:$E$81"}</definedName>
    <definedName name="______efc10" localSheetId="8" hidden="1">{"'RR'!$A$2:$E$81"}</definedName>
    <definedName name="______efc10" localSheetId="7" hidden="1">{"'RR'!$A$2:$E$81"}</definedName>
    <definedName name="______efc10" localSheetId="33" hidden="1">{"'RR'!$A$2:$E$81"}</definedName>
    <definedName name="______efc10" localSheetId="32" hidden="1">{"'RR'!$A$2:$E$81"}</definedName>
    <definedName name="______efc10" localSheetId="31" hidden="1">{"'RR'!$A$2:$E$81"}</definedName>
    <definedName name="______efc10" localSheetId="29" hidden="1">{"'RR'!$A$2:$E$81"}</definedName>
    <definedName name="______efc10" localSheetId="28" hidden="1">{"'RR'!$A$2:$E$81"}</definedName>
    <definedName name="______efc10" localSheetId="27" hidden="1">{"'RR'!$A$2:$E$81"}</definedName>
    <definedName name="______efc10" localSheetId="24" hidden="1">{"'RR'!$A$2:$E$81"}</definedName>
    <definedName name="______efc10" localSheetId="26" hidden="1">{"'RR'!$A$2:$E$81"}</definedName>
    <definedName name="______efc10" localSheetId="23" hidden="1">{"'RR'!$A$2:$E$81"}</definedName>
    <definedName name="______efc10" localSheetId="22" hidden="1">{"'RR'!$A$2:$E$81"}</definedName>
    <definedName name="______efc10" localSheetId="19" hidden="1">{"'RR'!$A$2:$E$81"}</definedName>
    <definedName name="______efc10" localSheetId="21" hidden="1">{"'RR'!$A$2:$E$81"}</definedName>
    <definedName name="______efc10" localSheetId="20" hidden="1">{"'RR'!$A$2:$E$81"}</definedName>
    <definedName name="______efc10" localSheetId="18" hidden="1">{"'RR'!$A$2:$E$81"}</definedName>
    <definedName name="______efc10" localSheetId="17" hidden="1">{"'RR'!$A$2:$E$81"}</definedName>
    <definedName name="______efc10" localSheetId="15" hidden="1">{"'RR'!$A$2:$E$81"}</definedName>
    <definedName name="______efc10" localSheetId="12" hidden="1">{"'RR'!$A$2:$E$81"}</definedName>
    <definedName name="______efc10" localSheetId="38" hidden="1">{"'RR'!$A$2:$E$81"}</definedName>
    <definedName name="______efc10" localSheetId="37" hidden="1">{"'RR'!$A$2:$E$81"}</definedName>
    <definedName name="______efc10" localSheetId="36" hidden="1">{"'RR'!$A$2:$E$81"}</definedName>
    <definedName name="______efc10" localSheetId="34" hidden="1">{"'RR'!$A$2:$E$81"}</definedName>
    <definedName name="______efc10" localSheetId="35" hidden="1">{"'RR'!$A$2:$E$81"}</definedName>
    <definedName name="______efc10" localSheetId="30" hidden="1">{"'RR'!$A$2:$E$81"}</definedName>
    <definedName name="______efc10" hidden="1">{"'RR'!$A$2:$E$81"}</definedName>
    <definedName name="______EFC2" localSheetId="25" hidden="1">{"'RR'!$A$2:$E$81"}</definedName>
    <definedName name="______EFC2" localSheetId="16" hidden="1">{"'RR'!$A$2:$E$81"}</definedName>
    <definedName name="______EFC2" localSheetId="14" hidden="1">{"'RR'!$A$2:$E$81"}</definedName>
    <definedName name="______EFC2" localSheetId="13" hidden="1">{"'RR'!$A$2:$E$81"}</definedName>
    <definedName name="______EFC2" localSheetId="11" hidden="1">{"'RR'!$A$2:$E$81"}</definedName>
    <definedName name="______EFC2" localSheetId="10" hidden="1">{"'RR'!$A$2:$E$81"}</definedName>
    <definedName name="______EFC2" localSheetId="9" hidden="1">{"'RR'!$A$2:$E$81"}</definedName>
    <definedName name="______EFC2" localSheetId="8" hidden="1">{"'RR'!$A$2:$E$81"}</definedName>
    <definedName name="______EFC2" localSheetId="7" hidden="1">{"'RR'!$A$2:$E$81"}</definedName>
    <definedName name="______EFC2" localSheetId="33" hidden="1">{"'RR'!$A$2:$E$81"}</definedName>
    <definedName name="______EFC2" localSheetId="32" hidden="1">{"'RR'!$A$2:$E$81"}</definedName>
    <definedName name="______EFC2" localSheetId="31" hidden="1">{"'RR'!$A$2:$E$81"}</definedName>
    <definedName name="______EFC2" localSheetId="29" hidden="1">{"'RR'!$A$2:$E$81"}</definedName>
    <definedName name="______EFC2" localSheetId="28" hidden="1">{"'RR'!$A$2:$E$81"}</definedName>
    <definedName name="______EFC2" localSheetId="27" hidden="1">{"'RR'!$A$2:$E$81"}</definedName>
    <definedName name="______EFC2" localSheetId="24" hidden="1">{"'RR'!$A$2:$E$81"}</definedName>
    <definedName name="______EFC2" localSheetId="26" hidden="1">{"'RR'!$A$2:$E$81"}</definedName>
    <definedName name="______EFC2" localSheetId="23" hidden="1">{"'RR'!$A$2:$E$81"}</definedName>
    <definedName name="______EFC2" localSheetId="22" hidden="1">{"'RR'!$A$2:$E$81"}</definedName>
    <definedName name="______EFC2" localSheetId="19" hidden="1">{"'RR'!$A$2:$E$81"}</definedName>
    <definedName name="______EFC2" localSheetId="21" hidden="1">{"'RR'!$A$2:$E$81"}</definedName>
    <definedName name="______EFC2" localSheetId="20" hidden="1">{"'RR'!$A$2:$E$81"}</definedName>
    <definedName name="______EFC2" localSheetId="18" hidden="1">{"'RR'!$A$2:$E$81"}</definedName>
    <definedName name="______EFC2" localSheetId="17" hidden="1">{"'RR'!$A$2:$E$81"}</definedName>
    <definedName name="______EFC2" localSheetId="15" hidden="1">{"'RR'!$A$2:$E$81"}</definedName>
    <definedName name="______EFC2" localSheetId="12" hidden="1">{"'RR'!$A$2:$E$81"}</definedName>
    <definedName name="______EFC2" localSheetId="38" hidden="1">{"'RR'!$A$2:$E$81"}</definedName>
    <definedName name="______EFC2" localSheetId="37" hidden="1">{"'RR'!$A$2:$E$81"}</definedName>
    <definedName name="______EFC2" localSheetId="36" hidden="1">{"'RR'!$A$2:$E$81"}</definedName>
    <definedName name="______EFC2" localSheetId="34" hidden="1">{"'RR'!$A$2:$E$81"}</definedName>
    <definedName name="______EFC2" localSheetId="35" hidden="1">{"'RR'!$A$2:$E$81"}</definedName>
    <definedName name="______EFC2" localSheetId="30" hidden="1">{"'RR'!$A$2:$E$81"}</definedName>
    <definedName name="______EFC2" hidden="1">{"'RR'!$A$2:$E$81"}</definedName>
    <definedName name="______EFC3" localSheetId="25" hidden="1">{"'RR'!$A$2:$E$81"}</definedName>
    <definedName name="______EFC3" localSheetId="16" hidden="1">{"'RR'!$A$2:$E$81"}</definedName>
    <definedName name="______EFC3" localSheetId="14" hidden="1">{"'RR'!$A$2:$E$81"}</definedName>
    <definedName name="______EFC3" localSheetId="13" hidden="1">{"'RR'!$A$2:$E$81"}</definedName>
    <definedName name="______EFC3" localSheetId="11" hidden="1">{"'RR'!$A$2:$E$81"}</definedName>
    <definedName name="______EFC3" localSheetId="10" hidden="1">{"'RR'!$A$2:$E$81"}</definedName>
    <definedName name="______EFC3" localSheetId="9" hidden="1">{"'RR'!$A$2:$E$81"}</definedName>
    <definedName name="______EFC3" localSheetId="8" hidden="1">{"'RR'!$A$2:$E$81"}</definedName>
    <definedName name="______EFC3" localSheetId="7" hidden="1">{"'RR'!$A$2:$E$81"}</definedName>
    <definedName name="______EFC3" localSheetId="33" hidden="1">{"'RR'!$A$2:$E$81"}</definedName>
    <definedName name="______EFC3" localSheetId="32" hidden="1">{"'RR'!$A$2:$E$81"}</definedName>
    <definedName name="______EFC3" localSheetId="31" hidden="1">{"'RR'!$A$2:$E$81"}</definedName>
    <definedName name="______EFC3" localSheetId="29" hidden="1">{"'RR'!$A$2:$E$81"}</definedName>
    <definedName name="______EFC3" localSheetId="28" hidden="1">{"'RR'!$A$2:$E$81"}</definedName>
    <definedName name="______EFC3" localSheetId="27" hidden="1">{"'RR'!$A$2:$E$81"}</definedName>
    <definedName name="______EFC3" localSheetId="24" hidden="1">{"'RR'!$A$2:$E$81"}</definedName>
    <definedName name="______EFC3" localSheetId="26" hidden="1">{"'RR'!$A$2:$E$81"}</definedName>
    <definedName name="______EFC3" localSheetId="23" hidden="1">{"'RR'!$A$2:$E$81"}</definedName>
    <definedName name="______EFC3" localSheetId="22" hidden="1">{"'RR'!$A$2:$E$81"}</definedName>
    <definedName name="______EFC3" localSheetId="19" hidden="1">{"'RR'!$A$2:$E$81"}</definedName>
    <definedName name="______EFC3" localSheetId="21" hidden="1">{"'RR'!$A$2:$E$81"}</definedName>
    <definedName name="______EFC3" localSheetId="20" hidden="1">{"'RR'!$A$2:$E$81"}</definedName>
    <definedName name="______EFC3" localSheetId="18" hidden="1">{"'RR'!$A$2:$E$81"}</definedName>
    <definedName name="______EFC3" localSheetId="17" hidden="1">{"'RR'!$A$2:$E$81"}</definedName>
    <definedName name="______EFC3" localSheetId="15" hidden="1">{"'RR'!$A$2:$E$81"}</definedName>
    <definedName name="______EFC3" localSheetId="12" hidden="1">{"'RR'!$A$2:$E$81"}</definedName>
    <definedName name="______EFC3" localSheetId="38" hidden="1">{"'RR'!$A$2:$E$81"}</definedName>
    <definedName name="______EFC3" localSheetId="37" hidden="1">{"'RR'!$A$2:$E$81"}</definedName>
    <definedName name="______EFC3" localSheetId="36" hidden="1">{"'RR'!$A$2:$E$81"}</definedName>
    <definedName name="______EFC3" localSheetId="34" hidden="1">{"'RR'!$A$2:$E$81"}</definedName>
    <definedName name="______EFC3" localSheetId="35" hidden="1">{"'RR'!$A$2:$E$81"}</definedName>
    <definedName name="______EFC3" localSheetId="30" hidden="1">{"'RR'!$A$2:$E$81"}</definedName>
    <definedName name="______EFC3" hidden="1">{"'RR'!$A$2:$E$81"}</definedName>
    <definedName name="______EFC4" localSheetId="25" hidden="1">{"'RR'!$A$2:$E$81"}</definedName>
    <definedName name="______EFC4" localSheetId="16" hidden="1">{"'RR'!$A$2:$E$81"}</definedName>
    <definedName name="______EFC4" localSheetId="14" hidden="1">{"'RR'!$A$2:$E$81"}</definedName>
    <definedName name="______EFC4" localSheetId="13" hidden="1">{"'RR'!$A$2:$E$81"}</definedName>
    <definedName name="______EFC4" localSheetId="11" hidden="1">{"'RR'!$A$2:$E$81"}</definedName>
    <definedName name="______EFC4" localSheetId="10" hidden="1">{"'RR'!$A$2:$E$81"}</definedName>
    <definedName name="______EFC4" localSheetId="9" hidden="1">{"'RR'!$A$2:$E$81"}</definedName>
    <definedName name="______EFC4" localSheetId="8" hidden="1">{"'RR'!$A$2:$E$81"}</definedName>
    <definedName name="______EFC4" localSheetId="7" hidden="1">{"'RR'!$A$2:$E$81"}</definedName>
    <definedName name="______EFC4" localSheetId="33" hidden="1">{"'RR'!$A$2:$E$81"}</definedName>
    <definedName name="______EFC4" localSheetId="32" hidden="1">{"'RR'!$A$2:$E$81"}</definedName>
    <definedName name="______EFC4" localSheetId="31" hidden="1">{"'RR'!$A$2:$E$81"}</definedName>
    <definedName name="______EFC4" localSheetId="29" hidden="1">{"'RR'!$A$2:$E$81"}</definedName>
    <definedName name="______EFC4" localSheetId="28" hidden="1">{"'RR'!$A$2:$E$81"}</definedName>
    <definedName name="______EFC4" localSheetId="27" hidden="1">{"'RR'!$A$2:$E$81"}</definedName>
    <definedName name="______EFC4" localSheetId="24" hidden="1">{"'RR'!$A$2:$E$81"}</definedName>
    <definedName name="______EFC4" localSheetId="26" hidden="1">{"'RR'!$A$2:$E$81"}</definedName>
    <definedName name="______EFC4" localSheetId="23" hidden="1">{"'RR'!$A$2:$E$81"}</definedName>
    <definedName name="______EFC4" localSheetId="22" hidden="1">{"'RR'!$A$2:$E$81"}</definedName>
    <definedName name="______EFC4" localSheetId="19" hidden="1">{"'RR'!$A$2:$E$81"}</definedName>
    <definedName name="______EFC4" localSheetId="21" hidden="1">{"'RR'!$A$2:$E$81"}</definedName>
    <definedName name="______EFC4" localSheetId="20" hidden="1">{"'RR'!$A$2:$E$81"}</definedName>
    <definedName name="______EFC4" localSheetId="18" hidden="1">{"'RR'!$A$2:$E$81"}</definedName>
    <definedName name="______EFC4" localSheetId="17" hidden="1">{"'RR'!$A$2:$E$81"}</definedName>
    <definedName name="______EFC4" localSheetId="15" hidden="1">{"'RR'!$A$2:$E$81"}</definedName>
    <definedName name="______EFC4" localSheetId="12" hidden="1">{"'RR'!$A$2:$E$81"}</definedName>
    <definedName name="______EFC4" localSheetId="38" hidden="1">{"'RR'!$A$2:$E$81"}</definedName>
    <definedName name="______EFC4" localSheetId="37" hidden="1">{"'RR'!$A$2:$E$81"}</definedName>
    <definedName name="______EFC4" localSheetId="36" hidden="1">{"'RR'!$A$2:$E$81"}</definedName>
    <definedName name="______EFC4" localSheetId="34" hidden="1">{"'RR'!$A$2:$E$81"}</definedName>
    <definedName name="______EFC4" localSheetId="35" hidden="1">{"'RR'!$A$2:$E$81"}</definedName>
    <definedName name="______EFC4" localSheetId="30" hidden="1">{"'RR'!$A$2:$E$81"}</definedName>
    <definedName name="______EFC4" hidden="1">{"'RR'!$A$2:$E$81"}</definedName>
    <definedName name="______F99000">#REF!</definedName>
    <definedName name="______ffp16" localSheetId="25" hidden="1">{"'gráf jan00'!$A$1:$AK$41"}</definedName>
    <definedName name="______ffp16" localSheetId="16" hidden="1">{"'gráf jan00'!$A$1:$AK$41"}</definedName>
    <definedName name="______ffp16" localSheetId="14" hidden="1">{"'gráf jan00'!$A$1:$AK$41"}</definedName>
    <definedName name="______ffp16" localSheetId="13" hidden="1">{"'gráf jan00'!$A$1:$AK$41"}</definedName>
    <definedName name="______ffp16" localSheetId="11" hidden="1">{"'gráf jan00'!$A$1:$AK$41"}</definedName>
    <definedName name="______ffp16" localSheetId="10" hidden="1">{"'gráf jan00'!$A$1:$AK$41"}</definedName>
    <definedName name="______ffp16" localSheetId="9" hidden="1">{"'gráf jan00'!$A$1:$AK$41"}</definedName>
    <definedName name="______ffp16" localSheetId="8" hidden="1">{"'gráf jan00'!$A$1:$AK$41"}</definedName>
    <definedName name="______ffp16" localSheetId="7" hidden="1">{"'gráf jan00'!$A$1:$AK$41"}</definedName>
    <definedName name="______ffp16" localSheetId="33" hidden="1">{"'gráf jan00'!$A$1:$AK$41"}</definedName>
    <definedName name="______ffp16" localSheetId="32" hidden="1">{"'gráf jan00'!$A$1:$AK$41"}</definedName>
    <definedName name="______ffp16" localSheetId="31" hidden="1">{"'gráf jan00'!$A$1:$AK$41"}</definedName>
    <definedName name="______ffp16" localSheetId="29" hidden="1">{"'gráf jan00'!$A$1:$AK$41"}</definedName>
    <definedName name="______ffp16" localSheetId="28" hidden="1">{"'gráf jan00'!$A$1:$AK$41"}</definedName>
    <definedName name="______ffp16" localSheetId="27" hidden="1">{"'gráf jan00'!$A$1:$AK$41"}</definedName>
    <definedName name="______ffp16" localSheetId="24" hidden="1">{"'gráf jan00'!$A$1:$AK$41"}</definedName>
    <definedName name="______ffp16" localSheetId="26" hidden="1">{"'gráf jan00'!$A$1:$AK$41"}</definedName>
    <definedName name="______ffp16" localSheetId="23" hidden="1">{"'gráf jan00'!$A$1:$AK$41"}</definedName>
    <definedName name="______ffp16" localSheetId="22" hidden="1">{"'gráf jan00'!$A$1:$AK$41"}</definedName>
    <definedName name="______ffp16" localSheetId="19" hidden="1">{"'gráf jan00'!$A$1:$AK$41"}</definedName>
    <definedName name="______ffp16" localSheetId="21" hidden="1">{"'gráf jan00'!$A$1:$AK$41"}</definedName>
    <definedName name="______ffp16" localSheetId="20" hidden="1">{"'gráf jan00'!$A$1:$AK$41"}</definedName>
    <definedName name="______ffp16" localSheetId="18" hidden="1">{"'gráf jan00'!$A$1:$AK$41"}</definedName>
    <definedName name="______ffp16" localSheetId="17" hidden="1">{"'gráf jan00'!$A$1:$AK$41"}</definedName>
    <definedName name="______ffp16" localSheetId="15" hidden="1">{"'gráf jan00'!$A$1:$AK$41"}</definedName>
    <definedName name="______ffp16" localSheetId="12" hidden="1">{"'gráf jan00'!$A$1:$AK$41"}</definedName>
    <definedName name="______ffp16" localSheetId="38" hidden="1">{"'gráf jan00'!$A$1:$AK$41"}</definedName>
    <definedName name="______ffp16" localSheetId="37" hidden="1">{"'gráf jan00'!$A$1:$AK$41"}</definedName>
    <definedName name="______ffp16" localSheetId="36" hidden="1">{"'gráf jan00'!$A$1:$AK$41"}</definedName>
    <definedName name="______ffp16" localSheetId="34" hidden="1">{"'gráf jan00'!$A$1:$AK$41"}</definedName>
    <definedName name="______ffp16" localSheetId="35" hidden="1">{"'gráf jan00'!$A$1:$AK$41"}</definedName>
    <definedName name="______ffp16" localSheetId="30" hidden="1">{"'gráf jan00'!$A$1:$AK$41"}</definedName>
    <definedName name="______ffp16" hidden="1">{"'gráf jan00'!$A$1:$AK$41"}</definedName>
    <definedName name="______ffp4589" localSheetId="25" hidden="1">{"'gráf jan00'!$A$1:$AK$41"}</definedName>
    <definedName name="______ffp4589" localSheetId="16" hidden="1">{"'gráf jan00'!$A$1:$AK$41"}</definedName>
    <definedName name="______ffp4589" localSheetId="14" hidden="1">{"'gráf jan00'!$A$1:$AK$41"}</definedName>
    <definedName name="______ffp4589" localSheetId="13" hidden="1">{"'gráf jan00'!$A$1:$AK$41"}</definedName>
    <definedName name="______ffp4589" localSheetId="11" hidden="1">{"'gráf jan00'!$A$1:$AK$41"}</definedName>
    <definedName name="______ffp4589" localSheetId="10" hidden="1">{"'gráf jan00'!$A$1:$AK$41"}</definedName>
    <definedName name="______ffp4589" localSheetId="9" hidden="1">{"'gráf jan00'!$A$1:$AK$41"}</definedName>
    <definedName name="______ffp4589" localSheetId="8" hidden="1">{"'gráf jan00'!$A$1:$AK$41"}</definedName>
    <definedName name="______ffp4589" localSheetId="7" hidden="1">{"'gráf jan00'!$A$1:$AK$41"}</definedName>
    <definedName name="______ffp4589" localSheetId="33" hidden="1">{"'gráf jan00'!$A$1:$AK$41"}</definedName>
    <definedName name="______ffp4589" localSheetId="32" hidden="1">{"'gráf jan00'!$A$1:$AK$41"}</definedName>
    <definedName name="______ffp4589" localSheetId="31" hidden="1">{"'gráf jan00'!$A$1:$AK$41"}</definedName>
    <definedName name="______ffp4589" localSheetId="29" hidden="1">{"'gráf jan00'!$A$1:$AK$41"}</definedName>
    <definedName name="______ffp4589" localSheetId="28" hidden="1">{"'gráf jan00'!$A$1:$AK$41"}</definedName>
    <definedName name="______ffp4589" localSheetId="27" hidden="1">{"'gráf jan00'!$A$1:$AK$41"}</definedName>
    <definedName name="______ffp4589" localSheetId="24" hidden="1">{"'gráf jan00'!$A$1:$AK$41"}</definedName>
    <definedName name="______ffp4589" localSheetId="26" hidden="1">{"'gráf jan00'!$A$1:$AK$41"}</definedName>
    <definedName name="______ffp4589" localSheetId="23" hidden="1">{"'gráf jan00'!$A$1:$AK$41"}</definedName>
    <definedName name="______ffp4589" localSheetId="22" hidden="1">{"'gráf jan00'!$A$1:$AK$41"}</definedName>
    <definedName name="______ffp4589" localSheetId="19" hidden="1">{"'gráf jan00'!$A$1:$AK$41"}</definedName>
    <definedName name="______ffp4589" localSheetId="21" hidden="1">{"'gráf jan00'!$A$1:$AK$41"}</definedName>
    <definedName name="______ffp4589" localSheetId="20" hidden="1">{"'gráf jan00'!$A$1:$AK$41"}</definedName>
    <definedName name="______ffp4589" localSheetId="18" hidden="1">{"'gráf jan00'!$A$1:$AK$41"}</definedName>
    <definedName name="______ffp4589" localSheetId="17" hidden="1">{"'gráf jan00'!$A$1:$AK$41"}</definedName>
    <definedName name="______ffp4589" localSheetId="15" hidden="1">{"'gráf jan00'!$A$1:$AK$41"}</definedName>
    <definedName name="______ffp4589" localSheetId="12" hidden="1">{"'gráf jan00'!$A$1:$AK$41"}</definedName>
    <definedName name="______ffp4589" localSheetId="38" hidden="1">{"'gráf jan00'!$A$1:$AK$41"}</definedName>
    <definedName name="______ffp4589" localSheetId="37" hidden="1">{"'gráf jan00'!$A$1:$AK$41"}</definedName>
    <definedName name="______ffp4589" localSheetId="36" hidden="1">{"'gráf jan00'!$A$1:$AK$41"}</definedName>
    <definedName name="______ffp4589" localSheetId="34" hidden="1">{"'gráf jan00'!$A$1:$AK$41"}</definedName>
    <definedName name="______ffp4589" localSheetId="35" hidden="1">{"'gráf jan00'!$A$1:$AK$41"}</definedName>
    <definedName name="______ffp4589" localSheetId="30" hidden="1">{"'gráf jan00'!$A$1:$AK$41"}</definedName>
    <definedName name="______ffp4589" hidden="1">{"'gráf jan00'!$A$1:$AK$41"}</definedName>
    <definedName name="______jun04" localSheetId="25" hidden="1">{"'gráf jan00'!$A$1:$AK$41"}</definedName>
    <definedName name="______jun04" localSheetId="16" hidden="1">{"'gráf jan00'!$A$1:$AK$41"}</definedName>
    <definedName name="______jun04" localSheetId="14" hidden="1">{"'gráf jan00'!$A$1:$AK$41"}</definedName>
    <definedName name="______jun04" localSheetId="13" hidden="1">{"'gráf jan00'!$A$1:$AK$41"}</definedName>
    <definedName name="______jun04" localSheetId="11" hidden="1">{"'gráf jan00'!$A$1:$AK$41"}</definedName>
    <definedName name="______jun04" localSheetId="10" hidden="1">{"'gráf jan00'!$A$1:$AK$41"}</definedName>
    <definedName name="______jun04" localSheetId="9" hidden="1">{"'gráf jan00'!$A$1:$AK$41"}</definedName>
    <definedName name="______jun04" localSheetId="8" hidden="1">{"'gráf jan00'!$A$1:$AK$41"}</definedName>
    <definedName name="______jun04" localSheetId="7" hidden="1">{"'gráf jan00'!$A$1:$AK$41"}</definedName>
    <definedName name="______jun04" localSheetId="33" hidden="1">{"'gráf jan00'!$A$1:$AK$41"}</definedName>
    <definedName name="______jun04" localSheetId="32" hidden="1">{"'gráf jan00'!$A$1:$AK$41"}</definedName>
    <definedName name="______jun04" localSheetId="31" hidden="1">{"'gráf jan00'!$A$1:$AK$41"}</definedName>
    <definedName name="______jun04" localSheetId="29" hidden="1">{"'gráf jan00'!$A$1:$AK$41"}</definedName>
    <definedName name="______jun04" localSheetId="28" hidden="1">{"'gráf jan00'!$A$1:$AK$41"}</definedName>
    <definedName name="______jun04" localSheetId="27" hidden="1">{"'gráf jan00'!$A$1:$AK$41"}</definedName>
    <definedName name="______jun04" localSheetId="24" hidden="1">{"'gráf jan00'!$A$1:$AK$41"}</definedName>
    <definedName name="______jun04" localSheetId="26" hidden="1">{"'gráf jan00'!$A$1:$AK$41"}</definedName>
    <definedName name="______jun04" localSheetId="23" hidden="1">{"'gráf jan00'!$A$1:$AK$41"}</definedName>
    <definedName name="______jun04" localSheetId="22" hidden="1">{"'gráf jan00'!$A$1:$AK$41"}</definedName>
    <definedName name="______jun04" localSheetId="19" hidden="1">{"'gráf jan00'!$A$1:$AK$41"}</definedName>
    <definedName name="______jun04" localSheetId="21" hidden="1">{"'gráf jan00'!$A$1:$AK$41"}</definedName>
    <definedName name="______jun04" localSheetId="20" hidden="1">{"'gráf jan00'!$A$1:$AK$41"}</definedName>
    <definedName name="______jun04" localSheetId="18" hidden="1">{"'gráf jan00'!$A$1:$AK$41"}</definedName>
    <definedName name="______jun04" localSheetId="17" hidden="1">{"'gráf jan00'!$A$1:$AK$41"}</definedName>
    <definedName name="______jun04" localSheetId="15" hidden="1">{"'gráf jan00'!$A$1:$AK$41"}</definedName>
    <definedName name="______jun04" localSheetId="12" hidden="1">{"'gráf jan00'!$A$1:$AK$41"}</definedName>
    <definedName name="______jun04" localSheetId="38" hidden="1">{"'gráf jan00'!$A$1:$AK$41"}</definedName>
    <definedName name="______jun04" localSheetId="37" hidden="1">{"'gráf jan00'!$A$1:$AK$41"}</definedName>
    <definedName name="______jun04" localSheetId="36" hidden="1">{"'gráf jan00'!$A$1:$AK$41"}</definedName>
    <definedName name="______jun04" localSheetId="34" hidden="1">{"'gráf jan00'!$A$1:$AK$41"}</definedName>
    <definedName name="______jun04" localSheetId="35" hidden="1">{"'gráf jan00'!$A$1:$AK$41"}</definedName>
    <definedName name="______jun04" localSheetId="30" hidden="1">{"'gráf jan00'!$A$1:$AK$41"}</definedName>
    <definedName name="______jun04" hidden="1">{"'gráf jan00'!$A$1:$AK$41"}</definedName>
    <definedName name="______MOA1" localSheetId="25" hidden="1">{#N/A,#N/A,FALSE,"DEF1";#N/A,#N/A,FALSE,"DEF2";#N/A,#N/A,FALSE,"DEF3"}</definedName>
    <definedName name="______MOA1" localSheetId="16" hidden="1">{#N/A,#N/A,FALSE,"DEF1";#N/A,#N/A,FALSE,"DEF2";#N/A,#N/A,FALSE,"DEF3"}</definedName>
    <definedName name="______MOA1" localSheetId="14" hidden="1">{#N/A,#N/A,FALSE,"DEF1";#N/A,#N/A,FALSE,"DEF2";#N/A,#N/A,FALSE,"DEF3"}</definedName>
    <definedName name="______MOA1" localSheetId="13" hidden="1">{#N/A,#N/A,FALSE,"DEF1";#N/A,#N/A,FALSE,"DEF2";#N/A,#N/A,FALSE,"DEF3"}</definedName>
    <definedName name="______MOA1" localSheetId="11" hidden="1">{#N/A,#N/A,FALSE,"DEF1";#N/A,#N/A,FALSE,"DEF2";#N/A,#N/A,FALSE,"DEF3"}</definedName>
    <definedName name="______MOA1" localSheetId="10" hidden="1">{#N/A,#N/A,FALSE,"DEF1";#N/A,#N/A,FALSE,"DEF2";#N/A,#N/A,FALSE,"DEF3"}</definedName>
    <definedName name="______MOA1" localSheetId="9" hidden="1">{#N/A,#N/A,FALSE,"DEF1";#N/A,#N/A,FALSE,"DEF2";#N/A,#N/A,FALSE,"DEF3"}</definedName>
    <definedName name="______MOA1" localSheetId="8" hidden="1">{#N/A,#N/A,FALSE,"DEF1";#N/A,#N/A,FALSE,"DEF2";#N/A,#N/A,FALSE,"DEF3"}</definedName>
    <definedName name="______MOA1" localSheetId="7" hidden="1">{#N/A,#N/A,FALSE,"DEF1";#N/A,#N/A,FALSE,"DEF2";#N/A,#N/A,FALSE,"DEF3"}</definedName>
    <definedName name="______MOA1" localSheetId="33" hidden="1">{#N/A,#N/A,FALSE,"DEF1";#N/A,#N/A,FALSE,"DEF2";#N/A,#N/A,FALSE,"DEF3"}</definedName>
    <definedName name="______MOA1" localSheetId="32" hidden="1">{#N/A,#N/A,FALSE,"DEF1";#N/A,#N/A,FALSE,"DEF2";#N/A,#N/A,FALSE,"DEF3"}</definedName>
    <definedName name="______MOA1" localSheetId="31" hidden="1">{#N/A,#N/A,FALSE,"DEF1";#N/A,#N/A,FALSE,"DEF2";#N/A,#N/A,FALSE,"DEF3"}</definedName>
    <definedName name="______MOA1" localSheetId="29" hidden="1">{#N/A,#N/A,FALSE,"DEF1";#N/A,#N/A,FALSE,"DEF2";#N/A,#N/A,FALSE,"DEF3"}</definedName>
    <definedName name="______MOA1" localSheetId="28" hidden="1">{#N/A,#N/A,FALSE,"DEF1";#N/A,#N/A,FALSE,"DEF2";#N/A,#N/A,FALSE,"DEF3"}</definedName>
    <definedName name="______MOA1" localSheetId="27" hidden="1">{#N/A,#N/A,FALSE,"DEF1";#N/A,#N/A,FALSE,"DEF2";#N/A,#N/A,FALSE,"DEF3"}</definedName>
    <definedName name="______MOA1" localSheetId="24" hidden="1">{#N/A,#N/A,FALSE,"DEF1";#N/A,#N/A,FALSE,"DEF2";#N/A,#N/A,FALSE,"DEF3"}</definedName>
    <definedName name="______MOA1" localSheetId="26" hidden="1">{#N/A,#N/A,FALSE,"DEF1";#N/A,#N/A,FALSE,"DEF2";#N/A,#N/A,FALSE,"DEF3"}</definedName>
    <definedName name="______MOA1" localSheetId="23" hidden="1">{#N/A,#N/A,FALSE,"DEF1";#N/A,#N/A,FALSE,"DEF2";#N/A,#N/A,FALSE,"DEF3"}</definedName>
    <definedName name="______MOA1" localSheetId="22" hidden="1">{#N/A,#N/A,FALSE,"DEF1";#N/A,#N/A,FALSE,"DEF2";#N/A,#N/A,FALSE,"DEF3"}</definedName>
    <definedName name="______MOA1" localSheetId="19" hidden="1">{#N/A,#N/A,FALSE,"DEF1";#N/A,#N/A,FALSE,"DEF2";#N/A,#N/A,FALSE,"DEF3"}</definedName>
    <definedName name="______MOA1" localSheetId="21" hidden="1">{#N/A,#N/A,FALSE,"DEF1";#N/A,#N/A,FALSE,"DEF2";#N/A,#N/A,FALSE,"DEF3"}</definedName>
    <definedName name="______MOA1" localSheetId="20" hidden="1">{#N/A,#N/A,FALSE,"DEF1";#N/A,#N/A,FALSE,"DEF2";#N/A,#N/A,FALSE,"DEF3"}</definedName>
    <definedName name="______MOA1" localSheetId="18" hidden="1">{#N/A,#N/A,FALSE,"DEF1";#N/A,#N/A,FALSE,"DEF2";#N/A,#N/A,FALSE,"DEF3"}</definedName>
    <definedName name="______MOA1" localSheetId="17" hidden="1">{#N/A,#N/A,FALSE,"DEF1";#N/A,#N/A,FALSE,"DEF2";#N/A,#N/A,FALSE,"DEF3"}</definedName>
    <definedName name="______MOA1" localSheetId="15" hidden="1">{#N/A,#N/A,FALSE,"DEF1";#N/A,#N/A,FALSE,"DEF2";#N/A,#N/A,FALSE,"DEF3"}</definedName>
    <definedName name="______MOA1" localSheetId="12" hidden="1">{#N/A,#N/A,FALSE,"DEF1";#N/A,#N/A,FALSE,"DEF2";#N/A,#N/A,FALSE,"DEF3"}</definedName>
    <definedName name="______MOA1" localSheetId="38" hidden="1">{#N/A,#N/A,FALSE,"DEF1";#N/A,#N/A,FALSE,"DEF2";#N/A,#N/A,FALSE,"DEF3"}</definedName>
    <definedName name="______MOA1" localSheetId="37" hidden="1">{#N/A,#N/A,FALSE,"DEF1";#N/A,#N/A,FALSE,"DEF2";#N/A,#N/A,FALSE,"DEF3"}</definedName>
    <definedName name="______MOA1" localSheetId="36" hidden="1">{#N/A,#N/A,FALSE,"DEF1";#N/A,#N/A,FALSE,"DEF2";#N/A,#N/A,FALSE,"DEF3"}</definedName>
    <definedName name="______MOA1" localSheetId="34" hidden="1">{#N/A,#N/A,FALSE,"DEF1";#N/A,#N/A,FALSE,"DEF2";#N/A,#N/A,FALSE,"DEF3"}</definedName>
    <definedName name="______MOA1" localSheetId="35" hidden="1">{#N/A,#N/A,FALSE,"DEF1";#N/A,#N/A,FALSE,"DEF2";#N/A,#N/A,FALSE,"DEF3"}</definedName>
    <definedName name="______MOA1" localSheetId="30" hidden="1">{#N/A,#N/A,FALSE,"DEF1";#N/A,#N/A,FALSE,"DEF2";#N/A,#N/A,FALSE,"DEF3"}</definedName>
    <definedName name="______MOA1" hidden="1">{#N/A,#N/A,FALSE,"DEF1";#N/A,#N/A,FALSE,"DEF2";#N/A,#N/A,FALSE,"DEF3"}</definedName>
    <definedName name="______MOA2" localSheetId="25" hidden="1">{#N/A,#N/A,FALSE,"DEF1";#N/A,#N/A,FALSE,"DEF2";#N/A,#N/A,FALSE,"DEF3"}</definedName>
    <definedName name="______MOA2" localSheetId="16" hidden="1">{#N/A,#N/A,FALSE,"DEF1";#N/A,#N/A,FALSE,"DEF2";#N/A,#N/A,FALSE,"DEF3"}</definedName>
    <definedName name="______MOA2" localSheetId="14" hidden="1">{#N/A,#N/A,FALSE,"DEF1";#N/A,#N/A,FALSE,"DEF2";#N/A,#N/A,FALSE,"DEF3"}</definedName>
    <definedName name="______MOA2" localSheetId="13" hidden="1">{#N/A,#N/A,FALSE,"DEF1";#N/A,#N/A,FALSE,"DEF2";#N/A,#N/A,FALSE,"DEF3"}</definedName>
    <definedName name="______MOA2" localSheetId="11" hidden="1">{#N/A,#N/A,FALSE,"DEF1";#N/A,#N/A,FALSE,"DEF2";#N/A,#N/A,FALSE,"DEF3"}</definedName>
    <definedName name="______MOA2" localSheetId="10" hidden="1">{#N/A,#N/A,FALSE,"DEF1";#N/A,#N/A,FALSE,"DEF2";#N/A,#N/A,FALSE,"DEF3"}</definedName>
    <definedName name="______MOA2" localSheetId="9" hidden="1">{#N/A,#N/A,FALSE,"DEF1";#N/A,#N/A,FALSE,"DEF2";#N/A,#N/A,FALSE,"DEF3"}</definedName>
    <definedName name="______MOA2" localSheetId="8" hidden="1">{#N/A,#N/A,FALSE,"DEF1";#N/A,#N/A,FALSE,"DEF2";#N/A,#N/A,FALSE,"DEF3"}</definedName>
    <definedName name="______MOA2" localSheetId="7" hidden="1">{#N/A,#N/A,FALSE,"DEF1";#N/A,#N/A,FALSE,"DEF2";#N/A,#N/A,FALSE,"DEF3"}</definedName>
    <definedName name="______MOA2" localSheetId="33" hidden="1">{#N/A,#N/A,FALSE,"DEF1";#N/A,#N/A,FALSE,"DEF2";#N/A,#N/A,FALSE,"DEF3"}</definedName>
    <definedName name="______MOA2" localSheetId="32" hidden="1">{#N/A,#N/A,FALSE,"DEF1";#N/A,#N/A,FALSE,"DEF2";#N/A,#N/A,FALSE,"DEF3"}</definedName>
    <definedName name="______MOA2" localSheetId="31" hidden="1">{#N/A,#N/A,FALSE,"DEF1";#N/A,#N/A,FALSE,"DEF2";#N/A,#N/A,FALSE,"DEF3"}</definedName>
    <definedName name="______MOA2" localSheetId="29" hidden="1">{#N/A,#N/A,FALSE,"DEF1";#N/A,#N/A,FALSE,"DEF2";#N/A,#N/A,FALSE,"DEF3"}</definedName>
    <definedName name="______MOA2" localSheetId="28" hidden="1">{#N/A,#N/A,FALSE,"DEF1";#N/A,#N/A,FALSE,"DEF2";#N/A,#N/A,FALSE,"DEF3"}</definedName>
    <definedName name="______MOA2" localSheetId="27" hidden="1">{#N/A,#N/A,FALSE,"DEF1";#N/A,#N/A,FALSE,"DEF2";#N/A,#N/A,FALSE,"DEF3"}</definedName>
    <definedName name="______MOA2" localSheetId="24" hidden="1">{#N/A,#N/A,FALSE,"DEF1";#N/A,#N/A,FALSE,"DEF2";#N/A,#N/A,FALSE,"DEF3"}</definedName>
    <definedName name="______MOA2" localSheetId="26" hidden="1">{#N/A,#N/A,FALSE,"DEF1";#N/A,#N/A,FALSE,"DEF2";#N/A,#N/A,FALSE,"DEF3"}</definedName>
    <definedName name="______MOA2" localSheetId="23" hidden="1">{#N/A,#N/A,FALSE,"DEF1";#N/A,#N/A,FALSE,"DEF2";#N/A,#N/A,FALSE,"DEF3"}</definedName>
    <definedName name="______MOA2" localSheetId="22" hidden="1">{#N/A,#N/A,FALSE,"DEF1";#N/A,#N/A,FALSE,"DEF2";#N/A,#N/A,FALSE,"DEF3"}</definedName>
    <definedName name="______MOA2" localSheetId="19" hidden="1">{#N/A,#N/A,FALSE,"DEF1";#N/A,#N/A,FALSE,"DEF2";#N/A,#N/A,FALSE,"DEF3"}</definedName>
    <definedName name="______MOA2" localSheetId="21" hidden="1">{#N/A,#N/A,FALSE,"DEF1";#N/A,#N/A,FALSE,"DEF2";#N/A,#N/A,FALSE,"DEF3"}</definedName>
    <definedName name="______MOA2" localSheetId="20" hidden="1">{#N/A,#N/A,FALSE,"DEF1";#N/A,#N/A,FALSE,"DEF2";#N/A,#N/A,FALSE,"DEF3"}</definedName>
    <definedName name="______MOA2" localSheetId="18" hidden="1">{#N/A,#N/A,FALSE,"DEF1";#N/A,#N/A,FALSE,"DEF2";#N/A,#N/A,FALSE,"DEF3"}</definedName>
    <definedName name="______MOA2" localSheetId="17" hidden="1">{#N/A,#N/A,FALSE,"DEF1";#N/A,#N/A,FALSE,"DEF2";#N/A,#N/A,FALSE,"DEF3"}</definedName>
    <definedName name="______MOA2" localSheetId="15" hidden="1">{#N/A,#N/A,FALSE,"DEF1";#N/A,#N/A,FALSE,"DEF2";#N/A,#N/A,FALSE,"DEF3"}</definedName>
    <definedName name="______MOA2" localSheetId="12" hidden="1">{#N/A,#N/A,FALSE,"DEF1";#N/A,#N/A,FALSE,"DEF2";#N/A,#N/A,FALSE,"DEF3"}</definedName>
    <definedName name="______MOA2" localSheetId="38" hidden="1">{#N/A,#N/A,FALSE,"DEF1";#N/A,#N/A,FALSE,"DEF2";#N/A,#N/A,FALSE,"DEF3"}</definedName>
    <definedName name="______MOA2" localSheetId="37" hidden="1">{#N/A,#N/A,FALSE,"DEF1";#N/A,#N/A,FALSE,"DEF2";#N/A,#N/A,FALSE,"DEF3"}</definedName>
    <definedName name="______MOA2" localSheetId="36" hidden="1">{#N/A,#N/A,FALSE,"DEF1";#N/A,#N/A,FALSE,"DEF2";#N/A,#N/A,FALSE,"DEF3"}</definedName>
    <definedName name="______MOA2" localSheetId="34" hidden="1">{#N/A,#N/A,FALSE,"DEF1";#N/A,#N/A,FALSE,"DEF2";#N/A,#N/A,FALSE,"DEF3"}</definedName>
    <definedName name="______MOA2" localSheetId="35" hidden="1">{#N/A,#N/A,FALSE,"DEF1";#N/A,#N/A,FALSE,"DEF2";#N/A,#N/A,FALSE,"DEF3"}</definedName>
    <definedName name="______MOA2" localSheetId="30" hidden="1">{#N/A,#N/A,FALSE,"DEF1";#N/A,#N/A,FALSE,"DEF2";#N/A,#N/A,FALSE,"DEF3"}</definedName>
    <definedName name="______MOA2" hidden="1">{#N/A,#N/A,FALSE,"DEF1";#N/A,#N/A,FALSE,"DEF2";#N/A,#N/A,FALSE,"DEF3"}</definedName>
    <definedName name="______n2" localSheetId="25" hidden="1">{#N/A,#N/A,FALSE,"PCOL"}</definedName>
    <definedName name="______n2" localSheetId="16" hidden="1">{#N/A,#N/A,FALSE,"PCOL"}</definedName>
    <definedName name="______n2" localSheetId="14" hidden="1">{#N/A,#N/A,FALSE,"PCOL"}</definedName>
    <definedName name="______n2" localSheetId="13" hidden="1">{#N/A,#N/A,FALSE,"PCOL"}</definedName>
    <definedName name="______n2" localSheetId="11" hidden="1">{#N/A,#N/A,FALSE,"PCOL"}</definedName>
    <definedName name="______n2" localSheetId="10" hidden="1">{#N/A,#N/A,FALSE,"PCOL"}</definedName>
    <definedName name="______n2" localSheetId="9" hidden="1">{#N/A,#N/A,FALSE,"PCOL"}</definedName>
    <definedName name="______n2" localSheetId="8" hidden="1">{#N/A,#N/A,FALSE,"PCOL"}</definedName>
    <definedName name="______n2" localSheetId="7" hidden="1">{#N/A,#N/A,FALSE,"PCOL"}</definedName>
    <definedName name="______n2" localSheetId="33" hidden="1">{#N/A,#N/A,FALSE,"PCOL"}</definedName>
    <definedName name="______n2" localSheetId="32" hidden="1">{#N/A,#N/A,FALSE,"PCOL"}</definedName>
    <definedName name="______n2" localSheetId="31" hidden="1">{#N/A,#N/A,FALSE,"PCOL"}</definedName>
    <definedName name="______n2" localSheetId="29" hidden="1">{#N/A,#N/A,FALSE,"PCOL"}</definedName>
    <definedName name="______n2" localSheetId="28" hidden="1">{#N/A,#N/A,FALSE,"PCOL"}</definedName>
    <definedName name="______n2" localSheetId="27" hidden="1">{#N/A,#N/A,FALSE,"PCOL"}</definedName>
    <definedName name="______n2" localSheetId="24" hidden="1">{#N/A,#N/A,FALSE,"PCOL"}</definedName>
    <definedName name="______n2" localSheetId="26" hidden="1">{#N/A,#N/A,FALSE,"PCOL"}</definedName>
    <definedName name="______n2" localSheetId="23" hidden="1">{#N/A,#N/A,FALSE,"PCOL"}</definedName>
    <definedName name="______n2" localSheetId="22" hidden="1">{#N/A,#N/A,FALSE,"PCOL"}</definedName>
    <definedName name="______n2" localSheetId="19" hidden="1">{#N/A,#N/A,FALSE,"PCOL"}</definedName>
    <definedName name="______n2" localSheetId="21" hidden="1">{#N/A,#N/A,FALSE,"PCOL"}</definedName>
    <definedName name="______n2" localSheetId="20" hidden="1">{#N/A,#N/A,FALSE,"PCOL"}</definedName>
    <definedName name="______n2" localSheetId="18" hidden="1">{#N/A,#N/A,FALSE,"PCOL"}</definedName>
    <definedName name="______n2" localSheetId="17" hidden="1">{#N/A,#N/A,FALSE,"PCOL"}</definedName>
    <definedName name="______n2" localSheetId="15" hidden="1">{#N/A,#N/A,FALSE,"PCOL"}</definedName>
    <definedName name="______n2" localSheetId="12" hidden="1">{#N/A,#N/A,FALSE,"PCOL"}</definedName>
    <definedName name="______n2" localSheetId="38" hidden="1">{#N/A,#N/A,FALSE,"PCOL"}</definedName>
    <definedName name="______n2" localSheetId="37" hidden="1">{#N/A,#N/A,FALSE,"PCOL"}</definedName>
    <definedName name="______n2" localSheetId="36" hidden="1">{#N/A,#N/A,FALSE,"PCOL"}</definedName>
    <definedName name="______n2" localSheetId="34" hidden="1">{#N/A,#N/A,FALSE,"PCOL"}</definedName>
    <definedName name="______n2" localSheetId="35" hidden="1">{#N/A,#N/A,FALSE,"PCOL"}</definedName>
    <definedName name="______n2" localSheetId="30" hidden="1">{#N/A,#N/A,FALSE,"PCOL"}</definedName>
    <definedName name="______n2" hidden="1">{#N/A,#N/A,FALSE,"PCOL"}</definedName>
    <definedName name="______OUT98" localSheetId="25" hidden="1">{#N/A,#N/A,TRUE,"Serviços"}</definedName>
    <definedName name="______OUT98" localSheetId="16" hidden="1">{#N/A,#N/A,TRUE,"Serviços"}</definedName>
    <definedName name="______OUT98" localSheetId="14" hidden="1">{#N/A,#N/A,TRUE,"Serviços"}</definedName>
    <definedName name="______OUT98" localSheetId="13" hidden="1">{#N/A,#N/A,TRUE,"Serviços"}</definedName>
    <definedName name="______OUT98" localSheetId="11" hidden="1">{#N/A,#N/A,TRUE,"Serviços"}</definedName>
    <definedName name="______OUT98" localSheetId="10" hidden="1">{#N/A,#N/A,TRUE,"Serviços"}</definedName>
    <definedName name="______OUT98" localSheetId="9" hidden="1">{#N/A,#N/A,TRUE,"Serviços"}</definedName>
    <definedName name="______OUT98" localSheetId="8" hidden="1">{#N/A,#N/A,TRUE,"Serviços"}</definedName>
    <definedName name="______OUT98" localSheetId="7" hidden="1">{#N/A,#N/A,TRUE,"Serviços"}</definedName>
    <definedName name="______OUT98" localSheetId="33" hidden="1">{#N/A,#N/A,TRUE,"Serviços"}</definedName>
    <definedName name="______OUT98" localSheetId="32" hidden="1">{#N/A,#N/A,TRUE,"Serviços"}</definedName>
    <definedName name="______OUT98" localSheetId="31" hidden="1">{#N/A,#N/A,TRUE,"Serviços"}</definedName>
    <definedName name="______OUT98" localSheetId="29" hidden="1">{#N/A,#N/A,TRUE,"Serviços"}</definedName>
    <definedName name="______OUT98" localSheetId="28" hidden="1">{#N/A,#N/A,TRUE,"Serviços"}</definedName>
    <definedName name="______OUT98" localSheetId="27" hidden="1">{#N/A,#N/A,TRUE,"Serviços"}</definedName>
    <definedName name="______OUT98" localSheetId="24" hidden="1">{#N/A,#N/A,TRUE,"Serviços"}</definedName>
    <definedName name="______OUT98" localSheetId="26" hidden="1">{#N/A,#N/A,TRUE,"Serviços"}</definedName>
    <definedName name="______OUT98" localSheetId="23" hidden="1">{#N/A,#N/A,TRUE,"Serviços"}</definedName>
    <definedName name="______OUT98" localSheetId="22" hidden="1">{#N/A,#N/A,TRUE,"Serviços"}</definedName>
    <definedName name="______OUT98" localSheetId="19" hidden="1">{#N/A,#N/A,TRUE,"Serviços"}</definedName>
    <definedName name="______OUT98" localSheetId="21" hidden="1">{#N/A,#N/A,TRUE,"Serviços"}</definedName>
    <definedName name="______OUT98" localSheetId="20" hidden="1">{#N/A,#N/A,TRUE,"Serviços"}</definedName>
    <definedName name="______OUT98" localSheetId="18" hidden="1">{#N/A,#N/A,TRUE,"Serviços"}</definedName>
    <definedName name="______OUT98" localSheetId="17" hidden="1">{#N/A,#N/A,TRUE,"Serviços"}</definedName>
    <definedName name="______OUT98" localSheetId="15" hidden="1">{#N/A,#N/A,TRUE,"Serviços"}</definedName>
    <definedName name="______OUT98" localSheetId="12" hidden="1">{#N/A,#N/A,TRUE,"Serviços"}</definedName>
    <definedName name="______OUT98" localSheetId="38" hidden="1">{#N/A,#N/A,TRUE,"Serviços"}</definedName>
    <definedName name="______OUT98" localSheetId="37" hidden="1">{#N/A,#N/A,TRUE,"Serviços"}</definedName>
    <definedName name="______OUT98" localSheetId="36" hidden="1">{#N/A,#N/A,TRUE,"Serviços"}</definedName>
    <definedName name="______OUT98" localSheetId="34" hidden="1">{#N/A,#N/A,TRUE,"Serviços"}</definedName>
    <definedName name="______OUT98" localSheetId="35" hidden="1">{#N/A,#N/A,TRUE,"Serviços"}</definedName>
    <definedName name="______OUT98" localSheetId="30" hidden="1">{#N/A,#N/A,TRUE,"Serviços"}</definedName>
    <definedName name="______OUT98" hidden="1">{#N/A,#N/A,TRUE,"Serviços"}</definedName>
    <definedName name="______PN10" localSheetId="25" hidden="1">{"'gráf jan00'!$A$1:$AK$41"}</definedName>
    <definedName name="______PN10" localSheetId="16" hidden="1">{"'gráf jan00'!$A$1:$AK$41"}</definedName>
    <definedName name="______PN10" localSheetId="14" hidden="1">{"'gráf jan00'!$A$1:$AK$41"}</definedName>
    <definedName name="______PN10" localSheetId="13" hidden="1">{"'gráf jan00'!$A$1:$AK$41"}</definedName>
    <definedName name="______PN10" localSheetId="11" hidden="1">{"'gráf jan00'!$A$1:$AK$41"}</definedName>
    <definedName name="______PN10" localSheetId="10" hidden="1">{"'gráf jan00'!$A$1:$AK$41"}</definedName>
    <definedName name="______PN10" localSheetId="9" hidden="1">{"'gráf jan00'!$A$1:$AK$41"}</definedName>
    <definedName name="______PN10" localSheetId="8" hidden="1">{"'gráf jan00'!$A$1:$AK$41"}</definedName>
    <definedName name="______PN10" localSheetId="7" hidden="1">{"'gráf jan00'!$A$1:$AK$41"}</definedName>
    <definedName name="______PN10" localSheetId="33" hidden="1">{"'gráf jan00'!$A$1:$AK$41"}</definedName>
    <definedName name="______PN10" localSheetId="32" hidden="1">{"'gráf jan00'!$A$1:$AK$41"}</definedName>
    <definedName name="______PN10" localSheetId="31" hidden="1">{"'gráf jan00'!$A$1:$AK$41"}</definedName>
    <definedName name="______PN10" localSheetId="29" hidden="1">{"'gráf jan00'!$A$1:$AK$41"}</definedName>
    <definedName name="______PN10" localSheetId="28" hidden="1">{"'gráf jan00'!$A$1:$AK$41"}</definedName>
    <definedName name="______PN10" localSheetId="27" hidden="1">{"'gráf jan00'!$A$1:$AK$41"}</definedName>
    <definedName name="______PN10" localSheetId="24" hidden="1">{"'gráf jan00'!$A$1:$AK$41"}</definedName>
    <definedName name="______PN10" localSheetId="26" hidden="1">{"'gráf jan00'!$A$1:$AK$41"}</definedName>
    <definedName name="______PN10" localSheetId="23" hidden="1">{"'gráf jan00'!$A$1:$AK$41"}</definedName>
    <definedName name="______PN10" localSheetId="22" hidden="1">{"'gráf jan00'!$A$1:$AK$41"}</definedName>
    <definedName name="______PN10" localSheetId="19" hidden="1">{"'gráf jan00'!$A$1:$AK$41"}</definedName>
    <definedName name="______PN10" localSheetId="21" hidden="1">{"'gráf jan00'!$A$1:$AK$41"}</definedName>
    <definedName name="______PN10" localSheetId="20" hidden="1">{"'gráf jan00'!$A$1:$AK$41"}</definedName>
    <definedName name="______PN10" localSheetId="18" hidden="1">{"'gráf jan00'!$A$1:$AK$41"}</definedName>
    <definedName name="______PN10" localSheetId="17" hidden="1">{"'gráf jan00'!$A$1:$AK$41"}</definedName>
    <definedName name="______PN10" localSheetId="15" hidden="1">{"'gráf jan00'!$A$1:$AK$41"}</definedName>
    <definedName name="______PN10" localSheetId="12" hidden="1">{"'gráf jan00'!$A$1:$AK$41"}</definedName>
    <definedName name="______PN10" localSheetId="38" hidden="1">{"'gráf jan00'!$A$1:$AK$41"}</definedName>
    <definedName name="______PN10" localSheetId="37" hidden="1">{"'gráf jan00'!$A$1:$AK$41"}</definedName>
    <definedName name="______PN10" localSheetId="36" hidden="1">{"'gráf jan00'!$A$1:$AK$41"}</definedName>
    <definedName name="______PN10" localSheetId="34" hidden="1">{"'gráf jan00'!$A$1:$AK$41"}</definedName>
    <definedName name="______PN10" localSheetId="35" hidden="1">{"'gráf jan00'!$A$1:$AK$41"}</definedName>
    <definedName name="______PN10" localSheetId="30" hidden="1">{"'gráf jan00'!$A$1:$AK$41"}</definedName>
    <definedName name="______PN10" hidden="1">{"'gráf jan00'!$A$1:$AK$41"}</definedName>
    <definedName name="______r" localSheetId="25" hidden="1">{#N/A,#N/A,FALSE,"PCOL"}</definedName>
    <definedName name="______r" localSheetId="16" hidden="1">{#N/A,#N/A,FALSE,"PCOL"}</definedName>
    <definedName name="______r" localSheetId="14" hidden="1">{#N/A,#N/A,FALSE,"PCOL"}</definedName>
    <definedName name="______r" localSheetId="13" hidden="1">{#N/A,#N/A,FALSE,"PCOL"}</definedName>
    <definedName name="______r" localSheetId="11" hidden="1">{#N/A,#N/A,FALSE,"PCOL"}</definedName>
    <definedName name="______r" localSheetId="10" hidden="1">{#N/A,#N/A,FALSE,"PCOL"}</definedName>
    <definedName name="______r" localSheetId="9" hidden="1">{#N/A,#N/A,FALSE,"PCOL"}</definedName>
    <definedName name="______r" localSheetId="8" hidden="1">{#N/A,#N/A,FALSE,"PCOL"}</definedName>
    <definedName name="______r" localSheetId="7" hidden="1">{#N/A,#N/A,FALSE,"PCOL"}</definedName>
    <definedName name="______r" localSheetId="33" hidden="1">{#N/A,#N/A,FALSE,"PCOL"}</definedName>
    <definedName name="______r" localSheetId="32" hidden="1">{#N/A,#N/A,FALSE,"PCOL"}</definedName>
    <definedName name="______r" localSheetId="31" hidden="1">{#N/A,#N/A,FALSE,"PCOL"}</definedName>
    <definedName name="______r" localSheetId="29" hidden="1">{#N/A,#N/A,FALSE,"PCOL"}</definedName>
    <definedName name="______r" localSheetId="28" hidden="1">{#N/A,#N/A,FALSE,"PCOL"}</definedName>
    <definedName name="______r" localSheetId="27" hidden="1">{#N/A,#N/A,FALSE,"PCOL"}</definedName>
    <definedName name="______r" localSheetId="24" hidden="1">{#N/A,#N/A,FALSE,"PCOL"}</definedName>
    <definedName name="______r" localSheetId="26" hidden="1">{#N/A,#N/A,FALSE,"PCOL"}</definedName>
    <definedName name="______r" localSheetId="23" hidden="1">{#N/A,#N/A,FALSE,"PCOL"}</definedName>
    <definedName name="______r" localSheetId="22" hidden="1">{#N/A,#N/A,FALSE,"PCOL"}</definedName>
    <definedName name="______r" localSheetId="19" hidden="1">{#N/A,#N/A,FALSE,"PCOL"}</definedName>
    <definedName name="______r" localSheetId="21" hidden="1">{#N/A,#N/A,FALSE,"PCOL"}</definedName>
    <definedName name="______r" localSheetId="20" hidden="1">{#N/A,#N/A,FALSE,"PCOL"}</definedName>
    <definedName name="______r" localSheetId="18" hidden="1">{#N/A,#N/A,FALSE,"PCOL"}</definedName>
    <definedName name="______r" localSheetId="17" hidden="1">{#N/A,#N/A,FALSE,"PCOL"}</definedName>
    <definedName name="______r" localSheetId="15" hidden="1">{#N/A,#N/A,FALSE,"PCOL"}</definedName>
    <definedName name="______r" localSheetId="12" hidden="1">{#N/A,#N/A,FALSE,"PCOL"}</definedName>
    <definedName name="______r" localSheetId="38" hidden="1">{#N/A,#N/A,FALSE,"PCOL"}</definedName>
    <definedName name="______r" localSheetId="37" hidden="1">{#N/A,#N/A,FALSE,"PCOL"}</definedName>
    <definedName name="______r" localSheetId="36" hidden="1">{#N/A,#N/A,FALSE,"PCOL"}</definedName>
    <definedName name="______r" localSheetId="34" hidden="1">{#N/A,#N/A,FALSE,"PCOL"}</definedName>
    <definedName name="______r" localSheetId="35" hidden="1">{#N/A,#N/A,FALSE,"PCOL"}</definedName>
    <definedName name="______r" localSheetId="30" hidden="1">{#N/A,#N/A,FALSE,"PCOL"}</definedName>
    <definedName name="______r" hidden="1">{#N/A,#N/A,FALSE,"PCOL"}</definedName>
    <definedName name="_____ago1" localSheetId="25" hidden="1">{"'gráf jan00'!$A$1:$AK$41"}</definedName>
    <definedName name="_____ago1" localSheetId="16" hidden="1">{"'gráf jan00'!$A$1:$AK$41"}</definedName>
    <definedName name="_____ago1" localSheetId="14" hidden="1">{"'gráf jan00'!$A$1:$AK$41"}</definedName>
    <definedName name="_____ago1" localSheetId="13" hidden="1">{"'gráf jan00'!$A$1:$AK$41"}</definedName>
    <definedName name="_____ago1" localSheetId="11" hidden="1">{"'gráf jan00'!$A$1:$AK$41"}</definedName>
    <definedName name="_____ago1" localSheetId="10" hidden="1">{"'gráf jan00'!$A$1:$AK$41"}</definedName>
    <definedName name="_____ago1" localSheetId="9" hidden="1">{"'gráf jan00'!$A$1:$AK$41"}</definedName>
    <definedName name="_____ago1" localSheetId="8" hidden="1">{"'gráf jan00'!$A$1:$AK$41"}</definedName>
    <definedName name="_____ago1" localSheetId="7" hidden="1">{"'gráf jan00'!$A$1:$AK$41"}</definedName>
    <definedName name="_____ago1" localSheetId="33" hidden="1">{"'gráf jan00'!$A$1:$AK$41"}</definedName>
    <definedName name="_____ago1" localSheetId="32" hidden="1">{"'gráf jan00'!$A$1:$AK$41"}</definedName>
    <definedName name="_____ago1" localSheetId="31" hidden="1">{"'gráf jan00'!$A$1:$AK$41"}</definedName>
    <definedName name="_____ago1" localSheetId="29" hidden="1">{"'gráf jan00'!$A$1:$AK$41"}</definedName>
    <definedName name="_____ago1" localSheetId="28" hidden="1">{"'gráf jan00'!$A$1:$AK$41"}</definedName>
    <definedName name="_____ago1" localSheetId="27" hidden="1">{"'gráf jan00'!$A$1:$AK$41"}</definedName>
    <definedName name="_____ago1" localSheetId="24" hidden="1">{"'gráf jan00'!$A$1:$AK$41"}</definedName>
    <definedName name="_____ago1" localSheetId="26" hidden="1">{"'gráf jan00'!$A$1:$AK$41"}</definedName>
    <definedName name="_____ago1" localSheetId="23" hidden="1">{"'gráf jan00'!$A$1:$AK$41"}</definedName>
    <definedName name="_____ago1" localSheetId="22" hidden="1">{"'gráf jan00'!$A$1:$AK$41"}</definedName>
    <definedName name="_____ago1" localSheetId="19" hidden="1">{"'gráf jan00'!$A$1:$AK$41"}</definedName>
    <definedName name="_____ago1" localSheetId="21" hidden="1">{"'gráf jan00'!$A$1:$AK$41"}</definedName>
    <definedName name="_____ago1" localSheetId="20" hidden="1">{"'gráf jan00'!$A$1:$AK$41"}</definedName>
    <definedName name="_____ago1" localSheetId="18" hidden="1">{"'gráf jan00'!$A$1:$AK$41"}</definedName>
    <definedName name="_____ago1" localSheetId="17" hidden="1">{"'gráf jan00'!$A$1:$AK$41"}</definedName>
    <definedName name="_____ago1" localSheetId="15" hidden="1">{"'gráf jan00'!$A$1:$AK$41"}</definedName>
    <definedName name="_____ago1" localSheetId="12" hidden="1">{"'gráf jan00'!$A$1:$AK$41"}</definedName>
    <definedName name="_____ago1" localSheetId="38" hidden="1">{"'gráf jan00'!$A$1:$AK$41"}</definedName>
    <definedName name="_____ago1" localSheetId="37" hidden="1">{"'gráf jan00'!$A$1:$AK$41"}</definedName>
    <definedName name="_____ago1" localSheetId="36" hidden="1">{"'gráf jan00'!$A$1:$AK$41"}</definedName>
    <definedName name="_____ago1" localSheetId="34" hidden="1">{"'gráf jan00'!$A$1:$AK$41"}</definedName>
    <definedName name="_____ago1" localSheetId="35" hidden="1">{"'gráf jan00'!$A$1:$AK$41"}</definedName>
    <definedName name="_____ago1" localSheetId="30" hidden="1">{"'gráf jan00'!$A$1:$AK$41"}</definedName>
    <definedName name="_____ago1" hidden="1">{"'gráf jan00'!$A$1:$AK$41"}</definedName>
    <definedName name="_____ago10" localSheetId="25" hidden="1">{"'gráf jan00'!$A$1:$AK$41"}</definedName>
    <definedName name="_____ago10" localSheetId="16" hidden="1">{"'gráf jan00'!$A$1:$AK$41"}</definedName>
    <definedName name="_____ago10" localSheetId="14" hidden="1">{"'gráf jan00'!$A$1:$AK$41"}</definedName>
    <definedName name="_____ago10" localSheetId="13" hidden="1">{"'gráf jan00'!$A$1:$AK$41"}</definedName>
    <definedName name="_____ago10" localSheetId="11" hidden="1">{"'gráf jan00'!$A$1:$AK$41"}</definedName>
    <definedName name="_____ago10" localSheetId="10" hidden="1">{"'gráf jan00'!$A$1:$AK$41"}</definedName>
    <definedName name="_____ago10" localSheetId="9" hidden="1">{"'gráf jan00'!$A$1:$AK$41"}</definedName>
    <definedName name="_____ago10" localSheetId="8" hidden="1">{"'gráf jan00'!$A$1:$AK$41"}</definedName>
    <definedName name="_____ago10" localSheetId="7" hidden="1">{"'gráf jan00'!$A$1:$AK$41"}</definedName>
    <definedName name="_____ago10" localSheetId="33" hidden="1">{"'gráf jan00'!$A$1:$AK$41"}</definedName>
    <definedName name="_____ago10" localSheetId="32" hidden="1">{"'gráf jan00'!$A$1:$AK$41"}</definedName>
    <definedName name="_____ago10" localSheetId="31" hidden="1">{"'gráf jan00'!$A$1:$AK$41"}</definedName>
    <definedName name="_____ago10" localSheetId="29" hidden="1">{"'gráf jan00'!$A$1:$AK$41"}</definedName>
    <definedName name="_____ago10" localSheetId="28" hidden="1">{"'gráf jan00'!$A$1:$AK$41"}</definedName>
    <definedName name="_____ago10" localSheetId="27" hidden="1">{"'gráf jan00'!$A$1:$AK$41"}</definedName>
    <definedName name="_____ago10" localSheetId="24" hidden="1">{"'gráf jan00'!$A$1:$AK$41"}</definedName>
    <definedName name="_____ago10" localSheetId="26" hidden="1">{"'gráf jan00'!$A$1:$AK$41"}</definedName>
    <definedName name="_____ago10" localSheetId="23" hidden="1">{"'gráf jan00'!$A$1:$AK$41"}</definedName>
    <definedName name="_____ago10" localSheetId="22" hidden="1">{"'gráf jan00'!$A$1:$AK$41"}</definedName>
    <definedName name="_____ago10" localSheetId="19" hidden="1">{"'gráf jan00'!$A$1:$AK$41"}</definedName>
    <definedName name="_____ago10" localSheetId="21" hidden="1">{"'gráf jan00'!$A$1:$AK$41"}</definedName>
    <definedName name="_____ago10" localSheetId="20" hidden="1">{"'gráf jan00'!$A$1:$AK$41"}</definedName>
    <definedName name="_____ago10" localSheetId="18" hidden="1">{"'gráf jan00'!$A$1:$AK$41"}</definedName>
    <definedName name="_____ago10" localSheetId="17" hidden="1">{"'gráf jan00'!$A$1:$AK$41"}</definedName>
    <definedName name="_____ago10" localSheetId="15" hidden="1">{"'gráf jan00'!$A$1:$AK$41"}</definedName>
    <definedName name="_____ago10" localSheetId="12" hidden="1">{"'gráf jan00'!$A$1:$AK$41"}</definedName>
    <definedName name="_____ago10" localSheetId="38" hidden="1">{"'gráf jan00'!$A$1:$AK$41"}</definedName>
    <definedName name="_____ago10" localSheetId="37" hidden="1">{"'gráf jan00'!$A$1:$AK$41"}</definedName>
    <definedName name="_____ago10" localSheetId="36" hidden="1">{"'gráf jan00'!$A$1:$AK$41"}</definedName>
    <definedName name="_____ago10" localSheetId="34" hidden="1">{"'gráf jan00'!$A$1:$AK$41"}</definedName>
    <definedName name="_____ago10" localSheetId="35" hidden="1">{"'gráf jan00'!$A$1:$AK$41"}</definedName>
    <definedName name="_____ago10" localSheetId="30" hidden="1">{"'gráf jan00'!$A$1:$AK$41"}</definedName>
    <definedName name="_____ago10" hidden="1">{"'gráf jan00'!$A$1:$AK$41"}</definedName>
    <definedName name="_____ago2" localSheetId="25" hidden="1">{"'gráf jan00'!$A$1:$AK$41"}</definedName>
    <definedName name="_____ago2" localSheetId="16" hidden="1">{"'gráf jan00'!$A$1:$AK$41"}</definedName>
    <definedName name="_____ago2" localSheetId="14" hidden="1">{"'gráf jan00'!$A$1:$AK$41"}</definedName>
    <definedName name="_____ago2" localSheetId="13" hidden="1">{"'gráf jan00'!$A$1:$AK$41"}</definedName>
    <definedName name="_____ago2" localSheetId="11" hidden="1">{"'gráf jan00'!$A$1:$AK$41"}</definedName>
    <definedName name="_____ago2" localSheetId="10" hidden="1">{"'gráf jan00'!$A$1:$AK$41"}</definedName>
    <definedName name="_____ago2" localSheetId="9" hidden="1">{"'gráf jan00'!$A$1:$AK$41"}</definedName>
    <definedName name="_____ago2" localSheetId="8" hidden="1">{"'gráf jan00'!$A$1:$AK$41"}</definedName>
    <definedName name="_____ago2" localSheetId="7" hidden="1">{"'gráf jan00'!$A$1:$AK$41"}</definedName>
    <definedName name="_____ago2" localSheetId="33" hidden="1">{"'gráf jan00'!$A$1:$AK$41"}</definedName>
    <definedName name="_____ago2" localSheetId="32" hidden="1">{"'gráf jan00'!$A$1:$AK$41"}</definedName>
    <definedName name="_____ago2" localSheetId="31" hidden="1">{"'gráf jan00'!$A$1:$AK$41"}</definedName>
    <definedName name="_____ago2" localSheetId="29" hidden="1">{"'gráf jan00'!$A$1:$AK$41"}</definedName>
    <definedName name="_____ago2" localSheetId="28" hidden="1">{"'gráf jan00'!$A$1:$AK$41"}</definedName>
    <definedName name="_____ago2" localSheetId="27" hidden="1">{"'gráf jan00'!$A$1:$AK$41"}</definedName>
    <definedName name="_____ago2" localSheetId="24" hidden="1">{"'gráf jan00'!$A$1:$AK$41"}</definedName>
    <definedName name="_____ago2" localSheetId="26" hidden="1">{"'gráf jan00'!$A$1:$AK$41"}</definedName>
    <definedName name="_____ago2" localSheetId="23" hidden="1">{"'gráf jan00'!$A$1:$AK$41"}</definedName>
    <definedName name="_____ago2" localSheetId="22" hidden="1">{"'gráf jan00'!$A$1:$AK$41"}</definedName>
    <definedName name="_____ago2" localSheetId="19" hidden="1">{"'gráf jan00'!$A$1:$AK$41"}</definedName>
    <definedName name="_____ago2" localSheetId="21" hidden="1">{"'gráf jan00'!$A$1:$AK$41"}</definedName>
    <definedName name="_____ago2" localSheetId="20" hidden="1">{"'gráf jan00'!$A$1:$AK$41"}</definedName>
    <definedName name="_____ago2" localSheetId="18" hidden="1">{"'gráf jan00'!$A$1:$AK$41"}</definedName>
    <definedName name="_____ago2" localSheetId="17" hidden="1">{"'gráf jan00'!$A$1:$AK$41"}</definedName>
    <definedName name="_____ago2" localSheetId="15" hidden="1">{"'gráf jan00'!$A$1:$AK$41"}</definedName>
    <definedName name="_____ago2" localSheetId="12" hidden="1">{"'gráf jan00'!$A$1:$AK$41"}</definedName>
    <definedName name="_____ago2" localSheetId="38" hidden="1">{"'gráf jan00'!$A$1:$AK$41"}</definedName>
    <definedName name="_____ago2" localSheetId="37" hidden="1">{"'gráf jan00'!$A$1:$AK$41"}</definedName>
    <definedName name="_____ago2" localSheetId="36" hidden="1">{"'gráf jan00'!$A$1:$AK$41"}</definedName>
    <definedName name="_____ago2" localSheetId="34" hidden="1">{"'gráf jan00'!$A$1:$AK$41"}</definedName>
    <definedName name="_____ago2" localSheetId="35" hidden="1">{"'gráf jan00'!$A$1:$AK$41"}</definedName>
    <definedName name="_____ago2" localSheetId="30" hidden="1">{"'gráf jan00'!$A$1:$AK$41"}</definedName>
    <definedName name="_____ago2" hidden="1">{"'gráf jan00'!$A$1:$AK$41"}</definedName>
    <definedName name="_____ago3" localSheetId="25" hidden="1">{"'gráf jan00'!$A$1:$AK$41"}</definedName>
    <definedName name="_____ago3" localSheetId="16" hidden="1">{"'gráf jan00'!$A$1:$AK$41"}</definedName>
    <definedName name="_____ago3" localSheetId="14" hidden="1">{"'gráf jan00'!$A$1:$AK$41"}</definedName>
    <definedName name="_____ago3" localSheetId="13" hidden="1">{"'gráf jan00'!$A$1:$AK$41"}</definedName>
    <definedName name="_____ago3" localSheetId="11" hidden="1">{"'gráf jan00'!$A$1:$AK$41"}</definedName>
    <definedName name="_____ago3" localSheetId="10" hidden="1">{"'gráf jan00'!$A$1:$AK$41"}</definedName>
    <definedName name="_____ago3" localSheetId="9" hidden="1">{"'gráf jan00'!$A$1:$AK$41"}</definedName>
    <definedName name="_____ago3" localSheetId="8" hidden="1">{"'gráf jan00'!$A$1:$AK$41"}</definedName>
    <definedName name="_____ago3" localSheetId="7" hidden="1">{"'gráf jan00'!$A$1:$AK$41"}</definedName>
    <definedName name="_____ago3" localSheetId="33" hidden="1">{"'gráf jan00'!$A$1:$AK$41"}</definedName>
    <definedName name="_____ago3" localSheetId="32" hidden="1">{"'gráf jan00'!$A$1:$AK$41"}</definedName>
    <definedName name="_____ago3" localSheetId="31" hidden="1">{"'gráf jan00'!$A$1:$AK$41"}</definedName>
    <definedName name="_____ago3" localSheetId="29" hidden="1">{"'gráf jan00'!$A$1:$AK$41"}</definedName>
    <definedName name="_____ago3" localSheetId="28" hidden="1">{"'gráf jan00'!$A$1:$AK$41"}</definedName>
    <definedName name="_____ago3" localSheetId="27" hidden="1">{"'gráf jan00'!$A$1:$AK$41"}</definedName>
    <definedName name="_____ago3" localSheetId="24" hidden="1">{"'gráf jan00'!$A$1:$AK$41"}</definedName>
    <definedName name="_____ago3" localSheetId="26" hidden="1">{"'gráf jan00'!$A$1:$AK$41"}</definedName>
    <definedName name="_____ago3" localSheetId="23" hidden="1">{"'gráf jan00'!$A$1:$AK$41"}</definedName>
    <definedName name="_____ago3" localSheetId="22" hidden="1">{"'gráf jan00'!$A$1:$AK$41"}</definedName>
    <definedName name="_____ago3" localSheetId="19" hidden="1">{"'gráf jan00'!$A$1:$AK$41"}</definedName>
    <definedName name="_____ago3" localSheetId="21" hidden="1">{"'gráf jan00'!$A$1:$AK$41"}</definedName>
    <definedName name="_____ago3" localSheetId="20" hidden="1">{"'gráf jan00'!$A$1:$AK$41"}</definedName>
    <definedName name="_____ago3" localSheetId="18" hidden="1">{"'gráf jan00'!$A$1:$AK$41"}</definedName>
    <definedName name="_____ago3" localSheetId="17" hidden="1">{"'gráf jan00'!$A$1:$AK$41"}</definedName>
    <definedName name="_____ago3" localSheetId="15" hidden="1">{"'gráf jan00'!$A$1:$AK$41"}</definedName>
    <definedName name="_____ago3" localSheetId="12" hidden="1">{"'gráf jan00'!$A$1:$AK$41"}</definedName>
    <definedName name="_____ago3" localSheetId="38" hidden="1">{"'gráf jan00'!$A$1:$AK$41"}</definedName>
    <definedName name="_____ago3" localSheetId="37" hidden="1">{"'gráf jan00'!$A$1:$AK$41"}</definedName>
    <definedName name="_____ago3" localSheetId="36" hidden="1">{"'gráf jan00'!$A$1:$AK$41"}</definedName>
    <definedName name="_____ago3" localSheetId="34" hidden="1">{"'gráf jan00'!$A$1:$AK$41"}</definedName>
    <definedName name="_____ago3" localSheetId="35" hidden="1">{"'gráf jan00'!$A$1:$AK$41"}</definedName>
    <definedName name="_____ago3" localSheetId="30" hidden="1">{"'gráf jan00'!$A$1:$AK$41"}</definedName>
    <definedName name="_____ago3" hidden="1">{"'gráf jan00'!$A$1:$AK$41"}</definedName>
    <definedName name="_____ago4" localSheetId="25" hidden="1">{"'gráf jan00'!$A$1:$AK$41"}</definedName>
    <definedName name="_____ago4" localSheetId="16" hidden="1">{"'gráf jan00'!$A$1:$AK$41"}</definedName>
    <definedName name="_____ago4" localSheetId="14" hidden="1">{"'gráf jan00'!$A$1:$AK$41"}</definedName>
    <definedName name="_____ago4" localSheetId="13" hidden="1">{"'gráf jan00'!$A$1:$AK$41"}</definedName>
    <definedName name="_____ago4" localSheetId="11" hidden="1">{"'gráf jan00'!$A$1:$AK$41"}</definedName>
    <definedName name="_____ago4" localSheetId="10" hidden="1">{"'gráf jan00'!$A$1:$AK$41"}</definedName>
    <definedName name="_____ago4" localSheetId="9" hidden="1">{"'gráf jan00'!$A$1:$AK$41"}</definedName>
    <definedName name="_____ago4" localSheetId="8" hidden="1">{"'gráf jan00'!$A$1:$AK$41"}</definedName>
    <definedName name="_____ago4" localSheetId="7" hidden="1">{"'gráf jan00'!$A$1:$AK$41"}</definedName>
    <definedName name="_____ago4" localSheetId="33" hidden="1">{"'gráf jan00'!$A$1:$AK$41"}</definedName>
    <definedName name="_____ago4" localSheetId="32" hidden="1">{"'gráf jan00'!$A$1:$AK$41"}</definedName>
    <definedName name="_____ago4" localSheetId="31" hidden="1">{"'gráf jan00'!$A$1:$AK$41"}</definedName>
    <definedName name="_____ago4" localSheetId="29" hidden="1">{"'gráf jan00'!$A$1:$AK$41"}</definedName>
    <definedName name="_____ago4" localSheetId="28" hidden="1">{"'gráf jan00'!$A$1:$AK$41"}</definedName>
    <definedName name="_____ago4" localSheetId="27" hidden="1">{"'gráf jan00'!$A$1:$AK$41"}</definedName>
    <definedName name="_____ago4" localSheetId="24" hidden="1">{"'gráf jan00'!$A$1:$AK$41"}</definedName>
    <definedName name="_____ago4" localSheetId="26" hidden="1">{"'gráf jan00'!$A$1:$AK$41"}</definedName>
    <definedName name="_____ago4" localSheetId="23" hidden="1">{"'gráf jan00'!$A$1:$AK$41"}</definedName>
    <definedName name="_____ago4" localSheetId="22" hidden="1">{"'gráf jan00'!$A$1:$AK$41"}</definedName>
    <definedName name="_____ago4" localSheetId="19" hidden="1">{"'gráf jan00'!$A$1:$AK$41"}</definedName>
    <definedName name="_____ago4" localSheetId="21" hidden="1">{"'gráf jan00'!$A$1:$AK$41"}</definedName>
    <definedName name="_____ago4" localSheetId="20" hidden="1">{"'gráf jan00'!$A$1:$AK$41"}</definedName>
    <definedName name="_____ago4" localSheetId="18" hidden="1">{"'gráf jan00'!$A$1:$AK$41"}</definedName>
    <definedName name="_____ago4" localSheetId="17" hidden="1">{"'gráf jan00'!$A$1:$AK$41"}</definedName>
    <definedName name="_____ago4" localSheetId="15" hidden="1">{"'gráf jan00'!$A$1:$AK$41"}</definedName>
    <definedName name="_____ago4" localSheetId="12" hidden="1">{"'gráf jan00'!$A$1:$AK$41"}</definedName>
    <definedName name="_____ago4" localSheetId="38" hidden="1">{"'gráf jan00'!$A$1:$AK$41"}</definedName>
    <definedName name="_____ago4" localSheetId="37" hidden="1">{"'gráf jan00'!$A$1:$AK$41"}</definedName>
    <definedName name="_____ago4" localSheetId="36" hidden="1">{"'gráf jan00'!$A$1:$AK$41"}</definedName>
    <definedName name="_____ago4" localSheetId="34" hidden="1">{"'gráf jan00'!$A$1:$AK$41"}</definedName>
    <definedName name="_____ago4" localSheetId="35" hidden="1">{"'gráf jan00'!$A$1:$AK$41"}</definedName>
    <definedName name="_____ago4" localSheetId="30" hidden="1">{"'gráf jan00'!$A$1:$AK$41"}</definedName>
    <definedName name="_____ago4" hidden="1">{"'gráf jan00'!$A$1:$AK$41"}</definedName>
    <definedName name="_____ago5" localSheetId="25" hidden="1">{"'gráf jan00'!$A$1:$AK$41"}</definedName>
    <definedName name="_____ago5" localSheetId="16" hidden="1">{"'gráf jan00'!$A$1:$AK$41"}</definedName>
    <definedName name="_____ago5" localSheetId="14" hidden="1">{"'gráf jan00'!$A$1:$AK$41"}</definedName>
    <definedName name="_____ago5" localSheetId="13" hidden="1">{"'gráf jan00'!$A$1:$AK$41"}</definedName>
    <definedName name="_____ago5" localSheetId="11" hidden="1">{"'gráf jan00'!$A$1:$AK$41"}</definedName>
    <definedName name="_____ago5" localSheetId="10" hidden="1">{"'gráf jan00'!$A$1:$AK$41"}</definedName>
    <definedName name="_____ago5" localSheetId="9" hidden="1">{"'gráf jan00'!$A$1:$AK$41"}</definedName>
    <definedName name="_____ago5" localSheetId="8" hidden="1">{"'gráf jan00'!$A$1:$AK$41"}</definedName>
    <definedName name="_____ago5" localSheetId="7" hidden="1">{"'gráf jan00'!$A$1:$AK$41"}</definedName>
    <definedName name="_____ago5" localSheetId="33" hidden="1">{"'gráf jan00'!$A$1:$AK$41"}</definedName>
    <definedName name="_____ago5" localSheetId="32" hidden="1">{"'gráf jan00'!$A$1:$AK$41"}</definedName>
    <definedName name="_____ago5" localSheetId="31" hidden="1">{"'gráf jan00'!$A$1:$AK$41"}</definedName>
    <definedName name="_____ago5" localSheetId="29" hidden="1">{"'gráf jan00'!$A$1:$AK$41"}</definedName>
    <definedName name="_____ago5" localSheetId="28" hidden="1">{"'gráf jan00'!$A$1:$AK$41"}</definedName>
    <definedName name="_____ago5" localSheetId="27" hidden="1">{"'gráf jan00'!$A$1:$AK$41"}</definedName>
    <definedName name="_____ago5" localSheetId="24" hidden="1">{"'gráf jan00'!$A$1:$AK$41"}</definedName>
    <definedName name="_____ago5" localSheetId="26" hidden="1">{"'gráf jan00'!$A$1:$AK$41"}</definedName>
    <definedName name="_____ago5" localSheetId="23" hidden="1">{"'gráf jan00'!$A$1:$AK$41"}</definedName>
    <definedName name="_____ago5" localSheetId="22" hidden="1">{"'gráf jan00'!$A$1:$AK$41"}</definedName>
    <definedName name="_____ago5" localSheetId="19" hidden="1">{"'gráf jan00'!$A$1:$AK$41"}</definedName>
    <definedName name="_____ago5" localSheetId="21" hidden="1">{"'gráf jan00'!$A$1:$AK$41"}</definedName>
    <definedName name="_____ago5" localSheetId="20" hidden="1">{"'gráf jan00'!$A$1:$AK$41"}</definedName>
    <definedName name="_____ago5" localSheetId="18" hidden="1">{"'gráf jan00'!$A$1:$AK$41"}</definedName>
    <definedName name="_____ago5" localSheetId="17" hidden="1">{"'gráf jan00'!$A$1:$AK$41"}</definedName>
    <definedName name="_____ago5" localSheetId="15" hidden="1">{"'gráf jan00'!$A$1:$AK$41"}</definedName>
    <definedName name="_____ago5" localSheetId="12" hidden="1">{"'gráf jan00'!$A$1:$AK$41"}</definedName>
    <definedName name="_____ago5" localSheetId="38" hidden="1">{"'gráf jan00'!$A$1:$AK$41"}</definedName>
    <definedName name="_____ago5" localSheetId="37" hidden="1">{"'gráf jan00'!$A$1:$AK$41"}</definedName>
    <definedName name="_____ago5" localSheetId="36" hidden="1">{"'gráf jan00'!$A$1:$AK$41"}</definedName>
    <definedName name="_____ago5" localSheetId="34" hidden="1">{"'gráf jan00'!$A$1:$AK$41"}</definedName>
    <definedName name="_____ago5" localSheetId="35" hidden="1">{"'gráf jan00'!$A$1:$AK$41"}</definedName>
    <definedName name="_____ago5" localSheetId="30" hidden="1">{"'gráf jan00'!$A$1:$AK$41"}</definedName>
    <definedName name="_____ago5" hidden="1">{"'gráf jan00'!$A$1:$AK$41"}</definedName>
    <definedName name="_____ago6" localSheetId="25" hidden="1">{"'gráf jan00'!$A$1:$AK$41"}</definedName>
    <definedName name="_____ago6" localSheetId="16" hidden="1">{"'gráf jan00'!$A$1:$AK$41"}</definedName>
    <definedName name="_____ago6" localSheetId="14" hidden="1">{"'gráf jan00'!$A$1:$AK$41"}</definedName>
    <definedName name="_____ago6" localSheetId="13" hidden="1">{"'gráf jan00'!$A$1:$AK$41"}</definedName>
    <definedName name="_____ago6" localSheetId="11" hidden="1">{"'gráf jan00'!$A$1:$AK$41"}</definedName>
    <definedName name="_____ago6" localSheetId="10" hidden="1">{"'gráf jan00'!$A$1:$AK$41"}</definedName>
    <definedName name="_____ago6" localSheetId="9" hidden="1">{"'gráf jan00'!$A$1:$AK$41"}</definedName>
    <definedName name="_____ago6" localSheetId="8" hidden="1">{"'gráf jan00'!$A$1:$AK$41"}</definedName>
    <definedName name="_____ago6" localSheetId="7" hidden="1">{"'gráf jan00'!$A$1:$AK$41"}</definedName>
    <definedName name="_____ago6" localSheetId="33" hidden="1">{"'gráf jan00'!$A$1:$AK$41"}</definedName>
    <definedName name="_____ago6" localSheetId="32" hidden="1">{"'gráf jan00'!$A$1:$AK$41"}</definedName>
    <definedName name="_____ago6" localSheetId="31" hidden="1">{"'gráf jan00'!$A$1:$AK$41"}</definedName>
    <definedName name="_____ago6" localSheetId="29" hidden="1">{"'gráf jan00'!$A$1:$AK$41"}</definedName>
    <definedName name="_____ago6" localSheetId="28" hidden="1">{"'gráf jan00'!$A$1:$AK$41"}</definedName>
    <definedName name="_____ago6" localSheetId="27" hidden="1">{"'gráf jan00'!$A$1:$AK$41"}</definedName>
    <definedName name="_____ago6" localSheetId="24" hidden="1">{"'gráf jan00'!$A$1:$AK$41"}</definedName>
    <definedName name="_____ago6" localSheetId="26" hidden="1">{"'gráf jan00'!$A$1:$AK$41"}</definedName>
    <definedName name="_____ago6" localSheetId="23" hidden="1">{"'gráf jan00'!$A$1:$AK$41"}</definedName>
    <definedName name="_____ago6" localSheetId="22" hidden="1">{"'gráf jan00'!$A$1:$AK$41"}</definedName>
    <definedName name="_____ago6" localSheetId="19" hidden="1">{"'gráf jan00'!$A$1:$AK$41"}</definedName>
    <definedName name="_____ago6" localSheetId="21" hidden="1">{"'gráf jan00'!$A$1:$AK$41"}</definedName>
    <definedName name="_____ago6" localSheetId="20" hidden="1">{"'gráf jan00'!$A$1:$AK$41"}</definedName>
    <definedName name="_____ago6" localSheetId="18" hidden="1">{"'gráf jan00'!$A$1:$AK$41"}</definedName>
    <definedName name="_____ago6" localSheetId="17" hidden="1">{"'gráf jan00'!$A$1:$AK$41"}</definedName>
    <definedName name="_____ago6" localSheetId="15" hidden="1">{"'gráf jan00'!$A$1:$AK$41"}</definedName>
    <definedName name="_____ago6" localSheetId="12" hidden="1">{"'gráf jan00'!$A$1:$AK$41"}</definedName>
    <definedName name="_____ago6" localSheetId="38" hidden="1">{"'gráf jan00'!$A$1:$AK$41"}</definedName>
    <definedName name="_____ago6" localSheetId="37" hidden="1">{"'gráf jan00'!$A$1:$AK$41"}</definedName>
    <definedName name="_____ago6" localSheetId="36" hidden="1">{"'gráf jan00'!$A$1:$AK$41"}</definedName>
    <definedName name="_____ago6" localSheetId="34" hidden="1">{"'gráf jan00'!$A$1:$AK$41"}</definedName>
    <definedName name="_____ago6" localSheetId="35" hidden="1">{"'gráf jan00'!$A$1:$AK$41"}</definedName>
    <definedName name="_____ago6" localSheetId="30" hidden="1">{"'gráf jan00'!$A$1:$AK$41"}</definedName>
    <definedName name="_____ago6" hidden="1">{"'gráf jan00'!$A$1:$AK$41"}</definedName>
    <definedName name="_____ago7" localSheetId="25" hidden="1">{"'gráf jan00'!$A$1:$AK$41"}</definedName>
    <definedName name="_____ago7" localSheetId="16" hidden="1">{"'gráf jan00'!$A$1:$AK$41"}</definedName>
    <definedName name="_____ago7" localSheetId="14" hidden="1">{"'gráf jan00'!$A$1:$AK$41"}</definedName>
    <definedName name="_____ago7" localSheetId="13" hidden="1">{"'gráf jan00'!$A$1:$AK$41"}</definedName>
    <definedName name="_____ago7" localSheetId="11" hidden="1">{"'gráf jan00'!$A$1:$AK$41"}</definedName>
    <definedName name="_____ago7" localSheetId="10" hidden="1">{"'gráf jan00'!$A$1:$AK$41"}</definedName>
    <definedName name="_____ago7" localSheetId="9" hidden="1">{"'gráf jan00'!$A$1:$AK$41"}</definedName>
    <definedName name="_____ago7" localSheetId="8" hidden="1">{"'gráf jan00'!$A$1:$AK$41"}</definedName>
    <definedName name="_____ago7" localSheetId="7" hidden="1">{"'gráf jan00'!$A$1:$AK$41"}</definedName>
    <definedName name="_____ago7" localSheetId="33" hidden="1">{"'gráf jan00'!$A$1:$AK$41"}</definedName>
    <definedName name="_____ago7" localSheetId="32" hidden="1">{"'gráf jan00'!$A$1:$AK$41"}</definedName>
    <definedName name="_____ago7" localSheetId="31" hidden="1">{"'gráf jan00'!$A$1:$AK$41"}</definedName>
    <definedName name="_____ago7" localSheetId="29" hidden="1">{"'gráf jan00'!$A$1:$AK$41"}</definedName>
    <definedName name="_____ago7" localSheetId="28" hidden="1">{"'gráf jan00'!$A$1:$AK$41"}</definedName>
    <definedName name="_____ago7" localSheetId="27" hidden="1">{"'gráf jan00'!$A$1:$AK$41"}</definedName>
    <definedName name="_____ago7" localSheetId="24" hidden="1">{"'gráf jan00'!$A$1:$AK$41"}</definedName>
    <definedName name="_____ago7" localSheetId="26" hidden="1">{"'gráf jan00'!$A$1:$AK$41"}</definedName>
    <definedName name="_____ago7" localSheetId="23" hidden="1">{"'gráf jan00'!$A$1:$AK$41"}</definedName>
    <definedName name="_____ago7" localSheetId="22" hidden="1">{"'gráf jan00'!$A$1:$AK$41"}</definedName>
    <definedName name="_____ago7" localSheetId="19" hidden="1">{"'gráf jan00'!$A$1:$AK$41"}</definedName>
    <definedName name="_____ago7" localSheetId="21" hidden="1">{"'gráf jan00'!$A$1:$AK$41"}</definedName>
    <definedName name="_____ago7" localSheetId="20" hidden="1">{"'gráf jan00'!$A$1:$AK$41"}</definedName>
    <definedName name="_____ago7" localSheetId="18" hidden="1">{"'gráf jan00'!$A$1:$AK$41"}</definedName>
    <definedName name="_____ago7" localSheetId="17" hidden="1">{"'gráf jan00'!$A$1:$AK$41"}</definedName>
    <definedName name="_____ago7" localSheetId="15" hidden="1">{"'gráf jan00'!$A$1:$AK$41"}</definedName>
    <definedName name="_____ago7" localSheetId="12" hidden="1">{"'gráf jan00'!$A$1:$AK$41"}</definedName>
    <definedName name="_____ago7" localSheetId="38" hidden="1">{"'gráf jan00'!$A$1:$AK$41"}</definedName>
    <definedName name="_____ago7" localSheetId="37" hidden="1">{"'gráf jan00'!$A$1:$AK$41"}</definedName>
    <definedName name="_____ago7" localSheetId="36" hidden="1">{"'gráf jan00'!$A$1:$AK$41"}</definedName>
    <definedName name="_____ago7" localSheetId="34" hidden="1">{"'gráf jan00'!$A$1:$AK$41"}</definedName>
    <definedName name="_____ago7" localSheetId="35" hidden="1">{"'gráf jan00'!$A$1:$AK$41"}</definedName>
    <definedName name="_____ago7" localSheetId="30" hidden="1">{"'gráf jan00'!$A$1:$AK$41"}</definedName>
    <definedName name="_____ago7" hidden="1">{"'gráf jan00'!$A$1:$AK$41"}</definedName>
    <definedName name="_____ago8" localSheetId="25" hidden="1">{"'gráf jan00'!$A$1:$AK$41"}</definedName>
    <definedName name="_____ago8" localSheetId="16" hidden="1">{"'gráf jan00'!$A$1:$AK$41"}</definedName>
    <definedName name="_____ago8" localSheetId="14" hidden="1">{"'gráf jan00'!$A$1:$AK$41"}</definedName>
    <definedName name="_____ago8" localSheetId="13" hidden="1">{"'gráf jan00'!$A$1:$AK$41"}</definedName>
    <definedName name="_____ago8" localSheetId="11" hidden="1">{"'gráf jan00'!$A$1:$AK$41"}</definedName>
    <definedName name="_____ago8" localSheetId="10" hidden="1">{"'gráf jan00'!$A$1:$AK$41"}</definedName>
    <definedName name="_____ago8" localSheetId="9" hidden="1">{"'gráf jan00'!$A$1:$AK$41"}</definedName>
    <definedName name="_____ago8" localSheetId="8" hidden="1">{"'gráf jan00'!$A$1:$AK$41"}</definedName>
    <definedName name="_____ago8" localSheetId="7" hidden="1">{"'gráf jan00'!$A$1:$AK$41"}</definedName>
    <definedName name="_____ago8" localSheetId="33" hidden="1">{"'gráf jan00'!$A$1:$AK$41"}</definedName>
    <definedName name="_____ago8" localSheetId="32" hidden="1">{"'gráf jan00'!$A$1:$AK$41"}</definedName>
    <definedName name="_____ago8" localSheetId="31" hidden="1">{"'gráf jan00'!$A$1:$AK$41"}</definedName>
    <definedName name="_____ago8" localSheetId="29" hidden="1">{"'gráf jan00'!$A$1:$AK$41"}</definedName>
    <definedName name="_____ago8" localSheetId="28" hidden="1">{"'gráf jan00'!$A$1:$AK$41"}</definedName>
    <definedName name="_____ago8" localSheetId="27" hidden="1">{"'gráf jan00'!$A$1:$AK$41"}</definedName>
    <definedName name="_____ago8" localSheetId="24" hidden="1">{"'gráf jan00'!$A$1:$AK$41"}</definedName>
    <definedName name="_____ago8" localSheetId="26" hidden="1">{"'gráf jan00'!$A$1:$AK$41"}</definedName>
    <definedName name="_____ago8" localSheetId="23" hidden="1">{"'gráf jan00'!$A$1:$AK$41"}</definedName>
    <definedName name="_____ago8" localSheetId="22" hidden="1">{"'gráf jan00'!$A$1:$AK$41"}</definedName>
    <definedName name="_____ago8" localSheetId="19" hidden="1">{"'gráf jan00'!$A$1:$AK$41"}</definedName>
    <definedName name="_____ago8" localSheetId="21" hidden="1">{"'gráf jan00'!$A$1:$AK$41"}</definedName>
    <definedName name="_____ago8" localSheetId="20" hidden="1">{"'gráf jan00'!$A$1:$AK$41"}</definedName>
    <definedName name="_____ago8" localSheetId="18" hidden="1">{"'gráf jan00'!$A$1:$AK$41"}</definedName>
    <definedName name="_____ago8" localSheetId="17" hidden="1">{"'gráf jan00'!$A$1:$AK$41"}</definedName>
    <definedName name="_____ago8" localSheetId="15" hidden="1">{"'gráf jan00'!$A$1:$AK$41"}</definedName>
    <definedName name="_____ago8" localSheetId="12" hidden="1">{"'gráf jan00'!$A$1:$AK$41"}</definedName>
    <definedName name="_____ago8" localSheetId="38" hidden="1">{"'gráf jan00'!$A$1:$AK$41"}</definedName>
    <definedName name="_____ago8" localSheetId="37" hidden="1">{"'gráf jan00'!$A$1:$AK$41"}</definedName>
    <definedName name="_____ago8" localSheetId="36" hidden="1">{"'gráf jan00'!$A$1:$AK$41"}</definedName>
    <definedName name="_____ago8" localSheetId="34" hidden="1">{"'gráf jan00'!$A$1:$AK$41"}</definedName>
    <definedName name="_____ago8" localSheetId="35" hidden="1">{"'gráf jan00'!$A$1:$AK$41"}</definedName>
    <definedName name="_____ago8" localSheetId="30" hidden="1">{"'gráf jan00'!$A$1:$AK$41"}</definedName>
    <definedName name="_____ago8" hidden="1">{"'gráf jan00'!$A$1:$AK$41"}</definedName>
    <definedName name="_____ago9" localSheetId="25" hidden="1">{"'gráf jan00'!$A$1:$AK$41"}</definedName>
    <definedName name="_____ago9" localSheetId="16" hidden="1">{"'gráf jan00'!$A$1:$AK$41"}</definedName>
    <definedName name="_____ago9" localSheetId="14" hidden="1">{"'gráf jan00'!$A$1:$AK$41"}</definedName>
    <definedName name="_____ago9" localSheetId="13" hidden="1">{"'gráf jan00'!$A$1:$AK$41"}</definedName>
    <definedName name="_____ago9" localSheetId="11" hidden="1">{"'gráf jan00'!$A$1:$AK$41"}</definedName>
    <definedName name="_____ago9" localSheetId="10" hidden="1">{"'gráf jan00'!$A$1:$AK$41"}</definedName>
    <definedName name="_____ago9" localSheetId="9" hidden="1">{"'gráf jan00'!$A$1:$AK$41"}</definedName>
    <definedName name="_____ago9" localSheetId="8" hidden="1">{"'gráf jan00'!$A$1:$AK$41"}</definedName>
    <definedName name="_____ago9" localSheetId="7" hidden="1">{"'gráf jan00'!$A$1:$AK$41"}</definedName>
    <definedName name="_____ago9" localSheetId="33" hidden="1">{"'gráf jan00'!$A$1:$AK$41"}</definedName>
    <definedName name="_____ago9" localSheetId="32" hidden="1">{"'gráf jan00'!$A$1:$AK$41"}</definedName>
    <definedName name="_____ago9" localSheetId="31" hidden="1">{"'gráf jan00'!$A$1:$AK$41"}</definedName>
    <definedName name="_____ago9" localSheetId="29" hidden="1">{"'gráf jan00'!$A$1:$AK$41"}</definedName>
    <definedName name="_____ago9" localSheetId="28" hidden="1">{"'gráf jan00'!$A$1:$AK$41"}</definedName>
    <definedName name="_____ago9" localSheetId="27" hidden="1">{"'gráf jan00'!$A$1:$AK$41"}</definedName>
    <definedName name="_____ago9" localSheetId="24" hidden="1">{"'gráf jan00'!$A$1:$AK$41"}</definedName>
    <definedName name="_____ago9" localSheetId="26" hidden="1">{"'gráf jan00'!$A$1:$AK$41"}</definedName>
    <definedName name="_____ago9" localSheetId="23" hidden="1">{"'gráf jan00'!$A$1:$AK$41"}</definedName>
    <definedName name="_____ago9" localSheetId="22" hidden="1">{"'gráf jan00'!$A$1:$AK$41"}</definedName>
    <definedName name="_____ago9" localSheetId="19" hidden="1">{"'gráf jan00'!$A$1:$AK$41"}</definedName>
    <definedName name="_____ago9" localSheetId="21" hidden="1">{"'gráf jan00'!$A$1:$AK$41"}</definedName>
    <definedName name="_____ago9" localSheetId="20" hidden="1">{"'gráf jan00'!$A$1:$AK$41"}</definedName>
    <definedName name="_____ago9" localSheetId="18" hidden="1">{"'gráf jan00'!$A$1:$AK$41"}</definedName>
    <definedName name="_____ago9" localSheetId="17" hidden="1">{"'gráf jan00'!$A$1:$AK$41"}</definedName>
    <definedName name="_____ago9" localSheetId="15" hidden="1">{"'gráf jan00'!$A$1:$AK$41"}</definedName>
    <definedName name="_____ago9" localSheetId="12" hidden="1">{"'gráf jan00'!$A$1:$AK$41"}</definedName>
    <definedName name="_____ago9" localSheetId="38" hidden="1">{"'gráf jan00'!$A$1:$AK$41"}</definedName>
    <definedName name="_____ago9" localSheetId="37" hidden="1">{"'gráf jan00'!$A$1:$AK$41"}</definedName>
    <definedName name="_____ago9" localSheetId="36" hidden="1">{"'gráf jan00'!$A$1:$AK$41"}</definedName>
    <definedName name="_____ago9" localSheetId="34" hidden="1">{"'gráf jan00'!$A$1:$AK$41"}</definedName>
    <definedName name="_____ago9" localSheetId="35" hidden="1">{"'gráf jan00'!$A$1:$AK$41"}</definedName>
    <definedName name="_____ago9" localSheetId="30" hidden="1">{"'gráf jan00'!$A$1:$AK$41"}</definedName>
    <definedName name="_____ago9" hidden="1">{"'gráf jan00'!$A$1:$AK$41"}</definedName>
    <definedName name="_____ago99999" localSheetId="25" hidden="1">{"'gráf jan00'!$A$1:$AK$41"}</definedName>
    <definedName name="_____ago99999" localSheetId="16" hidden="1">{"'gráf jan00'!$A$1:$AK$41"}</definedName>
    <definedName name="_____ago99999" localSheetId="14" hidden="1">{"'gráf jan00'!$A$1:$AK$41"}</definedName>
    <definedName name="_____ago99999" localSheetId="13" hidden="1">{"'gráf jan00'!$A$1:$AK$41"}</definedName>
    <definedName name="_____ago99999" localSheetId="11" hidden="1">{"'gráf jan00'!$A$1:$AK$41"}</definedName>
    <definedName name="_____ago99999" localSheetId="10" hidden="1">{"'gráf jan00'!$A$1:$AK$41"}</definedName>
    <definedName name="_____ago99999" localSheetId="9" hidden="1">{"'gráf jan00'!$A$1:$AK$41"}</definedName>
    <definedName name="_____ago99999" localSheetId="8" hidden="1">{"'gráf jan00'!$A$1:$AK$41"}</definedName>
    <definedName name="_____ago99999" localSheetId="7" hidden="1">{"'gráf jan00'!$A$1:$AK$41"}</definedName>
    <definedName name="_____ago99999" localSheetId="33" hidden="1">{"'gráf jan00'!$A$1:$AK$41"}</definedName>
    <definedName name="_____ago99999" localSheetId="32" hidden="1">{"'gráf jan00'!$A$1:$AK$41"}</definedName>
    <definedName name="_____ago99999" localSheetId="31" hidden="1">{"'gráf jan00'!$A$1:$AK$41"}</definedName>
    <definedName name="_____ago99999" localSheetId="29" hidden="1">{"'gráf jan00'!$A$1:$AK$41"}</definedName>
    <definedName name="_____ago99999" localSheetId="28" hidden="1">{"'gráf jan00'!$A$1:$AK$41"}</definedName>
    <definedName name="_____ago99999" localSheetId="27" hidden="1">{"'gráf jan00'!$A$1:$AK$41"}</definedName>
    <definedName name="_____ago99999" localSheetId="24" hidden="1">{"'gráf jan00'!$A$1:$AK$41"}</definedName>
    <definedName name="_____ago99999" localSheetId="26" hidden="1">{"'gráf jan00'!$A$1:$AK$41"}</definedName>
    <definedName name="_____ago99999" localSheetId="23" hidden="1">{"'gráf jan00'!$A$1:$AK$41"}</definedName>
    <definedName name="_____ago99999" localSheetId="22" hidden="1">{"'gráf jan00'!$A$1:$AK$41"}</definedName>
    <definedName name="_____ago99999" localSheetId="19" hidden="1">{"'gráf jan00'!$A$1:$AK$41"}</definedName>
    <definedName name="_____ago99999" localSheetId="21" hidden="1">{"'gráf jan00'!$A$1:$AK$41"}</definedName>
    <definedName name="_____ago99999" localSheetId="20" hidden="1">{"'gráf jan00'!$A$1:$AK$41"}</definedName>
    <definedName name="_____ago99999" localSheetId="18" hidden="1">{"'gráf jan00'!$A$1:$AK$41"}</definedName>
    <definedName name="_____ago99999" localSheetId="17" hidden="1">{"'gráf jan00'!$A$1:$AK$41"}</definedName>
    <definedName name="_____ago99999" localSheetId="15" hidden="1">{"'gráf jan00'!$A$1:$AK$41"}</definedName>
    <definedName name="_____ago99999" localSheetId="12" hidden="1">{"'gráf jan00'!$A$1:$AK$41"}</definedName>
    <definedName name="_____ago99999" localSheetId="38" hidden="1">{"'gráf jan00'!$A$1:$AK$41"}</definedName>
    <definedName name="_____ago99999" localSheetId="37" hidden="1">{"'gráf jan00'!$A$1:$AK$41"}</definedName>
    <definedName name="_____ago99999" localSheetId="36" hidden="1">{"'gráf jan00'!$A$1:$AK$41"}</definedName>
    <definedName name="_____ago99999" localSheetId="34" hidden="1">{"'gráf jan00'!$A$1:$AK$41"}</definedName>
    <definedName name="_____ago99999" localSheetId="35" hidden="1">{"'gráf jan00'!$A$1:$AK$41"}</definedName>
    <definedName name="_____ago99999" localSheetId="30" hidden="1">{"'gráf jan00'!$A$1:$AK$41"}</definedName>
    <definedName name="_____ago99999" hidden="1">{"'gráf jan00'!$A$1:$AK$41"}</definedName>
    <definedName name="_____arq1" localSheetId="25" hidden="1">{"'REL CUSTODIF'!$B$1:$H$72"}</definedName>
    <definedName name="_____arq1" localSheetId="16" hidden="1">{"'REL CUSTODIF'!$B$1:$H$72"}</definedName>
    <definedName name="_____arq1" localSheetId="14" hidden="1">{"'REL CUSTODIF'!$B$1:$H$72"}</definedName>
    <definedName name="_____arq1" localSheetId="13" hidden="1">{"'REL CUSTODIF'!$B$1:$H$72"}</definedName>
    <definedName name="_____arq1" localSheetId="11" hidden="1">{"'REL CUSTODIF'!$B$1:$H$72"}</definedName>
    <definedName name="_____arq1" localSheetId="10" hidden="1">{"'REL CUSTODIF'!$B$1:$H$72"}</definedName>
    <definedName name="_____arq1" localSheetId="9" hidden="1">{"'REL CUSTODIF'!$B$1:$H$72"}</definedName>
    <definedName name="_____arq1" localSheetId="8" hidden="1">{"'REL CUSTODIF'!$B$1:$H$72"}</definedName>
    <definedName name="_____arq1" localSheetId="7" hidden="1">{"'REL CUSTODIF'!$B$1:$H$72"}</definedName>
    <definedName name="_____arq1" localSheetId="33" hidden="1">{"'REL CUSTODIF'!$B$1:$H$72"}</definedName>
    <definedName name="_____arq1" localSheetId="32" hidden="1">{"'REL CUSTODIF'!$B$1:$H$72"}</definedName>
    <definedName name="_____arq1" localSheetId="31" hidden="1">{"'REL CUSTODIF'!$B$1:$H$72"}</definedName>
    <definedName name="_____arq1" localSheetId="29" hidden="1">{"'REL CUSTODIF'!$B$1:$H$72"}</definedName>
    <definedName name="_____arq1" localSheetId="28" hidden="1">{"'REL CUSTODIF'!$B$1:$H$72"}</definedName>
    <definedName name="_____arq1" localSheetId="27" hidden="1">{"'REL CUSTODIF'!$B$1:$H$72"}</definedName>
    <definedName name="_____arq1" localSheetId="24" hidden="1">{"'REL CUSTODIF'!$B$1:$H$72"}</definedName>
    <definedName name="_____arq1" localSheetId="26" hidden="1">{"'REL CUSTODIF'!$B$1:$H$72"}</definedName>
    <definedName name="_____arq1" localSheetId="23" hidden="1">{"'REL CUSTODIF'!$B$1:$H$72"}</definedName>
    <definedName name="_____arq1" localSheetId="22" hidden="1">{"'REL CUSTODIF'!$B$1:$H$72"}</definedName>
    <definedName name="_____arq1" localSheetId="19" hidden="1">{"'REL CUSTODIF'!$B$1:$H$72"}</definedName>
    <definedName name="_____arq1" localSheetId="21" hidden="1">{"'REL CUSTODIF'!$B$1:$H$72"}</definedName>
    <definedName name="_____arq1" localSheetId="20" hidden="1">{"'REL CUSTODIF'!$B$1:$H$72"}</definedName>
    <definedName name="_____arq1" localSheetId="18" hidden="1">{"'REL CUSTODIF'!$B$1:$H$72"}</definedName>
    <definedName name="_____arq1" localSheetId="17" hidden="1">{"'REL CUSTODIF'!$B$1:$H$72"}</definedName>
    <definedName name="_____arq1" localSheetId="15" hidden="1">{"'REL CUSTODIF'!$B$1:$H$72"}</definedName>
    <definedName name="_____arq1" localSheetId="12" hidden="1">{"'REL CUSTODIF'!$B$1:$H$72"}</definedName>
    <definedName name="_____arq1" localSheetId="38" hidden="1">{"'REL CUSTODIF'!$B$1:$H$72"}</definedName>
    <definedName name="_____arq1" localSheetId="37" hidden="1">{"'REL CUSTODIF'!$B$1:$H$72"}</definedName>
    <definedName name="_____arq1" localSheetId="36" hidden="1">{"'REL CUSTODIF'!$B$1:$H$72"}</definedName>
    <definedName name="_____arq1" localSheetId="34" hidden="1">{"'REL CUSTODIF'!$B$1:$H$72"}</definedName>
    <definedName name="_____arq1" localSheetId="35" hidden="1">{"'REL CUSTODIF'!$B$1:$H$72"}</definedName>
    <definedName name="_____arq1" localSheetId="30" hidden="1">{"'REL CUSTODIF'!$B$1:$H$72"}</definedName>
    <definedName name="_____arq1" hidden="1">{"'REL CUSTODIF'!$B$1:$H$72"}</definedName>
    <definedName name="_____ba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DEF2" localSheetId="25" hidden="1">{#N/A,#N/A,FALSE,"DEF1";#N/A,#N/A,FALSE,"DEF2";#N/A,#N/A,FALSE,"DEF3"}</definedName>
    <definedName name="_____DEF2" localSheetId="16" hidden="1">{#N/A,#N/A,FALSE,"DEF1";#N/A,#N/A,FALSE,"DEF2";#N/A,#N/A,FALSE,"DEF3"}</definedName>
    <definedName name="_____DEF2" localSheetId="14" hidden="1">{#N/A,#N/A,FALSE,"DEF1";#N/A,#N/A,FALSE,"DEF2";#N/A,#N/A,FALSE,"DEF3"}</definedName>
    <definedName name="_____DEF2" localSheetId="13" hidden="1">{#N/A,#N/A,FALSE,"DEF1";#N/A,#N/A,FALSE,"DEF2";#N/A,#N/A,FALSE,"DEF3"}</definedName>
    <definedName name="_____DEF2" localSheetId="11" hidden="1">{#N/A,#N/A,FALSE,"DEF1";#N/A,#N/A,FALSE,"DEF2";#N/A,#N/A,FALSE,"DEF3"}</definedName>
    <definedName name="_____DEF2" localSheetId="10" hidden="1">{#N/A,#N/A,FALSE,"DEF1";#N/A,#N/A,FALSE,"DEF2";#N/A,#N/A,FALSE,"DEF3"}</definedName>
    <definedName name="_____DEF2" localSheetId="9" hidden="1">{#N/A,#N/A,FALSE,"DEF1";#N/A,#N/A,FALSE,"DEF2";#N/A,#N/A,FALSE,"DEF3"}</definedName>
    <definedName name="_____DEF2" localSheetId="8" hidden="1">{#N/A,#N/A,FALSE,"DEF1";#N/A,#N/A,FALSE,"DEF2";#N/A,#N/A,FALSE,"DEF3"}</definedName>
    <definedName name="_____DEF2" localSheetId="7" hidden="1">{#N/A,#N/A,FALSE,"DEF1";#N/A,#N/A,FALSE,"DEF2";#N/A,#N/A,FALSE,"DEF3"}</definedName>
    <definedName name="_____DEF2" localSheetId="33" hidden="1">{#N/A,#N/A,FALSE,"DEF1";#N/A,#N/A,FALSE,"DEF2";#N/A,#N/A,FALSE,"DEF3"}</definedName>
    <definedName name="_____DEF2" localSheetId="32" hidden="1">{#N/A,#N/A,FALSE,"DEF1";#N/A,#N/A,FALSE,"DEF2";#N/A,#N/A,FALSE,"DEF3"}</definedName>
    <definedName name="_____DEF2" localSheetId="31" hidden="1">{#N/A,#N/A,FALSE,"DEF1";#N/A,#N/A,FALSE,"DEF2";#N/A,#N/A,FALSE,"DEF3"}</definedName>
    <definedName name="_____DEF2" localSheetId="29" hidden="1">{#N/A,#N/A,FALSE,"DEF1";#N/A,#N/A,FALSE,"DEF2";#N/A,#N/A,FALSE,"DEF3"}</definedName>
    <definedName name="_____DEF2" localSheetId="28" hidden="1">{#N/A,#N/A,FALSE,"DEF1";#N/A,#N/A,FALSE,"DEF2";#N/A,#N/A,FALSE,"DEF3"}</definedName>
    <definedName name="_____DEF2" localSheetId="27" hidden="1">{#N/A,#N/A,FALSE,"DEF1";#N/A,#N/A,FALSE,"DEF2";#N/A,#N/A,FALSE,"DEF3"}</definedName>
    <definedName name="_____DEF2" localSheetId="24" hidden="1">{#N/A,#N/A,FALSE,"DEF1";#N/A,#N/A,FALSE,"DEF2";#N/A,#N/A,FALSE,"DEF3"}</definedName>
    <definedName name="_____DEF2" localSheetId="26" hidden="1">{#N/A,#N/A,FALSE,"DEF1";#N/A,#N/A,FALSE,"DEF2";#N/A,#N/A,FALSE,"DEF3"}</definedName>
    <definedName name="_____DEF2" localSheetId="23" hidden="1">{#N/A,#N/A,FALSE,"DEF1";#N/A,#N/A,FALSE,"DEF2";#N/A,#N/A,FALSE,"DEF3"}</definedName>
    <definedName name="_____DEF2" localSheetId="22" hidden="1">{#N/A,#N/A,FALSE,"DEF1";#N/A,#N/A,FALSE,"DEF2";#N/A,#N/A,FALSE,"DEF3"}</definedName>
    <definedName name="_____DEF2" localSheetId="19" hidden="1">{#N/A,#N/A,FALSE,"DEF1";#N/A,#N/A,FALSE,"DEF2";#N/A,#N/A,FALSE,"DEF3"}</definedName>
    <definedName name="_____DEF2" localSheetId="21" hidden="1">{#N/A,#N/A,FALSE,"DEF1";#N/A,#N/A,FALSE,"DEF2";#N/A,#N/A,FALSE,"DEF3"}</definedName>
    <definedName name="_____DEF2" localSheetId="20" hidden="1">{#N/A,#N/A,FALSE,"DEF1";#N/A,#N/A,FALSE,"DEF2";#N/A,#N/A,FALSE,"DEF3"}</definedName>
    <definedName name="_____DEF2" localSheetId="18" hidden="1">{#N/A,#N/A,FALSE,"DEF1";#N/A,#N/A,FALSE,"DEF2";#N/A,#N/A,FALSE,"DEF3"}</definedName>
    <definedName name="_____DEF2" localSheetId="17" hidden="1">{#N/A,#N/A,FALSE,"DEF1";#N/A,#N/A,FALSE,"DEF2";#N/A,#N/A,FALSE,"DEF3"}</definedName>
    <definedName name="_____DEF2" localSheetId="15" hidden="1">{#N/A,#N/A,FALSE,"DEF1";#N/A,#N/A,FALSE,"DEF2";#N/A,#N/A,FALSE,"DEF3"}</definedName>
    <definedName name="_____DEF2" localSheetId="12" hidden="1">{#N/A,#N/A,FALSE,"DEF1";#N/A,#N/A,FALSE,"DEF2";#N/A,#N/A,FALSE,"DEF3"}</definedName>
    <definedName name="_____DEF2" localSheetId="38" hidden="1">{#N/A,#N/A,FALSE,"DEF1";#N/A,#N/A,FALSE,"DEF2";#N/A,#N/A,FALSE,"DEF3"}</definedName>
    <definedName name="_____DEF2" localSheetId="37" hidden="1">{#N/A,#N/A,FALSE,"DEF1";#N/A,#N/A,FALSE,"DEF2";#N/A,#N/A,FALSE,"DEF3"}</definedName>
    <definedName name="_____DEF2" localSheetId="36" hidden="1">{#N/A,#N/A,FALSE,"DEF1";#N/A,#N/A,FALSE,"DEF2";#N/A,#N/A,FALSE,"DEF3"}</definedName>
    <definedName name="_____DEF2" localSheetId="34" hidden="1">{#N/A,#N/A,FALSE,"DEF1";#N/A,#N/A,FALSE,"DEF2";#N/A,#N/A,FALSE,"DEF3"}</definedName>
    <definedName name="_____DEF2" localSheetId="35" hidden="1">{#N/A,#N/A,FALSE,"DEF1";#N/A,#N/A,FALSE,"DEF2";#N/A,#N/A,FALSE,"DEF3"}</definedName>
    <definedName name="_____DEF2" localSheetId="30" hidden="1">{#N/A,#N/A,FALSE,"DEF1";#N/A,#N/A,FALSE,"DEF2";#N/A,#N/A,FALSE,"DEF3"}</definedName>
    <definedName name="_____DEF2" hidden="1">{#N/A,#N/A,FALSE,"DEF1";#N/A,#N/A,FALSE,"DEF2";#N/A,#N/A,FALSE,"DEF3"}</definedName>
    <definedName name="_____DEF3" localSheetId="25" hidden="1">{#N/A,#N/A,FALSE,"DEF1";#N/A,#N/A,FALSE,"DEF2";#N/A,#N/A,FALSE,"DEF3"}</definedName>
    <definedName name="_____DEF3" localSheetId="16" hidden="1">{#N/A,#N/A,FALSE,"DEF1";#N/A,#N/A,FALSE,"DEF2";#N/A,#N/A,FALSE,"DEF3"}</definedName>
    <definedName name="_____DEF3" localSheetId="14" hidden="1">{#N/A,#N/A,FALSE,"DEF1";#N/A,#N/A,FALSE,"DEF2";#N/A,#N/A,FALSE,"DEF3"}</definedName>
    <definedName name="_____DEF3" localSheetId="13" hidden="1">{#N/A,#N/A,FALSE,"DEF1";#N/A,#N/A,FALSE,"DEF2";#N/A,#N/A,FALSE,"DEF3"}</definedName>
    <definedName name="_____DEF3" localSheetId="11" hidden="1">{#N/A,#N/A,FALSE,"DEF1";#N/A,#N/A,FALSE,"DEF2";#N/A,#N/A,FALSE,"DEF3"}</definedName>
    <definedName name="_____DEF3" localSheetId="10" hidden="1">{#N/A,#N/A,FALSE,"DEF1";#N/A,#N/A,FALSE,"DEF2";#N/A,#N/A,FALSE,"DEF3"}</definedName>
    <definedName name="_____DEF3" localSheetId="9" hidden="1">{#N/A,#N/A,FALSE,"DEF1";#N/A,#N/A,FALSE,"DEF2";#N/A,#N/A,FALSE,"DEF3"}</definedName>
    <definedName name="_____DEF3" localSheetId="8" hidden="1">{#N/A,#N/A,FALSE,"DEF1";#N/A,#N/A,FALSE,"DEF2";#N/A,#N/A,FALSE,"DEF3"}</definedName>
    <definedName name="_____DEF3" localSheetId="7" hidden="1">{#N/A,#N/A,FALSE,"DEF1";#N/A,#N/A,FALSE,"DEF2";#N/A,#N/A,FALSE,"DEF3"}</definedName>
    <definedName name="_____DEF3" localSheetId="33" hidden="1">{#N/A,#N/A,FALSE,"DEF1";#N/A,#N/A,FALSE,"DEF2";#N/A,#N/A,FALSE,"DEF3"}</definedName>
    <definedName name="_____DEF3" localSheetId="32" hidden="1">{#N/A,#N/A,FALSE,"DEF1";#N/A,#N/A,FALSE,"DEF2";#N/A,#N/A,FALSE,"DEF3"}</definedName>
    <definedName name="_____DEF3" localSheetId="31" hidden="1">{#N/A,#N/A,FALSE,"DEF1";#N/A,#N/A,FALSE,"DEF2";#N/A,#N/A,FALSE,"DEF3"}</definedName>
    <definedName name="_____DEF3" localSheetId="29" hidden="1">{#N/A,#N/A,FALSE,"DEF1";#N/A,#N/A,FALSE,"DEF2";#N/A,#N/A,FALSE,"DEF3"}</definedName>
    <definedName name="_____DEF3" localSheetId="28" hidden="1">{#N/A,#N/A,FALSE,"DEF1";#N/A,#N/A,FALSE,"DEF2";#N/A,#N/A,FALSE,"DEF3"}</definedName>
    <definedName name="_____DEF3" localSheetId="27" hidden="1">{#N/A,#N/A,FALSE,"DEF1";#N/A,#N/A,FALSE,"DEF2";#N/A,#N/A,FALSE,"DEF3"}</definedName>
    <definedName name="_____DEF3" localSheetId="24" hidden="1">{#N/A,#N/A,FALSE,"DEF1";#N/A,#N/A,FALSE,"DEF2";#N/A,#N/A,FALSE,"DEF3"}</definedName>
    <definedName name="_____DEF3" localSheetId="26" hidden="1">{#N/A,#N/A,FALSE,"DEF1";#N/A,#N/A,FALSE,"DEF2";#N/A,#N/A,FALSE,"DEF3"}</definedName>
    <definedName name="_____DEF3" localSheetId="23" hidden="1">{#N/A,#N/A,FALSE,"DEF1";#N/A,#N/A,FALSE,"DEF2";#N/A,#N/A,FALSE,"DEF3"}</definedName>
    <definedName name="_____DEF3" localSheetId="22" hidden="1">{#N/A,#N/A,FALSE,"DEF1";#N/A,#N/A,FALSE,"DEF2";#N/A,#N/A,FALSE,"DEF3"}</definedName>
    <definedName name="_____DEF3" localSheetId="19" hidden="1">{#N/A,#N/A,FALSE,"DEF1";#N/A,#N/A,FALSE,"DEF2";#N/A,#N/A,FALSE,"DEF3"}</definedName>
    <definedName name="_____DEF3" localSheetId="21" hidden="1">{#N/A,#N/A,FALSE,"DEF1";#N/A,#N/A,FALSE,"DEF2";#N/A,#N/A,FALSE,"DEF3"}</definedName>
    <definedName name="_____DEF3" localSheetId="20" hidden="1">{#N/A,#N/A,FALSE,"DEF1";#N/A,#N/A,FALSE,"DEF2";#N/A,#N/A,FALSE,"DEF3"}</definedName>
    <definedName name="_____DEF3" localSheetId="18" hidden="1">{#N/A,#N/A,FALSE,"DEF1";#N/A,#N/A,FALSE,"DEF2";#N/A,#N/A,FALSE,"DEF3"}</definedName>
    <definedName name="_____DEF3" localSheetId="17" hidden="1">{#N/A,#N/A,FALSE,"DEF1";#N/A,#N/A,FALSE,"DEF2";#N/A,#N/A,FALSE,"DEF3"}</definedName>
    <definedName name="_____DEF3" localSheetId="15" hidden="1">{#N/A,#N/A,FALSE,"DEF1";#N/A,#N/A,FALSE,"DEF2";#N/A,#N/A,FALSE,"DEF3"}</definedName>
    <definedName name="_____DEF3" localSheetId="12" hidden="1">{#N/A,#N/A,FALSE,"DEF1";#N/A,#N/A,FALSE,"DEF2";#N/A,#N/A,FALSE,"DEF3"}</definedName>
    <definedName name="_____DEF3" localSheetId="38" hidden="1">{#N/A,#N/A,FALSE,"DEF1";#N/A,#N/A,FALSE,"DEF2";#N/A,#N/A,FALSE,"DEF3"}</definedName>
    <definedName name="_____DEF3" localSheetId="37" hidden="1">{#N/A,#N/A,FALSE,"DEF1";#N/A,#N/A,FALSE,"DEF2";#N/A,#N/A,FALSE,"DEF3"}</definedName>
    <definedName name="_____DEF3" localSheetId="36" hidden="1">{#N/A,#N/A,FALSE,"DEF1";#N/A,#N/A,FALSE,"DEF2";#N/A,#N/A,FALSE,"DEF3"}</definedName>
    <definedName name="_____DEF3" localSheetId="34" hidden="1">{#N/A,#N/A,FALSE,"DEF1";#N/A,#N/A,FALSE,"DEF2";#N/A,#N/A,FALSE,"DEF3"}</definedName>
    <definedName name="_____DEF3" localSheetId="35" hidden="1">{#N/A,#N/A,FALSE,"DEF1";#N/A,#N/A,FALSE,"DEF2";#N/A,#N/A,FALSE,"DEF3"}</definedName>
    <definedName name="_____DEF3" localSheetId="30" hidden="1">{#N/A,#N/A,FALSE,"DEF1";#N/A,#N/A,FALSE,"DEF2";#N/A,#N/A,FALSE,"DEF3"}</definedName>
    <definedName name="_____DEF3" hidden="1">{#N/A,#N/A,FALSE,"DEF1";#N/A,#N/A,FALSE,"DEF2";#N/A,#N/A,FALSE,"DEF3"}</definedName>
    <definedName name="_____efc10" localSheetId="25" hidden="1">{"'RR'!$A$2:$E$81"}</definedName>
    <definedName name="_____efc10" localSheetId="16" hidden="1">{"'RR'!$A$2:$E$81"}</definedName>
    <definedName name="_____efc10" localSheetId="14" hidden="1">{"'RR'!$A$2:$E$81"}</definedName>
    <definedName name="_____efc10" localSheetId="13" hidden="1">{"'RR'!$A$2:$E$81"}</definedName>
    <definedName name="_____efc10" localSheetId="11" hidden="1">{"'RR'!$A$2:$E$81"}</definedName>
    <definedName name="_____efc10" localSheetId="10" hidden="1">{"'RR'!$A$2:$E$81"}</definedName>
    <definedName name="_____efc10" localSheetId="9" hidden="1">{"'RR'!$A$2:$E$81"}</definedName>
    <definedName name="_____efc10" localSheetId="8" hidden="1">{"'RR'!$A$2:$E$81"}</definedName>
    <definedName name="_____efc10" localSheetId="7" hidden="1">{"'RR'!$A$2:$E$81"}</definedName>
    <definedName name="_____efc10" localSheetId="33" hidden="1">{"'RR'!$A$2:$E$81"}</definedName>
    <definedName name="_____efc10" localSheetId="32" hidden="1">{"'RR'!$A$2:$E$81"}</definedName>
    <definedName name="_____efc10" localSheetId="31" hidden="1">{"'RR'!$A$2:$E$81"}</definedName>
    <definedName name="_____efc10" localSheetId="29" hidden="1">{"'RR'!$A$2:$E$81"}</definedName>
    <definedName name="_____efc10" localSheetId="28" hidden="1">{"'RR'!$A$2:$E$81"}</definedName>
    <definedName name="_____efc10" localSheetId="27" hidden="1">{"'RR'!$A$2:$E$81"}</definedName>
    <definedName name="_____efc10" localSheetId="24" hidden="1">{"'RR'!$A$2:$E$81"}</definedName>
    <definedName name="_____efc10" localSheetId="26" hidden="1">{"'RR'!$A$2:$E$81"}</definedName>
    <definedName name="_____efc10" localSheetId="23" hidden="1">{"'RR'!$A$2:$E$81"}</definedName>
    <definedName name="_____efc10" localSheetId="22" hidden="1">{"'RR'!$A$2:$E$81"}</definedName>
    <definedName name="_____efc10" localSheetId="19" hidden="1">{"'RR'!$A$2:$E$81"}</definedName>
    <definedName name="_____efc10" localSheetId="21" hidden="1">{"'RR'!$A$2:$E$81"}</definedName>
    <definedName name="_____efc10" localSheetId="20" hidden="1">{"'RR'!$A$2:$E$81"}</definedName>
    <definedName name="_____efc10" localSheetId="18" hidden="1">{"'RR'!$A$2:$E$81"}</definedName>
    <definedName name="_____efc10" localSheetId="17" hidden="1">{"'RR'!$A$2:$E$81"}</definedName>
    <definedName name="_____efc10" localSheetId="15" hidden="1">{"'RR'!$A$2:$E$81"}</definedName>
    <definedName name="_____efc10" localSheetId="12" hidden="1">{"'RR'!$A$2:$E$81"}</definedName>
    <definedName name="_____efc10" localSheetId="38" hidden="1">{"'RR'!$A$2:$E$81"}</definedName>
    <definedName name="_____efc10" localSheetId="37" hidden="1">{"'RR'!$A$2:$E$81"}</definedName>
    <definedName name="_____efc10" localSheetId="36" hidden="1">{"'RR'!$A$2:$E$81"}</definedName>
    <definedName name="_____efc10" localSheetId="34" hidden="1">{"'RR'!$A$2:$E$81"}</definedName>
    <definedName name="_____efc10" localSheetId="35" hidden="1">{"'RR'!$A$2:$E$81"}</definedName>
    <definedName name="_____efc10" localSheetId="30" hidden="1">{"'RR'!$A$2:$E$81"}</definedName>
    <definedName name="_____efc10" hidden="1">{"'RR'!$A$2:$E$81"}</definedName>
    <definedName name="_____EFC2" localSheetId="25" hidden="1">{"'RR'!$A$2:$E$81"}</definedName>
    <definedName name="_____EFC2" localSheetId="16" hidden="1">{"'RR'!$A$2:$E$81"}</definedName>
    <definedName name="_____EFC2" localSheetId="14" hidden="1">{"'RR'!$A$2:$E$81"}</definedName>
    <definedName name="_____EFC2" localSheetId="13" hidden="1">{"'RR'!$A$2:$E$81"}</definedName>
    <definedName name="_____EFC2" localSheetId="11" hidden="1">{"'RR'!$A$2:$E$81"}</definedName>
    <definedName name="_____EFC2" localSheetId="10" hidden="1">{"'RR'!$A$2:$E$81"}</definedName>
    <definedName name="_____EFC2" localSheetId="9" hidden="1">{"'RR'!$A$2:$E$81"}</definedName>
    <definedName name="_____EFC2" localSheetId="8" hidden="1">{"'RR'!$A$2:$E$81"}</definedName>
    <definedName name="_____EFC2" localSheetId="7" hidden="1">{"'RR'!$A$2:$E$81"}</definedName>
    <definedName name="_____EFC2" localSheetId="33" hidden="1">{"'RR'!$A$2:$E$81"}</definedName>
    <definedName name="_____EFC2" localSheetId="32" hidden="1">{"'RR'!$A$2:$E$81"}</definedName>
    <definedName name="_____EFC2" localSheetId="31" hidden="1">{"'RR'!$A$2:$E$81"}</definedName>
    <definedName name="_____EFC2" localSheetId="29" hidden="1">{"'RR'!$A$2:$E$81"}</definedName>
    <definedName name="_____EFC2" localSheetId="28" hidden="1">{"'RR'!$A$2:$E$81"}</definedName>
    <definedName name="_____EFC2" localSheetId="27" hidden="1">{"'RR'!$A$2:$E$81"}</definedName>
    <definedName name="_____EFC2" localSheetId="24" hidden="1">{"'RR'!$A$2:$E$81"}</definedName>
    <definedName name="_____EFC2" localSheetId="26" hidden="1">{"'RR'!$A$2:$E$81"}</definedName>
    <definedName name="_____EFC2" localSheetId="23" hidden="1">{"'RR'!$A$2:$E$81"}</definedName>
    <definedName name="_____EFC2" localSheetId="22" hidden="1">{"'RR'!$A$2:$E$81"}</definedName>
    <definedName name="_____EFC2" localSheetId="19" hidden="1">{"'RR'!$A$2:$E$81"}</definedName>
    <definedName name="_____EFC2" localSheetId="21" hidden="1">{"'RR'!$A$2:$E$81"}</definedName>
    <definedName name="_____EFC2" localSheetId="20" hidden="1">{"'RR'!$A$2:$E$81"}</definedName>
    <definedName name="_____EFC2" localSheetId="18" hidden="1">{"'RR'!$A$2:$E$81"}</definedName>
    <definedName name="_____EFC2" localSheetId="17" hidden="1">{"'RR'!$A$2:$E$81"}</definedName>
    <definedName name="_____EFC2" localSheetId="15" hidden="1">{"'RR'!$A$2:$E$81"}</definedName>
    <definedName name="_____EFC2" localSheetId="12" hidden="1">{"'RR'!$A$2:$E$81"}</definedName>
    <definedName name="_____EFC2" localSheetId="38" hidden="1">{"'RR'!$A$2:$E$81"}</definedName>
    <definedName name="_____EFC2" localSheetId="37" hidden="1">{"'RR'!$A$2:$E$81"}</definedName>
    <definedName name="_____EFC2" localSheetId="36" hidden="1">{"'RR'!$A$2:$E$81"}</definedName>
    <definedName name="_____EFC2" localSheetId="34" hidden="1">{"'RR'!$A$2:$E$81"}</definedName>
    <definedName name="_____EFC2" localSheetId="35" hidden="1">{"'RR'!$A$2:$E$81"}</definedName>
    <definedName name="_____EFC2" localSheetId="30" hidden="1">{"'RR'!$A$2:$E$81"}</definedName>
    <definedName name="_____EFC2" hidden="1">{"'RR'!$A$2:$E$81"}</definedName>
    <definedName name="_____EFC3" localSheetId="25" hidden="1">{"'RR'!$A$2:$E$81"}</definedName>
    <definedName name="_____EFC3" localSheetId="16" hidden="1">{"'RR'!$A$2:$E$81"}</definedName>
    <definedName name="_____EFC3" localSheetId="14" hidden="1">{"'RR'!$A$2:$E$81"}</definedName>
    <definedName name="_____EFC3" localSheetId="13" hidden="1">{"'RR'!$A$2:$E$81"}</definedName>
    <definedName name="_____EFC3" localSheetId="11" hidden="1">{"'RR'!$A$2:$E$81"}</definedName>
    <definedName name="_____EFC3" localSheetId="10" hidden="1">{"'RR'!$A$2:$E$81"}</definedName>
    <definedName name="_____EFC3" localSheetId="9" hidden="1">{"'RR'!$A$2:$E$81"}</definedName>
    <definedName name="_____EFC3" localSheetId="8" hidden="1">{"'RR'!$A$2:$E$81"}</definedName>
    <definedName name="_____EFC3" localSheetId="7" hidden="1">{"'RR'!$A$2:$E$81"}</definedName>
    <definedName name="_____EFC3" localSheetId="33" hidden="1">{"'RR'!$A$2:$E$81"}</definedName>
    <definedName name="_____EFC3" localSheetId="32" hidden="1">{"'RR'!$A$2:$E$81"}</definedName>
    <definedName name="_____EFC3" localSheetId="31" hidden="1">{"'RR'!$A$2:$E$81"}</definedName>
    <definedName name="_____EFC3" localSheetId="29" hidden="1">{"'RR'!$A$2:$E$81"}</definedName>
    <definedName name="_____EFC3" localSheetId="28" hidden="1">{"'RR'!$A$2:$E$81"}</definedName>
    <definedName name="_____EFC3" localSheetId="27" hidden="1">{"'RR'!$A$2:$E$81"}</definedName>
    <definedName name="_____EFC3" localSheetId="24" hidden="1">{"'RR'!$A$2:$E$81"}</definedName>
    <definedName name="_____EFC3" localSheetId="26" hidden="1">{"'RR'!$A$2:$E$81"}</definedName>
    <definedName name="_____EFC3" localSheetId="23" hidden="1">{"'RR'!$A$2:$E$81"}</definedName>
    <definedName name="_____EFC3" localSheetId="22" hidden="1">{"'RR'!$A$2:$E$81"}</definedName>
    <definedName name="_____EFC3" localSheetId="19" hidden="1">{"'RR'!$A$2:$E$81"}</definedName>
    <definedName name="_____EFC3" localSheetId="21" hidden="1">{"'RR'!$A$2:$E$81"}</definedName>
    <definedName name="_____EFC3" localSheetId="20" hidden="1">{"'RR'!$A$2:$E$81"}</definedName>
    <definedName name="_____EFC3" localSheetId="18" hidden="1">{"'RR'!$A$2:$E$81"}</definedName>
    <definedName name="_____EFC3" localSheetId="17" hidden="1">{"'RR'!$A$2:$E$81"}</definedName>
    <definedName name="_____EFC3" localSheetId="15" hidden="1">{"'RR'!$A$2:$E$81"}</definedName>
    <definedName name="_____EFC3" localSheetId="12" hidden="1">{"'RR'!$A$2:$E$81"}</definedName>
    <definedName name="_____EFC3" localSheetId="38" hidden="1">{"'RR'!$A$2:$E$81"}</definedName>
    <definedName name="_____EFC3" localSheetId="37" hidden="1">{"'RR'!$A$2:$E$81"}</definedName>
    <definedName name="_____EFC3" localSheetId="36" hidden="1">{"'RR'!$A$2:$E$81"}</definedName>
    <definedName name="_____EFC3" localSheetId="34" hidden="1">{"'RR'!$A$2:$E$81"}</definedName>
    <definedName name="_____EFC3" localSheetId="35" hidden="1">{"'RR'!$A$2:$E$81"}</definedName>
    <definedName name="_____EFC3" localSheetId="30" hidden="1">{"'RR'!$A$2:$E$81"}</definedName>
    <definedName name="_____EFC3" hidden="1">{"'RR'!$A$2:$E$81"}</definedName>
    <definedName name="_____EFC4" localSheetId="25" hidden="1">{"'RR'!$A$2:$E$81"}</definedName>
    <definedName name="_____EFC4" localSheetId="16" hidden="1">{"'RR'!$A$2:$E$81"}</definedName>
    <definedName name="_____EFC4" localSheetId="14" hidden="1">{"'RR'!$A$2:$E$81"}</definedName>
    <definedName name="_____EFC4" localSheetId="13" hidden="1">{"'RR'!$A$2:$E$81"}</definedName>
    <definedName name="_____EFC4" localSheetId="11" hidden="1">{"'RR'!$A$2:$E$81"}</definedName>
    <definedName name="_____EFC4" localSheetId="10" hidden="1">{"'RR'!$A$2:$E$81"}</definedName>
    <definedName name="_____EFC4" localSheetId="9" hidden="1">{"'RR'!$A$2:$E$81"}</definedName>
    <definedName name="_____EFC4" localSheetId="8" hidden="1">{"'RR'!$A$2:$E$81"}</definedName>
    <definedName name="_____EFC4" localSheetId="7" hidden="1">{"'RR'!$A$2:$E$81"}</definedName>
    <definedName name="_____EFC4" localSheetId="33" hidden="1">{"'RR'!$A$2:$E$81"}</definedName>
    <definedName name="_____EFC4" localSheetId="32" hidden="1">{"'RR'!$A$2:$E$81"}</definedName>
    <definedName name="_____EFC4" localSheetId="31" hidden="1">{"'RR'!$A$2:$E$81"}</definedName>
    <definedName name="_____EFC4" localSheetId="29" hidden="1">{"'RR'!$A$2:$E$81"}</definedName>
    <definedName name="_____EFC4" localSheetId="28" hidden="1">{"'RR'!$A$2:$E$81"}</definedName>
    <definedName name="_____EFC4" localSheetId="27" hidden="1">{"'RR'!$A$2:$E$81"}</definedName>
    <definedName name="_____EFC4" localSheetId="24" hidden="1">{"'RR'!$A$2:$E$81"}</definedName>
    <definedName name="_____EFC4" localSheetId="26" hidden="1">{"'RR'!$A$2:$E$81"}</definedName>
    <definedName name="_____EFC4" localSheetId="23" hidden="1">{"'RR'!$A$2:$E$81"}</definedName>
    <definedName name="_____EFC4" localSheetId="22" hidden="1">{"'RR'!$A$2:$E$81"}</definedName>
    <definedName name="_____EFC4" localSheetId="19" hidden="1">{"'RR'!$A$2:$E$81"}</definedName>
    <definedName name="_____EFC4" localSheetId="21" hidden="1">{"'RR'!$A$2:$E$81"}</definedName>
    <definedName name="_____EFC4" localSheetId="20" hidden="1">{"'RR'!$A$2:$E$81"}</definedName>
    <definedName name="_____EFC4" localSheetId="18" hidden="1">{"'RR'!$A$2:$E$81"}</definedName>
    <definedName name="_____EFC4" localSheetId="17" hidden="1">{"'RR'!$A$2:$E$81"}</definedName>
    <definedName name="_____EFC4" localSheetId="15" hidden="1">{"'RR'!$A$2:$E$81"}</definedName>
    <definedName name="_____EFC4" localSheetId="12" hidden="1">{"'RR'!$A$2:$E$81"}</definedName>
    <definedName name="_____EFC4" localSheetId="38" hidden="1">{"'RR'!$A$2:$E$81"}</definedName>
    <definedName name="_____EFC4" localSheetId="37" hidden="1">{"'RR'!$A$2:$E$81"}</definedName>
    <definedName name="_____EFC4" localSheetId="36" hidden="1">{"'RR'!$A$2:$E$81"}</definedName>
    <definedName name="_____EFC4" localSheetId="34" hidden="1">{"'RR'!$A$2:$E$81"}</definedName>
    <definedName name="_____EFC4" localSheetId="35" hidden="1">{"'RR'!$A$2:$E$81"}</definedName>
    <definedName name="_____EFC4" localSheetId="30" hidden="1">{"'RR'!$A$2:$E$81"}</definedName>
    <definedName name="_____EFC4" hidden="1">{"'RR'!$A$2:$E$81"}</definedName>
    <definedName name="_____ffp16" localSheetId="25" hidden="1">{"'gráf jan00'!$A$1:$AK$41"}</definedName>
    <definedName name="_____ffp16" localSheetId="16" hidden="1">{"'gráf jan00'!$A$1:$AK$41"}</definedName>
    <definedName name="_____ffp16" localSheetId="14" hidden="1">{"'gráf jan00'!$A$1:$AK$41"}</definedName>
    <definedName name="_____ffp16" localSheetId="13" hidden="1">{"'gráf jan00'!$A$1:$AK$41"}</definedName>
    <definedName name="_____ffp16" localSheetId="11" hidden="1">{"'gráf jan00'!$A$1:$AK$41"}</definedName>
    <definedName name="_____ffp16" localSheetId="10" hidden="1">{"'gráf jan00'!$A$1:$AK$41"}</definedName>
    <definedName name="_____ffp16" localSheetId="9" hidden="1">{"'gráf jan00'!$A$1:$AK$41"}</definedName>
    <definedName name="_____ffp16" localSheetId="8" hidden="1">{"'gráf jan00'!$A$1:$AK$41"}</definedName>
    <definedName name="_____ffp16" localSheetId="7" hidden="1">{"'gráf jan00'!$A$1:$AK$41"}</definedName>
    <definedName name="_____ffp16" localSheetId="33" hidden="1">{"'gráf jan00'!$A$1:$AK$41"}</definedName>
    <definedName name="_____ffp16" localSheetId="32" hidden="1">{"'gráf jan00'!$A$1:$AK$41"}</definedName>
    <definedName name="_____ffp16" localSheetId="31" hidden="1">{"'gráf jan00'!$A$1:$AK$41"}</definedName>
    <definedName name="_____ffp16" localSheetId="29" hidden="1">{"'gráf jan00'!$A$1:$AK$41"}</definedName>
    <definedName name="_____ffp16" localSheetId="28" hidden="1">{"'gráf jan00'!$A$1:$AK$41"}</definedName>
    <definedName name="_____ffp16" localSheetId="27" hidden="1">{"'gráf jan00'!$A$1:$AK$41"}</definedName>
    <definedName name="_____ffp16" localSheetId="24" hidden="1">{"'gráf jan00'!$A$1:$AK$41"}</definedName>
    <definedName name="_____ffp16" localSheetId="26" hidden="1">{"'gráf jan00'!$A$1:$AK$41"}</definedName>
    <definedName name="_____ffp16" localSheetId="23" hidden="1">{"'gráf jan00'!$A$1:$AK$41"}</definedName>
    <definedName name="_____ffp16" localSheetId="22" hidden="1">{"'gráf jan00'!$A$1:$AK$41"}</definedName>
    <definedName name="_____ffp16" localSheetId="19" hidden="1">{"'gráf jan00'!$A$1:$AK$41"}</definedName>
    <definedName name="_____ffp16" localSheetId="21" hidden="1">{"'gráf jan00'!$A$1:$AK$41"}</definedName>
    <definedName name="_____ffp16" localSheetId="20" hidden="1">{"'gráf jan00'!$A$1:$AK$41"}</definedName>
    <definedName name="_____ffp16" localSheetId="18" hidden="1">{"'gráf jan00'!$A$1:$AK$41"}</definedName>
    <definedName name="_____ffp16" localSheetId="17" hidden="1">{"'gráf jan00'!$A$1:$AK$41"}</definedName>
    <definedName name="_____ffp16" localSheetId="15" hidden="1">{"'gráf jan00'!$A$1:$AK$41"}</definedName>
    <definedName name="_____ffp16" localSheetId="12" hidden="1">{"'gráf jan00'!$A$1:$AK$41"}</definedName>
    <definedName name="_____ffp16" localSheetId="38" hidden="1">{"'gráf jan00'!$A$1:$AK$41"}</definedName>
    <definedName name="_____ffp16" localSheetId="37" hidden="1">{"'gráf jan00'!$A$1:$AK$41"}</definedName>
    <definedName name="_____ffp16" localSheetId="36" hidden="1">{"'gráf jan00'!$A$1:$AK$41"}</definedName>
    <definedName name="_____ffp16" localSheetId="34" hidden="1">{"'gráf jan00'!$A$1:$AK$41"}</definedName>
    <definedName name="_____ffp16" localSheetId="35" hidden="1">{"'gráf jan00'!$A$1:$AK$41"}</definedName>
    <definedName name="_____ffp16" localSheetId="30" hidden="1">{"'gráf jan00'!$A$1:$AK$41"}</definedName>
    <definedName name="_____ffp16" hidden="1">{"'gráf jan00'!$A$1:$AK$41"}</definedName>
    <definedName name="_____ffp4589" localSheetId="25" hidden="1">{"'gráf jan00'!$A$1:$AK$41"}</definedName>
    <definedName name="_____ffp4589" localSheetId="16" hidden="1">{"'gráf jan00'!$A$1:$AK$41"}</definedName>
    <definedName name="_____ffp4589" localSheetId="14" hidden="1">{"'gráf jan00'!$A$1:$AK$41"}</definedName>
    <definedName name="_____ffp4589" localSheetId="13" hidden="1">{"'gráf jan00'!$A$1:$AK$41"}</definedName>
    <definedName name="_____ffp4589" localSheetId="11" hidden="1">{"'gráf jan00'!$A$1:$AK$41"}</definedName>
    <definedName name="_____ffp4589" localSheetId="10" hidden="1">{"'gráf jan00'!$A$1:$AK$41"}</definedName>
    <definedName name="_____ffp4589" localSheetId="9" hidden="1">{"'gráf jan00'!$A$1:$AK$41"}</definedName>
    <definedName name="_____ffp4589" localSheetId="8" hidden="1">{"'gráf jan00'!$A$1:$AK$41"}</definedName>
    <definedName name="_____ffp4589" localSheetId="7" hidden="1">{"'gráf jan00'!$A$1:$AK$41"}</definedName>
    <definedName name="_____ffp4589" localSheetId="33" hidden="1">{"'gráf jan00'!$A$1:$AK$41"}</definedName>
    <definedName name="_____ffp4589" localSheetId="32" hidden="1">{"'gráf jan00'!$A$1:$AK$41"}</definedName>
    <definedName name="_____ffp4589" localSheetId="31" hidden="1">{"'gráf jan00'!$A$1:$AK$41"}</definedName>
    <definedName name="_____ffp4589" localSheetId="29" hidden="1">{"'gráf jan00'!$A$1:$AK$41"}</definedName>
    <definedName name="_____ffp4589" localSheetId="28" hidden="1">{"'gráf jan00'!$A$1:$AK$41"}</definedName>
    <definedName name="_____ffp4589" localSheetId="27" hidden="1">{"'gráf jan00'!$A$1:$AK$41"}</definedName>
    <definedName name="_____ffp4589" localSheetId="24" hidden="1">{"'gráf jan00'!$A$1:$AK$41"}</definedName>
    <definedName name="_____ffp4589" localSheetId="26" hidden="1">{"'gráf jan00'!$A$1:$AK$41"}</definedName>
    <definedName name="_____ffp4589" localSheetId="23" hidden="1">{"'gráf jan00'!$A$1:$AK$41"}</definedName>
    <definedName name="_____ffp4589" localSheetId="22" hidden="1">{"'gráf jan00'!$A$1:$AK$41"}</definedName>
    <definedName name="_____ffp4589" localSheetId="19" hidden="1">{"'gráf jan00'!$A$1:$AK$41"}</definedName>
    <definedName name="_____ffp4589" localSheetId="21" hidden="1">{"'gráf jan00'!$A$1:$AK$41"}</definedName>
    <definedName name="_____ffp4589" localSheetId="20" hidden="1">{"'gráf jan00'!$A$1:$AK$41"}</definedName>
    <definedName name="_____ffp4589" localSheetId="18" hidden="1">{"'gráf jan00'!$A$1:$AK$41"}</definedName>
    <definedName name="_____ffp4589" localSheetId="17" hidden="1">{"'gráf jan00'!$A$1:$AK$41"}</definedName>
    <definedName name="_____ffp4589" localSheetId="15" hidden="1">{"'gráf jan00'!$A$1:$AK$41"}</definedName>
    <definedName name="_____ffp4589" localSheetId="12" hidden="1">{"'gráf jan00'!$A$1:$AK$41"}</definedName>
    <definedName name="_____ffp4589" localSheetId="38" hidden="1">{"'gráf jan00'!$A$1:$AK$41"}</definedName>
    <definedName name="_____ffp4589" localSheetId="37" hidden="1">{"'gráf jan00'!$A$1:$AK$41"}</definedName>
    <definedName name="_____ffp4589" localSheetId="36" hidden="1">{"'gráf jan00'!$A$1:$AK$41"}</definedName>
    <definedName name="_____ffp4589" localSheetId="34" hidden="1">{"'gráf jan00'!$A$1:$AK$41"}</definedName>
    <definedName name="_____ffp4589" localSheetId="35" hidden="1">{"'gráf jan00'!$A$1:$AK$41"}</definedName>
    <definedName name="_____ffp4589" localSheetId="30" hidden="1">{"'gráf jan00'!$A$1:$AK$41"}</definedName>
    <definedName name="_____ffp4589" hidden="1">{"'gráf jan00'!$A$1:$AK$41"}</definedName>
    <definedName name="_____jun04" localSheetId="25" hidden="1">{"'gráf jan00'!$A$1:$AK$41"}</definedName>
    <definedName name="_____jun04" localSheetId="16" hidden="1">{"'gráf jan00'!$A$1:$AK$41"}</definedName>
    <definedName name="_____jun04" localSheetId="14" hidden="1">{"'gráf jan00'!$A$1:$AK$41"}</definedName>
    <definedName name="_____jun04" localSheetId="13" hidden="1">{"'gráf jan00'!$A$1:$AK$41"}</definedName>
    <definedName name="_____jun04" localSheetId="11" hidden="1">{"'gráf jan00'!$A$1:$AK$41"}</definedName>
    <definedName name="_____jun04" localSheetId="10" hidden="1">{"'gráf jan00'!$A$1:$AK$41"}</definedName>
    <definedName name="_____jun04" localSheetId="9" hidden="1">{"'gráf jan00'!$A$1:$AK$41"}</definedName>
    <definedName name="_____jun04" localSheetId="8" hidden="1">{"'gráf jan00'!$A$1:$AK$41"}</definedName>
    <definedName name="_____jun04" localSheetId="7" hidden="1">{"'gráf jan00'!$A$1:$AK$41"}</definedName>
    <definedName name="_____jun04" localSheetId="33" hidden="1">{"'gráf jan00'!$A$1:$AK$41"}</definedName>
    <definedName name="_____jun04" localSheetId="32" hidden="1">{"'gráf jan00'!$A$1:$AK$41"}</definedName>
    <definedName name="_____jun04" localSheetId="31" hidden="1">{"'gráf jan00'!$A$1:$AK$41"}</definedName>
    <definedName name="_____jun04" localSheetId="29" hidden="1">{"'gráf jan00'!$A$1:$AK$41"}</definedName>
    <definedName name="_____jun04" localSheetId="28" hidden="1">{"'gráf jan00'!$A$1:$AK$41"}</definedName>
    <definedName name="_____jun04" localSheetId="27" hidden="1">{"'gráf jan00'!$A$1:$AK$41"}</definedName>
    <definedName name="_____jun04" localSheetId="24" hidden="1">{"'gráf jan00'!$A$1:$AK$41"}</definedName>
    <definedName name="_____jun04" localSheetId="26" hidden="1">{"'gráf jan00'!$A$1:$AK$41"}</definedName>
    <definedName name="_____jun04" localSheetId="23" hidden="1">{"'gráf jan00'!$A$1:$AK$41"}</definedName>
    <definedName name="_____jun04" localSheetId="22" hidden="1">{"'gráf jan00'!$A$1:$AK$41"}</definedName>
    <definedName name="_____jun04" localSheetId="19" hidden="1">{"'gráf jan00'!$A$1:$AK$41"}</definedName>
    <definedName name="_____jun04" localSheetId="21" hidden="1">{"'gráf jan00'!$A$1:$AK$41"}</definedName>
    <definedName name="_____jun04" localSheetId="20" hidden="1">{"'gráf jan00'!$A$1:$AK$41"}</definedName>
    <definedName name="_____jun04" localSheetId="18" hidden="1">{"'gráf jan00'!$A$1:$AK$41"}</definedName>
    <definedName name="_____jun04" localSheetId="17" hidden="1">{"'gráf jan00'!$A$1:$AK$41"}</definedName>
    <definedName name="_____jun04" localSheetId="15" hidden="1">{"'gráf jan00'!$A$1:$AK$41"}</definedName>
    <definedName name="_____jun04" localSheetId="12" hidden="1">{"'gráf jan00'!$A$1:$AK$41"}</definedName>
    <definedName name="_____jun04" localSheetId="38" hidden="1">{"'gráf jan00'!$A$1:$AK$41"}</definedName>
    <definedName name="_____jun04" localSheetId="37" hidden="1">{"'gráf jan00'!$A$1:$AK$41"}</definedName>
    <definedName name="_____jun04" localSheetId="36" hidden="1">{"'gráf jan00'!$A$1:$AK$41"}</definedName>
    <definedName name="_____jun04" localSheetId="34" hidden="1">{"'gráf jan00'!$A$1:$AK$41"}</definedName>
    <definedName name="_____jun04" localSheetId="35" hidden="1">{"'gráf jan00'!$A$1:$AK$41"}</definedName>
    <definedName name="_____jun04" localSheetId="30" hidden="1">{"'gráf jan00'!$A$1:$AK$41"}</definedName>
    <definedName name="_____jun04" hidden="1">{"'gráf jan00'!$A$1:$AK$41"}</definedName>
    <definedName name="_____MOA1" localSheetId="25" hidden="1">{#N/A,#N/A,FALSE,"DEF1";#N/A,#N/A,FALSE,"DEF2";#N/A,#N/A,FALSE,"DEF3"}</definedName>
    <definedName name="_____MOA1" localSheetId="16" hidden="1">{#N/A,#N/A,FALSE,"DEF1";#N/A,#N/A,FALSE,"DEF2";#N/A,#N/A,FALSE,"DEF3"}</definedName>
    <definedName name="_____MOA1" localSheetId="14" hidden="1">{#N/A,#N/A,FALSE,"DEF1";#N/A,#N/A,FALSE,"DEF2";#N/A,#N/A,FALSE,"DEF3"}</definedName>
    <definedName name="_____MOA1" localSheetId="13" hidden="1">{#N/A,#N/A,FALSE,"DEF1";#N/A,#N/A,FALSE,"DEF2";#N/A,#N/A,FALSE,"DEF3"}</definedName>
    <definedName name="_____MOA1" localSheetId="11" hidden="1">{#N/A,#N/A,FALSE,"DEF1";#N/A,#N/A,FALSE,"DEF2";#N/A,#N/A,FALSE,"DEF3"}</definedName>
    <definedName name="_____MOA1" localSheetId="10" hidden="1">{#N/A,#N/A,FALSE,"DEF1";#N/A,#N/A,FALSE,"DEF2";#N/A,#N/A,FALSE,"DEF3"}</definedName>
    <definedName name="_____MOA1" localSheetId="9" hidden="1">{#N/A,#N/A,FALSE,"DEF1";#N/A,#N/A,FALSE,"DEF2";#N/A,#N/A,FALSE,"DEF3"}</definedName>
    <definedName name="_____MOA1" localSheetId="8" hidden="1">{#N/A,#N/A,FALSE,"DEF1";#N/A,#N/A,FALSE,"DEF2";#N/A,#N/A,FALSE,"DEF3"}</definedName>
    <definedName name="_____MOA1" localSheetId="7" hidden="1">{#N/A,#N/A,FALSE,"DEF1";#N/A,#N/A,FALSE,"DEF2";#N/A,#N/A,FALSE,"DEF3"}</definedName>
    <definedName name="_____MOA1" localSheetId="33" hidden="1">{#N/A,#N/A,FALSE,"DEF1";#N/A,#N/A,FALSE,"DEF2";#N/A,#N/A,FALSE,"DEF3"}</definedName>
    <definedName name="_____MOA1" localSheetId="32" hidden="1">{#N/A,#N/A,FALSE,"DEF1";#N/A,#N/A,FALSE,"DEF2";#N/A,#N/A,FALSE,"DEF3"}</definedName>
    <definedName name="_____MOA1" localSheetId="31" hidden="1">{#N/A,#N/A,FALSE,"DEF1";#N/A,#N/A,FALSE,"DEF2";#N/A,#N/A,FALSE,"DEF3"}</definedName>
    <definedName name="_____MOA1" localSheetId="29" hidden="1">{#N/A,#N/A,FALSE,"DEF1";#N/A,#N/A,FALSE,"DEF2";#N/A,#N/A,FALSE,"DEF3"}</definedName>
    <definedName name="_____MOA1" localSheetId="28" hidden="1">{#N/A,#N/A,FALSE,"DEF1";#N/A,#N/A,FALSE,"DEF2";#N/A,#N/A,FALSE,"DEF3"}</definedName>
    <definedName name="_____MOA1" localSheetId="27" hidden="1">{#N/A,#N/A,FALSE,"DEF1";#N/A,#N/A,FALSE,"DEF2";#N/A,#N/A,FALSE,"DEF3"}</definedName>
    <definedName name="_____MOA1" localSheetId="24" hidden="1">{#N/A,#N/A,FALSE,"DEF1";#N/A,#N/A,FALSE,"DEF2";#N/A,#N/A,FALSE,"DEF3"}</definedName>
    <definedName name="_____MOA1" localSheetId="26" hidden="1">{#N/A,#N/A,FALSE,"DEF1";#N/A,#N/A,FALSE,"DEF2";#N/A,#N/A,FALSE,"DEF3"}</definedName>
    <definedName name="_____MOA1" localSheetId="23" hidden="1">{#N/A,#N/A,FALSE,"DEF1";#N/A,#N/A,FALSE,"DEF2";#N/A,#N/A,FALSE,"DEF3"}</definedName>
    <definedName name="_____MOA1" localSheetId="22" hidden="1">{#N/A,#N/A,FALSE,"DEF1";#N/A,#N/A,FALSE,"DEF2";#N/A,#N/A,FALSE,"DEF3"}</definedName>
    <definedName name="_____MOA1" localSheetId="19" hidden="1">{#N/A,#N/A,FALSE,"DEF1";#N/A,#N/A,FALSE,"DEF2";#N/A,#N/A,FALSE,"DEF3"}</definedName>
    <definedName name="_____MOA1" localSheetId="21" hidden="1">{#N/A,#N/A,FALSE,"DEF1";#N/A,#N/A,FALSE,"DEF2";#N/A,#N/A,FALSE,"DEF3"}</definedName>
    <definedName name="_____MOA1" localSheetId="20" hidden="1">{#N/A,#N/A,FALSE,"DEF1";#N/A,#N/A,FALSE,"DEF2";#N/A,#N/A,FALSE,"DEF3"}</definedName>
    <definedName name="_____MOA1" localSheetId="18" hidden="1">{#N/A,#N/A,FALSE,"DEF1";#N/A,#N/A,FALSE,"DEF2";#N/A,#N/A,FALSE,"DEF3"}</definedName>
    <definedName name="_____MOA1" localSheetId="17" hidden="1">{#N/A,#N/A,FALSE,"DEF1";#N/A,#N/A,FALSE,"DEF2";#N/A,#N/A,FALSE,"DEF3"}</definedName>
    <definedName name="_____MOA1" localSheetId="15" hidden="1">{#N/A,#N/A,FALSE,"DEF1";#N/A,#N/A,FALSE,"DEF2";#N/A,#N/A,FALSE,"DEF3"}</definedName>
    <definedName name="_____MOA1" localSheetId="12" hidden="1">{#N/A,#N/A,FALSE,"DEF1";#N/A,#N/A,FALSE,"DEF2";#N/A,#N/A,FALSE,"DEF3"}</definedName>
    <definedName name="_____MOA1" localSheetId="38" hidden="1">{#N/A,#N/A,FALSE,"DEF1";#N/A,#N/A,FALSE,"DEF2";#N/A,#N/A,FALSE,"DEF3"}</definedName>
    <definedName name="_____MOA1" localSheetId="37" hidden="1">{#N/A,#N/A,FALSE,"DEF1";#N/A,#N/A,FALSE,"DEF2";#N/A,#N/A,FALSE,"DEF3"}</definedName>
    <definedName name="_____MOA1" localSheetId="36" hidden="1">{#N/A,#N/A,FALSE,"DEF1";#N/A,#N/A,FALSE,"DEF2";#N/A,#N/A,FALSE,"DEF3"}</definedName>
    <definedName name="_____MOA1" localSheetId="34" hidden="1">{#N/A,#N/A,FALSE,"DEF1";#N/A,#N/A,FALSE,"DEF2";#N/A,#N/A,FALSE,"DEF3"}</definedName>
    <definedName name="_____MOA1" localSheetId="35" hidden="1">{#N/A,#N/A,FALSE,"DEF1";#N/A,#N/A,FALSE,"DEF2";#N/A,#N/A,FALSE,"DEF3"}</definedName>
    <definedName name="_____MOA1" localSheetId="30" hidden="1">{#N/A,#N/A,FALSE,"DEF1";#N/A,#N/A,FALSE,"DEF2";#N/A,#N/A,FALSE,"DEF3"}</definedName>
    <definedName name="_____MOA1" hidden="1">{#N/A,#N/A,FALSE,"DEF1";#N/A,#N/A,FALSE,"DEF2";#N/A,#N/A,FALSE,"DEF3"}</definedName>
    <definedName name="_____MOA2" localSheetId="25" hidden="1">{#N/A,#N/A,FALSE,"DEF1";#N/A,#N/A,FALSE,"DEF2";#N/A,#N/A,FALSE,"DEF3"}</definedName>
    <definedName name="_____MOA2" localSheetId="16" hidden="1">{#N/A,#N/A,FALSE,"DEF1";#N/A,#N/A,FALSE,"DEF2";#N/A,#N/A,FALSE,"DEF3"}</definedName>
    <definedName name="_____MOA2" localSheetId="14" hidden="1">{#N/A,#N/A,FALSE,"DEF1";#N/A,#N/A,FALSE,"DEF2";#N/A,#N/A,FALSE,"DEF3"}</definedName>
    <definedName name="_____MOA2" localSheetId="13" hidden="1">{#N/A,#N/A,FALSE,"DEF1";#N/A,#N/A,FALSE,"DEF2";#N/A,#N/A,FALSE,"DEF3"}</definedName>
    <definedName name="_____MOA2" localSheetId="11" hidden="1">{#N/A,#N/A,FALSE,"DEF1";#N/A,#N/A,FALSE,"DEF2";#N/A,#N/A,FALSE,"DEF3"}</definedName>
    <definedName name="_____MOA2" localSheetId="10" hidden="1">{#N/A,#N/A,FALSE,"DEF1";#N/A,#N/A,FALSE,"DEF2";#N/A,#N/A,FALSE,"DEF3"}</definedName>
    <definedName name="_____MOA2" localSheetId="9" hidden="1">{#N/A,#N/A,FALSE,"DEF1";#N/A,#N/A,FALSE,"DEF2";#N/A,#N/A,FALSE,"DEF3"}</definedName>
    <definedName name="_____MOA2" localSheetId="8" hidden="1">{#N/A,#N/A,FALSE,"DEF1";#N/A,#N/A,FALSE,"DEF2";#N/A,#N/A,FALSE,"DEF3"}</definedName>
    <definedName name="_____MOA2" localSheetId="7" hidden="1">{#N/A,#N/A,FALSE,"DEF1";#N/A,#N/A,FALSE,"DEF2";#N/A,#N/A,FALSE,"DEF3"}</definedName>
    <definedName name="_____MOA2" localSheetId="33" hidden="1">{#N/A,#N/A,FALSE,"DEF1";#N/A,#N/A,FALSE,"DEF2";#N/A,#N/A,FALSE,"DEF3"}</definedName>
    <definedName name="_____MOA2" localSheetId="32" hidden="1">{#N/A,#N/A,FALSE,"DEF1";#N/A,#N/A,FALSE,"DEF2";#N/A,#N/A,FALSE,"DEF3"}</definedName>
    <definedName name="_____MOA2" localSheetId="31" hidden="1">{#N/A,#N/A,FALSE,"DEF1";#N/A,#N/A,FALSE,"DEF2";#N/A,#N/A,FALSE,"DEF3"}</definedName>
    <definedName name="_____MOA2" localSheetId="29" hidden="1">{#N/A,#N/A,FALSE,"DEF1";#N/A,#N/A,FALSE,"DEF2";#N/A,#N/A,FALSE,"DEF3"}</definedName>
    <definedName name="_____MOA2" localSheetId="28" hidden="1">{#N/A,#N/A,FALSE,"DEF1";#N/A,#N/A,FALSE,"DEF2";#N/A,#N/A,FALSE,"DEF3"}</definedName>
    <definedName name="_____MOA2" localSheetId="27" hidden="1">{#N/A,#N/A,FALSE,"DEF1";#N/A,#N/A,FALSE,"DEF2";#N/A,#N/A,FALSE,"DEF3"}</definedName>
    <definedName name="_____MOA2" localSheetId="24" hidden="1">{#N/A,#N/A,FALSE,"DEF1";#N/A,#N/A,FALSE,"DEF2";#N/A,#N/A,FALSE,"DEF3"}</definedName>
    <definedName name="_____MOA2" localSheetId="26" hidden="1">{#N/A,#N/A,FALSE,"DEF1";#N/A,#N/A,FALSE,"DEF2";#N/A,#N/A,FALSE,"DEF3"}</definedName>
    <definedName name="_____MOA2" localSheetId="23" hidden="1">{#N/A,#N/A,FALSE,"DEF1";#N/A,#N/A,FALSE,"DEF2";#N/A,#N/A,FALSE,"DEF3"}</definedName>
    <definedName name="_____MOA2" localSheetId="22" hidden="1">{#N/A,#N/A,FALSE,"DEF1";#N/A,#N/A,FALSE,"DEF2";#N/A,#N/A,FALSE,"DEF3"}</definedName>
    <definedName name="_____MOA2" localSheetId="19" hidden="1">{#N/A,#N/A,FALSE,"DEF1";#N/A,#N/A,FALSE,"DEF2";#N/A,#N/A,FALSE,"DEF3"}</definedName>
    <definedName name="_____MOA2" localSheetId="21" hidden="1">{#N/A,#N/A,FALSE,"DEF1";#N/A,#N/A,FALSE,"DEF2";#N/A,#N/A,FALSE,"DEF3"}</definedName>
    <definedName name="_____MOA2" localSheetId="20" hidden="1">{#N/A,#N/A,FALSE,"DEF1";#N/A,#N/A,FALSE,"DEF2";#N/A,#N/A,FALSE,"DEF3"}</definedName>
    <definedName name="_____MOA2" localSheetId="18" hidden="1">{#N/A,#N/A,FALSE,"DEF1";#N/A,#N/A,FALSE,"DEF2";#N/A,#N/A,FALSE,"DEF3"}</definedName>
    <definedName name="_____MOA2" localSheetId="17" hidden="1">{#N/A,#N/A,FALSE,"DEF1";#N/A,#N/A,FALSE,"DEF2";#N/A,#N/A,FALSE,"DEF3"}</definedName>
    <definedName name="_____MOA2" localSheetId="15" hidden="1">{#N/A,#N/A,FALSE,"DEF1";#N/A,#N/A,FALSE,"DEF2";#N/A,#N/A,FALSE,"DEF3"}</definedName>
    <definedName name="_____MOA2" localSheetId="12" hidden="1">{#N/A,#N/A,FALSE,"DEF1";#N/A,#N/A,FALSE,"DEF2";#N/A,#N/A,FALSE,"DEF3"}</definedName>
    <definedName name="_____MOA2" localSheetId="38" hidden="1">{#N/A,#N/A,FALSE,"DEF1";#N/A,#N/A,FALSE,"DEF2";#N/A,#N/A,FALSE,"DEF3"}</definedName>
    <definedName name="_____MOA2" localSheetId="37" hidden="1">{#N/A,#N/A,FALSE,"DEF1";#N/A,#N/A,FALSE,"DEF2";#N/A,#N/A,FALSE,"DEF3"}</definedName>
    <definedName name="_____MOA2" localSheetId="36" hidden="1">{#N/A,#N/A,FALSE,"DEF1";#N/A,#N/A,FALSE,"DEF2";#N/A,#N/A,FALSE,"DEF3"}</definedName>
    <definedName name="_____MOA2" localSheetId="34" hidden="1">{#N/A,#N/A,FALSE,"DEF1";#N/A,#N/A,FALSE,"DEF2";#N/A,#N/A,FALSE,"DEF3"}</definedName>
    <definedName name="_____MOA2" localSheetId="35" hidden="1">{#N/A,#N/A,FALSE,"DEF1";#N/A,#N/A,FALSE,"DEF2";#N/A,#N/A,FALSE,"DEF3"}</definedName>
    <definedName name="_____MOA2" localSheetId="30" hidden="1">{#N/A,#N/A,FALSE,"DEF1";#N/A,#N/A,FALSE,"DEF2";#N/A,#N/A,FALSE,"DEF3"}</definedName>
    <definedName name="_____MOA2" hidden="1">{#N/A,#N/A,FALSE,"DEF1";#N/A,#N/A,FALSE,"DEF2";#N/A,#N/A,FALSE,"DEF3"}</definedName>
    <definedName name="_____n2" localSheetId="25" hidden="1">{#N/A,#N/A,FALSE,"PCOL"}</definedName>
    <definedName name="_____n2" localSheetId="16" hidden="1">{#N/A,#N/A,FALSE,"PCOL"}</definedName>
    <definedName name="_____n2" localSheetId="14" hidden="1">{#N/A,#N/A,FALSE,"PCOL"}</definedName>
    <definedName name="_____n2" localSheetId="13" hidden="1">{#N/A,#N/A,FALSE,"PCOL"}</definedName>
    <definedName name="_____n2" localSheetId="11" hidden="1">{#N/A,#N/A,FALSE,"PCOL"}</definedName>
    <definedName name="_____n2" localSheetId="10" hidden="1">{#N/A,#N/A,FALSE,"PCOL"}</definedName>
    <definedName name="_____n2" localSheetId="9" hidden="1">{#N/A,#N/A,FALSE,"PCOL"}</definedName>
    <definedName name="_____n2" localSheetId="8" hidden="1">{#N/A,#N/A,FALSE,"PCOL"}</definedName>
    <definedName name="_____n2" localSheetId="7" hidden="1">{#N/A,#N/A,FALSE,"PCOL"}</definedName>
    <definedName name="_____n2" localSheetId="33" hidden="1">{#N/A,#N/A,FALSE,"PCOL"}</definedName>
    <definedName name="_____n2" localSheetId="32" hidden="1">{#N/A,#N/A,FALSE,"PCOL"}</definedName>
    <definedName name="_____n2" localSheetId="31" hidden="1">{#N/A,#N/A,FALSE,"PCOL"}</definedName>
    <definedName name="_____n2" localSheetId="29" hidden="1">{#N/A,#N/A,FALSE,"PCOL"}</definedName>
    <definedName name="_____n2" localSheetId="28" hidden="1">{#N/A,#N/A,FALSE,"PCOL"}</definedName>
    <definedName name="_____n2" localSheetId="27" hidden="1">{#N/A,#N/A,FALSE,"PCOL"}</definedName>
    <definedName name="_____n2" localSheetId="24" hidden="1">{#N/A,#N/A,FALSE,"PCOL"}</definedName>
    <definedName name="_____n2" localSheetId="26" hidden="1">{#N/A,#N/A,FALSE,"PCOL"}</definedName>
    <definedName name="_____n2" localSheetId="23" hidden="1">{#N/A,#N/A,FALSE,"PCOL"}</definedName>
    <definedName name="_____n2" localSheetId="22" hidden="1">{#N/A,#N/A,FALSE,"PCOL"}</definedName>
    <definedName name="_____n2" localSheetId="19" hidden="1">{#N/A,#N/A,FALSE,"PCOL"}</definedName>
    <definedName name="_____n2" localSheetId="21" hidden="1">{#N/A,#N/A,FALSE,"PCOL"}</definedName>
    <definedName name="_____n2" localSheetId="20" hidden="1">{#N/A,#N/A,FALSE,"PCOL"}</definedName>
    <definedName name="_____n2" localSheetId="18" hidden="1">{#N/A,#N/A,FALSE,"PCOL"}</definedName>
    <definedName name="_____n2" localSheetId="17" hidden="1">{#N/A,#N/A,FALSE,"PCOL"}</definedName>
    <definedName name="_____n2" localSheetId="15" hidden="1">{#N/A,#N/A,FALSE,"PCOL"}</definedName>
    <definedName name="_____n2" localSheetId="12" hidden="1">{#N/A,#N/A,FALSE,"PCOL"}</definedName>
    <definedName name="_____n2" localSheetId="38" hidden="1">{#N/A,#N/A,FALSE,"PCOL"}</definedName>
    <definedName name="_____n2" localSheetId="37" hidden="1">{#N/A,#N/A,FALSE,"PCOL"}</definedName>
    <definedName name="_____n2" localSheetId="36" hidden="1">{#N/A,#N/A,FALSE,"PCOL"}</definedName>
    <definedName name="_____n2" localSheetId="34" hidden="1">{#N/A,#N/A,FALSE,"PCOL"}</definedName>
    <definedName name="_____n2" localSheetId="35" hidden="1">{#N/A,#N/A,FALSE,"PCOL"}</definedName>
    <definedName name="_____n2" localSheetId="30" hidden="1">{#N/A,#N/A,FALSE,"PCOL"}</definedName>
    <definedName name="_____n2" hidden="1">{#N/A,#N/A,FALSE,"PCOL"}</definedName>
    <definedName name="_____OUT98" localSheetId="25" hidden="1">{#N/A,#N/A,TRUE,"Serviços"}</definedName>
    <definedName name="_____OUT98" localSheetId="16" hidden="1">{#N/A,#N/A,TRUE,"Serviços"}</definedName>
    <definedName name="_____OUT98" localSheetId="14" hidden="1">{#N/A,#N/A,TRUE,"Serviços"}</definedName>
    <definedName name="_____OUT98" localSheetId="13" hidden="1">{#N/A,#N/A,TRUE,"Serviços"}</definedName>
    <definedName name="_____OUT98" localSheetId="11" hidden="1">{#N/A,#N/A,TRUE,"Serviços"}</definedName>
    <definedName name="_____OUT98" localSheetId="10" hidden="1">{#N/A,#N/A,TRUE,"Serviços"}</definedName>
    <definedName name="_____OUT98" localSheetId="9" hidden="1">{#N/A,#N/A,TRUE,"Serviços"}</definedName>
    <definedName name="_____OUT98" localSheetId="8" hidden="1">{#N/A,#N/A,TRUE,"Serviços"}</definedName>
    <definedName name="_____OUT98" localSheetId="7" hidden="1">{#N/A,#N/A,TRUE,"Serviços"}</definedName>
    <definedName name="_____OUT98" localSheetId="33" hidden="1">{#N/A,#N/A,TRUE,"Serviços"}</definedName>
    <definedName name="_____OUT98" localSheetId="32" hidden="1">{#N/A,#N/A,TRUE,"Serviços"}</definedName>
    <definedName name="_____OUT98" localSheetId="31" hidden="1">{#N/A,#N/A,TRUE,"Serviços"}</definedName>
    <definedName name="_____OUT98" localSheetId="29" hidden="1">{#N/A,#N/A,TRUE,"Serviços"}</definedName>
    <definedName name="_____OUT98" localSheetId="28" hidden="1">{#N/A,#N/A,TRUE,"Serviços"}</definedName>
    <definedName name="_____OUT98" localSheetId="27" hidden="1">{#N/A,#N/A,TRUE,"Serviços"}</definedName>
    <definedName name="_____OUT98" localSheetId="24" hidden="1">{#N/A,#N/A,TRUE,"Serviços"}</definedName>
    <definedName name="_____OUT98" localSheetId="26" hidden="1">{#N/A,#N/A,TRUE,"Serviços"}</definedName>
    <definedName name="_____OUT98" localSheetId="23" hidden="1">{#N/A,#N/A,TRUE,"Serviços"}</definedName>
    <definedName name="_____OUT98" localSheetId="22" hidden="1">{#N/A,#N/A,TRUE,"Serviços"}</definedName>
    <definedName name="_____OUT98" localSheetId="19" hidden="1">{#N/A,#N/A,TRUE,"Serviços"}</definedName>
    <definedName name="_____OUT98" localSheetId="21" hidden="1">{#N/A,#N/A,TRUE,"Serviços"}</definedName>
    <definedName name="_____OUT98" localSheetId="20" hidden="1">{#N/A,#N/A,TRUE,"Serviços"}</definedName>
    <definedName name="_____OUT98" localSheetId="18" hidden="1">{#N/A,#N/A,TRUE,"Serviços"}</definedName>
    <definedName name="_____OUT98" localSheetId="17" hidden="1">{#N/A,#N/A,TRUE,"Serviços"}</definedName>
    <definedName name="_____OUT98" localSheetId="15" hidden="1">{#N/A,#N/A,TRUE,"Serviços"}</definedName>
    <definedName name="_____OUT98" localSheetId="12" hidden="1">{#N/A,#N/A,TRUE,"Serviços"}</definedName>
    <definedName name="_____OUT98" localSheetId="38" hidden="1">{#N/A,#N/A,TRUE,"Serviços"}</definedName>
    <definedName name="_____OUT98" localSheetId="37" hidden="1">{#N/A,#N/A,TRUE,"Serviços"}</definedName>
    <definedName name="_____OUT98" localSheetId="36" hidden="1">{#N/A,#N/A,TRUE,"Serviços"}</definedName>
    <definedName name="_____OUT98" localSheetId="34" hidden="1">{#N/A,#N/A,TRUE,"Serviços"}</definedName>
    <definedName name="_____OUT98" localSheetId="35" hidden="1">{#N/A,#N/A,TRUE,"Serviços"}</definedName>
    <definedName name="_____OUT98" localSheetId="30" hidden="1">{#N/A,#N/A,TRUE,"Serviços"}</definedName>
    <definedName name="_____OUT98" hidden="1">{#N/A,#N/A,TRUE,"Serviços"}</definedName>
    <definedName name="_____PN10" localSheetId="25" hidden="1">{"'gráf jan00'!$A$1:$AK$41"}</definedName>
    <definedName name="_____PN10" localSheetId="16" hidden="1">{"'gráf jan00'!$A$1:$AK$41"}</definedName>
    <definedName name="_____PN10" localSheetId="14" hidden="1">{"'gráf jan00'!$A$1:$AK$41"}</definedName>
    <definedName name="_____PN10" localSheetId="13" hidden="1">{"'gráf jan00'!$A$1:$AK$41"}</definedName>
    <definedName name="_____PN10" localSheetId="11" hidden="1">{"'gráf jan00'!$A$1:$AK$41"}</definedName>
    <definedName name="_____PN10" localSheetId="10" hidden="1">{"'gráf jan00'!$A$1:$AK$41"}</definedName>
    <definedName name="_____PN10" localSheetId="9" hidden="1">{"'gráf jan00'!$A$1:$AK$41"}</definedName>
    <definedName name="_____PN10" localSheetId="8" hidden="1">{"'gráf jan00'!$A$1:$AK$41"}</definedName>
    <definedName name="_____PN10" localSheetId="7" hidden="1">{"'gráf jan00'!$A$1:$AK$41"}</definedName>
    <definedName name="_____PN10" localSheetId="33" hidden="1">{"'gráf jan00'!$A$1:$AK$41"}</definedName>
    <definedName name="_____PN10" localSheetId="32" hidden="1">{"'gráf jan00'!$A$1:$AK$41"}</definedName>
    <definedName name="_____PN10" localSheetId="31" hidden="1">{"'gráf jan00'!$A$1:$AK$41"}</definedName>
    <definedName name="_____PN10" localSheetId="29" hidden="1">{"'gráf jan00'!$A$1:$AK$41"}</definedName>
    <definedName name="_____PN10" localSheetId="28" hidden="1">{"'gráf jan00'!$A$1:$AK$41"}</definedName>
    <definedName name="_____PN10" localSheetId="27" hidden="1">{"'gráf jan00'!$A$1:$AK$41"}</definedName>
    <definedName name="_____PN10" localSheetId="24" hidden="1">{"'gráf jan00'!$A$1:$AK$41"}</definedName>
    <definedName name="_____PN10" localSheetId="26" hidden="1">{"'gráf jan00'!$A$1:$AK$41"}</definedName>
    <definedName name="_____PN10" localSheetId="23" hidden="1">{"'gráf jan00'!$A$1:$AK$41"}</definedName>
    <definedName name="_____PN10" localSheetId="22" hidden="1">{"'gráf jan00'!$A$1:$AK$41"}</definedName>
    <definedName name="_____PN10" localSheetId="19" hidden="1">{"'gráf jan00'!$A$1:$AK$41"}</definedName>
    <definedName name="_____PN10" localSheetId="21" hidden="1">{"'gráf jan00'!$A$1:$AK$41"}</definedName>
    <definedName name="_____PN10" localSheetId="20" hidden="1">{"'gráf jan00'!$A$1:$AK$41"}</definedName>
    <definedName name="_____PN10" localSheetId="18" hidden="1">{"'gráf jan00'!$A$1:$AK$41"}</definedName>
    <definedName name="_____PN10" localSheetId="17" hidden="1">{"'gráf jan00'!$A$1:$AK$41"}</definedName>
    <definedName name="_____PN10" localSheetId="15" hidden="1">{"'gráf jan00'!$A$1:$AK$41"}</definedName>
    <definedName name="_____PN10" localSheetId="12" hidden="1">{"'gráf jan00'!$A$1:$AK$41"}</definedName>
    <definedName name="_____PN10" localSheetId="38" hidden="1">{"'gráf jan00'!$A$1:$AK$41"}</definedName>
    <definedName name="_____PN10" localSheetId="37" hidden="1">{"'gráf jan00'!$A$1:$AK$41"}</definedName>
    <definedName name="_____PN10" localSheetId="36" hidden="1">{"'gráf jan00'!$A$1:$AK$41"}</definedName>
    <definedName name="_____PN10" localSheetId="34" hidden="1">{"'gráf jan00'!$A$1:$AK$41"}</definedName>
    <definedName name="_____PN10" localSheetId="35" hidden="1">{"'gráf jan00'!$A$1:$AK$41"}</definedName>
    <definedName name="_____PN10" localSheetId="30" hidden="1">{"'gráf jan00'!$A$1:$AK$41"}</definedName>
    <definedName name="_____PN10" hidden="1">{"'gráf jan00'!$A$1:$AK$41"}</definedName>
    <definedName name="_____r" localSheetId="25" hidden="1">{#N/A,#N/A,FALSE,"PCOL"}</definedName>
    <definedName name="_____r" localSheetId="16" hidden="1">{#N/A,#N/A,FALSE,"PCOL"}</definedName>
    <definedName name="_____r" localSheetId="14" hidden="1">{#N/A,#N/A,FALSE,"PCOL"}</definedName>
    <definedName name="_____r" localSheetId="13" hidden="1">{#N/A,#N/A,FALSE,"PCOL"}</definedName>
    <definedName name="_____r" localSheetId="11" hidden="1">{#N/A,#N/A,FALSE,"PCOL"}</definedName>
    <definedName name="_____r" localSheetId="10" hidden="1">{#N/A,#N/A,FALSE,"PCOL"}</definedName>
    <definedName name="_____r" localSheetId="9" hidden="1">{#N/A,#N/A,FALSE,"PCOL"}</definedName>
    <definedName name="_____r" localSheetId="8" hidden="1">{#N/A,#N/A,FALSE,"PCOL"}</definedName>
    <definedName name="_____r" localSheetId="7" hidden="1">{#N/A,#N/A,FALSE,"PCOL"}</definedName>
    <definedName name="_____r" localSheetId="33" hidden="1">{#N/A,#N/A,FALSE,"PCOL"}</definedName>
    <definedName name="_____r" localSheetId="32" hidden="1">{#N/A,#N/A,FALSE,"PCOL"}</definedName>
    <definedName name="_____r" localSheetId="31" hidden="1">{#N/A,#N/A,FALSE,"PCOL"}</definedName>
    <definedName name="_____r" localSheetId="29" hidden="1">{#N/A,#N/A,FALSE,"PCOL"}</definedName>
    <definedName name="_____r" localSheetId="28" hidden="1">{#N/A,#N/A,FALSE,"PCOL"}</definedName>
    <definedName name="_____r" localSheetId="27" hidden="1">{#N/A,#N/A,FALSE,"PCOL"}</definedName>
    <definedName name="_____r" localSheetId="24" hidden="1">{#N/A,#N/A,FALSE,"PCOL"}</definedName>
    <definedName name="_____r" localSheetId="26" hidden="1">{#N/A,#N/A,FALSE,"PCOL"}</definedName>
    <definedName name="_____r" localSheetId="23" hidden="1">{#N/A,#N/A,FALSE,"PCOL"}</definedName>
    <definedName name="_____r" localSheetId="22" hidden="1">{#N/A,#N/A,FALSE,"PCOL"}</definedName>
    <definedName name="_____r" localSheetId="19" hidden="1">{#N/A,#N/A,FALSE,"PCOL"}</definedName>
    <definedName name="_____r" localSheetId="21" hidden="1">{#N/A,#N/A,FALSE,"PCOL"}</definedName>
    <definedName name="_____r" localSheetId="20" hidden="1">{#N/A,#N/A,FALSE,"PCOL"}</definedName>
    <definedName name="_____r" localSheetId="18" hidden="1">{#N/A,#N/A,FALSE,"PCOL"}</definedName>
    <definedName name="_____r" localSheetId="17" hidden="1">{#N/A,#N/A,FALSE,"PCOL"}</definedName>
    <definedName name="_____r" localSheetId="15" hidden="1">{#N/A,#N/A,FALSE,"PCOL"}</definedName>
    <definedName name="_____r" localSheetId="12" hidden="1">{#N/A,#N/A,FALSE,"PCOL"}</definedName>
    <definedName name="_____r" localSheetId="38" hidden="1">{#N/A,#N/A,FALSE,"PCOL"}</definedName>
    <definedName name="_____r" localSheetId="37" hidden="1">{#N/A,#N/A,FALSE,"PCOL"}</definedName>
    <definedName name="_____r" localSheetId="36" hidden="1">{#N/A,#N/A,FALSE,"PCOL"}</definedName>
    <definedName name="_____r" localSheetId="34" hidden="1">{#N/A,#N/A,FALSE,"PCOL"}</definedName>
    <definedName name="_____r" localSheetId="35" hidden="1">{#N/A,#N/A,FALSE,"PCOL"}</definedName>
    <definedName name="_____r" localSheetId="30" hidden="1">{#N/A,#N/A,FALSE,"PCOL"}</definedName>
    <definedName name="_____r" hidden="1">{#N/A,#N/A,FALSE,"PCOL"}</definedName>
    <definedName name="_____v1" localSheetId="25" hidden="1">{"'REL CUSTODIF'!$B$1:$H$72"}</definedName>
    <definedName name="_____v1" localSheetId="16" hidden="1">{"'REL CUSTODIF'!$B$1:$H$72"}</definedName>
    <definedName name="_____v1" localSheetId="14" hidden="1">{"'REL CUSTODIF'!$B$1:$H$72"}</definedName>
    <definedName name="_____v1" localSheetId="13" hidden="1">{"'REL CUSTODIF'!$B$1:$H$72"}</definedName>
    <definedName name="_____v1" localSheetId="11" hidden="1">{"'REL CUSTODIF'!$B$1:$H$72"}</definedName>
    <definedName name="_____v1" localSheetId="10" hidden="1">{"'REL CUSTODIF'!$B$1:$H$72"}</definedName>
    <definedName name="_____v1" localSheetId="9" hidden="1">{"'REL CUSTODIF'!$B$1:$H$72"}</definedName>
    <definedName name="_____v1" localSheetId="8" hidden="1">{"'REL CUSTODIF'!$B$1:$H$72"}</definedName>
    <definedName name="_____v1" localSheetId="7" hidden="1">{"'REL CUSTODIF'!$B$1:$H$72"}</definedName>
    <definedName name="_____v1" localSheetId="33" hidden="1">{"'REL CUSTODIF'!$B$1:$H$72"}</definedName>
    <definedName name="_____v1" localSheetId="32" hidden="1">{"'REL CUSTODIF'!$B$1:$H$72"}</definedName>
    <definedName name="_____v1" localSheetId="31" hidden="1">{"'REL CUSTODIF'!$B$1:$H$72"}</definedName>
    <definedName name="_____v1" localSheetId="29" hidden="1">{"'REL CUSTODIF'!$B$1:$H$72"}</definedName>
    <definedName name="_____v1" localSheetId="28" hidden="1">{"'REL CUSTODIF'!$B$1:$H$72"}</definedName>
    <definedName name="_____v1" localSheetId="27" hidden="1">{"'REL CUSTODIF'!$B$1:$H$72"}</definedName>
    <definedName name="_____v1" localSheetId="24" hidden="1">{"'REL CUSTODIF'!$B$1:$H$72"}</definedName>
    <definedName name="_____v1" localSheetId="26" hidden="1">{"'REL CUSTODIF'!$B$1:$H$72"}</definedName>
    <definedName name="_____v1" localSheetId="23" hidden="1">{"'REL CUSTODIF'!$B$1:$H$72"}</definedName>
    <definedName name="_____v1" localSheetId="22" hidden="1">{"'REL CUSTODIF'!$B$1:$H$72"}</definedName>
    <definedName name="_____v1" localSheetId="19" hidden="1">{"'REL CUSTODIF'!$B$1:$H$72"}</definedName>
    <definedName name="_____v1" localSheetId="21" hidden="1">{"'REL CUSTODIF'!$B$1:$H$72"}</definedName>
    <definedName name="_____v1" localSheetId="20" hidden="1">{"'REL CUSTODIF'!$B$1:$H$72"}</definedName>
    <definedName name="_____v1" localSheetId="18" hidden="1">{"'REL CUSTODIF'!$B$1:$H$72"}</definedName>
    <definedName name="_____v1" localSheetId="17" hidden="1">{"'REL CUSTODIF'!$B$1:$H$72"}</definedName>
    <definedName name="_____v1" localSheetId="15" hidden="1">{"'REL CUSTODIF'!$B$1:$H$72"}</definedName>
    <definedName name="_____v1" localSheetId="12" hidden="1">{"'REL CUSTODIF'!$B$1:$H$72"}</definedName>
    <definedName name="_____v1" localSheetId="38" hidden="1">{"'REL CUSTODIF'!$B$1:$H$72"}</definedName>
    <definedName name="_____v1" localSheetId="37" hidden="1">{"'REL CUSTODIF'!$B$1:$H$72"}</definedName>
    <definedName name="_____v1" localSheetId="36" hidden="1">{"'REL CUSTODIF'!$B$1:$H$72"}</definedName>
    <definedName name="_____v1" localSheetId="34" hidden="1">{"'REL CUSTODIF'!$B$1:$H$72"}</definedName>
    <definedName name="_____v1" localSheetId="35" hidden="1">{"'REL CUSTODIF'!$B$1:$H$72"}</definedName>
    <definedName name="_____v1" localSheetId="30" hidden="1">{"'REL CUSTODIF'!$B$1:$H$72"}</definedName>
    <definedName name="_____v1" hidden="1">{"'REL CUSTODIF'!$B$1:$H$72"}</definedName>
    <definedName name="_____x1" localSheetId="25" hidden="1">{"'REL CUSTODIF'!$B$1:$H$72"}</definedName>
    <definedName name="_____x1" localSheetId="16" hidden="1">{"'REL CUSTODIF'!$B$1:$H$72"}</definedName>
    <definedName name="_____x1" localSheetId="14" hidden="1">{"'REL CUSTODIF'!$B$1:$H$72"}</definedName>
    <definedName name="_____x1" localSheetId="13" hidden="1">{"'REL CUSTODIF'!$B$1:$H$72"}</definedName>
    <definedName name="_____x1" localSheetId="11" hidden="1">{"'REL CUSTODIF'!$B$1:$H$72"}</definedName>
    <definedName name="_____x1" localSheetId="10" hidden="1">{"'REL CUSTODIF'!$B$1:$H$72"}</definedName>
    <definedName name="_____x1" localSheetId="9" hidden="1">{"'REL CUSTODIF'!$B$1:$H$72"}</definedName>
    <definedName name="_____x1" localSheetId="8" hidden="1">{"'REL CUSTODIF'!$B$1:$H$72"}</definedName>
    <definedName name="_____x1" localSheetId="7" hidden="1">{"'REL CUSTODIF'!$B$1:$H$72"}</definedName>
    <definedName name="_____x1" localSheetId="33" hidden="1">{"'REL CUSTODIF'!$B$1:$H$72"}</definedName>
    <definedName name="_____x1" localSheetId="32" hidden="1">{"'REL CUSTODIF'!$B$1:$H$72"}</definedName>
    <definedName name="_____x1" localSheetId="31" hidden="1">{"'REL CUSTODIF'!$B$1:$H$72"}</definedName>
    <definedName name="_____x1" localSheetId="29" hidden="1">{"'REL CUSTODIF'!$B$1:$H$72"}</definedName>
    <definedName name="_____x1" localSheetId="28" hidden="1">{"'REL CUSTODIF'!$B$1:$H$72"}</definedName>
    <definedName name="_____x1" localSheetId="27" hidden="1">{"'REL CUSTODIF'!$B$1:$H$72"}</definedName>
    <definedName name="_____x1" localSheetId="24" hidden="1">{"'REL CUSTODIF'!$B$1:$H$72"}</definedName>
    <definedName name="_____x1" localSheetId="26" hidden="1">{"'REL CUSTODIF'!$B$1:$H$72"}</definedName>
    <definedName name="_____x1" localSheetId="23" hidden="1">{"'REL CUSTODIF'!$B$1:$H$72"}</definedName>
    <definedName name="_____x1" localSheetId="22" hidden="1">{"'REL CUSTODIF'!$B$1:$H$72"}</definedName>
    <definedName name="_____x1" localSheetId="19" hidden="1">{"'REL CUSTODIF'!$B$1:$H$72"}</definedName>
    <definedName name="_____x1" localSheetId="21" hidden="1">{"'REL CUSTODIF'!$B$1:$H$72"}</definedName>
    <definedName name="_____x1" localSheetId="20" hidden="1">{"'REL CUSTODIF'!$B$1:$H$72"}</definedName>
    <definedName name="_____x1" localSheetId="18" hidden="1">{"'REL CUSTODIF'!$B$1:$H$72"}</definedName>
    <definedName name="_____x1" localSheetId="17" hidden="1">{"'REL CUSTODIF'!$B$1:$H$72"}</definedName>
    <definedName name="_____x1" localSheetId="15" hidden="1">{"'REL CUSTODIF'!$B$1:$H$72"}</definedName>
    <definedName name="_____x1" localSheetId="12" hidden="1">{"'REL CUSTODIF'!$B$1:$H$72"}</definedName>
    <definedName name="_____x1" localSheetId="38" hidden="1">{"'REL CUSTODIF'!$B$1:$H$72"}</definedName>
    <definedName name="_____x1" localSheetId="37" hidden="1">{"'REL CUSTODIF'!$B$1:$H$72"}</definedName>
    <definedName name="_____x1" localSheetId="36" hidden="1">{"'REL CUSTODIF'!$B$1:$H$72"}</definedName>
    <definedName name="_____x1" localSheetId="34" hidden="1">{"'REL CUSTODIF'!$B$1:$H$72"}</definedName>
    <definedName name="_____x1" localSheetId="35" hidden="1">{"'REL CUSTODIF'!$B$1:$H$72"}</definedName>
    <definedName name="_____x1" localSheetId="30" hidden="1">{"'REL CUSTODIF'!$B$1:$H$72"}</definedName>
    <definedName name="_____x1" hidden="1">{"'REL CUSTODIF'!$B$1:$H$72"}</definedName>
    <definedName name="_____x10" localSheetId="25" hidden="1">{"'REL CUSTODIF'!$B$1:$H$72"}</definedName>
    <definedName name="_____x10" localSheetId="16" hidden="1">{"'REL CUSTODIF'!$B$1:$H$72"}</definedName>
    <definedName name="_____x10" localSheetId="14" hidden="1">{"'REL CUSTODIF'!$B$1:$H$72"}</definedName>
    <definedName name="_____x10" localSheetId="13" hidden="1">{"'REL CUSTODIF'!$B$1:$H$72"}</definedName>
    <definedName name="_____x10" localSheetId="11" hidden="1">{"'REL CUSTODIF'!$B$1:$H$72"}</definedName>
    <definedName name="_____x10" localSheetId="10" hidden="1">{"'REL CUSTODIF'!$B$1:$H$72"}</definedName>
    <definedName name="_____x10" localSheetId="9" hidden="1">{"'REL CUSTODIF'!$B$1:$H$72"}</definedName>
    <definedName name="_____x10" localSheetId="8" hidden="1">{"'REL CUSTODIF'!$B$1:$H$72"}</definedName>
    <definedName name="_____x10" localSheetId="7" hidden="1">{"'REL CUSTODIF'!$B$1:$H$72"}</definedName>
    <definedName name="_____x10" localSheetId="33" hidden="1">{"'REL CUSTODIF'!$B$1:$H$72"}</definedName>
    <definedName name="_____x10" localSheetId="32" hidden="1">{"'REL CUSTODIF'!$B$1:$H$72"}</definedName>
    <definedName name="_____x10" localSheetId="31" hidden="1">{"'REL CUSTODIF'!$B$1:$H$72"}</definedName>
    <definedName name="_____x10" localSheetId="29" hidden="1">{"'REL CUSTODIF'!$B$1:$H$72"}</definedName>
    <definedName name="_____x10" localSheetId="28" hidden="1">{"'REL CUSTODIF'!$B$1:$H$72"}</definedName>
    <definedName name="_____x10" localSheetId="27" hidden="1">{"'REL CUSTODIF'!$B$1:$H$72"}</definedName>
    <definedName name="_____x10" localSheetId="24" hidden="1">{"'REL CUSTODIF'!$B$1:$H$72"}</definedName>
    <definedName name="_____x10" localSheetId="26" hidden="1">{"'REL CUSTODIF'!$B$1:$H$72"}</definedName>
    <definedName name="_____x10" localSheetId="23" hidden="1">{"'REL CUSTODIF'!$B$1:$H$72"}</definedName>
    <definedName name="_____x10" localSheetId="22" hidden="1">{"'REL CUSTODIF'!$B$1:$H$72"}</definedName>
    <definedName name="_____x10" localSheetId="19" hidden="1">{"'REL CUSTODIF'!$B$1:$H$72"}</definedName>
    <definedName name="_____x10" localSheetId="21" hidden="1">{"'REL CUSTODIF'!$B$1:$H$72"}</definedName>
    <definedName name="_____x10" localSheetId="20" hidden="1">{"'REL CUSTODIF'!$B$1:$H$72"}</definedName>
    <definedName name="_____x10" localSheetId="18" hidden="1">{"'REL CUSTODIF'!$B$1:$H$72"}</definedName>
    <definedName name="_____x10" localSheetId="17" hidden="1">{"'REL CUSTODIF'!$B$1:$H$72"}</definedName>
    <definedName name="_____x10" localSheetId="15" hidden="1">{"'REL CUSTODIF'!$B$1:$H$72"}</definedName>
    <definedName name="_____x10" localSheetId="12" hidden="1">{"'REL CUSTODIF'!$B$1:$H$72"}</definedName>
    <definedName name="_____x10" localSheetId="38" hidden="1">{"'REL CUSTODIF'!$B$1:$H$72"}</definedName>
    <definedName name="_____x10" localSheetId="37" hidden="1">{"'REL CUSTODIF'!$B$1:$H$72"}</definedName>
    <definedName name="_____x10" localSheetId="36" hidden="1">{"'REL CUSTODIF'!$B$1:$H$72"}</definedName>
    <definedName name="_____x10" localSheetId="34" hidden="1">{"'REL CUSTODIF'!$B$1:$H$72"}</definedName>
    <definedName name="_____x10" localSheetId="35" hidden="1">{"'REL CUSTODIF'!$B$1:$H$72"}</definedName>
    <definedName name="_____x10" localSheetId="30" hidden="1">{"'REL CUSTODIF'!$B$1:$H$72"}</definedName>
    <definedName name="_____x10" hidden="1">{"'REL CUSTODIF'!$B$1:$H$72"}</definedName>
    <definedName name="_____x11" localSheetId="25" hidden="1">{"'REL CUSTODIF'!$B$1:$H$72"}</definedName>
    <definedName name="_____x11" localSheetId="16" hidden="1">{"'REL CUSTODIF'!$B$1:$H$72"}</definedName>
    <definedName name="_____x11" localSheetId="14" hidden="1">{"'REL CUSTODIF'!$B$1:$H$72"}</definedName>
    <definedName name="_____x11" localSheetId="13" hidden="1">{"'REL CUSTODIF'!$B$1:$H$72"}</definedName>
    <definedName name="_____x11" localSheetId="11" hidden="1">{"'REL CUSTODIF'!$B$1:$H$72"}</definedName>
    <definedName name="_____x11" localSheetId="10" hidden="1">{"'REL CUSTODIF'!$B$1:$H$72"}</definedName>
    <definedName name="_____x11" localSheetId="9" hidden="1">{"'REL CUSTODIF'!$B$1:$H$72"}</definedName>
    <definedName name="_____x11" localSheetId="8" hidden="1">{"'REL CUSTODIF'!$B$1:$H$72"}</definedName>
    <definedName name="_____x11" localSheetId="7" hidden="1">{"'REL CUSTODIF'!$B$1:$H$72"}</definedName>
    <definedName name="_____x11" localSheetId="33" hidden="1">{"'REL CUSTODIF'!$B$1:$H$72"}</definedName>
    <definedName name="_____x11" localSheetId="32" hidden="1">{"'REL CUSTODIF'!$B$1:$H$72"}</definedName>
    <definedName name="_____x11" localSheetId="31" hidden="1">{"'REL CUSTODIF'!$B$1:$H$72"}</definedName>
    <definedName name="_____x11" localSheetId="29" hidden="1">{"'REL CUSTODIF'!$B$1:$H$72"}</definedName>
    <definedName name="_____x11" localSheetId="28" hidden="1">{"'REL CUSTODIF'!$B$1:$H$72"}</definedName>
    <definedName name="_____x11" localSheetId="27" hidden="1">{"'REL CUSTODIF'!$B$1:$H$72"}</definedName>
    <definedName name="_____x11" localSheetId="24" hidden="1">{"'REL CUSTODIF'!$B$1:$H$72"}</definedName>
    <definedName name="_____x11" localSheetId="26" hidden="1">{"'REL CUSTODIF'!$B$1:$H$72"}</definedName>
    <definedName name="_____x11" localSheetId="23" hidden="1">{"'REL CUSTODIF'!$B$1:$H$72"}</definedName>
    <definedName name="_____x11" localSheetId="22" hidden="1">{"'REL CUSTODIF'!$B$1:$H$72"}</definedName>
    <definedName name="_____x11" localSheetId="19" hidden="1">{"'REL CUSTODIF'!$B$1:$H$72"}</definedName>
    <definedName name="_____x11" localSheetId="21" hidden="1">{"'REL CUSTODIF'!$B$1:$H$72"}</definedName>
    <definedName name="_____x11" localSheetId="20" hidden="1">{"'REL CUSTODIF'!$B$1:$H$72"}</definedName>
    <definedName name="_____x11" localSheetId="18" hidden="1">{"'REL CUSTODIF'!$B$1:$H$72"}</definedName>
    <definedName name="_____x11" localSheetId="17" hidden="1">{"'REL CUSTODIF'!$B$1:$H$72"}</definedName>
    <definedName name="_____x11" localSheetId="15" hidden="1">{"'REL CUSTODIF'!$B$1:$H$72"}</definedName>
    <definedName name="_____x11" localSheetId="12" hidden="1">{"'REL CUSTODIF'!$B$1:$H$72"}</definedName>
    <definedName name="_____x11" localSheetId="38" hidden="1">{"'REL CUSTODIF'!$B$1:$H$72"}</definedName>
    <definedName name="_____x11" localSheetId="37" hidden="1">{"'REL CUSTODIF'!$B$1:$H$72"}</definedName>
    <definedName name="_____x11" localSheetId="36" hidden="1">{"'REL CUSTODIF'!$B$1:$H$72"}</definedName>
    <definedName name="_____x11" localSheetId="34" hidden="1">{"'REL CUSTODIF'!$B$1:$H$72"}</definedName>
    <definedName name="_____x11" localSheetId="35" hidden="1">{"'REL CUSTODIF'!$B$1:$H$72"}</definedName>
    <definedName name="_____x11" localSheetId="30" hidden="1">{"'REL CUSTODIF'!$B$1:$H$72"}</definedName>
    <definedName name="_____x11" hidden="1">{"'REL CUSTODIF'!$B$1:$H$72"}</definedName>
    <definedName name="_____x12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__x12" hidden="1">{#N/A,#N/A,FALSE,"Suprimentos";#N/A,#N/A,FALSE,"Medicina e Segurança";#N/A,#N/A,FALSE,"Administração";#N/A,#N/A,FALSE,"Meio Ambiente";#N/A,#N/A,FALSE,"Operação (Mina)";#N/A,#N/A,FALSE,"Operação (Porto)"}</definedName>
    <definedName name="_____x13" localSheetId="25" hidden="1">{"'REL CUSTODIF'!$B$1:$H$72"}</definedName>
    <definedName name="_____x13" localSheetId="16" hidden="1">{"'REL CUSTODIF'!$B$1:$H$72"}</definedName>
    <definedName name="_____x13" localSheetId="14" hidden="1">{"'REL CUSTODIF'!$B$1:$H$72"}</definedName>
    <definedName name="_____x13" localSheetId="13" hidden="1">{"'REL CUSTODIF'!$B$1:$H$72"}</definedName>
    <definedName name="_____x13" localSheetId="11" hidden="1">{"'REL CUSTODIF'!$B$1:$H$72"}</definedName>
    <definedName name="_____x13" localSheetId="10" hidden="1">{"'REL CUSTODIF'!$B$1:$H$72"}</definedName>
    <definedName name="_____x13" localSheetId="9" hidden="1">{"'REL CUSTODIF'!$B$1:$H$72"}</definedName>
    <definedName name="_____x13" localSheetId="8" hidden="1">{"'REL CUSTODIF'!$B$1:$H$72"}</definedName>
    <definedName name="_____x13" localSheetId="7" hidden="1">{"'REL CUSTODIF'!$B$1:$H$72"}</definedName>
    <definedName name="_____x13" localSheetId="33" hidden="1">{"'REL CUSTODIF'!$B$1:$H$72"}</definedName>
    <definedName name="_____x13" localSheetId="32" hidden="1">{"'REL CUSTODIF'!$B$1:$H$72"}</definedName>
    <definedName name="_____x13" localSheetId="31" hidden="1">{"'REL CUSTODIF'!$B$1:$H$72"}</definedName>
    <definedName name="_____x13" localSheetId="29" hidden="1">{"'REL CUSTODIF'!$B$1:$H$72"}</definedName>
    <definedName name="_____x13" localSheetId="28" hidden="1">{"'REL CUSTODIF'!$B$1:$H$72"}</definedName>
    <definedName name="_____x13" localSheetId="27" hidden="1">{"'REL CUSTODIF'!$B$1:$H$72"}</definedName>
    <definedName name="_____x13" localSheetId="24" hidden="1">{"'REL CUSTODIF'!$B$1:$H$72"}</definedName>
    <definedName name="_____x13" localSheetId="26" hidden="1">{"'REL CUSTODIF'!$B$1:$H$72"}</definedName>
    <definedName name="_____x13" localSheetId="23" hidden="1">{"'REL CUSTODIF'!$B$1:$H$72"}</definedName>
    <definedName name="_____x13" localSheetId="22" hidden="1">{"'REL CUSTODIF'!$B$1:$H$72"}</definedName>
    <definedName name="_____x13" localSheetId="19" hidden="1">{"'REL CUSTODIF'!$B$1:$H$72"}</definedName>
    <definedName name="_____x13" localSheetId="21" hidden="1">{"'REL CUSTODIF'!$B$1:$H$72"}</definedName>
    <definedName name="_____x13" localSheetId="20" hidden="1">{"'REL CUSTODIF'!$B$1:$H$72"}</definedName>
    <definedName name="_____x13" localSheetId="18" hidden="1">{"'REL CUSTODIF'!$B$1:$H$72"}</definedName>
    <definedName name="_____x13" localSheetId="17" hidden="1">{"'REL CUSTODIF'!$B$1:$H$72"}</definedName>
    <definedName name="_____x13" localSheetId="15" hidden="1">{"'REL CUSTODIF'!$B$1:$H$72"}</definedName>
    <definedName name="_____x13" localSheetId="12" hidden="1">{"'REL CUSTODIF'!$B$1:$H$72"}</definedName>
    <definedName name="_____x13" localSheetId="38" hidden="1">{"'REL CUSTODIF'!$B$1:$H$72"}</definedName>
    <definedName name="_____x13" localSheetId="37" hidden="1">{"'REL CUSTODIF'!$B$1:$H$72"}</definedName>
    <definedName name="_____x13" localSheetId="36" hidden="1">{"'REL CUSTODIF'!$B$1:$H$72"}</definedName>
    <definedName name="_____x13" localSheetId="34" hidden="1">{"'REL CUSTODIF'!$B$1:$H$72"}</definedName>
    <definedName name="_____x13" localSheetId="35" hidden="1">{"'REL CUSTODIF'!$B$1:$H$72"}</definedName>
    <definedName name="_____x13" localSheetId="30" hidden="1">{"'REL CUSTODIF'!$B$1:$H$72"}</definedName>
    <definedName name="_____x13" hidden="1">{"'REL CUSTODIF'!$B$1:$H$72"}</definedName>
    <definedName name="_____x2" localSheetId="25" hidden="1">{"'REL CUSTODIF'!$B$1:$H$72"}</definedName>
    <definedName name="_____x2" localSheetId="16" hidden="1">{"'REL CUSTODIF'!$B$1:$H$72"}</definedName>
    <definedName name="_____x2" localSheetId="14" hidden="1">{"'REL CUSTODIF'!$B$1:$H$72"}</definedName>
    <definedName name="_____x2" localSheetId="13" hidden="1">{"'REL CUSTODIF'!$B$1:$H$72"}</definedName>
    <definedName name="_____x2" localSheetId="11" hidden="1">{"'REL CUSTODIF'!$B$1:$H$72"}</definedName>
    <definedName name="_____x2" localSheetId="10" hidden="1">{"'REL CUSTODIF'!$B$1:$H$72"}</definedName>
    <definedName name="_____x2" localSheetId="9" hidden="1">{"'REL CUSTODIF'!$B$1:$H$72"}</definedName>
    <definedName name="_____x2" localSheetId="8" hidden="1">{"'REL CUSTODIF'!$B$1:$H$72"}</definedName>
    <definedName name="_____x2" localSheetId="7" hidden="1">{"'REL CUSTODIF'!$B$1:$H$72"}</definedName>
    <definedName name="_____x2" localSheetId="33" hidden="1">{"'REL CUSTODIF'!$B$1:$H$72"}</definedName>
    <definedName name="_____x2" localSheetId="32" hidden="1">{"'REL CUSTODIF'!$B$1:$H$72"}</definedName>
    <definedName name="_____x2" localSheetId="31" hidden="1">{"'REL CUSTODIF'!$B$1:$H$72"}</definedName>
    <definedName name="_____x2" localSheetId="29" hidden="1">{"'REL CUSTODIF'!$B$1:$H$72"}</definedName>
    <definedName name="_____x2" localSheetId="28" hidden="1">{"'REL CUSTODIF'!$B$1:$H$72"}</definedName>
    <definedName name="_____x2" localSheetId="27" hidden="1">{"'REL CUSTODIF'!$B$1:$H$72"}</definedName>
    <definedName name="_____x2" localSheetId="24" hidden="1">{"'REL CUSTODIF'!$B$1:$H$72"}</definedName>
    <definedName name="_____x2" localSheetId="26" hidden="1">{"'REL CUSTODIF'!$B$1:$H$72"}</definedName>
    <definedName name="_____x2" localSheetId="23" hidden="1">{"'REL CUSTODIF'!$B$1:$H$72"}</definedName>
    <definedName name="_____x2" localSheetId="22" hidden="1">{"'REL CUSTODIF'!$B$1:$H$72"}</definedName>
    <definedName name="_____x2" localSheetId="19" hidden="1">{"'REL CUSTODIF'!$B$1:$H$72"}</definedName>
    <definedName name="_____x2" localSheetId="21" hidden="1">{"'REL CUSTODIF'!$B$1:$H$72"}</definedName>
    <definedName name="_____x2" localSheetId="20" hidden="1">{"'REL CUSTODIF'!$B$1:$H$72"}</definedName>
    <definedName name="_____x2" localSheetId="18" hidden="1">{"'REL CUSTODIF'!$B$1:$H$72"}</definedName>
    <definedName name="_____x2" localSheetId="17" hidden="1">{"'REL CUSTODIF'!$B$1:$H$72"}</definedName>
    <definedName name="_____x2" localSheetId="15" hidden="1">{"'REL CUSTODIF'!$B$1:$H$72"}</definedName>
    <definedName name="_____x2" localSheetId="12" hidden="1">{"'REL CUSTODIF'!$B$1:$H$72"}</definedName>
    <definedName name="_____x2" localSheetId="38" hidden="1">{"'REL CUSTODIF'!$B$1:$H$72"}</definedName>
    <definedName name="_____x2" localSheetId="37" hidden="1">{"'REL CUSTODIF'!$B$1:$H$72"}</definedName>
    <definedName name="_____x2" localSheetId="36" hidden="1">{"'REL CUSTODIF'!$B$1:$H$72"}</definedName>
    <definedName name="_____x2" localSheetId="34" hidden="1">{"'REL CUSTODIF'!$B$1:$H$72"}</definedName>
    <definedName name="_____x2" localSheetId="35" hidden="1">{"'REL CUSTODIF'!$B$1:$H$72"}</definedName>
    <definedName name="_____x2" localSheetId="30" hidden="1">{"'REL CUSTODIF'!$B$1:$H$72"}</definedName>
    <definedName name="_____x2" hidden="1">{"'REL CUSTODIF'!$B$1:$H$72"}</definedName>
    <definedName name="_____x20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__x20" hidden="1">{#N/A,#N/A,FALSE,"Suprimentos";#N/A,#N/A,FALSE,"Medicina e Segurança";#N/A,#N/A,FALSE,"Administração";#N/A,#N/A,FALSE,"Meio Ambiente";#N/A,#N/A,FALSE,"Operação (Mina)";#N/A,#N/A,FALSE,"Operação (Porto)"}</definedName>
    <definedName name="_____x3" localSheetId="25" hidden="1">{"'REL CUSTODIF'!$B$1:$H$72"}</definedName>
    <definedName name="_____x3" localSheetId="16" hidden="1">{"'REL CUSTODIF'!$B$1:$H$72"}</definedName>
    <definedName name="_____x3" localSheetId="14" hidden="1">{"'REL CUSTODIF'!$B$1:$H$72"}</definedName>
    <definedName name="_____x3" localSheetId="13" hidden="1">{"'REL CUSTODIF'!$B$1:$H$72"}</definedName>
    <definedName name="_____x3" localSheetId="11" hidden="1">{"'REL CUSTODIF'!$B$1:$H$72"}</definedName>
    <definedName name="_____x3" localSheetId="10" hidden="1">{"'REL CUSTODIF'!$B$1:$H$72"}</definedName>
    <definedName name="_____x3" localSheetId="9" hidden="1">{"'REL CUSTODIF'!$B$1:$H$72"}</definedName>
    <definedName name="_____x3" localSheetId="8" hidden="1">{"'REL CUSTODIF'!$B$1:$H$72"}</definedName>
    <definedName name="_____x3" localSheetId="7" hidden="1">{"'REL CUSTODIF'!$B$1:$H$72"}</definedName>
    <definedName name="_____x3" localSheetId="33" hidden="1">{"'REL CUSTODIF'!$B$1:$H$72"}</definedName>
    <definedName name="_____x3" localSheetId="32" hidden="1">{"'REL CUSTODIF'!$B$1:$H$72"}</definedName>
    <definedName name="_____x3" localSheetId="31" hidden="1">{"'REL CUSTODIF'!$B$1:$H$72"}</definedName>
    <definedName name="_____x3" localSheetId="29" hidden="1">{"'REL CUSTODIF'!$B$1:$H$72"}</definedName>
    <definedName name="_____x3" localSheetId="28" hidden="1">{"'REL CUSTODIF'!$B$1:$H$72"}</definedName>
    <definedName name="_____x3" localSheetId="27" hidden="1">{"'REL CUSTODIF'!$B$1:$H$72"}</definedName>
    <definedName name="_____x3" localSheetId="24" hidden="1">{"'REL CUSTODIF'!$B$1:$H$72"}</definedName>
    <definedName name="_____x3" localSheetId="26" hidden="1">{"'REL CUSTODIF'!$B$1:$H$72"}</definedName>
    <definedName name="_____x3" localSheetId="23" hidden="1">{"'REL CUSTODIF'!$B$1:$H$72"}</definedName>
    <definedName name="_____x3" localSheetId="22" hidden="1">{"'REL CUSTODIF'!$B$1:$H$72"}</definedName>
    <definedName name="_____x3" localSheetId="19" hidden="1">{"'REL CUSTODIF'!$B$1:$H$72"}</definedName>
    <definedName name="_____x3" localSheetId="21" hidden="1">{"'REL CUSTODIF'!$B$1:$H$72"}</definedName>
    <definedName name="_____x3" localSheetId="20" hidden="1">{"'REL CUSTODIF'!$B$1:$H$72"}</definedName>
    <definedName name="_____x3" localSheetId="18" hidden="1">{"'REL CUSTODIF'!$B$1:$H$72"}</definedName>
    <definedName name="_____x3" localSheetId="17" hidden="1">{"'REL CUSTODIF'!$B$1:$H$72"}</definedName>
    <definedName name="_____x3" localSheetId="15" hidden="1">{"'REL CUSTODIF'!$B$1:$H$72"}</definedName>
    <definedName name="_____x3" localSheetId="12" hidden="1">{"'REL CUSTODIF'!$B$1:$H$72"}</definedName>
    <definedName name="_____x3" localSheetId="38" hidden="1">{"'REL CUSTODIF'!$B$1:$H$72"}</definedName>
    <definedName name="_____x3" localSheetId="37" hidden="1">{"'REL CUSTODIF'!$B$1:$H$72"}</definedName>
    <definedName name="_____x3" localSheetId="36" hidden="1">{"'REL CUSTODIF'!$B$1:$H$72"}</definedName>
    <definedName name="_____x3" localSheetId="34" hidden="1">{"'REL CUSTODIF'!$B$1:$H$72"}</definedName>
    <definedName name="_____x3" localSheetId="35" hidden="1">{"'REL CUSTODIF'!$B$1:$H$72"}</definedName>
    <definedName name="_____x3" localSheetId="30" hidden="1">{"'REL CUSTODIF'!$B$1:$H$72"}</definedName>
    <definedName name="_____x3" hidden="1">{"'REL CUSTODIF'!$B$1:$H$72"}</definedName>
    <definedName name="_____x4" localSheetId="25" hidden="1">{"'REL CUSTODIF'!$B$1:$H$72"}</definedName>
    <definedName name="_____x4" localSheetId="16" hidden="1">{"'REL CUSTODIF'!$B$1:$H$72"}</definedName>
    <definedName name="_____x4" localSheetId="14" hidden="1">{"'REL CUSTODIF'!$B$1:$H$72"}</definedName>
    <definedName name="_____x4" localSheetId="13" hidden="1">{"'REL CUSTODIF'!$B$1:$H$72"}</definedName>
    <definedName name="_____x4" localSheetId="11" hidden="1">{"'REL CUSTODIF'!$B$1:$H$72"}</definedName>
    <definedName name="_____x4" localSheetId="10" hidden="1">{"'REL CUSTODIF'!$B$1:$H$72"}</definedName>
    <definedName name="_____x4" localSheetId="9" hidden="1">{"'REL CUSTODIF'!$B$1:$H$72"}</definedName>
    <definedName name="_____x4" localSheetId="8" hidden="1">{"'REL CUSTODIF'!$B$1:$H$72"}</definedName>
    <definedName name="_____x4" localSheetId="7" hidden="1">{"'REL CUSTODIF'!$B$1:$H$72"}</definedName>
    <definedName name="_____x4" localSheetId="33" hidden="1">{"'REL CUSTODIF'!$B$1:$H$72"}</definedName>
    <definedName name="_____x4" localSheetId="32" hidden="1">{"'REL CUSTODIF'!$B$1:$H$72"}</definedName>
    <definedName name="_____x4" localSheetId="31" hidden="1">{"'REL CUSTODIF'!$B$1:$H$72"}</definedName>
    <definedName name="_____x4" localSheetId="29" hidden="1">{"'REL CUSTODIF'!$B$1:$H$72"}</definedName>
    <definedName name="_____x4" localSheetId="28" hidden="1">{"'REL CUSTODIF'!$B$1:$H$72"}</definedName>
    <definedName name="_____x4" localSheetId="27" hidden="1">{"'REL CUSTODIF'!$B$1:$H$72"}</definedName>
    <definedName name="_____x4" localSheetId="24" hidden="1">{"'REL CUSTODIF'!$B$1:$H$72"}</definedName>
    <definedName name="_____x4" localSheetId="26" hidden="1">{"'REL CUSTODIF'!$B$1:$H$72"}</definedName>
    <definedName name="_____x4" localSheetId="23" hidden="1">{"'REL CUSTODIF'!$B$1:$H$72"}</definedName>
    <definedName name="_____x4" localSheetId="22" hidden="1">{"'REL CUSTODIF'!$B$1:$H$72"}</definedName>
    <definedName name="_____x4" localSheetId="19" hidden="1">{"'REL CUSTODIF'!$B$1:$H$72"}</definedName>
    <definedName name="_____x4" localSheetId="21" hidden="1">{"'REL CUSTODIF'!$B$1:$H$72"}</definedName>
    <definedName name="_____x4" localSheetId="20" hidden="1">{"'REL CUSTODIF'!$B$1:$H$72"}</definedName>
    <definedName name="_____x4" localSheetId="18" hidden="1">{"'REL CUSTODIF'!$B$1:$H$72"}</definedName>
    <definedName name="_____x4" localSheetId="17" hidden="1">{"'REL CUSTODIF'!$B$1:$H$72"}</definedName>
    <definedName name="_____x4" localSheetId="15" hidden="1">{"'REL CUSTODIF'!$B$1:$H$72"}</definedName>
    <definedName name="_____x4" localSheetId="12" hidden="1">{"'REL CUSTODIF'!$B$1:$H$72"}</definedName>
    <definedName name="_____x4" localSheetId="38" hidden="1">{"'REL CUSTODIF'!$B$1:$H$72"}</definedName>
    <definedName name="_____x4" localSheetId="37" hidden="1">{"'REL CUSTODIF'!$B$1:$H$72"}</definedName>
    <definedName name="_____x4" localSheetId="36" hidden="1">{"'REL CUSTODIF'!$B$1:$H$72"}</definedName>
    <definedName name="_____x4" localSheetId="34" hidden="1">{"'REL CUSTODIF'!$B$1:$H$72"}</definedName>
    <definedName name="_____x4" localSheetId="35" hidden="1">{"'REL CUSTODIF'!$B$1:$H$72"}</definedName>
    <definedName name="_____x4" localSheetId="30" hidden="1">{"'REL CUSTODIF'!$B$1:$H$72"}</definedName>
    <definedName name="_____x4" hidden="1">{"'REL CUSTODIF'!$B$1:$H$72"}</definedName>
    <definedName name="_____x5" localSheetId="25" hidden="1">{"'REL CUSTODIF'!$B$1:$H$72"}</definedName>
    <definedName name="_____x5" localSheetId="16" hidden="1">{"'REL CUSTODIF'!$B$1:$H$72"}</definedName>
    <definedName name="_____x5" localSheetId="14" hidden="1">{"'REL CUSTODIF'!$B$1:$H$72"}</definedName>
    <definedName name="_____x5" localSheetId="13" hidden="1">{"'REL CUSTODIF'!$B$1:$H$72"}</definedName>
    <definedName name="_____x5" localSheetId="11" hidden="1">{"'REL CUSTODIF'!$B$1:$H$72"}</definedName>
    <definedName name="_____x5" localSheetId="10" hidden="1">{"'REL CUSTODIF'!$B$1:$H$72"}</definedName>
    <definedName name="_____x5" localSheetId="9" hidden="1">{"'REL CUSTODIF'!$B$1:$H$72"}</definedName>
    <definedName name="_____x5" localSheetId="8" hidden="1">{"'REL CUSTODIF'!$B$1:$H$72"}</definedName>
    <definedName name="_____x5" localSheetId="7" hidden="1">{"'REL CUSTODIF'!$B$1:$H$72"}</definedName>
    <definedName name="_____x5" localSheetId="33" hidden="1">{"'REL CUSTODIF'!$B$1:$H$72"}</definedName>
    <definedName name="_____x5" localSheetId="32" hidden="1">{"'REL CUSTODIF'!$B$1:$H$72"}</definedName>
    <definedName name="_____x5" localSheetId="31" hidden="1">{"'REL CUSTODIF'!$B$1:$H$72"}</definedName>
    <definedName name="_____x5" localSheetId="29" hidden="1">{"'REL CUSTODIF'!$B$1:$H$72"}</definedName>
    <definedName name="_____x5" localSheetId="28" hidden="1">{"'REL CUSTODIF'!$B$1:$H$72"}</definedName>
    <definedName name="_____x5" localSheetId="27" hidden="1">{"'REL CUSTODIF'!$B$1:$H$72"}</definedName>
    <definedName name="_____x5" localSheetId="24" hidden="1">{"'REL CUSTODIF'!$B$1:$H$72"}</definedName>
    <definedName name="_____x5" localSheetId="26" hidden="1">{"'REL CUSTODIF'!$B$1:$H$72"}</definedName>
    <definedName name="_____x5" localSheetId="23" hidden="1">{"'REL CUSTODIF'!$B$1:$H$72"}</definedName>
    <definedName name="_____x5" localSheetId="22" hidden="1">{"'REL CUSTODIF'!$B$1:$H$72"}</definedName>
    <definedName name="_____x5" localSheetId="19" hidden="1">{"'REL CUSTODIF'!$B$1:$H$72"}</definedName>
    <definedName name="_____x5" localSheetId="21" hidden="1">{"'REL CUSTODIF'!$B$1:$H$72"}</definedName>
    <definedName name="_____x5" localSheetId="20" hidden="1">{"'REL CUSTODIF'!$B$1:$H$72"}</definedName>
    <definedName name="_____x5" localSheetId="18" hidden="1">{"'REL CUSTODIF'!$B$1:$H$72"}</definedName>
    <definedName name="_____x5" localSheetId="17" hidden="1">{"'REL CUSTODIF'!$B$1:$H$72"}</definedName>
    <definedName name="_____x5" localSheetId="15" hidden="1">{"'REL CUSTODIF'!$B$1:$H$72"}</definedName>
    <definedName name="_____x5" localSheetId="12" hidden="1">{"'REL CUSTODIF'!$B$1:$H$72"}</definedName>
    <definedName name="_____x5" localSheetId="38" hidden="1">{"'REL CUSTODIF'!$B$1:$H$72"}</definedName>
    <definedName name="_____x5" localSheetId="37" hidden="1">{"'REL CUSTODIF'!$B$1:$H$72"}</definedName>
    <definedName name="_____x5" localSheetId="36" hidden="1">{"'REL CUSTODIF'!$B$1:$H$72"}</definedName>
    <definedName name="_____x5" localSheetId="34" hidden="1">{"'REL CUSTODIF'!$B$1:$H$72"}</definedName>
    <definedName name="_____x5" localSheetId="35" hidden="1">{"'REL CUSTODIF'!$B$1:$H$72"}</definedName>
    <definedName name="_____x5" localSheetId="30" hidden="1">{"'REL CUSTODIF'!$B$1:$H$72"}</definedName>
    <definedName name="_____x5" hidden="1">{"'REL CUSTODIF'!$B$1:$H$72"}</definedName>
    <definedName name="_____x6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__x6" hidden="1">{#N/A,#N/A,FALSE,"Suprimentos";#N/A,#N/A,FALSE,"Medicina e Segurança";#N/A,#N/A,FALSE,"Administração";#N/A,#N/A,FALSE,"Meio Ambiente";#N/A,#N/A,FALSE,"Operação (Mina)";#N/A,#N/A,FALSE,"Operação (Porto)"}</definedName>
    <definedName name="_____x7" localSheetId="25" hidden="1">{"'REL CUSTODIF'!$B$1:$H$72"}</definedName>
    <definedName name="_____x7" localSheetId="16" hidden="1">{"'REL CUSTODIF'!$B$1:$H$72"}</definedName>
    <definedName name="_____x7" localSheetId="14" hidden="1">{"'REL CUSTODIF'!$B$1:$H$72"}</definedName>
    <definedName name="_____x7" localSheetId="13" hidden="1">{"'REL CUSTODIF'!$B$1:$H$72"}</definedName>
    <definedName name="_____x7" localSheetId="11" hidden="1">{"'REL CUSTODIF'!$B$1:$H$72"}</definedName>
    <definedName name="_____x7" localSheetId="10" hidden="1">{"'REL CUSTODIF'!$B$1:$H$72"}</definedName>
    <definedName name="_____x7" localSheetId="9" hidden="1">{"'REL CUSTODIF'!$B$1:$H$72"}</definedName>
    <definedName name="_____x7" localSheetId="8" hidden="1">{"'REL CUSTODIF'!$B$1:$H$72"}</definedName>
    <definedName name="_____x7" localSheetId="7" hidden="1">{"'REL CUSTODIF'!$B$1:$H$72"}</definedName>
    <definedName name="_____x7" localSheetId="33" hidden="1">{"'REL CUSTODIF'!$B$1:$H$72"}</definedName>
    <definedName name="_____x7" localSheetId="32" hidden="1">{"'REL CUSTODIF'!$B$1:$H$72"}</definedName>
    <definedName name="_____x7" localSheetId="31" hidden="1">{"'REL CUSTODIF'!$B$1:$H$72"}</definedName>
    <definedName name="_____x7" localSheetId="29" hidden="1">{"'REL CUSTODIF'!$B$1:$H$72"}</definedName>
    <definedName name="_____x7" localSheetId="28" hidden="1">{"'REL CUSTODIF'!$B$1:$H$72"}</definedName>
    <definedName name="_____x7" localSheetId="27" hidden="1">{"'REL CUSTODIF'!$B$1:$H$72"}</definedName>
    <definedName name="_____x7" localSheetId="24" hidden="1">{"'REL CUSTODIF'!$B$1:$H$72"}</definedName>
    <definedName name="_____x7" localSheetId="26" hidden="1">{"'REL CUSTODIF'!$B$1:$H$72"}</definedName>
    <definedName name="_____x7" localSheetId="23" hidden="1">{"'REL CUSTODIF'!$B$1:$H$72"}</definedName>
    <definedName name="_____x7" localSheetId="22" hidden="1">{"'REL CUSTODIF'!$B$1:$H$72"}</definedName>
    <definedName name="_____x7" localSheetId="19" hidden="1">{"'REL CUSTODIF'!$B$1:$H$72"}</definedName>
    <definedName name="_____x7" localSheetId="21" hidden="1">{"'REL CUSTODIF'!$B$1:$H$72"}</definedName>
    <definedName name="_____x7" localSheetId="20" hidden="1">{"'REL CUSTODIF'!$B$1:$H$72"}</definedName>
    <definedName name="_____x7" localSheetId="18" hidden="1">{"'REL CUSTODIF'!$B$1:$H$72"}</definedName>
    <definedName name="_____x7" localSheetId="17" hidden="1">{"'REL CUSTODIF'!$B$1:$H$72"}</definedName>
    <definedName name="_____x7" localSheetId="15" hidden="1">{"'REL CUSTODIF'!$B$1:$H$72"}</definedName>
    <definedName name="_____x7" localSheetId="12" hidden="1">{"'REL CUSTODIF'!$B$1:$H$72"}</definedName>
    <definedName name="_____x7" localSheetId="38" hidden="1">{"'REL CUSTODIF'!$B$1:$H$72"}</definedName>
    <definedName name="_____x7" localSheetId="37" hidden="1">{"'REL CUSTODIF'!$B$1:$H$72"}</definedName>
    <definedName name="_____x7" localSheetId="36" hidden="1">{"'REL CUSTODIF'!$B$1:$H$72"}</definedName>
    <definedName name="_____x7" localSheetId="34" hidden="1">{"'REL CUSTODIF'!$B$1:$H$72"}</definedName>
    <definedName name="_____x7" localSheetId="35" hidden="1">{"'REL CUSTODIF'!$B$1:$H$72"}</definedName>
    <definedName name="_____x7" localSheetId="30" hidden="1">{"'REL CUSTODIF'!$B$1:$H$72"}</definedName>
    <definedName name="_____x7" hidden="1">{"'REL CUSTODIF'!$B$1:$H$72"}</definedName>
    <definedName name="_____x8" localSheetId="25" hidden="1">{"'REL CUSTODIF'!$B$1:$H$72"}</definedName>
    <definedName name="_____x8" localSheetId="16" hidden="1">{"'REL CUSTODIF'!$B$1:$H$72"}</definedName>
    <definedName name="_____x8" localSheetId="14" hidden="1">{"'REL CUSTODIF'!$B$1:$H$72"}</definedName>
    <definedName name="_____x8" localSheetId="13" hidden="1">{"'REL CUSTODIF'!$B$1:$H$72"}</definedName>
    <definedName name="_____x8" localSheetId="11" hidden="1">{"'REL CUSTODIF'!$B$1:$H$72"}</definedName>
    <definedName name="_____x8" localSheetId="10" hidden="1">{"'REL CUSTODIF'!$B$1:$H$72"}</definedName>
    <definedName name="_____x8" localSheetId="9" hidden="1">{"'REL CUSTODIF'!$B$1:$H$72"}</definedName>
    <definedName name="_____x8" localSheetId="8" hidden="1">{"'REL CUSTODIF'!$B$1:$H$72"}</definedName>
    <definedName name="_____x8" localSheetId="7" hidden="1">{"'REL CUSTODIF'!$B$1:$H$72"}</definedName>
    <definedName name="_____x8" localSheetId="33" hidden="1">{"'REL CUSTODIF'!$B$1:$H$72"}</definedName>
    <definedName name="_____x8" localSheetId="32" hidden="1">{"'REL CUSTODIF'!$B$1:$H$72"}</definedName>
    <definedName name="_____x8" localSheetId="31" hidden="1">{"'REL CUSTODIF'!$B$1:$H$72"}</definedName>
    <definedName name="_____x8" localSheetId="29" hidden="1">{"'REL CUSTODIF'!$B$1:$H$72"}</definedName>
    <definedName name="_____x8" localSheetId="28" hidden="1">{"'REL CUSTODIF'!$B$1:$H$72"}</definedName>
    <definedName name="_____x8" localSheetId="27" hidden="1">{"'REL CUSTODIF'!$B$1:$H$72"}</definedName>
    <definedName name="_____x8" localSheetId="24" hidden="1">{"'REL CUSTODIF'!$B$1:$H$72"}</definedName>
    <definedName name="_____x8" localSheetId="26" hidden="1">{"'REL CUSTODIF'!$B$1:$H$72"}</definedName>
    <definedName name="_____x8" localSheetId="23" hidden="1">{"'REL CUSTODIF'!$B$1:$H$72"}</definedName>
    <definedName name="_____x8" localSheetId="22" hidden="1">{"'REL CUSTODIF'!$B$1:$H$72"}</definedName>
    <definedName name="_____x8" localSheetId="19" hidden="1">{"'REL CUSTODIF'!$B$1:$H$72"}</definedName>
    <definedName name="_____x8" localSheetId="21" hidden="1">{"'REL CUSTODIF'!$B$1:$H$72"}</definedName>
    <definedName name="_____x8" localSheetId="20" hidden="1">{"'REL CUSTODIF'!$B$1:$H$72"}</definedName>
    <definedName name="_____x8" localSheetId="18" hidden="1">{"'REL CUSTODIF'!$B$1:$H$72"}</definedName>
    <definedName name="_____x8" localSheetId="17" hidden="1">{"'REL CUSTODIF'!$B$1:$H$72"}</definedName>
    <definedName name="_____x8" localSheetId="15" hidden="1">{"'REL CUSTODIF'!$B$1:$H$72"}</definedName>
    <definedName name="_____x8" localSheetId="12" hidden="1">{"'REL CUSTODIF'!$B$1:$H$72"}</definedName>
    <definedName name="_____x8" localSheetId="38" hidden="1">{"'REL CUSTODIF'!$B$1:$H$72"}</definedName>
    <definedName name="_____x8" localSheetId="37" hidden="1">{"'REL CUSTODIF'!$B$1:$H$72"}</definedName>
    <definedName name="_____x8" localSheetId="36" hidden="1">{"'REL CUSTODIF'!$B$1:$H$72"}</definedName>
    <definedName name="_____x8" localSheetId="34" hidden="1">{"'REL CUSTODIF'!$B$1:$H$72"}</definedName>
    <definedName name="_____x8" localSheetId="35" hidden="1">{"'REL CUSTODIF'!$B$1:$H$72"}</definedName>
    <definedName name="_____x8" localSheetId="30" hidden="1">{"'REL CUSTODIF'!$B$1:$H$72"}</definedName>
    <definedName name="_____x8" hidden="1">{"'REL CUSTODIF'!$B$1:$H$72"}</definedName>
    <definedName name="____ago1" localSheetId="25" hidden="1">{"'gráf jan00'!$A$1:$AK$41"}</definedName>
    <definedName name="____ago1" localSheetId="16" hidden="1">{"'gráf jan00'!$A$1:$AK$41"}</definedName>
    <definedName name="____ago1" localSheetId="14" hidden="1">{"'gráf jan00'!$A$1:$AK$41"}</definedName>
    <definedName name="____ago1" localSheetId="13" hidden="1">{"'gráf jan00'!$A$1:$AK$41"}</definedName>
    <definedName name="____ago1" localSheetId="11" hidden="1">{"'gráf jan00'!$A$1:$AK$41"}</definedName>
    <definedName name="____ago1" localSheetId="10" hidden="1">{"'gráf jan00'!$A$1:$AK$41"}</definedName>
    <definedName name="____ago1" localSheetId="9" hidden="1">{"'gráf jan00'!$A$1:$AK$41"}</definedName>
    <definedName name="____ago1" localSheetId="8" hidden="1">{"'gráf jan00'!$A$1:$AK$41"}</definedName>
    <definedName name="____ago1" localSheetId="7" hidden="1">{"'gráf jan00'!$A$1:$AK$41"}</definedName>
    <definedName name="____ago1" localSheetId="33" hidden="1">{"'gráf jan00'!$A$1:$AK$41"}</definedName>
    <definedName name="____ago1" localSheetId="32" hidden="1">{"'gráf jan00'!$A$1:$AK$41"}</definedName>
    <definedName name="____ago1" localSheetId="31" hidden="1">{"'gráf jan00'!$A$1:$AK$41"}</definedName>
    <definedName name="____ago1" localSheetId="29" hidden="1">{"'gráf jan00'!$A$1:$AK$41"}</definedName>
    <definedName name="____ago1" localSheetId="28" hidden="1">{"'gráf jan00'!$A$1:$AK$41"}</definedName>
    <definedName name="____ago1" localSheetId="27" hidden="1">{"'gráf jan00'!$A$1:$AK$41"}</definedName>
    <definedName name="____ago1" localSheetId="24" hidden="1">{"'gráf jan00'!$A$1:$AK$41"}</definedName>
    <definedName name="____ago1" localSheetId="26" hidden="1">{"'gráf jan00'!$A$1:$AK$41"}</definedName>
    <definedName name="____ago1" localSheetId="23" hidden="1">{"'gráf jan00'!$A$1:$AK$41"}</definedName>
    <definedName name="____ago1" localSheetId="22" hidden="1">{"'gráf jan00'!$A$1:$AK$41"}</definedName>
    <definedName name="____ago1" localSheetId="19" hidden="1">{"'gráf jan00'!$A$1:$AK$41"}</definedName>
    <definedName name="____ago1" localSheetId="21" hidden="1">{"'gráf jan00'!$A$1:$AK$41"}</definedName>
    <definedName name="____ago1" localSheetId="20" hidden="1">{"'gráf jan00'!$A$1:$AK$41"}</definedName>
    <definedName name="____ago1" localSheetId="18" hidden="1">{"'gráf jan00'!$A$1:$AK$41"}</definedName>
    <definedName name="____ago1" localSheetId="17" hidden="1">{"'gráf jan00'!$A$1:$AK$41"}</definedName>
    <definedName name="____ago1" localSheetId="15" hidden="1">{"'gráf jan00'!$A$1:$AK$41"}</definedName>
    <definedName name="____ago1" localSheetId="12" hidden="1">{"'gráf jan00'!$A$1:$AK$41"}</definedName>
    <definedName name="____ago1" localSheetId="38" hidden="1">{"'gráf jan00'!$A$1:$AK$41"}</definedName>
    <definedName name="____ago1" localSheetId="37" hidden="1">{"'gráf jan00'!$A$1:$AK$41"}</definedName>
    <definedName name="____ago1" localSheetId="36" hidden="1">{"'gráf jan00'!$A$1:$AK$41"}</definedName>
    <definedName name="____ago1" localSheetId="34" hidden="1">{"'gráf jan00'!$A$1:$AK$41"}</definedName>
    <definedName name="____ago1" localSheetId="35" hidden="1">{"'gráf jan00'!$A$1:$AK$41"}</definedName>
    <definedName name="____ago1" localSheetId="30" hidden="1">{"'gráf jan00'!$A$1:$AK$41"}</definedName>
    <definedName name="____ago1" hidden="1">{"'gráf jan00'!$A$1:$AK$41"}</definedName>
    <definedName name="____ago10" localSheetId="25" hidden="1">{"'gráf jan00'!$A$1:$AK$41"}</definedName>
    <definedName name="____ago10" localSheetId="16" hidden="1">{"'gráf jan00'!$A$1:$AK$41"}</definedName>
    <definedName name="____ago10" localSheetId="14" hidden="1">{"'gráf jan00'!$A$1:$AK$41"}</definedName>
    <definedName name="____ago10" localSheetId="13" hidden="1">{"'gráf jan00'!$A$1:$AK$41"}</definedName>
    <definedName name="____ago10" localSheetId="11" hidden="1">{"'gráf jan00'!$A$1:$AK$41"}</definedName>
    <definedName name="____ago10" localSheetId="10" hidden="1">{"'gráf jan00'!$A$1:$AK$41"}</definedName>
    <definedName name="____ago10" localSheetId="9" hidden="1">{"'gráf jan00'!$A$1:$AK$41"}</definedName>
    <definedName name="____ago10" localSheetId="8" hidden="1">{"'gráf jan00'!$A$1:$AK$41"}</definedName>
    <definedName name="____ago10" localSheetId="7" hidden="1">{"'gráf jan00'!$A$1:$AK$41"}</definedName>
    <definedName name="____ago10" localSheetId="33" hidden="1">{"'gráf jan00'!$A$1:$AK$41"}</definedName>
    <definedName name="____ago10" localSheetId="32" hidden="1">{"'gráf jan00'!$A$1:$AK$41"}</definedName>
    <definedName name="____ago10" localSheetId="31" hidden="1">{"'gráf jan00'!$A$1:$AK$41"}</definedName>
    <definedName name="____ago10" localSheetId="29" hidden="1">{"'gráf jan00'!$A$1:$AK$41"}</definedName>
    <definedName name="____ago10" localSheetId="28" hidden="1">{"'gráf jan00'!$A$1:$AK$41"}</definedName>
    <definedName name="____ago10" localSheetId="27" hidden="1">{"'gráf jan00'!$A$1:$AK$41"}</definedName>
    <definedName name="____ago10" localSheetId="24" hidden="1">{"'gráf jan00'!$A$1:$AK$41"}</definedName>
    <definedName name="____ago10" localSheetId="26" hidden="1">{"'gráf jan00'!$A$1:$AK$41"}</definedName>
    <definedName name="____ago10" localSheetId="23" hidden="1">{"'gráf jan00'!$A$1:$AK$41"}</definedName>
    <definedName name="____ago10" localSheetId="22" hidden="1">{"'gráf jan00'!$A$1:$AK$41"}</definedName>
    <definedName name="____ago10" localSheetId="19" hidden="1">{"'gráf jan00'!$A$1:$AK$41"}</definedName>
    <definedName name="____ago10" localSheetId="21" hidden="1">{"'gráf jan00'!$A$1:$AK$41"}</definedName>
    <definedName name="____ago10" localSheetId="20" hidden="1">{"'gráf jan00'!$A$1:$AK$41"}</definedName>
    <definedName name="____ago10" localSheetId="18" hidden="1">{"'gráf jan00'!$A$1:$AK$41"}</definedName>
    <definedName name="____ago10" localSheetId="17" hidden="1">{"'gráf jan00'!$A$1:$AK$41"}</definedName>
    <definedName name="____ago10" localSheetId="15" hidden="1">{"'gráf jan00'!$A$1:$AK$41"}</definedName>
    <definedName name="____ago10" localSheetId="12" hidden="1">{"'gráf jan00'!$A$1:$AK$41"}</definedName>
    <definedName name="____ago10" localSheetId="38" hidden="1">{"'gráf jan00'!$A$1:$AK$41"}</definedName>
    <definedName name="____ago10" localSheetId="37" hidden="1">{"'gráf jan00'!$A$1:$AK$41"}</definedName>
    <definedName name="____ago10" localSheetId="36" hidden="1">{"'gráf jan00'!$A$1:$AK$41"}</definedName>
    <definedName name="____ago10" localSheetId="34" hidden="1">{"'gráf jan00'!$A$1:$AK$41"}</definedName>
    <definedName name="____ago10" localSheetId="35" hidden="1">{"'gráf jan00'!$A$1:$AK$41"}</definedName>
    <definedName name="____ago10" localSheetId="30" hidden="1">{"'gráf jan00'!$A$1:$AK$41"}</definedName>
    <definedName name="____ago10" hidden="1">{"'gráf jan00'!$A$1:$AK$41"}</definedName>
    <definedName name="____ago2" localSheetId="25" hidden="1">{"'gráf jan00'!$A$1:$AK$41"}</definedName>
    <definedName name="____ago2" localSheetId="16" hidden="1">{"'gráf jan00'!$A$1:$AK$41"}</definedName>
    <definedName name="____ago2" localSheetId="14" hidden="1">{"'gráf jan00'!$A$1:$AK$41"}</definedName>
    <definedName name="____ago2" localSheetId="13" hidden="1">{"'gráf jan00'!$A$1:$AK$41"}</definedName>
    <definedName name="____ago2" localSheetId="11" hidden="1">{"'gráf jan00'!$A$1:$AK$41"}</definedName>
    <definedName name="____ago2" localSheetId="10" hidden="1">{"'gráf jan00'!$A$1:$AK$41"}</definedName>
    <definedName name="____ago2" localSheetId="9" hidden="1">{"'gráf jan00'!$A$1:$AK$41"}</definedName>
    <definedName name="____ago2" localSheetId="8" hidden="1">{"'gráf jan00'!$A$1:$AK$41"}</definedName>
    <definedName name="____ago2" localSheetId="7" hidden="1">{"'gráf jan00'!$A$1:$AK$41"}</definedName>
    <definedName name="____ago2" localSheetId="33" hidden="1">{"'gráf jan00'!$A$1:$AK$41"}</definedName>
    <definedName name="____ago2" localSheetId="32" hidden="1">{"'gráf jan00'!$A$1:$AK$41"}</definedName>
    <definedName name="____ago2" localSheetId="31" hidden="1">{"'gráf jan00'!$A$1:$AK$41"}</definedName>
    <definedName name="____ago2" localSheetId="29" hidden="1">{"'gráf jan00'!$A$1:$AK$41"}</definedName>
    <definedName name="____ago2" localSheetId="28" hidden="1">{"'gráf jan00'!$A$1:$AK$41"}</definedName>
    <definedName name="____ago2" localSheetId="27" hidden="1">{"'gráf jan00'!$A$1:$AK$41"}</definedName>
    <definedName name="____ago2" localSheetId="24" hidden="1">{"'gráf jan00'!$A$1:$AK$41"}</definedName>
    <definedName name="____ago2" localSheetId="26" hidden="1">{"'gráf jan00'!$A$1:$AK$41"}</definedName>
    <definedName name="____ago2" localSheetId="23" hidden="1">{"'gráf jan00'!$A$1:$AK$41"}</definedName>
    <definedName name="____ago2" localSheetId="22" hidden="1">{"'gráf jan00'!$A$1:$AK$41"}</definedName>
    <definedName name="____ago2" localSheetId="19" hidden="1">{"'gráf jan00'!$A$1:$AK$41"}</definedName>
    <definedName name="____ago2" localSheetId="21" hidden="1">{"'gráf jan00'!$A$1:$AK$41"}</definedName>
    <definedName name="____ago2" localSheetId="20" hidden="1">{"'gráf jan00'!$A$1:$AK$41"}</definedName>
    <definedName name="____ago2" localSheetId="18" hidden="1">{"'gráf jan00'!$A$1:$AK$41"}</definedName>
    <definedName name="____ago2" localSheetId="17" hidden="1">{"'gráf jan00'!$A$1:$AK$41"}</definedName>
    <definedName name="____ago2" localSheetId="15" hidden="1">{"'gráf jan00'!$A$1:$AK$41"}</definedName>
    <definedName name="____ago2" localSheetId="12" hidden="1">{"'gráf jan00'!$A$1:$AK$41"}</definedName>
    <definedName name="____ago2" localSheetId="38" hidden="1">{"'gráf jan00'!$A$1:$AK$41"}</definedName>
    <definedName name="____ago2" localSheetId="37" hidden="1">{"'gráf jan00'!$A$1:$AK$41"}</definedName>
    <definedName name="____ago2" localSheetId="36" hidden="1">{"'gráf jan00'!$A$1:$AK$41"}</definedName>
    <definedName name="____ago2" localSheetId="34" hidden="1">{"'gráf jan00'!$A$1:$AK$41"}</definedName>
    <definedName name="____ago2" localSheetId="35" hidden="1">{"'gráf jan00'!$A$1:$AK$41"}</definedName>
    <definedName name="____ago2" localSheetId="30" hidden="1">{"'gráf jan00'!$A$1:$AK$41"}</definedName>
    <definedName name="____ago2" hidden="1">{"'gráf jan00'!$A$1:$AK$41"}</definedName>
    <definedName name="____ago3" localSheetId="25" hidden="1">{"'gráf jan00'!$A$1:$AK$41"}</definedName>
    <definedName name="____ago3" localSheetId="16" hidden="1">{"'gráf jan00'!$A$1:$AK$41"}</definedName>
    <definedName name="____ago3" localSheetId="14" hidden="1">{"'gráf jan00'!$A$1:$AK$41"}</definedName>
    <definedName name="____ago3" localSheetId="13" hidden="1">{"'gráf jan00'!$A$1:$AK$41"}</definedName>
    <definedName name="____ago3" localSheetId="11" hidden="1">{"'gráf jan00'!$A$1:$AK$41"}</definedName>
    <definedName name="____ago3" localSheetId="10" hidden="1">{"'gráf jan00'!$A$1:$AK$41"}</definedName>
    <definedName name="____ago3" localSheetId="9" hidden="1">{"'gráf jan00'!$A$1:$AK$41"}</definedName>
    <definedName name="____ago3" localSheetId="8" hidden="1">{"'gráf jan00'!$A$1:$AK$41"}</definedName>
    <definedName name="____ago3" localSheetId="7" hidden="1">{"'gráf jan00'!$A$1:$AK$41"}</definedName>
    <definedName name="____ago3" localSheetId="33" hidden="1">{"'gráf jan00'!$A$1:$AK$41"}</definedName>
    <definedName name="____ago3" localSheetId="32" hidden="1">{"'gráf jan00'!$A$1:$AK$41"}</definedName>
    <definedName name="____ago3" localSheetId="31" hidden="1">{"'gráf jan00'!$A$1:$AK$41"}</definedName>
    <definedName name="____ago3" localSheetId="29" hidden="1">{"'gráf jan00'!$A$1:$AK$41"}</definedName>
    <definedName name="____ago3" localSheetId="28" hidden="1">{"'gráf jan00'!$A$1:$AK$41"}</definedName>
    <definedName name="____ago3" localSheetId="27" hidden="1">{"'gráf jan00'!$A$1:$AK$41"}</definedName>
    <definedName name="____ago3" localSheetId="24" hidden="1">{"'gráf jan00'!$A$1:$AK$41"}</definedName>
    <definedName name="____ago3" localSheetId="26" hidden="1">{"'gráf jan00'!$A$1:$AK$41"}</definedName>
    <definedName name="____ago3" localSheetId="23" hidden="1">{"'gráf jan00'!$A$1:$AK$41"}</definedName>
    <definedName name="____ago3" localSheetId="22" hidden="1">{"'gráf jan00'!$A$1:$AK$41"}</definedName>
    <definedName name="____ago3" localSheetId="19" hidden="1">{"'gráf jan00'!$A$1:$AK$41"}</definedName>
    <definedName name="____ago3" localSheetId="21" hidden="1">{"'gráf jan00'!$A$1:$AK$41"}</definedName>
    <definedName name="____ago3" localSheetId="20" hidden="1">{"'gráf jan00'!$A$1:$AK$41"}</definedName>
    <definedName name="____ago3" localSheetId="18" hidden="1">{"'gráf jan00'!$A$1:$AK$41"}</definedName>
    <definedName name="____ago3" localSheetId="17" hidden="1">{"'gráf jan00'!$A$1:$AK$41"}</definedName>
    <definedName name="____ago3" localSheetId="15" hidden="1">{"'gráf jan00'!$A$1:$AK$41"}</definedName>
    <definedName name="____ago3" localSheetId="12" hidden="1">{"'gráf jan00'!$A$1:$AK$41"}</definedName>
    <definedName name="____ago3" localSheetId="38" hidden="1">{"'gráf jan00'!$A$1:$AK$41"}</definedName>
    <definedName name="____ago3" localSheetId="37" hidden="1">{"'gráf jan00'!$A$1:$AK$41"}</definedName>
    <definedName name="____ago3" localSheetId="36" hidden="1">{"'gráf jan00'!$A$1:$AK$41"}</definedName>
    <definedName name="____ago3" localSheetId="34" hidden="1">{"'gráf jan00'!$A$1:$AK$41"}</definedName>
    <definedName name="____ago3" localSheetId="35" hidden="1">{"'gráf jan00'!$A$1:$AK$41"}</definedName>
    <definedName name="____ago3" localSheetId="30" hidden="1">{"'gráf jan00'!$A$1:$AK$41"}</definedName>
    <definedName name="____ago3" hidden="1">{"'gráf jan00'!$A$1:$AK$41"}</definedName>
    <definedName name="____ago4" localSheetId="25" hidden="1">{"'gráf jan00'!$A$1:$AK$41"}</definedName>
    <definedName name="____ago4" localSheetId="16" hidden="1">{"'gráf jan00'!$A$1:$AK$41"}</definedName>
    <definedName name="____ago4" localSheetId="14" hidden="1">{"'gráf jan00'!$A$1:$AK$41"}</definedName>
    <definedName name="____ago4" localSheetId="13" hidden="1">{"'gráf jan00'!$A$1:$AK$41"}</definedName>
    <definedName name="____ago4" localSheetId="11" hidden="1">{"'gráf jan00'!$A$1:$AK$41"}</definedName>
    <definedName name="____ago4" localSheetId="10" hidden="1">{"'gráf jan00'!$A$1:$AK$41"}</definedName>
    <definedName name="____ago4" localSheetId="9" hidden="1">{"'gráf jan00'!$A$1:$AK$41"}</definedName>
    <definedName name="____ago4" localSheetId="8" hidden="1">{"'gráf jan00'!$A$1:$AK$41"}</definedName>
    <definedName name="____ago4" localSheetId="7" hidden="1">{"'gráf jan00'!$A$1:$AK$41"}</definedName>
    <definedName name="____ago4" localSheetId="33" hidden="1">{"'gráf jan00'!$A$1:$AK$41"}</definedName>
    <definedName name="____ago4" localSheetId="32" hidden="1">{"'gráf jan00'!$A$1:$AK$41"}</definedName>
    <definedName name="____ago4" localSheetId="31" hidden="1">{"'gráf jan00'!$A$1:$AK$41"}</definedName>
    <definedName name="____ago4" localSheetId="29" hidden="1">{"'gráf jan00'!$A$1:$AK$41"}</definedName>
    <definedName name="____ago4" localSheetId="28" hidden="1">{"'gráf jan00'!$A$1:$AK$41"}</definedName>
    <definedName name="____ago4" localSheetId="27" hidden="1">{"'gráf jan00'!$A$1:$AK$41"}</definedName>
    <definedName name="____ago4" localSheetId="24" hidden="1">{"'gráf jan00'!$A$1:$AK$41"}</definedName>
    <definedName name="____ago4" localSheetId="26" hidden="1">{"'gráf jan00'!$A$1:$AK$41"}</definedName>
    <definedName name="____ago4" localSheetId="23" hidden="1">{"'gráf jan00'!$A$1:$AK$41"}</definedName>
    <definedName name="____ago4" localSheetId="22" hidden="1">{"'gráf jan00'!$A$1:$AK$41"}</definedName>
    <definedName name="____ago4" localSheetId="19" hidden="1">{"'gráf jan00'!$A$1:$AK$41"}</definedName>
    <definedName name="____ago4" localSheetId="21" hidden="1">{"'gráf jan00'!$A$1:$AK$41"}</definedName>
    <definedName name="____ago4" localSheetId="20" hidden="1">{"'gráf jan00'!$A$1:$AK$41"}</definedName>
    <definedName name="____ago4" localSheetId="18" hidden="1">{"'gráf jan00'!$A$1:$AK$41"}</definedName>
    <definedName name="____ago4" localSheetId="17" hidden="1">{"'gráf jan00'!$A$1:$AK$41"}</definedName>
    <definedName name="____ago4" localSheetId="15" hidden="1">{"'gráf jan00'!$A$1:$AK$41"}</definedName>
    <definedName name="____ago4" localSheetId="12" hidden="1">{"'gráf jan00'!$A$1:$AK$41"}</definedName>
    <definedName name="____ago4" localSheetId="38" hidden="1">{"'gráf jan00'!$A$1:$AK$41"}</definedName>
    <definedName name="____ago4" localSheetId="37" hidden="1">{"'gráf jan00'!$A$1:$AK$41"}</definedName>
    <definedName name="____ago4" localSheetId="36" hidden="1">{"'gráf jan00'!$A$1:$AK$41"}</definedName>
    <definedName name="____ago4" localSheetId="34" hidden="1">{"'gráf jan00'!$A$1:$AK$41"}</definedName>
    <definedName name="____ago4" localSheetId="35" hidden="1">{"'gráf jan00'!$A$1:$AK$41"}</definedName>
    <definedName name="____ago4" localSheetId="30" hidden="1">{"'gráf jan00'!$A$1:$AK$41"}</definedName>
    <definedName name="____ago4" hidden="1">{"'gráf jan00'!$A$1:$AK$41"}</definedName>
    <definedName name="____ago5" localSheetId="25" hidden="1">{"'gráf jan00'!$A$1:$AK$41"}</definedName>
    <definedName name="____ago5" localSheetId="16" hidden="1">{"'gráf jan00'!$A$1:$AK$41"}</definedName>
    <definedName name="____ago5" localSheetId="14" hidden="1">{"'gráf jan00'!$A$1:$AK$41"}</definedName>
    <definedName name="____ago5" localSheetId="13" hidden="1">{"'gráf jan00'!$A$1:$AK$41"}</definedName>
    <definedName name="____ago5" localSheetId="11" hidden="1">{"'gráf jan00'!$A$1:$AK$41"}</definedName>
    <definedName name="____ago5" localSheetId="10" hidden="1">{"'gráf jan00'!$A$1:$AK$41"}</definedName>
    <definedName name="____ago5" localSheetId="9" hidden="1">{"'gráf jan00'!$A$1:$AK$41"}</definedName>
    <definedName name="____ago5" localSheetId="8" hidden="1">{"'gráf jan00'!$A$1:$AK$41"}</definedName>
    <definedName name="____ago5" localSheetId="7" hidden="1">{"'gráf jan00'!$A$1:$AK$41"}</definedName>
    <definedName name="____ago5" localSheetId="33" hidden="1">{"'gráf jan00'!$A$1:$AK$41"}</definedName>
    <definedName name="____ago5" localSheetId="32" hidden="1">{"'gráf jan00'!$A$1:$AK$41"}</definedName>
    <definedName name="____ago5" localSheetId="31" hidden="1">{"'gráf jan00'!$A$1:$AK$41"}</definedName>
    <definedName name="____ago5" localSheetId="29" hidden="1">{"'gráf jan00'!$A$1:$AK$41"}</definedName>
    <definedName name="____ago5" localSheetId="28" hidden="1">{"'gráf jan00'!$A$1:$AK$41"}</definedName>
    <definedName name="____ago5" localSheetId="27" hidden="1">{"'gráf jan00'!$A$1:$AK$41"}</definedName>
    <definedName name="____ago5" localSheetId="24" hidden="1">{"'gráf jan00'!$A$1:$AK$41"}</definedName>
    <definedName name="____ago5" localSheetId="26" hidden="1">{"'gráf jan00'!$A$1:$AK$41"}</definedName>
    <definedName name="____ago5" localSheetId="23" hidden="1">{"'gráf jan00'!$A$1:$AK$41"}</definedName>
    <definedName name="____ago5" localSheetId="22" hidden="1">{"'gráf jan00'!$A$1:$AK$41"}</definedName>
    <definedName name="____ago5" localSheetId="19" hidden="1">{"'gráf jan00'!$A$1:$AK$41"}</definedName>
    <definedName name="____ago5" localSheetId="21" hidden="1">{"'gráf jan00'!$A$1:$AK$41"}</definedName>
    <definedName name="____ago5" localSheetId="20" hidden="1">{"'gráf jan00'!$A$1:$AK$41"}</definedName>
    <definedName name="____ago5" localSheetId="18" hidden="1">{"'gráf jan00'!$A$1:$AK$41"}</definedName>
    <definedName name="____ago5" localSheetId="17" hidden="1">{"'gráf jan00'!$A$1:$AK$41"}</definedName>
    <definedName name="____ago5" localSheetId="15" hidden="1">{"'gráf jan00'!$A$1:$AK$41"}</definedName>
    <definedName name="____ago5" localSheetId="12" hidden="1">{"'gráf jan00'!$A$1:$AK$41"}</definedName>
    <definedName name="____ago5" localSheetId="38" hidden="1">{"'gráf jan00'!$A$1:$AK$41"}</definedName>
    <definedName name="____ago5" localSheetId="37" hidden="1">{"'gráf jan00'!$A$1:$AK$41"}</definedName>
    <definedName name="____ago5" localSheetId="36" hidden="1">{"'gráf jan00'!$A$1:$AK$41"}</definedName>
    <definedName name="____ago5" localSheetId="34" hidden="1">{"'gráf jan00'!$A$1:$AK$41"}</definedName>
    <definedName name="____ago5" localSheetId="35" hidden="1">{"'gráf jan00'!$A$1:$AK$41"}</definedName>
    <definedName name="____ago5" localSheetId="30" hidden="1">{"'gráf jan00'!$A$1:$AK$41"}</definedName>
    <definedName name="____ago5" hidden="1">{"'gráf jan00'!$A$1:$AK$41"}</definedName>
    <definedName name="____ago6" localSheetId="25" hidden="1">{"'gráf jan00'!$A$1:$AK$41"}</definedName>
    <definedName name="____ago6" localSheetId="16" hidden="1">{"'gráf jan00'!$A$1:$AK$41"}</definedName>
    <definedName name="____ago6" localSheetId="14" hidden="1">{"'gráf jan00'!$A$1:$AK$41"}</definedName>
    <definedName name="____ago6" localSheetId="13" hidden="1">{"'gráf jan00'!$A$1:$AK$41"}</definedName>
    <definedName name="____ago6" localSheetId="11" hidden="1">{"'gráf jan00'!$A$1:$AK$41"}</definedName>
    <definedName name="____ago6" localSheetId="10" hidden="1">{"'gráf jan00'!$A$1:$AK$41"}</definedName>
    <definedName name="____ago6" localSheetId="9" hidden="1">{"'gráf jan00'!$A$1:$AK$41"}</definedName>
    <definedName name="____ago6" localSheetId="8" hidden="1">{"'gráf jan00'!$A$1:$AK$41"}</definedName>
    <definedName name="____ago6" localSheetId="7" hidden="1">{"'gráf jan00'!$A$1:$AK$41"}</definedName>
    <definedName name="____ago6" localSheetId="33" hidden="1">{"'gráf jan00'!$A$1:$AK$41"}</definedName>
    <definedName name="____ago6" localSheetId="32" hidden="1">{"'gráf jan00'!$A$1:$AK$41"}</definedName>
    <definedName name="____ago6" localSheetId="31" hidden="1">{"'gráf jan00'!$A$1:$AK$41"}</definedName>
    <definedName name="____ago6" localSheetId="29" hidden="1">{"'gráf jan00'!$A$1:$AK$41"}</definedName>
    <definedName name="____ago6" localSheetId="28" hidden="1">{"'gráf jan00'!$A$1:$AK$41"}</definedName>
    <definedName name="____ago6" localSheetId="27" hidden="1">{"'gráf jan00'!$A$1:$AK$41"}</definedName>
    <definedName name="____ago6" localSheetId="24" hidden="1">{"'gráf jan00'!$A$1:$AK$41"}</definedName>
    <definedName name="____ago6" localSheetId="26" hidden="1">{"'gráf jan00'!$A$1:$AK$41"}</definedName>
    <definedName name="____ago6" localSheetId="23" hidden="1">{"'gráf jan00'!$A$1:$AK$41"}</definedName>
    <definedName name="____ago6" localSheetId="22" hidden="1">{"'gráf jan00'!$A$1:$AK$41"}</definedName>
    <definedName name="____ago6" localSheetId="19" hidden="1">{"'gráf jan00'!$A$1:$AK$41"}</definedName>
    <definedName name="____ago6" localSheetId="21" hidden="1">{"'gráf jan00'!$A$1:$AK$41"}</definedName>
    <definedName name="____ago6" localSheetId="20" hidden="1">{"'gráf jan00'!$A$1:$AK$41"}</definedName>
    <definedName name="____ago6" localSheetId="18" hidden="1">{"'gráf jan00'!$A$1:$AK$41"}</definedName>
    <definedName name="____ago6" localSheetId="17" hidden="1">{"'gráf jan00'!$A$1:$AK$41"}</definedName>
    <definedName name="____ago6" localSheetId="15" hidden="1">{"'gráf jan00'!$A$1:$AK$41"}</definedName>
    <definedName name="____ago6" localSheetId="12" hidden="1">{"'gráf jan00'!$A$1:$AK$41"}</definedName>
    <definedName name="____ago6" localSheetId="38" hidden="1">{"'gráf jan00'!$A$1:$AK$41"}</definedName>
    <definedName name="____ago6" localSheetId="37" hidden="1">{"'gráf jan00'!$A$1:$AK$41"}</definedName>
    <definedName name="____ago6" localSheetId="36" hidden="1">{"'gráf jan00'!$A$1:$AK$41"}</definedName>
    <definedName name="____ago6" localSheetId="34" hidden="1">{"'gráf jan00'!$A$1:$AK$41"}</definedName>
    <definedName name="____ago6" localSheetId="35" hidden="1">{"'gráf jan00'!$A$1:$AK$41"}</definedName>
    <definedName name="____ago6" localSheetId="30" hidden="1">{"'gráf jan00'!$A$1:$AK$41"}</definedName>
    <definedName name="____ago6" hidden="1">{"'gráf jan00'!$A$1:$AK$41"}</definedName>
    <definedName name="____ago7" localSheetId="25" hidden="1">{"'gráf jan00'!$A$1:$AK$41"}</definedName>
    <definedName name="____ago7" localSheetId="16" hidden="1">{"'gráf jan00'!$A$1:$AK$41"}</definedName>
    <definedName name="____ago7" localSheetId="14" hidden="1">{"'gráf jan00'!$A$1:$AK$41"}</definedName>
    <definedName name="____ago7" localSheetId="13" hidden="1">{"'gráf jan00'!$A$1:$AK$41"}</definedName>
    <definedName name="____ago7" localSheetId="11" hidden="1">{"'gráf jan00'!$A$1:$AK$41"}</definedName>
    <definedName name="____ago7" localSheetId="10" hidden="1">{"'gráf jan00'!$A$1:$AK$41"}</definedName>
    <definedName name="____ago7" localSheetId="9" hidden="1">{"'gráf jan00'!$A$1:$AK$41"}</definedName>
    <definedName name="____ago7" localSheetId="8" hidden="1">{"'gráf jan00'!$A$1:$AK$41"}</definedName>
    <definedName name="____ago7" localSheetId="7" hidden="1">{"'gráf jan00'!$A$1:$AK$41"}</definedName>
    <definedName name="____ago7" localSheetId="33" hidden="1">{"'gráf jan00'!$A$1:$AK$41"}</definedName>
    <definedName name="____ago7" localSheetId="32" hidden="1">{"'gráf jan00'!$A$1:$AK$41"}</definedName>
    <definedName name="____ago7" localSheetId="31" hidden="1">{"'gráf jan00'!$A$1:$AK$41"}</definedName>
    <definedName name="____ago7" localSheetId="29" hidden="1">{"'gráf jan00'!$A$1:$AK$41"}</definedName>
    <definedName name="____ago7" localSheetId="28" hidden="1">{"'gráf jan00'!$A$1:$AK$41"}</definedName>
    <definedName name="____ago7" localSheetId="27" hidden="1">{"'gráf jan00'!$A$1:$AK$41"}</definedName>
    <definedName name="____ago7" localSheetId="24" hidden="1">{"'gráf jan00'!$A$1:$AK$41"}</definedName>
    <definedName name="____ago7" localSheetId="26" hidden="1">{"'gráf jan00'!$A$1:$AK$41"}</definedName>
    <definedName name="____ago7" localSheetId="23" hidden="1">{"'gráf jan00'!$A$1:$AK$41"}</definedName>
    <definedName name="____ago7" localSheetId="22" hidden="1">{"'gráf jan00'!$A$1:$AK$41"}</definedName>
    <definedName name="____ago7" localSheetId="19" hidden="1">{"'gráf jan00'!$A$1:$AK$41"}</definedName>
    <definedName name="____ago7" localSheetId="21" hidden="1">{"'gráf jan00'!$A$1:$AK$41"}</definedName>
    <definedName name="____ago7" localSheetId="20" hidden="1">{"'gráf jan00'!$A$1:$AK$41"}</definedName>
    <definedName name="____ago7" localSheetId="18" hidden="1">{"'gráf jan00'!$A$1:$AK$41"}</definedName>
    <definedName name="____ago7" localSheetId="17" hidden="1">{"'gráf jan00'!$A$1:$AK$41"}</definedName>
    <definedName name="____ago7" localSheetId="15" hidden="1">{"'gráf jan00'!$A$1:$AK$41"}</definedName>
    <definedName name="____ago7" localSheetId="12" hidden="1">{"'gráf jan00'!$A$1:$AK$41"}</definedName>
    <definedName name="____ago7" localSheetId="38" hidden="1">{"'gráf jan00'!$A$1:$AK$41"}</definedName>
    <definedName name="____ago7" localSheetId="37" hidden="1">{"'gráf jan00'!$A$1:$AK$41"}</definedName>
    <definedName name="____ago7" localSheetId="36" hidden="1">{"'gráf jan00'!$A$1:$AK$41"}</definedName>
    <definedName name="____ago7" localSheetId="34" hidden="1">{"'gráf jan00'!$A$1:$AK$41"}</definedName>
    <definedName name="____ago7" localSheetId="35" hidden="1">{"'gráf jan00'!$A$1:$AK$41"}</definedName>
    <definedName name="____ago7" localSheetId="30" hidden="1">{"'gráf jan00'!$A$1:$AK$41"}</definedName>
    <definedName name="____ago7" hidden="1">{"'gráf jan00'!$A$1:$AK$41"}</definedName>
    <definedName name="____ago8" localSheetId="25" hidden="1">{"'gráf jan00'!$A$1:$AK$41"}</definedName>
    <definedName name="____ago8" localSheetId="16" hidden="1">{"'gráf jan00'!$A$1:$AK$41"}</definedName>
    <definedName name="____ago8" localSheetId="14" hidden="1">{"'gráf jan00'!$A$1:$AK$41"}</definedName>
    <definedName name="____ago8" localSheetId="13" hidden="1">{"'gráf jan00'!$A$1:$AK$41"}</definedName>
    <definedName name="____ago8" localSheetId="11" hidden="1">{"'gráf jan00'!$A$1:$AK$41"}</definedName>
    <definedName name="____ago8" localSheetId="10" hidden="1">{"'gráf jan00'!$A$1:$AK$41"}</definedName>
    <definedName name="____ago8" localSheetId="9" hidden="1">{"'gráf jan00'!$A$1:$AK$41"}</definedName>
    <definedName name="____ago8" localSheetId="8" hidden="1">{"'gráf jan00'!$A$1:$AK$41"}</definedName>
    <definedName name="____ago8" localSheetId="7" hidden="1">{"'gráf jan00'!$A$1:$AK$41"}</definedName>
    <definedName name="____ago8" localSheetId="33" hidden="1">{"'gráf jan00'!$A$1:$AK$41"}</definedName>
    <definedName name="____ago8" localSheetId="32" hidden="1">{"'gráf jan00'!$A$1:$AK$41"}</definedName>
    <definedName name="____ago8" localSheetId="31" hidden="1">{"'gráf jan00'!$A$1:$AK$41"}</definedName>
    <definedName name="____ago8" localSheetId="29" hidden="1">{"'gráf jan00'!$A$1:$AK$41"}</definedName>
    <definedName name="____ago8" localSheetId="28" hidden="1">{"'gráf jan00'!$A$1:$AK$41"}</definedName>
    <definedName name="____ago8" localSheetId="27" hidden="1">{"'gráf jan00'!$A$1:$AK$41"}</definedName>
    <definedName name="____ago8" localSheetId="24" hidden="1">{"'gráf jan00'!$A$1:$AK$41"}</definedName>
    <definedName name="____ago8" localSheetId="26" hidden="1">{"'gráf jan00'!$A$1:$AK$41"}</definedName>
    <definedName name="____ago8" localSheetId="23" hidden="1">{"'gráf jan00'!$A$1:$AK$41"}</definedName>
    <definedName name="____ago8" localSheetId="22" hidden="1">{"'gráf jan00'!$A$1:$AK$41"}</definedName>
    <definedName name="____ago8" localSheetId="19" hidden="1">{"'gráf jan00'!$A$1:$AK$41"}</definedName>
    <definedName name="____ago8" localSheetId="21" hidden="1">{"'gráf jan00'!$A$1:$AK$41"}</definedName>
    <definedName name="____ago8" localSheetId="20" hidden="1">{"'gráf jan00'!$A$1:$AK$41"}</definedName>
    <definedName name="____ago8" localSheetId="18" hidden="1">{"'gráf jan00'!$A$1:$AK$41"}</definedName>
    <definedName name="____ago8" localSheetId="17" hidden="1">{"'gráf jan00'!$A$1:$AK$41"}</definedName>
    <definedName name="____ago8" localSheetId="15" hidden="1">{"'gráf jan00'!$A$1:$AK$41"}</definedName>
    <definedName name="____ago8" localSheetId="12" hidden="1">{"'gráf jan00'!$A$1:$AK$41"}</definedName>
    <definedName name="____ago8" localSheetId="38" hidden="1">{"'gráf jan00'!$A$1:$AK$41"}</definedName>
    <definedName name="____ago8" localSheetId="37" hidden="1">{"'gráf jan00'!$A$1:$AK$41"}</definedName>
    <definedName name="____ago8" localSheetId="36" hidden="1">{"'gráf jan00'!$A$1:$AK$41"}</definedName>
    <definedName name="____ago8" localSheetId="34" hidden="1">{"'gráf jan00'!$A$1:$AK$41"}</definedName>
    <definedName name="____ago8" localSheetId="35" hidden="1">{"'gráf jan00'!$A$1:$AK$41"}</definedName>
    <definedName name="____ago8" localSheetId="30" hidden="1">{"'gráf jan00'!$A$1:$AK$41"}</definedName>
    <definedName name="____ago8" hidden="1">{"'gráf jan00'!$A$1:$AK$41"}</definedName>
    <definedName name="____ago9" localSheetId="25" hidden="1">{"'gráf jan00'!$A$1:$AK$41"}</definedName>
    <definedName name="____ago9" localSheetId="16" hidden="1">{"'gráf jan00'!$A$1:$AK$41"}</definedName>
    <definedName name="____ago9" localSheetId="14" hidden="1">{"'gráf jan00'!$A$1:$AK$41"}</definedName>
    <definedName name="____ago9" localSheetId="13" hidden="1">{"'gráf jan00'!$A$1:$AK$41"}</definedName>
    <definedName name="____ago9" localSheetId="11" hidden="1">{"'gráf jan00'!$A$1:$AK$41"}</definedName>
    <definedName name="____ago9" localSheetId="10" hidden="1">{"'gráf jan00'!$A$1:$AK$41"}</definedName>
    <definedName name="____ago9" localSheetId="9" hidden="1">{"'gráf jan00'!$A$1:$AK$41"}</definedName>
    <definedName name="____ago9" localSheetId="8" hidden="1">{"'gráf jan00'!$A$1:$AK$41"}</definedName>
    <definedName name="____ago9" localSheetId="7" hidden="1">{"'gráf jan00'!$A$1:$AK$41"}</definedName>
    <definedName name="____ago9" localSheetId="33" hidden="1">{"'gráf jan00'!$A$1:$AK$41"}</definedName>
    <definedName name="____ago9" localSheetId="32" hidden="1">{"'gráf jan00'!$A$1:$AK$41"}</definedName>
    <definedName name="____ago9" localSheetId="31" hidden="1">{"'gráf jan00'!$A$1:$AK$41"}</definedName>
    <definedName name="____ago9" localSheetId="29" hidden="1">{"'gráf jan00'!$A$1:$AK$41"}</definedName>
    <definedName name="____ago9" localSheetId="28" hidden="1">{"'gráf jan00'!$A$1:$AK$41"}</definedName>
    <definedName name="____ago9" localSheetId="27" hidden="1">{"'gráf jan00'!$A$1:$AK$41"}</definedName>
    <definedName name="____ago9" localSheetId="24" hidden="1">{"'gráf jan00'!$A$1:$AK$41"}</definedName>
    <definedName name="____ago9" localSheetId="26" hidden="1">{"'gráf jan00'!$A$1:$AK$41"}</definedName>
    <definedName name="____ago9" localSheetId="23" hidden="1">{"'gráf jan00'!$A$1:$AK$41"}</definedName>
    <definedName name="____ago9" localSheetId="22" hidden="1">{"'gráf jan00'!$A$1:$AK$41"}</definedName>
    <definedName name="____ago9" localSheetId="19" hidden="1">{"'gráf jan00'!$A$1:$AK$41"}</definedName>
    <definedName name="____ago9" localSheetId="21" hidden="1">{"'gráf jan00'!$A$1:$AK$41"}</definedName>
    <definedName name="____ago9" localSheetId="20" hidden="1">{"'gráf jan00'!$A$1:$AK$41"}</definedName>
    <definedName name="____ago9" localSheetId="18" hidden="1">{"'gráf jan00'!$A$1:$AK$41"}</definedName>
    <definedName name="____ago9" localSheetId="17" hidden="1">{"'gráf jan00'!$A$1:$AK$41"}</definedName>
    <definedName name="____ago9" localSheetId="15" hidden="1">{"'gráf jan00'!$A$1:$AK$41"}</definedName>
    <definedName name="____ago9" localSheetId="12" hidden="1">{"'gráf jan00'!$A$1:$AK$41"}</definedName>
    <definedName name="____ago9" localSheetId="38" hidden="1">{"'gráf jan00'!$A$1:$AK$41"}</definedName>
    <definedName name="____ago9" localSheetId="37" hidden="1">{"'gráf jan00'!$A$1:$AK$41"}</definedName>
    <definedName name="____ago9" localSheetId="36" hidden="1">{"'gráf jan00'!$A$1:$AK$41"}</definedName>
    <definedName name="____ago9" localSheetId="34" hidden="1">{"'gráf jan00'!$A$1:$AK$41"}</definedName>
    <definedName name="____ago9" localSheetId="35" hidden="1">{"'gráf jan00'!$A$1:$AK$41"}</definedName>
    <definedName name="____ago9" localSheetId="30" hidden="1">{"'gráf jan00'!$A$1:$AK$41"}</definedName>
    <definedName name="____ago9" hidden="1">{"'gráf jan00'!$A$1:$AK$41"}</definedName>
    <definedName name="____ago99999" localSheetId="25" hidden="1">{"'gráf jan00'!$A$1:$AK$41"}</definedName>
    <definedName name="____ago99999" localSheetId="16" hidden="1">{"'gráf jan00'!$A$1:$AK$41"}</definedName>
    <definedName name="____ago99999" localSheetId="14" hidden="1">{"'gráf jan00'!$A$1:$AK$41"}</definedName>
    <definedName name="____ago99999" localSheetId="13" hidden="1">{"'gráf jan00'!$A$1:$AK$41"}</definedName>
    <definedName name="____ago99999" localSheetId="11" hidden="1">{"'gráf jan00'!$A$1:$AK$41"}</definedName>
    <definedName name="____ago99999" localSheetId="10" hidden="1">{"'gráf jan00'!$A$1:$AK$41"}</definedName>
    <definedName name="____ago99999" localSheetId="9" hidden="1">{"'gráf jan00'!$A$1:$AK$41"}</definedName>
    <definedName name="____ago99999" localSheetId="8" hidden="1">{"'gráf jan00'!$A$1:$AK$41"}</definedName>
    <definedName name="____ago99999" localSheetId="7" hidden="1">{"'gráf jan00'!$A$1:$AK$41"}</definedName>
    <definedName name="____ago99999" localSheetId="33" hidden="1">{"'gráf jan00'!$A$1:$AK$41"}</definedName>
    <definedName name="____ago99999" localSheetId="32" hidden="1">{"'gráf jan00'!$A$1:$AK$41"}</definedName>
    <definedName name="____ago99999" localSheetId="31" hidden="1">{"'gráf jan00'!$A$1:$AK$41"}</definedName>
    <definedName name="____ago99999" localSheetId="29" hidden="1">{"'gráf jan00'!$A$1:$AK$41"}</definedName>
    <definedName name="____ago99999" localSheetId="28" hidden="1">{"'gráf jan00'!$A$1:$AK$41"}</definedName>
    <definedName name="____ago99999" localSheetId="27" hidden="1">{"'gráf jan00'!$A$1:$AK$41"}</definedName>
    <definedName name="____ago99999" localSheetId="24" hidden="1">{"'gráf jan00'!$A$1:$AK$41"}</definedName>
    <definedName name="____ago99999" localSheetId="26" hidden="1">{"'gráf jan00'!$A$1:$AK$41"}</definedName>
    <definedName name="____ago99999" localSheetId="23" hidden="1">{"'gráf jan00'!$A$1:$AK$41"}</definedName>
    <definedName name="____ago99999" localSheetId="22" hidden="1">{"'gráf jan00'!$A$1:$AK$41"}</definedName>
    <definedName name="____ago99999" localSheetId="19" hidden="1">{"'gráf jan00'!$A$1:$AK$41"}</definedName>
    <definedName name="____ago99999" localSheetId="21" hidden="1">{"'gráf jan00'!$A$1:$AK$41"}</definedName>
    <definedName name="____ago99999" localSheetId="20" hidden="1">{"'gráf jan00'!$A$1:$AK$41"}</definedName>
    <definedName name="____ago99999" localSheetId="18" hidden="1">{"'gráf jan00'!$A$1:$AK$41"}</definedName>
    <definedName name="____ago99999" localSheetId="17" hidden="1">{"'gráf jan00'!$A$1:$AK$41"}</definedName>
    <definedName name="____ago99999" localSheetId="15" hidden="1">{"'gráf jan00'!$A$1:$AK$41"}</definedName>
    <definedName name="____ago99999" localSheetId="12" hidden="1">{"'gráf jan00'!$A$1:$AK$41"}</definedName>
    <definedName name="____ago99999" localSheetId="38" hidden="1">{"'gráf jan00'!$A$1:$AK$41"}</definedName>
    <definedName name="____ago99999" localSheetId="37" hidden="1">{"'gráf jan00'!$A$1:$AK$41"}</definedName>
    <definedName name="____ago99999" localSheetId="36" hidden="1">{"'gráf jan00'!$A$1:$AK$41"}</definedName>
    <definedName name="____ago99999" localSheetId="34" hidden="1">{"'gráf jan00'!$A$1:$AK$41"}</definedName>
    <definedName name="____ago99999" localSheetId="35" hidden="1">{"'gráf jan00'!$A$1:$AK$41"}</definedName>
    <definedName name="____ago99999" localSheetId="30" hidden="1">{"'gráf jan00'!$A$1:$AK$41"}</definedName>
    <definedName name="____ago99999" hidden="1">{"'gráf jan00'!$A$1:$AK$41"}</definedName>
    <definedName name="____ba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COD1">#REF!</definedName>
    <definedName name="____COD10">#REF!</definedName>
    <definedName name="____COD11">#REF!</definedName>
    <definedName name="____COD13">#REF!</definedName>
    <definedName name="____COD16">#REF!</definedName>
    <definedName name="____COD17">#REF!</definedName>
    <definedName name="____COD21">#REF!</definedName>
    <definedName name="____COD23">#REF!</definedName>
    <definedName name="____COD24">#REF!</definedName>
    <definedName name="____COD28">#REF!</definedName>
    <definedName name="____COD29">#REF!</definedName>
    <definedName name="____COD32">#REF!</definedName>
    <definedName name="____COD35">#REF!</definedName>
    <definedName name="____COD36">#REF!</definedName>
    <definedName name="____COD37">#REF!</definedName>
    <definedName name="____COD41">#REF!</definedName>
    <definedName name="____COD42">#REF!</definedName>
    <definedName name="____COD43">#REF!</definedName>
    <definedName name="____COD44">#REF!</definedName>
    <definedName name="____COD46">#REF!</definedName>
    <definedName name="____COD47">#REF!</definedName>
    <definedName name="____COD49">#REF!</definedName>
    <definedName name="____COD50">#REF!</definedName>
    <definedName name="____COD55">#REF!</definedName>
    <definedName name="____COD60">#REF!</definedName>
    <definedName name="____COD62">#REF!</definedName>
    <definedName name="____COD65">#REF!</definedName>
    <definedName name="____COD66">#REF!</definedName>
    <definedName name="____COD68">#REF!</definedName>
    <definedName name="____COD8">#REF!</definedName>
    <definedName name="____DEF2" localSheetId="25" hidden="1">{#N/A,#N/A,FALSE,"DEF1";#N/A,#N/A,FALSE,"DEF2";#N/A,#N/A,FALSE,"DEF3"}</definedName>
    <definedName name="____DEF2" localSheetId="16" hidden="1">{#N/A,#N/A,FALSE,"DEF1";#N/A,#N/A,FALSE,"DEF2";#N/A,#N/A,FALSE,"DEF3"}</definedName>
    <definedName name="____DEF2" localSheetId="14" hidden="1">{#N/A,#N/A,FALSE,"DEF1";#N/A,#N/A,FALSE,"DEF2";#N/A,#N/A,FALSE,"DEF3"}</definedName>
    <definedName name="____DEF2" localSheetId="13" hidden="1">{#N/A,#N/A,FALSE,"DEF1";#N/A,#N/A,FALSE,"DEF2";#N/A,#N/A,FALSE,"DEF3"}</definedName>
    <definedName name="____DEF2" localSheetId="11" hidden="1">{#N/A,#N/A,FALSE,"DEF1";#N/A,#N/A,FALSE,"DEF2";#N/A,#N/A,FALSE,"DEF3"}</definedName>
    <definedName name="____DEF2" localSheetId="10" hidden="1">{#N/A,#N/A,FALSE,"DEF1";#N/A,#N/A,FALSE,"DEF2";#N/A,#N/A,FALSE,"DEF3"}</definedName>
    <definedName name="____DEF2" localSheetId="9" hidden="1">{#N/A,#N/A,FALSE,"DEF1";#N/A,#N/A,FALSE,"DEF2";#N/A,#N/A,FALSE,"DEF3"}</definedName>
    <definedName name="____DEF2" localSheetId="8" hidden="1">{#N/A,#N/A,FALSE,"DEF1";#N/A,#N/A,FALSE,"DEF2";#N/A,#N/A,FALSE,"DEF3"}</definedName>
    <definedName name="____DEF2" localSheetId="7" hidden="1">{#N/A,#N/A,FALSE,"DEF1";#N/A,#N/A,FALSE,"DEF2";#N/A,#N/A,FALSE,"DEF3"}</definedName>
    <definedName name="____DEF2" localSheetId="33" hidden="1">{#N/A,#N/A,FALSE,"DEF1";#N/A,#N/A,FALSE,"DEF2";#N/A,#N/A,FALSE,"DEF3"}</definedName>
    <definedName name="____DEF2" localSheetId="32" hidden="1">{#N/A,#N/A,FALSE,"DEF1";#N/A,#N/A,FALSE,"DEF2";#N/A,#N/A,FALSE,"DEF3"}</definedName>
    <definedName name="____DEF2" localSheetId="31" hidden="1">{#N/A,#N/A,FALSE,"DEF1";#N/A,#N/A,FALSE,"DEF2";#N/A,#N/A,FALSE,"DEF3"}</definedName>
    <definedName name="____DEF2" localSheetId="29" hidden="1">{#N/A,#N/A,FALSE,"DEF1";#N/A,#N/A,FALSE,"DEF2";#N/A,#N/A,FALSE,"DEF3"}</definedName>
    <definedName name="____DEF2" localSheetId="28" hidden="1">{#N/A,#N/A,FALSE,"DEF1";#N/A,#N/A,FALSE,"DEF2";#N/A,#N/A,FALSE,"DEF3"}</definedName>
    <definedName name="____DEF2" localSheetId="27" hidden="1">{#N/A,#N/A,FALSE,"DEF1";#N/A,#N/A,FALSE,"DEF2";#N/A,#N/A,FALSE,"DEF3"}</definedName>
    <definedName name="____DEF2" localSheetId="24" hidden="1">{#N/A,#N/A,FALSE,"DEF1";#N/A,#N/A,FALSE,"DEF2";#N/A,#N/A,FALSE,"DEF3"}</definedName>
    <definedName name="____DEF2" localSheetId="26" hidden="1">{#N/A,#N/A,FALSE,"DEF1";#N/A,#N/A,FALSE,"DEF2";#N/A,#N/A,FALSE,"DEF3"}</definedName>
    <definedName name="____DEF2" localSheetId="23" hidden="1">{#N/A,#N/A,FALSE,"DEF1";#N/A,#N/A,FALSE,"DEF2";#N/A,#N/A,FALSE,"DEF3"}</definedName>
    <definedName name="____DEF2" localSheetId="22" hidden="1">{#N/A,#N/A,FALSE,"DEF1";#N/A,#N/A,FALSE,"DEF2";#N/A,#N/A,FALSE,"DEF3"}</definedName>
    <definedName name="____DEF2" localSheetId="19" hidden="1">{#N/A,#N/A,FALSE,"DEF1";#N/A,#N/A,FALSE,"DEF2";#N/A,#N/A,FALSE,"DEF3"}</definedName>
    <definedName name="____DEF2" localSheetId="21" hidden="1">{#N/A,#N/A,FALSE,"DEF1";#N/A,#N/A,FALSE,"DEF2";#N/A,#N/A,FALSE,"DEF3"}</definedName>
    <definedName name="____DEF2" localSheetId="20" hidden="1">{#N/A,#N/A,FALSE,"DEF1";#N/A,#N/A,FALSE,"DEF2";#N/A,#N/A,FALSE,"DEF3"}</definedName>
    <definedName name="____DEF2" localSheetId="18" hidden="1">{#N/A,#N/A,FALSE,"DEF1";#N/A,#N/A,FALSE,"DEF2";#N/A,#N/A,FALSE,"DEF3"}</definedName>
    <definedName name="____DEF2" localSheetId="17" hidden="1">{#N/A,#N/A,FALSE,"DEF1";#N/A,#N/A,FALSE,"DEF2";#N/A,#N/A,FALSE,"DEF3"}</definedName>
    <definedName name="____DEF2" localSheetId="15" hidden="1">{#N/A,#N/A,FALSE,"DEF1";#N/A,#N/A,FALSE,"DEF2";#N/A,#N/A,FALSE,"DEF3"}</definedName>
    <definedName name="____DEF2" localSheetId="12" hidden="1">{#N/A,#N/A,FALSE,"DEF1";#N/A,#N/A,FALSE,"DEF2";#N/A,#N/A,FALSE,"DEF3"}</definedName>
    <definedName name="____DEF2" localSheetId="38" hidden="1">{#N/A,#N/A,FALSE,"DEF1";#N/A,#N/A,FALSE,"DEF2";#N/A,#N/A,FALSE,"DEF3"}</definedName>
    <definedName name="____DEF2" localSheetId="37" hidden="1">{#N/A,#N/A,FALSE,"DEF1";#N/A,#N/A,FALSE,"DEF2";#N/A,#N/A,FALSE,"DEF3"}</definedName>
    <definedName name="____DEF2" localSheetId="36" hidden="1">{#N/A,#N/A,FALSE,"DEF1";#N/A,#N/A,FALSE,"DEF2";#N/A,#N/A,FALSE,"DEF3"}</definedName>
    <definedName name="____DEF2" localSheetId="34" hidden="1">{#N/A,#N/A,FALSE,"DEF1";#N/A,#N/A,FALSE,"DEF2";#N/A,#N/A,FALSE,"DEF3"}</definedName>
    <definedName name="____DEF2" localSheetId="35" hidden="1">{#N/A,#N/A,FALSE,"DEF1";#N/A,#N/A,FALSE,"DEF2";#N/A,#N/A,FALSE,"DEF3"}</definedName>
    <definedName name="____DEF2" localSheetId="30" hidden="1">{#N/A,#N/A,FALSE,"DEF1";#N/A,#N/A,FALSE,"DEF2";#N/A,#N/A,FALSE,"DEF3"}</definedName>
    <definedName name="____DEF2" hidden="1">{#N/A,#N/A,FALSE,"DEF1";#N/A,#N/A,FALSE,"DEF2";#N/A,#N/A,FALSE,"DEF3"}</definedName>
    <definedName name="____DEF3" localSheetId="25" hidden="1">{#N/A,#N/A,FALSE,"DEF1";#N/A,#N/A,FALSE,"DEF2";#N/A,#N/A,FALSE,"DEF3"}</definedName>
    <definedName name="____DEF3" localSheetId="16" hidden="1">{#N/A,#N/A,FALSE,"DEF1";#N/A,#N/A,FALSE,"DEF2";#N/A,#N/A,FALSE,"DEF3"}</definedName>
    <definedName name="____DEF3" localSheetId="14" hidden="1">{#N/A,#N/A,FALSE,"DEF1";#N/A,#N/A,FALSE,"DEF2";#N/A,#N/A,FALSE,"DEF3"}</definedName>
    <definedName name="____DEF3" localSheetId="13" hidden="1">{#N/A,#N/A,FALSE,"DEF1";#N/A,#N/A,FALSE,"DEF2";#N/A,#N/A,FALSE,"DEF3"}</definedName>
    <definedName name="____DEF3" localSheetId="11" hidden="1">{#N/A,#N/A,FALSE,"DEF1";#N/A,#N/A,FALSE,"DEF2";#N/A,#N/A,FALSE,"DEF3"}</definedName>
    <definedName name="____DEF3" localSheetId="10" hidden="1">{#N/A,#N/A,FALSE,"DEF1";#N/A,#N/A,FALSE,"DEF2";#N/A,#N/A,FALSE,"DEF3"}</definedName>
    <definedName name="____DEF3" localSheetId="9" hidden="1">{#N/A,#N/A,FALSE,"DEF1";#N/A,#N/A,FALSE,"DEF2";#N/A,#N/A,FALSE,"DEF3"}</definedName>
    <definedName name="____DEF3" localSheetId="8" hidden="1">{#N/A,#N/A,FALSE,"DEF1";#N/A,#N/A,FALSE,"DEF2";#N/A,#N/A,FALSE,"DEF3"}</definedName>
    <definedName name="____DEF3" localSheetId="7" hidden="1">{#N/A,#N/A,FALSE,"DEF1";#N/A,#N/A,FALSE,"DEF2";#N/A,#N/A,FALSE,"DEF3"}</definedName>
    <definedName name="____DEF3" localSheetId="33" hidden="1">{#N/A,#N/A,FALSE,"DEF1";#N/A,#N/A,FALSE,"DEF2";#N/A,#N/A,FALSE,"DEF3"}</definedName>
    <definedName name="____DEF3" localSheetId="32" hidden="1">{#N/A,#N/A,FALSE,"DEF1";#N/A,#N/A,FALSE,"DEF2";#N/A,#N/A,FALSE,"DEF3"}</definedName>
    <definedName name="____DEF3" localSheetId="31" hidden="1">{#N/A,#N/A,FALSE,"DEF1";#N/A,#N/A,FALSE,"DEF2";#N/A,#N/A,FALSE,"DEF3"}</definedName>
    <definedName name="____DEF3" localSheetId="29" hidden="1">{#N/A,#N/A,FALSE,"DEF1";#N/A,#N/A,FALSE,"DEF2";#N/A,#N/A,FALSE,"DEF3"}</definedName>
    <definedName name="____DEF3" localSheetId="28" hidden="1">{#N/A,#N/A,FALSE,"DEF1";#N/A,#N/A,FALSE,"DEF2";#N/A,#N/A,FALSE,"DEF3"}</definedName>
    <definedName name="____DEF3" localSheetId="27" hidden="1">{#N/A,#N/A,FALSE,"DEF1";#N/A,#N/A,FALSE,"DEF2";#N/A,#N/A,FALSE,"DEF3"}</definedName>
    <definedName name="____DEF3" localSheetId="24" hidden="1">{#N/A,#N/A,FALSE,"DEF1";#N/A,#N/A,FALSE,"DEF2";#N/A,#N/A,FALSE,"DEF3"}</definedName>
    <definedName name="____DEF3" localSheetId="26" hidden="1">{#N/A,#N/A,FALSE,"DEF1";#N/A,#N/A,FALSE,"DEF2";#N/A,#N/A,FALSE,"DEF3"}</definedName>
    <definedName name="____DEF3" localSheetId="23" hidden="1">{#N/A,#N/A,FALSE,"DEF1";#N/A,#N/A,FALSE,"DEF2";#N/A,#N/A,FALSE,"DEF3"}</definedName>
    <definedName name="____DEF3" localSheetId="22" hidden="1">{#N/A,#N/A,FALSE,"DEF1";#N/A,#N/A,FALSE,"DEF2";#N/A,#N/A,FALSE,"DEF3"}</definedName>
    <definedName name="____DEF3" localSheetId="19" hidden="1">{#N/A,#N/A,FALSE,"DEF1";#N/A,#N/A,FALSE,"DEF2";#N/A,#N/A,FALSE,"DEF3"}</definedName>
    <definedName name="____DEF3" localSheetId="21" hidden="1">{#N/A,#N/A,FALSE,"DEF1";#N/A,#N/A,FALSE,"DEF2";#N/A,#N/A,FALSE,"DEF3"}</definedName>
    <definedName name="____DEF3" localSheetId="20" hidden="1">{#N/A,#N/A,FALSE,"DEF1";#N/A,#N/A,FALSE,"DEF2";#N/A,#N/A,FALSE,"DEF3"}</definedName>
    <definedName name="____DEF3" localSheetId="18" hidden="1">{#N/A,#N/A,FALSE,"DEF1";#N/A,#N/A,FALSE,"DEF2";#N/A,#N/A,FALSE,"DEF3"}</definedName>
    <definedName name="____DEF3" localSheetId="17" hidden="1">{#N/A,#N/A,FALSE,"DEF1";#N/A,#N/A,FALSE,"DEF2";#N/A,#N/A,FALSE,"DEF3"}</definedName>
    <definedName name="____DEF3" localSheetId="15" hidden="1">{#N/A,#N/A,FALSE,"DEF1";#N/A,#N/A,FALSE,"DEF2";#N/A,#N/A,FALSE,"DEF3"}</definedName>
    <definedName name="____DEF3" localSheetId="12" hidden="1">{#N/A,#N/A,FALSE,"DEF1";#N/A,#N/A,FALSE,"DEF2";#N/A,#N/A,FALSE,"DEF3"}</definedName>
    <definedName name="____DEF3" localSheetId="38" hidden="1">{#N/A,#N/A,FALSE,"DEF1";#N/A,#N/A,FALSE,"DEF2";#N/A,#N/A,FALSE,"DEF3"}</definedName>
    <definedName name="____DEF3" localSheetId="37" hidden="1">{#N/A,#N/A,FALSE,"DEF1";#N/A,#N/A,FALSE,"DEF2";#N/A,#N/A,FALSE,"DEF3"}</definedName>
    <definedName name="____DEF3" localSheetId="36" hidden="1">{#N/A,#N/A,FALSE,"DEF1";#N/A,#N/A,FALSE,"DEF2";#N/A,#N/A,FALSE,"DEF3"}</definedName>
    <definedName name="____DEF3" localSheetId="34" hidden="1">{#N/A,#N/A,FALSE,"DEF1";#N/A,#N/A,FALSE,"DEF2";#N/A,#N/A,FALSE,"DEF3"}</definedName>
    <definedName name="____DEF3" localSheetId="35" hidden="1">{#N/A,#N/A,FALSE,"DEF1";#N/A,#N/A,FALSE,"DEF2";#N/A,#N/A,FALSE,"DEF3"}</definedName>
    <definedName name="____DEF3" localSheetId="30" hidden="1">{#N/A,#N/A,FALSE,"DEF1";#N/A,#N/A,FALSE,"DEF2";#N/A,#N/A,FALSE,"DEF3"}</definedName>
    <definedName name="____DEF3" hidden="1">{#N/A,#N/A,FALSE,"DEF1";#N/A,#N/A,FALSE,"DEF2";#N/A,#N/A,FALSE,"DEF3"}</definedName>
    <definedName name="____efc10" localSheetId="25" hidden="1">{"'RR'!$A$2:$E$81"}</definedName>
    <definedName name="____efc10" localSheetId="16" hidden="1">{"'RR'!$A$2:$E$81"}</definedName>
    <definedName name="____efc10" localSheetId="14" hidden="1">{"'RR'!$A$2:$E$81"}</definedName>
    <definedName name="____efc10" localSheetId="13" hidden="1">{"'RR'!$A$2:$E$81"}</definedName>
    <definedName name="____efc10" localSheetId="11" hidden="1">{"'RR'!$A$2:$E$81"}</definedName>
    <definedName name="____efc10" localSheetId="10" hidden="1">{"'RR'!$A$2:$E$81"}</definedName>
    <definedName name="____efc10" localSheetId="9" hidden="1">{"'RR'!$A$2:$E$81"}</definedName>
    <definedName name="____efc10" localSheetId="8" hidden="1">{"'RR'!$A$2:$E$81"}</definedName>
    <definedName name="____efc10" localSheetId="7" hidden="1">{"'RR'!$A$2:$E$81"}</definedName>
    <definedName name="____efc10" localSheetId="33" hidden="1">{"'RR'!$A$2:$E$81"}</definedName>
    <definedName name="____efc10" localSheetId="32" hidden="1">{"'RR'!$A$2:$E$81"}</definedName>
    <definedName name="____efc10" localSheetId="31" hidden="1">{"'RR'!$A$2:$E$81"}</definedName>
    <definedName name="____efc10" localSheetId="29" hidden="1">{"'RR'!$A$2:$E$81"}</definedName>
    <definedName name="____efc10" localSheetId="28" hidden="1">{"'RR'!$A$2:$E$81"}</definedName>
    <definedName name="____efc10" localSheetId="27" hidden="1">{"'RR'!$A$2:$E$81"}</definedName>
    <definedName name="____efc10" localSheetId="24" hidden="1">{"'RR'!$A$2:$E$81"}</definedName>
    <definedName name="____efc10" localSheetId="26" hidden="1">{"'RR'!$A$2:$E$81"}</definedName>
    <definedName name="____efc10" localSheetId="23" hidden="1">{"'RR'!$A$2:$E$81"}</definedName>
    <definedName name="____efc10" localSheetId="22" hidden="1">{"'RR'!$A$2:$E$81"}</definedName>
    <definedName name="____efc10" localSheetId="19" hidden="1">{"'RR'!$A$2:$E$81"}</definedName>
    <definedName name="____efc10" localSheetId="21" hidden="1">{"'RR'!$A$2:$E$81"}</definedName>
    <definedName name="____efc10" localSheetId="20" hidden="1">{"'RR'!$A$2:$E$81"}</definedName>
    <definedName name="____efc10" localSheetId="18" hidden="1">{"'RR'!$A$2:$E$81"}</definedName>
    <definedName name="____efc10" localSheetId="17" hidden="1">{"'RR'!$A$2:$E$81"}</definedName>
    <definedName name="____efc10" localSheetId="15" hidden="1">{"'RR'!$A$2:$E$81"}</definedName>
    <definedName name="____efc10" localSheetId="12" hidden="1">{"'RR'!$A$2:$E$81"}</definedName>
    <definedName name="____efc10" localSheetId="38" hidden="1">{"'RR'!$A$2:$E$81"}</definedName>
    <definedName name="____efc10" localSheetId="37" hidden="1">{"'RR'!$A$2:$E$81"}</definedName>
    <definedName name="____efc10" localSheetId="36" hidden="1">{"'RR'!$A$2:$E$81"}</definedName>
    <definedName name="____efc10" localSheetId="34" hidden="1">{"'RR'!$A$2:$E$81"}</definedName>
    <definedName name="____efc10" localSheetId="35" hidden="1">{"'RR'!$A$2:$E$81"}</definedName>
    <definedName name="____efc10" localSheetId="30" hidden="1">{"'RR'!$A$2:$E$81"}</definedName>
    <definedName name="____efc10" hidden="1">{"'RR'!$A$2:$E$81"}</definedName>
    <definedName name="____EFC2" localSheetId="25" hidden="1">{"'RR'!$A$2:$E$81"}</definedName>
    <definedName name="____EFC2" localSheetId="16" hidden="1">{"'RR'!$A$2:$E$81"}</definedName>
    <definedName name="____EFC2" localSheetId="14" hidden="1">{"'RR'!$A$2:$E$81"}</definedName>
    <definedName name="____EFC2" localSheetId="13" hidden="1">{"'RR'!$A$2:$E$81"}</definedName>
    <definedName name="____EFC2" localSheetId="11" hidden="1">{"'RR'!$A$2:$E$81"}</definedName>
    <definedName name="____EFC2" localSheetId="10" hidden="1">{"'RR'!$A$2:$E$81"}</definedName>
    <definedName name="____EFC2" localSheetId="9" hidden="1">{"'RR'!$A$2:$E$81"}</definedName>
    <definedName name="____EFC2" localSheetId="8" hidden="1">{"'RR'!$A$2:$E$81"}</definedName>
    <definedName name="____EFC2" localSheetId="7" hidden="1">{"'RR'!$A$2:$E$81"}</definedName>
    <definedName name="____EFC2" localSheetId="33" hidden="1">{"'RR'!$A$2:$E$81"}</definedName>
    <definedName name="____EFC2" localSheetId="32" hidden="1">{"'RR'!$A$2:$E$81"}</definedName>
    <definedName name="____EFC2" localSheetId="31" hidden="1">{"'RR'!$A$2:$E$81"}</definedName>
    <definedName name="____EFC2" localSheetId="29" hidden="1">{"'RR'!$A$2:$E$81"}</definedName>
    <definedName name="____EFC2" localSheetId="28" hidden="1">{"'RR'!$A$2:$E$81"}</definedName>
    <definedName name="____EFC2" localSheetId="27" hidden="1">{"'RR'!$A$2:$E$81"}</definedName>
    <definedName name="____EFC2" localSheetId="24" hidden="1">{"'RR'!$A$2:$E$81"}</definedName>
    <definedName name="____EFC2" localSheetId="26" hidden="1">{"'RR'!$A$2:$E$81"}</definedName>
    <definedName name="____EFC2" localSheetId="23" hidden="1">{"'RR'!$A$2:$E$81"}</definedName>
    <definedName name="____EFC2" localSheetId="22" hidden="1">{"'RR'!$A$2:$E$81"}</definedName>
    <definedName name="____EFC2" localSheetId="19" hidden="1">{"'RR'!$A$2:$E$81"}</definedName>
    <definedName name="____EFC2" localSheetId="21" hidden="1">{"'RR'!$A$2:$E$81"}</definedName>
    <definedName name="____EFC2" localSheetId="20" hidden="1">{"'RR'!$A$2:$E$81"}</definedName>
    <definedName name="____EFC2" localSheetId="18" hidden="1">{"'RR'!$A$2:$E$81"}</definedName>
    <definedName name="____EFC2" localSheetId="17" hidden="1">{"'RR'!$A$2:$E$81"}</definedName>
    <definedName name="____EFC2" localSheetId="15" hidden="1">{"'RR'!$A$2:$E$81"}</definedName>
    <definedName name="____EFC2" localSheetId="12" hidden="1">{"'RR'!$A$2:$E$81"}</definedName>
    <definedName name="____EFC2" localSheetId="38" hidden="1">{"'RR'!$A$2:$E$81"}</definedName>
    <definedName name="____EFC2" localSheetId="37" hidden="1">{"'RR'!$A$2:$E$81"}</definedName>
    <definedName name="____EFC2" localSheetId="36" hidden="1">{"'RR'!$A$2:$E$81"}</definedName>
    <definedName name="____EFC2" localSheetId="34" hidden="1">{"'RR'!$A$2:$E$81"}</definedName>
    <definedName name="____EFC2" localSheetId="35" hidden="1">{"'RR'!$A$2:$E$81"}</definedName>
    <definedName name="____EFC2" localSheetId="30" hidden="1">{"'RR'!$A$2:$E$81"}</definedName>
    <definedName name="____EFC2" hidden="1">{"'RR'!$A$2:$E$81"}</definedName>
    <definedName name="____EFC3" localSheetId="25" hidden="1">{"'RR'!$A$2:$E$81"}</definedName>
    <definedName name="____EFC3" localSheetId="16" hidden="1">{"'RR'!$A$2:$E$81"}</definedName>
    <definedName name="____EFC3" localSheetId="14" hidden="1">{"'RR'!$A$2:$E$81"}</definedName>
    <definedName name="____EFC3" localSheetId="13" hidden="1">{"'RR'!$A$2:$E$81"}</definedName>
    <definedName name="____EFC3" localSheetId="11" hidden="1">{"'RR'!$A$2:$E$81"}</definedName>
    <definedName name="____EFC3" localSheetId="10" hidden="1">{"'RR'!$A$2:$E$81"}</definedName>
    <definedName name="____EFC3" localSheetId="9" hidden="1">{"'RR'!$A$2:$E$81"}</definedName>
    <definedName name="____EFC3" localSheetId="8" hidden="1">{"'RR'!$A$2:$E$81"}</definedName>
    <definedName name="____EFC3" localSheetId="7" hidden="1">{"'RR'!$A$2:$E$81"}</definedName>
    <definedName name="____EFC3" localSheetId="33" hidden="1">{"'RR'!$A$2:$E$81"}</definedName>
    <definedName name="____EFC3" localSheetId="32" hidden="1">{"'RR'!$A$2:$E$81"}</definedName>
    <definedName name="____EFC3" localSheetId="31" hidden="1">{"'RR'!$A$2:$E$81"}</definedName>
    <definedName name="____EFC3" localSheetId="29" hidden="1">{"'RR'!$A$2:$E$81"}</definedName>
    <definedName name="____EFC3" localSheetId="28" hidden="1">{"'RR'!$A$2:$E$81"}</definedName>
    <definedName name="____EFC3" localSheetId="27" hidden="1">{"'RR'!$A$2:$E$81"}</definedName>
    <definedName name="____EFC3" localSheetId="24" hidden="1">{"'RR'!$A$2:$E$81"}</definedName>
    <definedName name="____EFC3" localSheetId="26" hidden="1">{"'RR'!$A$2:$E$81"}</definedName>
    <definedName name="____EFC3" localSheetId="23" hidden="1">{"'RR'!$A$2:$E$81"}</definedName>
    <definedName name="____EFC3" localSheetId="22" hidden="1">{"'RR'!$A$2:$E$81"}</definedName>
    <definedName name="____EFC3" localSheetId="19" hidden="1">{"'RR'!$A$2:$E$81"}</definedName>
    <definedName name="____EFC3" localSheetId="21" hidden="1">{"'RR'!$A$2:$E$81"}</definedName>
    <definedName name="____EFC3" localSheetId="20" hidden="1">{"'RR'!$A$2:$E$81"}</definedName>
    <definedName name="____EFC3" localSheetId="18" hidden="1">{"'RR'!$A$2:$E$81"}</definedName>
    <definedName name="____EFC3" localSheetId="17" hidden="1">{"'RR'!$A$2:$E$81"}</definedName>
    <definedName name="____EFC3" localSheetId="15" hidden="1">{"'RR'!$A$2:$E$81"}</definedName>
    <definedName name="____EFC3" localSheetId="12" hidden="1">{"'RR'!$A$2:$E$81"}</definedName>
    <definedName name="____EFC3" localSheetId="38" hidden="1">{"'RR'!$A$2:$E$81"}</definedName>
    <definedName name="____EFC3" localSheetId="37" hidden="1">{"'RR'!$A$2:$E$81"}</definedName>
    <definedName name="____EFC3" localSheetId="36" hidden="1">{"'RR'!$A$2:$E$81"}</definedName>
    <definedName name="____EFC3" localSheetId="34" hidden="1">{"'RR'!$A$2:$E$81"}</definedName>
    <definedName name="____EFC3" localSheetId="35" hidden="1">{"'RR'!$A$2:$E$81"}</definedName>
    <definedName name="____EFC3" localSheetId="30" hidden="1">{"'RR'!$A$2:$E$81"}</definedName>
    <definedName name="____EFC3" hidden="1">{"'RR'!$A$2:$E$81"}</definedName>
    <definedName name="____EFC4" localSheetId="25" hidden="1">{"'RR'!$A$2:$E$81"}</definedName>
    <definedName name="____EFC4" localSheetId="16" hidden="1">{"'RR'!$A$2:$E$81"}</definedName>
    <definedName name="____EFC4" localSheetId="14" hidden="1">{"'RR'!$A$2:$E$81"}</definedName>
    <definedName name="____EFC4" localSheetId="13" hidden="1">{"'RR'!$A$2:$E$81"}</definedName>
    <definedName name="____EFC4" localSheetId="11" hidden="1">{"'RR'!$A$2:$E$81"}</definedName>
    <definedName name="____EFC4" localSheetId="10" hidden="1">{"'RR'!$A$2:$E$81"}</definedName>
    <definedName name="____EFC4" localSheetId="9" hidden="1">{"'RR'!$A$2:$E$81"}</definedName>
    <definedName name="____EFC4" localSheetId="8" hidden="1">{"'RR'!$A$2:$E$81"}</definedName>
    <definedName name="____EFC4" localSheetId="7" hidden="1">{"'RR'!$A$2:$E$81"}</definedName>
    <definedName name="____EFC4" localSheetId="33" hidden="1">{"'RR'!$A$2:$E$81"}</definedName>
    <definedName name="____EFC4" localSheetId="32" hidden="1">{"'RR'!$A$2:$E$81"}</definedName>
    <definedName name="____EFC4" localSheetId="31" hidden="1">{"'RR'!$A$2:$E$81"}</definedName>
    <definedName name="____EFC4" localSheetId="29" hidden="1">{"'RR'!$A$2:$E$81"}</definedName>
    <definedName name="____EFC4" localSheetId="28" hidden="1">{"'RR'!$A$2:$E$81"}</definedName>
    <definedName name="____EFC4" localSheetId="27" hidden="1">{"'RR'!$A$2:$E$81"}</definedName>
    <definedName name="____EFC4" localSheetId="24" hidden="1">{"'RR'!$A$2:$E$81"}</definedName>
    <definedName name="____EFC4" localSheetId="26" hidden="1">{"'RR'!$A$2:$E$81"}</definedName>
    <definedName name="____EFC4" localSheetId="23" hidden="1">{"'RR'!$A$2:$E$81"}</definedName>
    <definedName name="____EFC4" localSheetId="22" hidden="1">{"'RR'!$A$2:$E$81"}</definedName>
    <definedName name="____EFC4" localSheetId="19" hidden="1">{"'RR'!$A$2:$E$81"}</definedName>
    <definedName name="____EFC4" localSheetId="21" hidden="1">{"'RR'!$A$2:$E$81"}</definedName>
    <definedName name="____EFC4" localSheetId="20" hidden="1">{"'RR'!$A$2:$E$81"}</definedName>
    <definedName name="____EFC4" localSheetId="18" hidden="1">{"'RR'!$A$2:$E$81"}</definedName>
    <definedName name="____EFC4" localSheetId="17" hidden="1">{"'RR'!$A$2:$E$81"}</definedName>
    <definedName name="____EFC4" localSheetId="15" hidden="1">{"'RR'!$A$2:$E$81"}</definedName>
    <definedName name="____EFC4" localSheetId="12" hidden="1">{"'RR'!$A$2:$E$81"}</definedName>
    <definedName name="____EFC4" localSheetId="38" hidden="1">{"'RR'!$A$2:$E$81"}</definedName>
    <definedName name="____EFC4" localSheetId="37" hidden="1">{"'RR'!$A$2:$E$81"}</definedName>
    <definedName name="____EFC4" localSheetId="36" hidden="1">{"'RR'!$A$2:$E$81"}</definedName>
    <definedName name="____EFC4" localSheetId="34" hidden="1">{"'RR'!$A$2:$E$81"}</definedName>
    <definedName name="____EFC4" localSheetId="35" hidden="1">{"'RR'!$A$2:$E$81"}</definedName>
    <definedName name="____EFC4" localSheetId="30" hidden="1">{"'RR'!$A$2:$E$81"}</definedName>
    <definedName name="____EFC4" hidden="1">{"'RR'!$A$2:$E$81"}</definedName>
    <definedName name="____EQP1">#REF!</definedName>
    <definedName name="____EQP2">#REF!</definedName>
    <definedName name="____EQP3">#REF!</definedName>
    <definedName name="____EQP4">#REF!</definedName>
    <definedName name="____EQP5">#REF!</definedName>
    <definedName name="____EQP6">#REF!</definedName>
    <definedName name="____F99000">#REF!</definedName>
    <definedName name="____ffp16" localSheetId="25" hidden="1">{"'gráf jan00'!$A$1:$AK$41"}</definedName>
    <definedName name="____ffp16" localSheetId="16" hidden="1">{"'gráf jan00'!$A$1:$AK$41"}</definedName>
    <definedName name="____ffp16" localSheetId="14" hidden="1">{"'gráf jan00'!$A$1:$AK$41"}</definedName>
    <definedName name="____ffp16" localSheetId="13" hidden="1">{"'gráf jan00'!$A$1:$AK$41"}</definedName>
    <definedName name="____ffp16" localSheetId="11" hidden="1">{"'gráf jan00'!$A$1:$AK$41"}</definedName>
    <definedName name="____ffp16" localSheetId="10" hidden="1">{"'gráf jan00'!$A$1:$AK$41"}</definedName>
    <definedName name="____ffp16" localSheetId="9" hidden="1">{"'gráf jan00'!$A$1:$AK$41"}</definedName>
    <definedName name="____ffp16" localSheetId="8" hidden="1">{"'gráf jan00'!$A$1:$AK$41"}</definedName>
    <definedName name="____ffp16" localSheetId="7" hidden="1">{"'gráf jan00'!$A$1:$AK$41"}</definedName>
    <definedName name="____ffp16" localSheetId="33" hidden="1">{"'gráf jan00'!$A$1:$AK$41"}</definedName>
    <definedName name="____ffp16" localSheetId="32" hidden="1">{"'gráf jan00'!$A$1:$AK$41"}</definedName>
    <definedName name="____ffp16" localSheetId="31" hidden="1">{"'gráf jan00'!$A$1:$AK$41"}</definedName>
    <definedName name="____ffp16" localSheetId="29" hidden="1">{"'gráf jan00'!$A$1:$AK$41"}</definedName>
    <definedName name="____ffp16" localSheetId="28" hidden="1">{"'gráf jan00'!$A$1:$AK$41"}</definedName>
    <definedName name="____ffp16" localSheetId="27" hidden="1">{"'gráf jan00'!$A$1:$AK$41"}</definedName>
    <definedName name="____ffp16" localSheetId="24" hidden="1">{"'gráf jan00'!$A$1:$AK$41"}</definedName>
    <definedName name="____ffp16" localSheetId="26" hidden="1">{"'gráf jan00'!$A$1:$AK$41"}</definedName>
    <definedName name="____ffp16" localSheetId="23" hidden="1">{"'gráf jan00'!$A$1:$AK$41"}</definedName>
    <definedName name="____ffp16" localSheetId="22" hidden="1">{"'gráf jan00'!$A$1:$AK$41"}</definedName>
    <definedName name="____ffp16" localSheetId="19" hidden="1">{"'gráf jan00'!$A$1:$AK$41"}</definedName>
    <definedName name="____ffp16" localSheetId="21" hidden="1">{"'gráf jan00'!$A$1:$AK$41"}</definedName>
    <definedName name="____ffp16" localSheetId="20" hidden="1">{"'gráf jan00'!$A$1:$AK$41"}</definedName>
    <definedName name="____ffp16" localSheetId="18" hidden="1">{"'gráf jan00'!$A$1:$AK$41"}</definedName>
    <definedName name="____ffp16" localSheetId="17" hidden="1">{"'gráf jan00'!$A$1:$AK$41"}</definedName>
    <definedName name="____ffp16" localSheetId="15" hidden="1">{"'gráf jan00'!$A$1:$AK$41"}</definedName>
    <definedName name="____ffp16" localSheetId="12" hidden="1">{"'gráf jan00'!$A$1:$AK$41"}</definedName>
    <definedName name="____ffp16" localSheetId="38" hidden="1">{"'gráf jan00'!$A$1:$AK$41"}</definedName>
    <definedName name="____ffp16" localSheetId="37" hidden="1">{"'gráf jan00'!$A$1:$AK$41"}</definedName>
    <definedName name="____ffp16" localSheetId="36" hidden="1">{"'gráf jan00'!$A$1:$AK$41"}</definedName>
    <definedName name="____ffp16" localSheetId="34" hidden="1">{"'gráf jan00'!$A$1:$AK$41"}</definedName>
    <definedName name="____ffp16" localSheetId="35" hidden="1">{"'gráf jan00'!$A$1:$AK$41"}</definedName>
    <definedName name="____ffp16" localSheetId="30" hidden="1">{"'gráf jan00'!$A$1:$AK$41"}</definedName>
    <definedName name="____ffp16" hidden="1">{"'gráf jan00'!$A$1:$AK$41"}</definedName>
    <definedName name="____ffp4589" localSheetId="25" hidden="1">{"'gráf jan00'!$A$1:$AK$41"}</definedName>
    <definedName name="____ffp4589" localSheetId="16" hidden="1">{"'gráf jan00'!$A$1:$AK$41"}</definedName>
    <definedName name="____ffp4589" localSheetId="14" hidden="1">{"'gráf jan00'!$A$1:$AK$41"}</definedName>
    <definedName name="____ffp4589" localSheetId="13" hidden="1">{"'gráf jan00'!$A$1:$AK$41"}</definedName>
    <definedName name="____ffp4589" localSheetId="11" hidden="1">{"'gráf jan00'!$A$1:$AK$41"}</definedName>
    <definedName name="____ffp4589" localSheetId="10" hidden="1">{"'gráf jan00'!$A$1:$AK$41"}</definedName>
    <definedName name="____ffp4589" localSheetId="9" hidden="1">{"'gráf jan00'!$A$1:$AK$41"}</definedName>
    <definedName name="____ffp4589" localSheetId="8" hidden="1">{"'gráf jan00'!$A$1:$AK$41"}</definedName>
    <definedName name="____ffp4589" localSheetId="7" hidden="1">{"'gráf jan00'!$A$1:$AK$41"}</definedName>
    <definedName name="____ffp4589" localSheetId="33" hidden="1">{"'gráf jan00'!$A$1:$AK$41"}</definedName>
    <definedName name="____ffp4589" localSheetId="32" hidden="1">{"'gráf jan00'!$A$1:$AK$41"}</definedName>
    <definedName name="____ffp4589" localSheetId="31" hidden="1">{"'gráf jan00'!$A$1:$AK$41"}</definedName>
    <definedName name="____ffp4589" localSheetId="29" hidden="1">{"'gráf jan00'!$A$1:$AK$41"}</definedName>
    <definedName name="____ffp4589" localSheetId="28" hidden="1">{"'gráf jan00'!$A$1:$AK$41"}</definedName>
    <definedName name="____ffp4589" localSheetId="27" hidden="1">{"'gráf jan00'!$A$1:$AK$41"}</definedName>
    <definedName name="____ffp4589" localSheetId="24" hidden="1">{"'gráf jan00'!$A$1:$AK$41"}</definedName>
    <definedName name="____ffp4589" localSheetId="26" hidden="1">{"'gráf jan00'!$A$1:$AK$41"}</definedName>
    <definedName name="____ffp4589" localSheetId="23" hidden="1">{"'gráf jan00'!$A$1:$AK$41"}</definedName>
    <definedName name="____ffp4589" localSheetId="22" hidden="1">{"'gráf jan00'!$A$1:$AK$41"}</definedName>
    <definedName name="____ffp4589" localSheetId="19" hidden="1">{"'gráf jan00'!$A$1:$AK$41"}</definedName>
    <definedName name="____ffp4589" localSheetId="21" hidden="1">{"'gráf jan00'!$A$1:$AK$41"}</definedName>
    <definedName name="____ffp4589" localSheetId="20" hidden="1">{"'gráf jan00'!$A$1:$AK$41"}</definedName>
    <definedName name="____ffp4589" localSheetId="18" hidden="1">{"'gráf jan00'!$A$1:$AK$41"}</definedName>
    <definedName name="____ffp4589" localSheetId="17" hidden="1">{"'gráf jan00'!$A$1:$AK$41"}</definedName>
    <definedName name="____ffp4589" localSheetId="15" hidden="1">{"'gráf jan00'!$A$1:$AK$41"}</definedName>
    <definedName name="____ffp4589" localSheetId="12" hidden="1">{"'gráf jan00'!$A$1:$AK$41"}</definedName>
    <definedName name="____ffp4589" localSheetId="38" hidden="1">{"'gráf jan00'!$A$1:$AK$41"}</definedName>
    <definedName name="____ffp4589" localSheetId="37" hidden="1">{"'gráf jan00'!$A$1:$AK$41"}</definedName>
    <definedName name="____ffp4589" localSheetId="36" hidden="1">{"'gráf jan00'!$A$1:$AK$41"}</definedName>
    <definedName name="____ffp4589" localSheetId="34" hidden="1">{"'gráf jan00'!$A$1:$AK$41"}</definedName>
    <definedName name="____ffp4589" localSheetId="35" hidden="1">{"'gráf jan00'!$A$1:$AK$41"}</definedName>
    <definedName name="____ffp4589" localSheetId="30" hidden="1">{"'gráf jan00'!$A$1:$AK$41"}</definedName>
    <definedName name="____ffp4589" hidden="1">{"'gráf jan00'!$A$1:$AK$41"}</definedName>
    <definedName name="____jun04" localSheetId="25" hidden="1">{"'gráf jan00'!$A$1:$AK$41"}</definedName>
    <definedName name="____jun04" localSheetId="16" hidden="1">{"'gráf jan00'!$A$1:$AK$41"}</definedName>
    <definedName name="____jun04" localSheetId="14" hidden="1">{"'gráf jan00'!$A$1:$AK$41"}</definedName>
    <definedName name="____jun04" localSheetId="13" hidden="1">{"'gráf jan00'!$A$1:$AK$41"}</definedName>
    <definedName name="____jun04" localSheetId="11" hidden="1">{"'gráf jan00'!$A$1:$AK$41"}</definedName>
    <definedName name="____jun04" localSheetId="10" hidden="1">{"'gráf jan00'!$A$1:$AK$41"}</definedName>
    <definedName name="____jun04" localSheetId="9" hidden="1">{"'gráf jan00'!$A$1:$AK$41"}</definedName>
    <definedName name="____jun04" localSheetId="8" hidden="1">{"'gráf jan00'!$A$1:$AK$41"}</definedName>
    <definedName name="____jun04" localSheetId="7" hidden="1">{"'gráf jan00'!$A$1:$AK$41"}</definedName>
    <definedName name="____jun04" localSheetId="33" hidden="1">{"'gráf jan00'!$A$1:$AK$41"}</definedName>
    <definedName name="____jun04" localSheetId="32" hidden="1">{"'gráf jan00'!$A$1:$AK$41"}</definedName>
    <definedName name="____jun04" localSheetId="31" hidden="1">{"'gráf jan00'!$A$1:$AK$41"}</definedName>
    <definedName name="____jun04" localSheetId="29" hidden="1">{"'gráf jan00'!$A$1:$AK$41"}</definedName>
    <definedName name="____jun04" localSheetId="28" hidden="1">{"'gráf jan00'!$A$1:$AK$41"}</definedName>
    <definedName name="____jun04" localSheetId="27" hidden="1">{"'gráf jan00'!$A$1:$AK$41"}</definedName>
    <definedName name="____jun04" localSheetId="24" hidden="1">{"'gráf jan00'!$A$1:$AK$41"}</definedName>
    <definedName name="____jun04" localSheetId="26" hidden="1">{"'gráf jan00'!$A$1:$AK$41"}</definedName>
    <definedName name="____jun04" localSheetId="23" hidden="1">{"'gráf jan00'!$A$1:$AK$41"}</definedName>
    <definedName name="____jun04" localSheetId="22" hidden="1">{"'gráf jan00'!$A$1:$AK$41"}</definedName>
    <definedName name="____jun04" localSheetId="19" hidden="1">{"'gráf jan00'!$A$1:$AK$41"}</definedName>
    <definedName name="____jun04" localSheetId="21" hidden="1">{"'gráf jan00'!$A$1:$AK$41"}</definedName>
    <definedName name="____jun04" localSheetId="20" hidden="1">{"'gráf jan00'!$A$1:$AK$41"}</definedName>
    <definedName name="____jun04" localSheetId="18" hidden="1">{"'gráf jan00'!$A$1:$AK$41"}</definedName>
    <definedName name="____jun04" localSheetId="17" hidden="1">{"'gráf jan00'!$A$1:$AK$41"}</definedName>
    <definedName name="____jun04" localSheetId="15" hidden="1">{"'gráf jan00'!$A$1:$AK$41"}</definedName>
    <definedName name="____jun04" localSheetId="12" hidden="1">{"'gráf jan00'!$A$1:$AK$41"}</definedName>
    <definedName name="____jun04" localSheetId="38" hidden="1">{"'gráf jan00'!$A$1:$AK$41"}</definedName>
    <definedName name="____jun04" localSheetId="37" hidden="1">{"'gráf jan00'!$A$1:$AK$41"}</definedName>
    <definedName name="____jun04" localSheetId="36" hidden="1">{"'gráf jan00'!$A$1:$AK$41"}</definedName>
    <definedName name="____jun04" localSheetId="34" hidden="1">{"'gráf jan00'!$A$1:$AK$41"}</definedName>
    <definedName name="____jun04" localSheetId="35" hidden="1">{"'gráf jan00'!$A$1:$AK$41"}</definedName>
    <definedName name="____jun04" localSheetId="30" hidden="1">{"'gráf jan00'!$A$1:$AK$41"}</definedName>
    <definedName name="____jun04" hidden="1">{"'gráf jan00'!$A$1:$AK$41"}</definedName>
    <definedName name="____MOA1" localSheetId="25" hidden="1">{#N/A,#N/A,FALSE,"DEF1";#N/A,#N/A,FALSE,"DEF2";#N/A,#N/A,FALSE,"DEF3"}</definedName>
    <definedName name="____MOA1" localSheetId="16" hidden="1">{#N/A,#N/A,FALSE,"DEF1";#N/A,#N/A,FALSE,"DEF2";#N/A,#N/A,FALSE,"DEF3"}</definedName>
    <definedName name="____MOA1" localSheetId="14" hidden="1">{#N/A,#N/A,FALSE,"DEF1";#N/A,#N/A,FALSE,"DEF2";#N/A,#N/A,FALSE,"DEF3"}</definedName>
    <definedName name="____MOA1" localSheetId="13" hidden="1">{#N/A,#N/A,FALSE,"DEF1";#N/A,#N/A,FALSE,"DEF2";#N/A,#N/A,FALSE,"DEF3"}</definedName>
    <definedName name="____MOA1" localSheetId="11" hidden="1">{#N/A,#N/A,FALSE,"DEF1";#N/A,#N/A,FALSE,"DEF2";#N/A,#N/A,FALSE,"DEF3"}</definedName>
    <definedName name="____MOA1" localSheetId="10" hidden="1">{#N/A,#N/A,FALSE,"DEF1";#N/A,#N/A,FALSE,"DEF2";#N/A,#N/A,FALSE,"DEF3"}</definedName>
    <definedName name="____MOA1" localSheetId="9" hidden="1">{#N/A,#N/A,FALSE,"DEF1";#N/A,#N/A,FALSE,"DEF2";#N/A,#N/A,FALSE,"DEF3"}</definedName>
    <definedName name="____MOA1" localSheetId="8" hidden="1">{#N/A,#N/A,FALSE,"DEF1";#N/A,#N/A,FALSE,"DEF2";#N/A,#N/A,FALSE,"DEF3"}</definedName>
    <definedName name="____MOA1" localSheetId="7" hidden="1">{#N/A,#N/A,FALSE,"DEF1";#N/A,#N/A,FALSE,"DEF2";#N/A,#N/A,FALSE,"DEF3"}</definedName>
    <definedName name="____MOA1" localSheetId="33" hidden="1">{#N/A,#N/A,FALSE,"DEF1";#N/A,#N/A,FALSE,"DEF2";#N/A,#N/A,FALSE,"DEF3"}</definedName>
    <definedName name="____MOA1" localSheetId="32" hidden="1">{#N/A,#N/A,FALSE,"DEF1";#N/A,#N/A,FALSE,"DEF2";#N/A,#N/A,FALSE,"DEF3"}</definedName>
    <definedName name="____MOA1" localSheetId="31" hidden="1">{#N/A,#N/A,FALSE,"DEF1";#N/A,#N/A,FALSE,"DEF2";#N/A,#N/A,FALSE,"DEF3"}</definedName>
    <definedName name="____MOA1" localSheetId="29" hidden="1">{#N/A,#N/A,FALSE,"DEF1";#N/A,#N/A,FALSE,"DEF2";#N/A,#N/A,FALSE,"DEF3"}</definedName>
    <definedName name="____MOA1" localSheetId="28" hidden="1">{#N/A,#N/A,FALSE,"DEF1";#N/A,#N/A,FALSE,"DEF2";#N/A,#N/A,FALSE,"DEF3"}</definedName>
    <definedName name="____MOA1" localSheetId="27" hidden="1">{#N/A,#N/A,FALSE,"DEF1";#N/A,#N/A,FALSE,"DEF2";#N/A,#N/A,FALSE,"DEF3"}</definedName>
    <definedName name="____MOA1" localSheetId="24" hidden="1">{#N/A,#N/A,FALSE,"DEF1";#N/A,#N/A,FALSE,"DEF2";#N/A,#N/A,FALSE,"DEF3"}</definedName>
    <definedName name="____MOA1" localSheetId="26" hidden="1">{#N/A,#N/A,FALSE,"DEF1";#N/A,#N/A,FALSE,"DEF2";#N/A,#N/A,FALSE,"DEF3"}</definedName>
    <definedName name="____MOA1" localSheetId="23" hidden="1">{#N/A,#N/A,FALSE,"DEF1";#N/A,#N/A,FALSE,"DEF2";#N/A,#N/A,FALSE,"DEF3"}</definedName>
    <definedName name="____MOA1" localSheetId="22" hidden="1">{#N/A,#N/A,FALSE,"DEF1";#N/A,#N/A,FALSE,"DEF2";#N/A,#N/A,FALSE,"DEF3"}</definedName>
    <definedName name="____MOA1" localSheetId="19" hidden="1">{#N/A,#N/A,FALSE,"DEF1";#N/A,#N/A,FALSE,"DEF2";#N/A,#N/A,FALSE,"DEF3"}</definedName>
    <definedName name="____MOA1" localSheetId="21" hidden="1">{#N/A,#N/A,FALSE,"DEF1";#N/A,#N/A,FALSE,"DEF2";#N/A,#N/A,FALSE,"DEF3"}</definedName>
    <definedName name="____MOA1" localSheetId="20" hidden="1">{#N/A,#N/A,FALSE,"DEF1";#N/A,#N/A,FALSE,"DEF2";#N/A,#N/A,FALSE,"DEF3"}</definedName>
    <definedName name="____MOA1" localSheetId="18" hidden="1">{#N/A,#N/A,FALSE,"DEF1";#N/A,#N/A,FALSE,"DEF2";#N/A,#N/A,FALSE,"DEF3"}</definedName>
    <definedName name="____MOA1" localSheetId="17" hidden="1">{#N/A,#N/A,FALSE,"DEF1";#N/A,#N/A,FALSE,"DEF2";#N/A,#N/A,FALSE,"DEF3"}</definedName>
    <definedName name="____MOA1" localSheetId="15" hidden="1">{#N/A,#N/A,FALSE,"DEF1";#N/A,#N/A,FALSE,"DEF2";#N/A,#N/A,FALSE,"DEF3"}</definedName>
    <definedName name="____MOA1" localSheetId="12" hidden="1">{#N/A,#N/A,FALSE,"DEF1";#N/A,#N/A,FALSE,"DEF2";#N/A,#N/A,FALSE,"DEF3"}</definedName>
    <definedName name="____MOA1" localSheetId="38" hidden="1">{#N/A,#N/A,FALSE,"DEF1";#N/A,#N/A,FALSE,"DEF2";#N/A,#N/A,FALSE,"DEF3"}</definedName>
    <definedName name="____MOA1" localSheetId="37" hidden="1">{#N/A,#N/A,FALSE,"DEF1";#N/A,#N/A,FALSE,"DEF2";#N/A,#N/A,FALSE,"DEF3"}</definedName>
    <definedName name="____MOA1" localSheetId="36" hidden="1">{#N/A,#N/A,FALSE,"DEF1";#N/A,#N/A,FALSE,"DEF2";#N/A,#N/A,FALSE,"DEF3"}</definedName>
    <definedName name="____MOA1" localSheetId="34" hidden="1">{#N/A,#N/A,FALSE,"DEF1";#N/A,#N/A,FALSE,"DEF2";#N/A,#N/A,FALSE,"DEF3"}</definedName>
    <definedName name="____MOA1" localSheetId="35" hidden="1">{#N/A,#N/A,FALSE,"DEF1";#N/A,#N/A,FALSE,"DEF2";#N/A,#N/A,FALSE,"DEF3"}</definedName>
    <definedName name="____MOA1" localSheetId="30" hidden="1">{#N/A,#N/A,FALSE,"DEF1";#N/A,#N/A,FALSE,"DEF2";#N/A,#N/A,FALSE,"DEF3"}</definedName>
    <definedName name="____MOA1" hidden="1">{#N/A,#N/A,FALSE,"DEF1";#N/A,#N/A,FALSE,"DEF2";#N/A,#N/A,FALSE,"DEF3"}</definedName>
    <definedName name="____MOA2" localSheetId="25" hidden="1">{#N/A,#N/A,FALSE,"DEF1";#N/A,#N/A,FALSE,"DEF2";#N/A,#N/A,FALSE,"DEF3"}</definedName>
    <definedName name="____MOA2" localSheetId="16" hidden="1">{#N/A,#N/A,FALSE,"DEF1";#N/A,#N/A,FALSE,"DEF2";#N/A,#N/A,FALSE,"DEF3"}</definedName>
    <definedName name="____MOA2" localSheetId="14" hidden="1">{#N/A,#N/A,FALSE,"DEF1";#N/A,#N/A,FALSE,"DEF2";#N/A,#N/A,FALSE,"DEF3"}</definedName>
    <definedName name="____MOA2" localSheetId="13" hidden="1">{#N/A,#N/A,FALSE,"DEF1";#N/A,#N/A,FALSE,"DEF2";#N/A,#N/A,FALSE,"DEF3"}</definedName>
    <definedName name="____MOA2" localSheetId="11" hidden="1">{#N/A,#N/A,FALSE,"DEF1";#N/A,#N/A,FALSE,"DEF2";#N/A,#N/A,FALSE,"DEF3"}</definedName>
    <definedName name="____MOA2" localSheetId="10" hidden="1">{#N/A,#N/A,FALSE,"DEF1";#N/A,#N/A,FALSE,"DEF2";#N/A,#N/A,FALSE,"DEF3"}</definedName>
    <definedName name="____MOA2" localSheetId="9" hidden="1">{#N/A,#N/A,FALSE,"DEF1";#N/A,#N/A,FALSE,"DEF2";#N/A,#N/A,FALSE,"DEF3"}</definedName>
    <definedName name="____MOA2" localSheetId="8" hidden="1">{#N/A,#N/A,FALSE,"DEF1";#N/A,#N/A,FALSE,"DEF2";#N/A,#N/A,FALSE,"DEF3"}</definedName>
    <definedName name="____MOA2" localSheetId="7" hidden="1">{#N/A,#N/A,FALSE,"DEF1";#N/A,#N/A,FALSE,"DEF2";#N/A,#N/A,FALSE,"DEF3"}</definedName>
    <definedName name="____MOA2" localSheetId="33" hidden="1">{#N/A,#N/A,FALSE,"DEF1";#N/A,#N/A,FALSE,"DEF2";#N/A,#N/A,FALSE,"DEF3"}</definedName>
    <definedName name="____MOA2" localSheetId="32" hidden="1">{#N/A,#N/A,FALSE,"DEF1";#N/A,#N/A,FALSE,"DEF2";#N/A,#N/A,FALSE,"DEF3"}</definedName>
    <definedName name="____MOA2" localSheetId="31" hidden="1">{#N/A,#N/A,FALSE,"DEF1";#N/A,#N/A,FALSE,"DEF2";#N/A,#N/A,FALSE,"DEF3"}</definedName>
    <definedName name="____MOA2" localSheetId="29" hidden="1">{#N/A,#N/A,FALSE,"DEF1";#N/A,#N/A,FALSE,"DEF2";#N/A,#N/A,FALSE,"DEF3"}</definedName>
    <definedName name="____MOA2" localSheetId="28" hidden="1">{#N/A,#N/A,FALSE,"DEF1";#N/A,#N/A,FALSE,"DEF2";#N/A,#N/A,FALSE,"DEF3"}</definedName>
    <definedName name="____MOA2" localSheetId="27" hidden="1">{#N/A,#N/A,FALSE,"DEF1";#N/A,#N/A,FALSE,"DEF2";#N/A,#N/A,FALSE,"DEF3"}</definedName>
    <definedName name="____MOA2" localSheetId="24" hidden="1">{#N/A,#N/A,FALSE,"DEF1";#N/A,#N/A,FALSE,"DEF2";#N/A,#N/A,FALSE,"DEF3"}</definedName>
    <definedName name="____MOA2" localSheetId="26" hidden="1">{#N/A,#N/A,FALSE,"DEF1";#N/A,#N/A,FALSE,"DEF2";#N/A,#N/A,FALSE,"DEF3"}</definedName>
    <definedName name="____MOA2" localSheetId="23" hidden="1">{#N/A,#N/A,FALSE,"DEF1";#N/A,#N/A,FALSE,"DEF2";#N/A,#N/A,FALSE,"DEF3"}</definedName>
    <definedName name="____MOA2" localSheetId="22" hidden="1">{#N/A,#N/A,FALSE,"DEF1";#N/A,#N/A,FALSE,"DEF2";#N/A,#N/A,FALSE,"DEF3"}</definedName>
    <definedName name="____MOA2" localSheetId="19" hidden="1">{#N/A,#N/A,FALSE,"DEF1";#N/A,#N/A,FALSE,"DEF2";#N/A,#N/A,FALSE,"DEF3"}</definedName>
    <definedName name="____MOA2" localSheetId="21" hidden="1">{#N/A,#N/A,FALSE,"DEF1";#N/A,#N/A,FALSE,"DEF2";#N/A,#N/A,FALSE,"DEF3"}</definedName>
    <definedName name="____MOA2" localSheetId="20" hidden="1">{#N/A,#N/A,FALSE,"DEF1";#N/A,#N/A,FALSE,"DEF2";#N/A,#N/A,FALSE,"DEF3"}</definedName>
    <definedName name="____MOA2" localSheetId="18" hidden="1">{#N/A,#N/A,FALSE,"DEF1";#N/A,#N/A,FALSE,"DEF2";#N/A,#N/A,FALSE,"DEF3"}</definedName>
    <definedName name="____MOA2" localSheetId="17" hidden="1">{#N/A,#N/A,FALSE,"DEF1";#N/A,#N/A,FALSE,"DEF2";#N/A,#N/A,FALSE,"DEF3"}</definedName>
    <definedName name="____MOA2" localSheetId="15" hidden="1">{#N/A,#N/A,FALSE,"DEF1";#N/A,#N/A,FALSE,"DEF2";#N/A,#N/A,FALSE,"DEF3"}</definedName>
    <definedName name="____MOA2" localSheetId="12" hidden="1">{#N/A,#N/A,FALSE,"DEF1";#N/A,#N/A,FALSE,"DEF2";#N/A,#N/A,FALSE,"DEF3"}</definedName>
    <definedName name="____MOA2" localSheetId="38" hidden="1">{#N/A,#N/A,FALSE,"DEF1";#N/A,#N/A,FALSE,"DEF2";#N/A,#N/A,FALSE,"DEF3"}</definedName>
    <definedName name="____MOA2" localSheetId="37" hidden="1">{#N/A,#N/A,FALSE,"DEF1";#N/A,#N/A,FALSE,"DEF2";#N/A,#N/A,FALSE,"DEF3"}</definedName>
    <definedName name="____MOA2" localSheetId="36" hidden="1">{#N/A,#N/A,FALSE,"DEF1";#N/A,#N/A,FALSE,"DEF2";#N/A,#N/A,FALSE,"DEF3"}</definedName>
    <definedName name="____MOA2" localSheetId="34" hidden="1">{#N/A,#N/A,FALSE,"DEF1";#N/A,#N/A,FALSE,"DEF2";#N/A,#N/A,FALSE,"DEF3"}</definedName>
    <definedName name="____MOA2" localSheetId="35" hidden="1">{#N/A,#N/A,FALSE,"DEF1";#N/A,#N/A,FALSE,"DEF2";#N/A,#N/A,FALSE,"DEF3"}</definedName>
    <definedName name="____MOA2" localSheetId="30" hidden="1">{#N/A,#N/A,FALSE,"DEF1";#N/A,#N/A,FALSE,"DEF2";#N/A,#N/A,FALSE,"DEF3"}</definedName>
    <definedName name="____MOA2" hidden="1">{#N/A,#N/A,FALSE,"DEF1";#N/A,#N/A,FALSE,"DEF2";#N/A,#N/A,FALSE,"DEF3"}</definedName>
    <definedName name="____MTV1">[1]Plan1!$D$20:$G$41</definedName>
    <definedName name="____MTV2">[2]Plan1!$E$20:$H$37</definedName>
    <definedName name="____MTV3">[3]Plan1!$D$19:$G$32</definedName>
    <definedName name="____MTV4">[4]Plan1!$C$20:$F$29</definedName>
    <definedName name="____MTV5">[5]Plan1!$E$16:$G$20</definedName>
    <definedName name="____n2" localSheetId="25" hidden="1">{#N/A,#N/A,FALSE,"PCOL"}</definedName>
    <definedName name="____n2" localSheetId="16" hidden="1">{#N/A,#N/A,FALSE,"PCOL"}</definedName>
    <definedName name="____n2" localSheetId="14" hidden="1">{#N/A,#N/A,FALSE,"PCOL"}</definedName>
    <definedName name="____n2" localSheetId="13" hidden="1">{#N/A,#N/A,FALSE,"PCOL"}</definedName>
    <definedName name="____n2" localSheetId="11" hidden="1">{#N/A,#N/A,FALSE,"PCOL"}</definedName>
    <definedName name="____n2" localSheetId="10" hidden="1">{#N/A,#N/A,FALSE,"PCOL"}</definedName>
    <definedName name="____n2" localSheetId="9" hidden="1">{#N/A,#N/A,FALSE,"PCOL"}</definedName>
    <definedName name="____n2" localSheetId="8" hidden="1">{#N/A,#N/A,FALSE,"PCOL"}</definedName>
    <definedName name="____n2" localSheetId="7" hidden="1">{#N/A,#N/A,FALSE,"PCOL"}</definedName>
    <definedName name="____n2" localSheetId="33" hidden="1">{#N/A,#N/A,FALSE,"PCOL"}</definedName>
    <definedName name="____n2" localSheetId="32" hidden="1">{#N/A,#N/A,FALSE,"PCOL"}</definedName>
    <definedName name="____n2" localSheetId="31" hidden="1">{#N/A,#N/A,FALSE,"PCOL"}</definedName>
    <definedName name="____n2" localSheetId="29" hidden="1">{#N/A,#N/A,FALSE,"PCOL"}</definedName>
    <definedName name="____n2" localSheetId="28" hidden="1">{#N/A,#N/A,FALSE,"PCOL"}</definedName>
    <definedName name="____n2" localSheetId="27" hidden="1">{#N/A,#N/A,FALSE,"PCOL"}</definedName>
    <definedName name="____n2" localSheetId="24" hidden="1">{#N/A,#N/A,FALSE,"PCOL"}</definedName>
    <definedName name="____n2" localSheetId="26" hidden="1">{#N/A,#N/A,FALSE,"PCOL"}</definedName>
    <definedName name="____n2" localSheetId="23" hidden="1">{#N/A,#N/A,FALSE,"PCOL"}</definedName>
    <definedName name="____n2" localSheetId="22" hidden="1">{#N/A,#N/A,FALSE,"PCOL"}</definedName>
    <definedName name="____n2" localSheetId="19" hidden="1">{#N/A,#N/A,FALSE,"PCOL"}</definedName>
    <definedName name="____n2" localSheetId="21" hidden="1">{#N/A,#N/A,FALSE,"PCOL"}</definedName>
    <definedName name="____n2" localSheetId="20" hidden="1">{#N/A,#N/A,FALSE,"PCOL"}</definedName>
    <definedName name="____n2" localSheetId="18" hidden="1">{#N/A,#N/A,FALSE,"PCOL"}</definedName>
    <definedName name="____n2" localSheetId="17" hidden="1">{#N/A,#N/A,FALSE,"PCOL"}</definedName>
    <definedName name="____n2" localSheetId="15" hidden="1">{#N/A,#N/A,FALSE,"PCOL"}</definedName>
    <definedName name="____n2" localSheetId="12" hidden="1">{#N/A,#N/A,FALSE,"PCOL"}</definedName>
    <definedName name="____n2" localSheetId="38" hidden="1">{#N/A,#N/A,FALSE,"PCOL"}</definedName>
    <definedName name="____n2" localSheetId="37" hidden="1">{#N/A,#N/A,FALSE,"PCOL"}</definedName>
    <definedName name="____n2" localSheetId="36" hidden="1">{#N/A,#N/A,FALSE,"PCOL"}</definedName>
    <definedName name="____n2" localSheetId="34" hidden="1">{#N/A,#N/A,FALSE,"PCOL"}</definedName>
    <definedName name="____n2" localSheetId="35" hidden="1">{#N/A,#N/A,FALSE,"PCOL"}</definedName>
    <definedName name="____n2" localSheetId="30" hidden="1">{#N/A,#N/A,FALSE,"PCOL"}</definedName>
    <definedName name="____n2" hidden="1">{#N/A,#N/A,FALSE,"PCOL"}</definedName>
    <definedName name="____OUT98" localSheetId="25" hidden="1">{#N/A,#N/A,TRUE,"Serviços"}</definedName>
    <definedName name="____OUT98" localSheetId="16" hidden="1">{#N/A,#N/A,TRUE,"Serviços"}</definedName>
    <definedName name="____OUT98" localSheetId="14" hidden="1">{#N/A,#N/A,TRUE,"Serviços"}</definedName>
    <definedName name="____OUT98" localSheetId="13" hidden="1">{#N/A,#N/A,TRUE,"Serviços"}</definedName>
    <definedName name="____OUT98" localSheetId="11" hidden="1">{#N/A,#N/A,TRUE,"Serviços"}</definedName>
    <definedName name="____OUT98" localSheetId="10" hidden="1">{#N/A,#N/A,TRUE,"Serviços"}</definedName>
    <definedName name="____OUT98" localSheetId="9" hidden="1">{#N/A,#N/A,TRUE,"Serviços"}</definedName>
    <definedName name="____OUT98" localSheetId="8" hidden="1">{#N/A,#N/A,TRUE,"Serviços"}</definedName>
    <definedName name="____OUT98" localSheetId="7" hidden="1">{#N/A,#N/A,TRUE,"Serviços"}</definedName>
    <definedName name="____OUT98" localSheetId="33" hidden="1">{#N/A,#N/A,TRUE,"Serviços"}</definedName>
    <definedName name="____OUT98" localSheetId="32" hidden="1">{#N/A,#N/A,TRUE,"Serviços"}</definedName>
    <definedName name="____OUT98" localSheetId="31" hidden="1">{#N/A,#N/A,TRUE,"Serviços"}</definedName>
    <definedName name="____OUT98" localSheetId="29" hidden="1">{#N/A,#N/A,TRUE,"Serviços"}</definedName>
    <definedName name="____OUT98" localSheetId="28" hidden="1">{#N/A,#N/A,TRUE,"Serviços"}</definedName>
    <definedName name="____OUT98" localSheetId="27" hidden="1">{#N/A,#N/A,TRUE,"Serviços"}</definedName>
    <definedName name="____OUT98" localSheetId="24" hidden="1">{#N/A,#N/A,TRUE,"Serviços"}</definedName>
    <definedName name="____OUT98" localSheetId="26" hidden="1">{#N/A,#N/A,TRUE,"Serviços"}</definedName>
    <definedName name="____OUT98" localSheetId="23" hidden="1">{#N/A,#N/A,TRUE,"Serviços"}</definedName>
    <definedName name="____OUT98" localSheetId="22" hidden="1">{#N/A,#N/A,TRUE,"Serviços"}</definedName>
    <definedName name="____OUT98" localSheetId="19" hidden="1">{#N/A,#N/A,TRUE,"Serviços"}</definedName>
    <definedName name="____OUT98" localSheetId="21" hidden="1">{#N/A,#N/A,TRUE,"Serviços"}</definedName>
    <definedName name="____OUT98" localSheetId="20" hidden="1">{#N/A,#N/A,TRUE,"Serviços"}</definedName>
    <definedName name="____OUT98" localSheetId="18" hidden="1">{#N/A,#N/A,TRUE,"Serviços"}</definedName>
    <definedName name="____OUT98" localSheetId="17" hidden="1">{#N/A,#N/A,TRUE,"Serviços"}</definedName>
    <definedName name="____OUT98" localSheetId="15" hidden="1">{#N/A,#N/A,TRUE,"Serviços"}</definedName>
    <definedName name="____OUT98" localSheetId="12" hidden="1">{#N/A,#N/A,TRUE,"Serviços"}</definedName>
    <definedName name="____OUT98" localSheetId="38" hidden="1">{#N/A,#N/A,TRUE,"Serviços"}</definedName>
    <definedName name="____OUT98" localSheetId="37" hidden="1">{#N/A,#N/A,TRUE,"Serviços"}</definedName>
    <definedName name="____OUT98" localSheetId="36" hidden="1">{#N/A,#N/A,TRUE,"Serviços"}</definedName>
    <definedName name="____OUT98" localSheetId="34" hidden="1">{#N/A,#N/A,TRUE,"Serviços"}</definedName>
    <definedName name="____OUT98" localSheetId="35" hidden="1">{#N/A,#N/A,TRUE,"Serviços"}</definedName>
    <definedName name="____OUT98" localSheetId="30" hidden="1">{#N/A,#N/A,TRUE,"Serviços"}</definedName>
    <definedName name="____OUT98" hidden="1">{#N/A,#N/A,TRUE,"Serviços"}</definedName>
    <definedName name="____PN10" localSheetId="25" hidden="1">{"'gráf jan00'!$A$1:$AK$41"}</definedName>
    <definedName name="____PN10" localSheetId="16" hidden="1">{"'gráf jan00'!$A$1:$AK$41"}</definedName>
    <definedName name="____PN10" localSheetId="14" hidden="1">{"'gráf jan00'!$A$1:$AK$41"}</definedName>
    <definedName name="____PN10" localSheetId="13" hidden="1">{"'gráf jan00'!$A$1:$AK$41"}</definedName>
    <definedName name="____PN10" localSheetId="11" hidden="1">{"'gráf jan00'!$A$1:$AK$41"}</definedName>
    <definedName name="____PN10" localSheetId="10" hidden="1">{"'gráf jan00'!$A$1:$AK$41"}</definedName>
    <definedName name="____PN10" localSheetId="9" hidden="1">{"'gráf jan00'!$A$1:$AK$41"}</definedName>
    <definedName name="____PN10" localSheetId="8" hidden="1">{"'gráf jan00'!$A$1:$AK$41"}</definedName>
    <definedName name="____PN10" localSheetId="7" hidden="1">{"'gráf jan00'!$A$1:$AK$41"}</definedName>
    <definedName name="____PN10" localSheetId="33" hidden="1">{"'gráf jan00'!$A$1:$AK$41"}</definedName>
    <definedName name="____PN10" localSheetId="32" hidden="1">{"'gráf jan00'!$A$1:$AK$41"}</definedName>
    <definedName name="____PN10" localSheetId="31" hidden="1">{"'gráf jan00'!$A$1:$AK$41"}</definedName>
    <definedName name="____PN10" localSheetId="29" hidden="1">{"'gráf jan00'!$A$1:$AK$41"}</definedName>
    <definedName name="____PN10" localSheetId="28" hidden="1">{"'gráf jan00'!$A$1:$AK$41"}</definedName>
    <definedName name="____PN10" localSheetId="27" hidden="1">{"'gráf jan00'!$A$1:$AK$41"}</definedName>
    <definedName name="____PN10" localSheetId="24" hidden="1">{"'gráf jan00'!$A$1:$AK$41"}</definedName>
    <definedName name="____PN10" localSheetId="26" hidden="1">{"'gráf jan00'!$A$1:$AK$41"}</definedName>
    <definedName name="____PN10" localSheetId="23" hidden="1">{"'gráf jan00'!$A$1:$AK$41"}</definedName>
    <definedName name="____PN10" localSheetId="22" hidden="1">{"'gráf jan00'!$A$1:$AK$41"}</definedName>
    <definedName name="____PN10" localSheetId="19" hidden="1">{"'gráf jan00'!$A$1:$AK$41"}</definedName>
    <definedName name="____PN10" localSheetId="21" hidden="1">{"'gráf jan00'!$A$1:$AK$41"}</definedName>
    <definedName name="____PN10" localSheetId="20" hidden="1">{"'gráf jan00'!$A$1:$AK$41"}</definedName>
    <definedName name="____PN10" localSheetId="18" hidden="1">{"'gráf jan00'!$A$1:$AK$41"}</definedName>
    <definedName name="____PN10" localSheetId="17" hidden="1">{"'gráf jan00'!$A$1:$AK$41"}</definedName>
    <definedName name="____PN10" localSheetId="15" hidden="1">{"'gráf jan00'!$A$1:$AK$41"}</definedName>
    <definedName name="____PN10" localSheetId="12" hidden="1">{"'gráf jan00'!$A$1:$AK$41"}</definedName>
    <definedName name="____PN10" localSheetId="38" hidden="1">{"'gráf jan00'!$A$1:$AK$41"}</definedName>
    <definedName name="____PN10" localSheetId="37" hidden="1">{"'gráf jan00'!$A$1:$AK$41"}</definedName>
    <definedName name="____PN10" localSheetId="36" hidden="1">{"'gráf jan00'!$A$1:$AK$41"}</definedName>
    <definedName name="____PN10" localSheetId="34" hidden="1">{"'gráf jan00'!$A$1:$AK$41"}</definedName>
    <definedName name="____PN10" localSheetId="35" hidden="1">{"'gráf jan00'!$A$1:$AK$41"}</definedName>
    <definedName name="____PN10" localSheetId="30" hidden="1">{"'gráf jan00'!$A$1:$AK$41"}</definedName>
    <definedName name="____PN10" hidden="1">{"'gráf jan00'!$A$1:$AK$41"}</definedName>
    <definedName name="____R">#REF!</definedName>
    <definedName name="___ago1" localSheetId="25" hidden="1">{"'gráf jan00'!$A$1:$AK$41"}</definedName>
    <definedName name="___ago1" localSheetId="16" hidden="1">{"'gráf jan00'!$A$1:$AK$41"}</definedName>
    <definedName name="___ago1" localSheetId="14" hidden="1">{"'gráf jan00'!$A$1:$AK$41"}</definedName>
    <definedName name="___ago1" localSheetId="13" hidden="1">{"'gráf jan00'!$A$1:$AK$41"}</definedName>
    <definedName name="___ago1" localSheetId="11" hidden="1">{"'gráf jan00'!$A$1:$AK$41"}</definedName>
    <definedName name="___ago1" localSheetId="10" hidden="1">{"'gráf jan00'!$A$1:$AK$41"}</definedName>
    <definedName name="___ago1" localSheetId="9" hidden="1">{"'gráf jan00'!$A$1:$AK$41"}</definedName>
    <definedName name="___ago1" localSheetId="8" hidden="1">{"'gráf jan00'!$A$1:$AK$41"}</definedName>
    <definedName name="___ago1" localSheetId="7" hidden="1">{"'gráf jan00'!$A$1:$AK$41"}</definedName>
    <definedName name="___ago1" localSheetId="33" hidden="1">{"'gráf jan00'!$A$1:$AK$41"}</definedName>
    <definedName name="___ago1" localSheetId="32" hidden="1">{"'gráf jan00'!$A$1:$AK$41"}</definedName>
    <definedName name="___ago1" localSheetId="31" hidden="1">{"'gráf jan00'!$A$1:$AK$41"}</definedName>
    <definedName name="___ago1" localSheetId="29" hidden="1">{"'gráf jan00'!$A$1:$AK$41"}</definedName>
    <definedName name="___ago1" localSheetId="28" hidden="1">{"'gráf jan00'!$A$1:$AK$41"}</definedName>
    <definedName name="___ago1" localSheetId="27" hidden="1">{"'gráf jan00'!$A$1:$AK$41"}</definedName>
    <definedName name="___ago1" localSheetId="24" hidden="1">{"'gráf jan00'!$A$1:$AK$41"}</definedName>
    <definedName name="___ago1" localSheetId="26" hidden="1">{"'gráf jan00'!$A$1:$AK$41"}</definedName>
    <definedName name="___ago1" localSheetId="23" hidden="1">{"'gráf jan00'!$A$1:$AK$41"}</definedName>
    <definedName name="___ago1" localSheetId="22" hidden="1">{"'gráf jan00'!$A$1:$AK$41"}</definedName>
    <definedName name="___ago1" localSheetId="19" hidden="1">{"'gráf jan00'!$A$1:$AK$41"}</definedName>
    <definedName name="___ago1" localSheetId="21" hidden="1">{"'gráf jan00'!$A$1:$AK$41"}</definedName>
    <definedName name="___ago1" localSheetId="20" hidden="1">{"'gráf jan00'!$A$1:$AK$41"}</definedName>
    <definedName name="___ago1" localSheetId="18" hidden="1">{"'gráf jan00'!$A$1:$AK$41"}</definedName>
    <definedName name="___ago1" localSheetId="17" hidden="1">{"'gráf jan00'!$A$1:$AK$41"}</definedName>
    <definedName name="___ago1" localSheetId="15" hidden="1">{"'gráf jan00'!$A$1:$AK$41"}</definedName>
    <definedName name="___ago1" localSheetId="12" hidden="1">{"'gráf jan00'!$A$1:$AK$41"}</definedName>
    <definedName name="___ago1" localSheetId="38" hidden="1">{"'gráf jan00'!$A$1:$AK$41"}</definedName>
    <definedName name="___ago1" localSheetId="37" hidden="1">{"'gráf jan00'!$A$1:$AK$41"}</definedName>
    <definedName name="___ago1" localSheetId="36" hidden="1">{"'gráf jan00'!$A$1:$AK$41"}</definedName>
    <definedName name="___ago1" localSheetId="34" hidden="1">{"'gráf jan00'!$A$1:$AK$41"}</definedName>
    <definedName name="___ago1" localSheetId="35" hidden="1">{"'gráf jan00'!$A$1:$AK$41"}</definedName>
    <definedName name="___ago1" localSheetId="30" hidden="1">{"'gráf jan00'!$A$1:$AK$41"}</definedName>
    <definedName name="___ago1" hidden="1">{"'gráf jan00'!$A$1:$AK$41"}</definedName>
    <definedName name="___ago10" localSheetId="25" hidden="1">{"'gráf jan00'!$A$1:$AK$41"}</definedName>
    <definedName name="___ago10" localSheetId="16" hidden="1">{"'gráf jan00'!$A$1:$AK$41"}</definedName>
    <definedName name="___ago10" localSheetId="14" hidden="1">{"'gráf jan00'!$A$1:$AK$41"}</definedName>
    <definedName name="___ago10" localSheetId="13" hidden="1">{"'gráf jan00'!$A$1:$AK$41"}</definedName>
    <definedName name="___ago10" localSheetId="11" hidden="1">{"'gráf jan00'!$A$1:$AK$41"}</definedName>
    <definedName name="___ago10" localSheetId="10" hidden="1">{"'gráf jan00'!$A$1:$AK$41"}</definedName>
    <definedName name="___ago10" localSheetId="9" hidden="1">{"'gráf jan00'!$A$1:$AK$41"}</definedName>
    <definedName name="___ago10" localSheetId="8" hidden="1">{"'gráf jan00'!$A$1:$AK$41"}</definedName>
    <definedName name="___ago10" localSheetId="7" hidden="1">{"'gráf jan00'!$A$1:$AK$41"}</definedName>
    <definedName name="___ago10" localSheetId="33" hidden="1">{"'gráf jan00'!$A$1:$AK$41"}</definedName>
    <definedName name="___ago10" localSheetId="32" hidden="1">{"'gráf jan00'!$A$1:$AK$41"}</definedName>
    <definedName name="___ago10" localSheetId="31" hidden="1">{"'gráf jan00'!$A$1:$AK$41"}</definedName>
    <definedName name="___ago10" localSheetId="29" hidden="1">{"'gráf jan00'!$A$1:$AK$41"}</definedName>
    <definedName name="___ago10" localSheetId="28" hidden="1">{"'gráf jan00'!$A$1:$AK$41"}</definedName>
    <definedName name="___ago10" localSheetId="27" hidden="1">{"'gráf jan00'!$A$1:$AK$41"}</definedName>
    <definedName name="___ago10" localSheetId="24" hidden="1">{"'gráf jan00'!$A$1:$AK$41"}</definedName>
    <definedName name="___ago10" localSheetId="26" hidden="1">{"'gráf jan00'!$A$1:$AK$41"}</definedName>
    <definedName name="___ago10" localSheetId="23" hidden="1">{"'gráf jan00'!$A$1:$AK$41"}</definedName>
    <definedName name="___ago10" localSheetId="22" hidden="1">{"'gráf jan00'!$A$1:$AK$41"}</definedName>
    <definedName name="___ago10" localSheetId="19" hidden="1">{"'gráf jan00'!$A$1:$AK$41"}</definedName>
    <definedName name="___ago10" localSheetId="21" hidden="1">{"'gráf jan00'!$A$1:$AK$41"}</definedName>
    <definedName name="___ago10" localSheetId="20" hidden="1">{"'gráf jan00'!$A$1:$AK$41"}</definedName>
    <definedName name="___ago10" localSheetId="18" hidden="1">{"'gráf jan00'!$A$1:$AK$41"}</definedName>
    <definedName name="___ago10" localSheetId="17" hidden="1">{"'gráf jan00'!$A$1:$AK$41"}</definedName>
    <definedName name="___ago10" localSheetId="15" hidden="1">{"'gráf jan00'!$A$1:$AK$41"}</definedName>
    <definedName name="___ago10" localSheetId="12" hidden="1">{"'gráf jan00'!$A$1:$AK$41"}</definedName>
    <definedName name="___ago10" localSheetId="38" hidden="1">{"'gráf jan00'!$A$1:$AK$41"}</definedName>
    <definedName name="___ago10" localSheetId="37" hidden="1">{"'gráf jan00'!$A$1:$AK$41"}</definedName>
    <definedName name="___ago10" localSheetId="36" hidden="1">{"'gráf jan00'!$A$1:$AK$41"}</definedName>
    <definedName name="___ago10" localSheetId="34" hidden="1">{"'gráf jan00'!$A$1:$AK$41"}</definedName>
    <definedName name="___ago10" localSheetId="35" hidden="1">{"'gráf jan00'!$A$1:$AK$41"}</definedName>
    <definedName name="___ago10" localSheetId="30" hidden="1">{"'gráf jan00'!$A$1:$AK$41"}</definedName>
    <definedName name="___ago10" hidden="1">{"'gráf jan00'!$A$1:$AK$41"}</definedName>
    <definedName name="___ago2" localSheetId="25" hidden="1">{"'gráf jan00'!$A$1:$AK$41"}</definedName>
    <definedName name="___ago2" localSheetId="16" hidden="1">{"'gráf jan00'!$A$1:$AK$41"}</definedName>
    <definedName name="___ago2" localSheetId="14" hidden="1">{"'gráf jan00'!$A$1:$AK$41"}</definedName>
    <definedName name="___ago2" localSheetId="13" hidden="1">{"'gráf jan00'!$A$1:$AK$41"}</definedName>
    <definedName name="___ago2" localSheetId="11" hidden="1">{"'gráf jan00'!$A$1:$AK$41"}</definedName>
    <definedName name="___ago2" localSheetId="10" hidden="1">{"'gráf jan00'!$A$1:$AK$41"}</definedName>
    <definedName name="___ago2" localSheetId="9" hidden="1">{"'gráf jan00'!$A$1:$AK$41"}</definedName>
    <definedName name="___ago2" localSheetId="8" hidden="1">{"'gráf jan00'!$A$1:$AK$41"}</definedName>
    <definedName name="___ago2" localSheetId="7" hidden="1">{"'gráf jan00'!$A$1:$AK$41"}</definedName>
    <definedName name="___ago2" localSheetId="33" hidden="1">{"'gráf jan00'!$A$1:$AK$41"}</definedName>
    <definedName name="___ago2" localSheetId="32" hidden="1">{"'gráf jan00'!$A$1:$AK$41"}</definedName>
    <definedName name="___ago2" localSheetId="31" hidden="1">{"'gráf jan00'!$A$1:$AK$41"}</definedName>
    <definedName name="___ago2" localSheetId="29" hidden="1">{"'gráf jan00'!$A$1:$AK$41"}</definedName>
    <definedName name="___ago2" localSheetId="28" hidden="1">{"'gráf jan00'!$A$1:$AK$41"}</definedName>
    <definedName name="___ago2" localSheetId="27" hidden="1">{"'gráf jan00'!$A$1:$AK$41"}</definedName>
    <definedName name="___ago2" localSheetId="24" hidden="1">{"'gráf jan00'!$A$1:$AK$41"}</definedName>
    <definedName name="___ago2" localSheetId="26" hidden="1">{"'gráf jan00'!$A$1:$AK$41"}</definedName>
    <definedName name="___ago2" localSheetId="23" hidden="1">{"'gráf jan00'!$A$1:$AK$41"}</definedName>
    <definedName name="___ago2" localSheetId="22" hidden="1">{"'gráf jan00'!$A$1:$AK$41"}</definedName>
    <definedName name="___ago2" localSheetId="19" hidden="1">{"'gráf jan00'!$A$1:$AK$41"}</definedName>
    <definedName name="___ago2" localSheetId="21" hidden="1">{"'gráf jan00'!$A$1:$AK$41"}</definedName>
    <definedName name="___ago2" localSheetId="20" hidden="1">{"'gráf jan00'!$A$1:$AK$41"}</definedName>
    <definedName name="___ago2" localSheetId="18" hidden="1">{"'gráf jan00'!$A$1:$AK$41"}</definedName>
    <definedName name="___ago2" localSheetId="17" hidden="1">{"'gráf jan00'!$A$1:$AK$41"}</definedName>
    <definedName name="___ago2" localSheetId="15" hidden="1">{"'gráf jan00'!$A$1:$AK$41"}</definedName>
    <definedName name="___ago2" localSheetId="12" hidden="1">{"'gráf jan00'!$A$1:$AK$41"}</definedName>
    <definedName name="___ago2" localSheetId="38" hidden="1">{"'gráf jan00'!$A$1:$AK$41"}</definedName>
    <definedName name="___ago2" localSheetId="37" hidden="1">{"'gráf jan00'!$A$1:$AK$41"}</definedName>
    <definedName name="___ago2" localSheetId="36" hidden="1">{"'gráf jan00'!$A$1:$AK$41"}</definedName>
    <definedName name="___ago2" localSheetId="34" hidden="1">{"'gráf jan00'!$A$1:$AK$41"}</definedName>
    <definedName name="___ago2" localSheetId="35" hidden="1">{"'gráf jan00'!$A$1:$AK$41"}</definedName>
    <definedName name="___ago2" localSheetId="30" hidden="1">{"'gráf jan00'!$A$1:$AK$41"}</definedName>
    <definedName name="___ago2" hidden="1">{"'gráf jan00'!$A$1:$AK$41"}</definedName>
    <definedName name="___ago3" localSheetId="25" hidden="1">{"'gráf jan00'!$A$1:$AK$41"}</definedName>
    <definedName name="___ago3" localSheetId="16" hidden="1">{"'gráf jan00'!$A$1:$AK$41"}</definedName>
    <definedName name="___ago3" localSheetId="14" hidden="1">{"'gráf jan00'!$A$1:$AK$41"}</definedName>
    <definedName name="___ago3" localSheetId="13" hidden="1">{"'gráf jan00'!$A$1:$AK$41"}</definedName>
    <definedName name="___ago3" localSheetId="11" hidden="1">{"'gráf jan00'!$A$1:$AK$41"}</definedName>
    <definedName name="___ago3" localSheetId="10" hidden="1">{"'gráf jan00'!$A$1:$AK$41"}</definedName>
    <definedName name="___ago3" localSheetId="9" hidden="1">{"'gráf jan00'!$A$1:$AK$41"}</definedName>
    <definedName name="___ago3" localSheetId="8" hidden="1">{"'gráf jan00'!$A$1:$AK$41"}</definedName>
    <definedName name="___ago3" localSheetId="7" hidden="1">{"'gráf jan00'!$A$1:$AK$41"}</definedName>
    <definedName name="___ago3" localSheetId="33" hidden="1">{"'gráf jan00'!$A$1:$AK$41"}</definedName>
    <definedName name="___ago3" localSheetId="32" hidden="1">{"'gráf jan00'!$A$1:$AK$41"}</definedName>
    <definedName name="___ago3" localSheetId="31" hidden="1">{"'gráf jan00'!$A$1:$AK$41"}</definedName>
    <definedName name="___ago3" localSheetId="29" hidden="1">{"'gráf jan00'!$A$1:$AK$41"}</definedName>
    <definedName name="___ago3" localSheetId="28" hidden="1">{"'gráf jan00'!$A$1:$AK$41"}</definedName>
    <definedName name="___ago3" localSheetId="27" hidden="1">{"'gráf jan00'!$A$1:$AK$41"}</definedName>
    <definedName name="___ago3" localSheetId="24" hidden="1">{"'gráf jan00'!$A$1:$AK$41"}</definedName>
    <definedName name="___ago3" localSheetId="26" hidden="1">{"'gráf jan00'!$A$1:$AK$41"}</definedName>
    <definedName name="___ago3" localSheetId="23" hidden="1">{"'gráf jan00'!$A$1:$AK$41"}</definedName>
    <definedName name="___ago3" localSheetId="22" hidden="1">{"'gráf jan00'!$A$1:$AK$41"}</definedName>
    <definedName name="___ago3" localSheetId="19" hidden="1">{"'gráf jan00'!$A$1:$AK$41"}</definedName>
    <definedName name="___ago3" localSheetId="21" hidden="1">{"'gráf jan00'!$A$1:$AK$41"}</definedName>
    <definedName name="___ago3" localSheetId="20" hidden="1">{"'gráf jan00'!$A$1:$AK$41"}</definedName>
    <definedName name="___ago3" localSheetId="18" hidden="1">{"'gráf jan00'!$A$1:$AK$41"}</definedName>
    <definedName name="___ago3" localSheetId="17" hidden="1">{"'gráf jan00'!$A$1:$AK$41"}</definedName>
    <definedName name="___ago3" localSheetId="15" hidden="1">{"'gráf jan00'!$A$1:$AK$41"}</definedName>
    <definedName name="___ago3" localSheetId="12" hidden="1">{"'gráf jan00'!$A$1:$AK$41"}</definedName>
    <definedName name="___ago3" localSheetId="38" hidden="1">{"'gráf jan00'!$A$1:$AK$41"}</definedName>
    <definedName name="___ago3" localSheetId="37" hidden="1">{"'gráf jan00'!$A$1:$AK$41"}</definedName>
    <definedName name="___ago3" localSheetId="36" hidden="1">{"'gráf jan00'!$A$1:$AK$41"}</definedName>
    <definedName name="___ago3" localSheetId="34" hidden="1">{"'gráf jan00'!$A$1:$AK$41"}</definedName>
    <definedName name="___ago3" localSheetId="35" hidden="1">{"'gráf jan00'!$A$1:$AK$41"}</definedName>
    <definedName name="___ago3" localSheetId="30" hidden="1">{"'gráf jan00'!$A$1:$AK$41"}</definedName>
    <definedName name="___ago3" hidden="1">{"'gráf jan00'!$A$1:$AK$41"}</definedName>
    <definedName name="___ago4" localSheetId="25" hidden="1">{"'gráf jan00'!$A$1:$AK$41"}</definedName>
    <definedName name="___ago4" localSheetId="16" hidden="1">{"'gráf jan00'!$A$1:$AK$41"}</definedName>
    <definedName name="___ago4" localSheetId="14" hidden="1">{"'gráf jan00'!$A$1:$AK$41"}</definedName>
    <definedName name="___ago4" localSheetId="13" hidden="1">{"'gráf jan00'!$A$1:$AK$41"}</definedName>
    <definedName name="___ago4" localSheetId="11" hidden="1">{"'gráf jan00'!$A$1:$AK$41"}</definedName>
    <definedName name="___ago4" localSheetId="10" hidden="1">{"'gráf jan00'!$A$1:$AK$41"}</definedName>
    <definedName name="___ago4" localSheetId="9" hidden="1">{"'gráf jan00'!$A$1:$AK$41"}</definedName>
    <definedName name="___ago4" localSheetId="8" hidden="1">{"'gráf jan00'!$A$1:$AK$41"}</definedName>
    <definedName name="___ago4" localSheetId="7" hidden="1">{"'gráf jan00'!$A$1:$AK$41"}</definedName>
    <definedName name="___ago4" localSheetId="33" hidden="1">{"'gráf jan00'!$A$1:$AK$41"}</definedName>
    <definedName name="___ago4" localSheetId="32" hidden="1">{"'gráf jan00'!$A$1:$AK$41"}</definedName>
    <definedName name="___ago4" localSheetId="31" hidden="1">{"'gráf jan00'!$A$1:$AK$41"}</definedName>
    <definedName name="___ago4" localSheetId="29" hidden="1">{"'gráf jan00'!$A$1:$AK$41"}</definedName>
    <definedName name="___ago4" localSheetId="28" hidden="1">{"'gráf jan00'!$A$1:$AK$41"}</definedName>
    <definedName name="___ago4" localSheetId="27" hidden="1">{"'gráf jan00'!$A$1:$AK$41"}</definedName>
    <definedName name="___ago4" localSheetId="24" hidden="1">{"'gráf jan00'!$A$1:$AK$41"}</definedName>
    <definedName name="___ago4" localSheetId="26" hidden="1">{"'gráf jan00'!$A$1:$AK$41"}</definedName>
    <definedName name="___ago4" localSheetId="23" hidden="1">{"'gráf jan00'!$A$1:$AK$41"}</definedName>
    <definedName name="___ago4" localSheetId="22" hidden="1">{"'gráf jan00'!$A$1:$AK$41"}</definedName>
    <definedName name="___ago4" localSheetId="19" hidden="1">{"'gráf jan00'!$A$1:$AK$41"}</definedName>
    <definedName name="___ago4" localSheetId="21" hidden="1">{"'gráf jan00'!$A$1:$AK$41"}</definedName>
    <definedName name="___ago4" localSheetId="20" hidden="1">{"'gráf jan00'!$A$1:$AK$41"}</definedName>
    <definedName name="___ago4" localSheetId="18" hidden="1">{"'gráf jan00'!$A$1:$AK$41"}</definedName>
    <definedName name="___ago4" localSheetId="17" hidden="1">{"'gráf jan00'!$A$1:$AK$41"}</definedName>
    <definedName name="___ago4" localSheetId="15" hidden="1">{"'gráf jan00'!$A$1:$AK$41"}</definedName>
    <definedName name="___ago4" localSheetId="12" hidden="1">{"'gráf jan00'!$A$1:$AK$41"}</definedName>
    <definedName name="___ago4" localSheetId="38" hidden="1">{"'gráf jan00'!$A$1:$AK$41"}</definedName>
    <definedName name="___ago4" localSheetId="37" hidden="1">{"'gráf jan00'!$A$1:$AK$41"}</definedName>
    <definedName name="___ago4" localSheetId="36" hidden="1">{"'gráf jan00'!$A$1:$AK$41"}</definedName>
    <definedName name="___ago4" localSheetId="34" hidden="1">{"'gráf jan00'!$A$1:$AK$41"}</definedName>
    <definedName name="___ago4" localSheetId="35" hidden="1">{"'gráf jan00'!$A$1:$AK$41"}</definedName>
    <definedName name="___ago4" localSheetId="30" hidden="1">{"'gráf jan00'!$A$1:$AK$41"}</definedName>
    <definedName name="___ago4" hidden="1">{"'gráf jan00'!$A$1:$AK$41"}</definedName>
    <definedName name="___ago5" localSheetId="25" hidden="1">{"'gráf jan00'!$A$1:$AK$41"}</definedName>
    <definedName name="___ago5" localSheetId="16" hidden="1">{"'gráf jan00'!$A$1:$AK$41"}</definedName>
    <definedName name="___ago5" localSheetId="14" hidden="1">{"'gráf jan00'!$A$1:$AK$41"}</definedName>
    <definedName name="___ago5" localSheetId="13" hidden="1">{"'gráf jan00'!$A$1:$AK$41"}</definedName>
    <definedName name="___ago5" localSheetId="11" hidden="1">{"'gráf jan00'!$A$1:$AK$41"}</definedName>
    <definedName name="___ago5" localSheetId="10" hidden="1">{"'gráf jan00'!$A$1:$AK$41"}</definedName>
    <definedName name="___ago5" localSheetId="9" hidden="1">{"'gráf jan00'!$A$1:$AK$41"}</definedName>
    <definedName name="___ago5" localSheetId="8" hidden="1">{"'gráf jan00'!$A$1:$AK$41"}</definedName>
    <definedName name="___ago5" localSheetId="7" hidden="1">{"'gráf jan00'!$A$1:$AK$41"}</definedName>
    <definedName name="___ago5" localSheetId="33" hidden="1">{"'gráf jan00'!$A$1:$AK$41"}</definedName>
    <definedName name="___ago5" localSheetId="32" hidden="1">{"'gráf jan00'!$A$1:$AK$41"}</definedName>
    <definedName name="___ago5" localSheetId="31" hidden="1">{"'gráf jan00'!$A$1:$AK$41"}</definedName>
    <definedName name="___ago5" localSheetId="29" hidden="1">{"'gráf jan00'!$A$1:$AK$41"}</definedName>
    <definedName name="___ago5" localSheetId="28" hidden="1">{"'gráf jan00'!$A$1:$AK$41"}</definedName>
    <definedName name="___ago5" localSheetId="27" hidden="1">{"'gráf jan00'!$A$1:$AK$41"}</definedName>
    <definedName name="___ago5" localSheetId="24" hidden="1">{"'gráf jan00'!$A$1:$AK$41"}</definedName>
    <definedName name="___ago5" localSheetId="26" hidden="1">{"'gráf jan00'!$A$1:$AK$41"}</definedName>
    <definedName name="___ago5" localSheetId="23" hidden="1">{"'gráf jan00'!$A$1:$AK$41"}</definedName>
    <definedName name="___ago5" localSheetId="22" hidden="1">{"'gráf jan00'!$A$1:$AK$41"}</definedName>
    <definedName name="___ago5" localSheetId="19" hidden="1">{"'gráf jan00'!$A$1:$AK$41"}</definedName>
    <definedName name="___ago5" localSheetId="21" hidden="1">{"'gráf jan00'!$A$1:$AK$41"}</definedName>
    <definedName name="___ago5" localSheetId="20" hidden="1">{"'gráf jan00'!$A$1:$AK$41"}</definedName>
    <definedName name="___ago5" localSheetId="18" hidden="1">{"'gráf jan00'!$A$1:$AK$41"}</definedName>
    <definedName name="___ago5" localSheetId="17" hidden="1">{"'gráf jan00'!$A$1:$AK$41"}</definedName>
    <definedName name="___ago5" localSheetId="15" hidden="1">{"'gráf jan00'!$A$1:$AK$41"}</definedName>
    <definedName name="___ago5" localSheetId="12" hidden="1">{"'gráf jan00'!$A$1:$AK$41"}</definedName>
    <definedName name="___ago5" localSheetId="38" hidden="1">{"'gráf jan00'!$A$1:$AK$41"}</definedName>
    <definedName name="___ago5" localSheetId="37" hidden="1">{"'gráf jan00'!$A$1:$AK$41"}</definedName>
    <definedName name="___ago5" localSheetId="36" hidden="1">{"'gráf jan00'!$A$1:$AK$41"}</definedName>
    <definedName name="___ago5" localSheetId="34" hidden="1">{"'gráf jan00'!$A$1:$AK$41"}</definedName>
    <definedName name="___ago5" localSheetId="35" hidden="1">{"'gráf jan00'!$A$1:$AK$41"}</definedName>
    <definedName name="___ago5" localSheetId="30" hidden="1">{"'gráf jan00'!$A$1:$AK$41"}</definedName>
    <definedName name="___ago5" hidden="1">{"'gráf jan00'!$A$1:$AK$41"}</definedName>
    <definedName name="___ago6" localSheetId="25" hidden="1">{"'gráf jan00'!$A$1:$AK$41"}</definedName>
    <definedName name="___ago6" localSheetId="16" hidden="1">{"'gráf jan00'!$A$1:$AK$41"}</definedName>
    <definedName name="___ago6" localSheetId="14" hidden="1">{"'gráf jan00'!$A$1:$AK$41"}</definedName>
    <definedName name="___ago6" localSheetId="13" hidden="1">{"'gráf jan00'!$A$1:$AK$41"}</definedName>
    <definedName name="___ago6" localSheetId="11" hidden="1">{"'gráf jan00'!$A$1:$AK$41"}</definedName>
    <definedName name="___ago6" localSheetId="10" hidden="1">{"'gráf jan00'!$A$1:$AK$41"}</definedName>
    <definedName name="___ago6" localSheetId="9" hidden="1">{"'gráf jan00'!$A$1:$AK$41"}</definedName>
    <definedName name="___ago6" localSheetId="8" hidden="1">{"'gráf jan00'!$A$1:$AK$41"}</definedName>
    <definedName name="___ago6" localSheetId="7" hidden="1">{"'gráf jan00'!$A$1:$AK$41"}</definedName>
    <definedName name="___ago6" localSheetId="33" hidden="1">{"'gráf jan00'!$A$1:$AK$41"}</definedName>
    <definedName name="___ago6" localSheetId="32" hidden="1">{"'gráf jan00'!$A$1:$AK$41"}</definedName>
    <definedName name="___ago6" localSheetId="31" hidden="1">{"'gráf jan00'!$A$1:$AK$41"}</definedName>
    <definedName name="___ago6" localSheetId="29" hidden="1">{"'gráf jan00'!$A$1:$AK$41"}</definedName>
    <definedName name="___ago6" localSheetId="28" hidden="1">{"'gráf jan00'!$A$1:$AK$41"}</definedName>
    <definedName name="___ago6" localSheetId="27" hidden="1">{"'gráf jan00'!$A$1:$AK$41"}</definedName>
    <definedName name="___ago6" localSheetId="24" hidden="1">{"'gráf jan00'!$A$1:$AK$41"}</definedName>
    <definedName name="___ago6" localSheetId="26" hidden="1">{"'gráf jan00'!$A$1:$AK$41"}</definedName>
    <definedName name="___ago6" localSheetId="23" hidden="1">{"'gráf jan00'!$A$1:$AK$41"}</definedName>
    <definedName name="___ago6" localSheetId="22" hidden="1">{"'gráf jan00'!$A$1:$AK$41"}</definedName>
    <definedName name="___ago6" localSheetId="19" hidden="1">{"'gráf jan00'!$A$1:$AK$41"}</definedName>
    <definedName name="___ago6" localSheetId="21" hidden="1">{"'gráf jan00'!$A$1:$AK$41"}</definedName>
    <definedName name="___ago6" localSheetId="20" hidden="1">{"'gráf jan00'!$A$1:$AK$41"}</definedName>
    <definedName name="___ago6" localSheetId="18" hidden="1">{"'gráf jan00'!$A$1:$AK$41"}</definedName>
    <definedName name="___ago6" localSheetId="17" hidden="1">{"'gráf jan00'!$A$1:$AK$41"}</definedName>
    <definedName name="___ago6" localSheetId="15" hidden="1">{"'gráf jan00'!$A$1:$AK$41"}</definedName>
    <definedName name="___ago6" localSheetId="12" hidden="1">{"'gráf jan00'!$A$1:$AK$41"}</definedName>
    <definedName name="___ago6" localSheetId="38" hidden="1">{"'gráf jan00'!$A$1:$AK$41"}</definedName>
    <definedName name="___ago6" localSheetId="37" hidden="1">{"'gráf jan00'!$A$1:$AK$41"}</definedName>
    <definedName name="___ago6" localSheetId="36" hidden="1">{"'gráf jan00'!$A$1:$AK$41"}</definedName>
    <definedName name="___ago6" localSheetId="34" hidden="1">{"'gráf jan00'!$A$1:$AK$41"}</definedName>
    <definedName name="___ago6" localSheetId="35" hidden="1">{"'gráf jan00'!$A$1:$AK$41"}</definedName>
    <definedName name="___ago6" localSheetId="30" hidden="1">{"'gráf jan00'!$A$1:$AK$41"}</definedName>
    <definedName name="___ago6" hidden="1">{"'gráf jan00'!$A$1:$AK$41"}</definedName>
    <definedName name="___ago7" localSheetId="25" hidden="1">{"'gráf jan00'!$A$1:$AK$41"}</definedName>
    <definedName name="___ago7" localSheetId="16" hidden="1">{"'gráf jan00'!$A$1:$AK$41"}</definedName>
    <definedName name="___ago7" localSheetId="14" hidden="1">{"'gráf jan00'!$A$1:$AK$41"}</definedName>
    <definedName name="___ago7" localSheetId="13" hidden="1">{"'gráf jan00'!$A$1:$AK$41"}</definedName>
    <definedName name="___ago7" localSheetId="11" hidden="1">{"'gráf jan00'!$A$1:$AK$41"}</definedName>
    <definedName name="___ago7" localSheetId="10" hidden="1">{"'gráf jan00'!$A$1:$AK$41"}</definedName>
    <definedName name="___ago7" localSheetId="9" hidden="1">{"'gráf jan00'!$A$1:$AK$41"}</definedName>
    <definedName name="___ago7" localSheetId="8" hidden="1">{"'gráf jan00'!$A$1:$AK$41"}</definedName>
    <definedName name="___ago7" localSheetId="7" hidden="1">{"'gráf jan00'!$A$1:$AK$41"}</definedName>
    <definedName name="___ago7" localSheetId="33" hidden="1">{"'gráf jan00'!$A$1:$AK$41"}</definedName>
    <definedName name="___ago7" localSheetId="32" hidden="1">{"'gráf jan00'!$A$1:$AK$41"}</definedName>
    <definedName name="___ago7" localSheetId="31" hidden="1">{"'gráf jan00'!$A$1:$AK$41"}</definedName>
    <definedName name="___ago7" localSheetId="29" hidden="1">{"'gráf jan00'!$A$1:$AK$41"}</definedName>
    <definedName name="___ago7" localSheetId="28" hidden="1">{"'gráf jan00'!$A$1:$AK$41"}</definedName>
    <definedName name="___ago7" localSheetId="27" hidden="1">{"'gráf jan00'!$A$1:$AK$41"}</definedName>
    <definedName name="___ago7" localSheetId="24" hidden="1">{"'gráf jan00'!$A$1:$AK$41"}</definedName>
    <definedName name="___ago7" localSheetId="26" hidden="1">{"'gráf jan00'!$A$1:$AK$41"}</definedName>
    <definedName name="___ago7" localSheetId="23" hidden="1">{"'gráf jan00'!$A$1:$AK$41"}</definedName>
    <definedName name="___ago7" localSheetId="22" hidden="1">{"'gráf jan00'!$A$1:$AK$41"}</definedName>
    <definedName name="___ago7" localSheetId="19" hidden="1">{"'gráf jan00'!$A$1:$AK$41"}</definedName>
    <definedName name="___ago7" localSheetId="21" hidden="1">{"'gráf jan00'!$A$1:$AK$41"}</definedName>
    <definedName name="___ago7" localSheetId="20" hidden="1">{"'gráf jan00'!$A$1:$AK$41"}</definedName>
    <definedName name="___ago7" localSheetId="18" hidden="1">{"'gráf jan00'!$A$1:$AK$41"}</definedName>
    <definedName name="___ago7" localSheetId="17" hidden="1">{"'gráf jan00'!$A$1:$AK$41"}</definedName>
    <definedName name="___ago7" localSheetId="15" hidden="1">{"'gráf jan00'!$A$1:$AK$41"}</definedName>
    <definedName name="___ago7" localSheetId="12" hidden="1">{"'gráf jan00'!$A$1:$AK$41"}</definedName>
    <definedName name="___ago7" localSheetId="38" hidden="1">{"'gráf jan00'!$A$1:$AK$41"}</definedName>
    <definedName name="___ago7" localSheetId="37" hidden="1">{"'gráf jan00'!$A$1:$AK$41"}</definedName>
    <definedName name="___ago7" localSheetId="36" hidden="1">{"'gráf jan00'!$A$1:$AK$41"}</definedName>
    <definedName name="___ago7" localSheetId="34" hidden="1">{"'gráf jan00'!$A$1:$AK$41"}</definedName>
    <definedName name="___ago7" localSheetId="35" hidden="1">{"'gráf jan00'!$A$1:$AK$41"}</definedName>
    <definedName name="___ago7" localSheetId="30" hidden="1">{"'gráf jan00'!$A$1:$AK$41"}</definedName>
    <definedName name="___ago7" hidden="1">{"'gráf jan00'!$A$1:$AK$41"}</definedName>
    <definedName name="___ago8" localSheetId="25" hidden="1">{"'gráf jan00'!$A$1:$AK$41"}</definedName>
    <definedName name="___ago8" localSheetId="16" hidden="1">{"'gráf jan00'!$A$1:$AK$41"}</definedName>
    <definedName name="___ago8" localSheetId="14" hidden="1">{"'gráf jan00'!$A$1:$AK$41"}</definedName>
    <definedName name="___ago8" localSheetId="13" hidden="1">{"'gráf jan00'!$A$1:$AK$41"}</definedName>
    <definedName name="___ago8" localSheetId="11" hidden="1">{"'gráf jan00'!$A$1:$AK$41"}</definedName>
    <definedName name="___ago8" localSheetId="10" hidden="1">{"'gráf jan00'!$A$1:$AK$41"}</definedName>
    <definedName name="___ago8" localSheetId="9" hidden="1">{"'gráf jan00'!$A$1:$AK$41"}</definedName>
    <definedName name="___ago8" localSheetId="8" hidden="1">{"'gráf jan00'!$A$1:$AK$41"}</definedName>
    <definedName name="___ago8" localSheetId="7" hidden="1">{"'gráf jan00'!$A$1:$AK$41"}</definedName>
    <definedName name="___ago8" localSheetId="33" hidden="1">{"'gráf jan00'!$A$1:$AK$41"}</definedName>
    <definedName name="___ago8" localSheetId="32" hidden="1">{"'gráf jan00'!$A$1:$AK$41"}</definedName>
    <definedName name="___ago8" localSheetId="31" hidden="1">{"'gráf jan00'!$A$1:$AK$41"}</definedName>
    <definedName name="___ago8" localSheetId="29" hidden="1">{"'gráf jan00'!$A$1:$AK$41"}</definedName>
    <definedName name="___ago8" localSheetId="28" hidden="1">{"'gráf jan00'!$A$1:$AK$41"}</definedName>
    <definedName name="___ago8" localSheetId="27" hidden="1">{"'gráf jan00'!$A$1:$AK$41"}</definedName>
    <definedName name="___ago8" localSheetId="24" hidden="1">{"'gráf jan00'!$A$1:$AK$41"}</definedName>
    <definedName name="___ago8" localSheetId="26" hidden="1">{"'gráf jan00'!$A$1:$AK$41"}</definedName>
    <definedName name="___ago8" localSheetId="23" hidden="1">{"'gráf jan00'!$A$1:$AK$41"}</definedName>
    <definedName name="___ago8" localSheetId="22" hidden="1">{"'gráf jan00'!$A$1:$AK$41"}</definedName>
    <definedName name="___ago8" localSheetId="19" hidden="1">{"'gráf jan00'!$A$1:$AK$41"}</definedName>
    <definedName name="___ago8" localSheetId="21" hidden="1">{"'gráf jan00'!$A$1:$AK$41"}</definedName>
    <definedName name="___ago8" localSheetId="20" hidden="1">{"'gráf jan00'!$A$1:$AK$41"}</definedName>
    <definedName name="___ago8" localSheetId="18" hidden="1">{"'gráf jan00'!$A$1:$AK$41"}</definedName>
    <definedName name="___ago8" localSheetId="17" hidden="1">{"'gráf jan00'!$A$1:$AK$41"}</definedName>
    <definedName name="___ago8" localSheetId="15" hidden="1">{"'gráf jan00'!$A$1:$AK$41"}</definedName>
    <definedName name="___ago8" localSheetId="12" hidden="1">{"'gráf jan00'!$A$1:$AK$41"}</definedName>
    <definedName name="___ago8" localSheetId="38" hidden="1">{"'gráf jan00'!$A$1:$AK$41"}</definedName>
    <definedName name="___ago8" localSheetId="37" hidden="1">{"'gráf jan00'!$A$1:$AK$41"}</definedName>
    <definedName name="___ago8" localSheetId="36" hidden="1">{"'gráf jan00'!$A$1:$AK$41"}</definedName>
    <definedName name="___ago8" localSheetId="34" hidden="1">{"'gráf jan00'!$A$1:$AK$41"}</definedName>
    <definedName name="___ago8" localSheetId="35" hidden="1">{"'gráf jan00'!$A$1:$AK$41"}</definedName>
    <definedName name="___ago8" localSheetId="30" hidden="1">{"'gráf jan00'!$A$1:$AK$41"}</definedName>
    <definedName name="___ago8" hidden="1">{"'gráf jan00'!$A$1:$AK$41"}</definedName>
    <definedName name="___ago9" localSheetId="25" hidden="1">{"'gráf jan00'!$A$1:$AK$41"}</definedName>
    <definedName name="___ago9" localSheetId="16" hidden="1">{"'gráf jan00'!$A$1:$AK$41"}</definedName>
    <definedName name="___ago9" localSheetId="14" hidden="1">{"'gráf jan00'!$A$1:$AK$41"}</definedName>
    <definedName name="___ago9" localSheetId="13" hidden="1">{"'gráf jan00'!$A$1:$AK$41"}</definedName>
    <definedName name="___ago9" localSheetId="11" hidden="1">{"'gráf jan00'!$A$1:$AK$41"}</definedName>
    <definedName name="___ago9" localSheetId="10" hidden="1">{"'gráf jan00'!$A$1:$AK$41"}</definedName>
    <definedName name="___ago9" localSheetId="9" hidden="1">{"'gráf jan00'!$A$1:$AK$41"}</definedName>
    <definedName name="___ago9" localSheetId="8" hidden="1">{"'gráf jan00'!$A$1:$AK$41"}</definedName>
    <definedName name="___ago9" localSheetId="7" hidden="1">{"'gráf jan00'!$A$1:$AK$41"}</definedName>
    <definedName name="___ago9" localSheetId="33" hidden="1">{"'gráf jan00'!$A$1:$AK$41"}</definedName>
    <definedName name="___ago9" localSheetId="32" hidden="1">{"'gráf jan00'!$A$1:$AK$41"}</definedName>
    <definedName name="___ago9" localSheetId="31" hidden="1">{"'gráf jan00'!$A$1:$AK$41"}</definedName>
    <definedName name="___ago9" localSheetId="29" hidden="1">{"'gráf jan00'!$A$1:$AK$41"}</definedName>
    <definedName name="___ago9" localSheetId="28" hidden="1">{"'gráf jan00'!$A$1:$AK$41"}</definedName>
    <definedName name="___ago9" localSheetId="27" hidden="1">{"'gráf jan00'!$A$1:$AK$41"}</definedName>
    <definedName name="___ago9" localSheetId="24" hidden="1">{"'gráf jan00'!$A$1:$AK$41"}</definedName>
    <definedName name="___ago9" localSheetId="26" hidden="1">{"'gráf jan00'!$A$1:$AK$41"}</definedName>
    <definedName name="___ago9" localSheetId="23" hidden="1">{"'gráf jan00'!$A$1:$AK$41"}</definedName>
    <definedName name="___ago9" localSheetId="22" hidden="1">{"'gráf jan00'!$A$1:$AK$41"}</definedName>
    <definedName name="___ago9" localSheetId="19" hidden="1">{"'gráf jan00'!$A$1:$AK$41"}</definedName>
    <definedName name="___ago9" localSheetId="21" hidden="1">{"'gráf jan00'!$A$1:$AK$41"}</definedName>
    <definedName name="___ago9" localSheetId="20" hidden="1">{"'gráf jan00'!$A$1:$AK$41"}</definedName>
    <definedName name="___ago9" localSheetId="18" hidden="1">{"'gráf jan00'!$A$1:$AK$41"}</definedName>
    <definedName name="___ago9" localSheetId="17" hidden="1">{"'gráf jan00'!$A$1:$AK$41"}</definedName>
    <definedName name="___ago9" localSheetId="15" hidden="1">{"'gráf jan00'!$A$1:$AK$41"}</definedName>
    <definedName name="___ago9" localSheetId="12" hidden="1">{"'gráf jan00'!$A$1:$AK$41"}</definedName>
    <definedName name="___ago9" localSheetId="38" hidden="1">{"'gráf jan00'!$A$1:$AK$41"}</definedName>
    <definedName name="___ago9" localSheetId="37" hidden="1">{"'gráf jan00'!$A$1:$AK$41"}</definedName>
    <definedName name="___ago9" localSheetId="36" hidden="1">{"'gráf jan00'!$A$1:$AK$41"}</definedName>
    <definedName name="___ago9" localSheetId="34" hidden="1">{"'gráf jan00'!$A$1:$AK$41"}</definedName>
    <definedName name="___ago9" localSheetId="35" hidden="1">{"'gráf jan00'!$A$1:$AK$41"}</definedName>
    <definedName name="___ago9" localSheetId="30" hidden="1">{"'gráf jan00'!$A$1:$AK$41"}</definedName>
    <definedName name="___ago9" hidden="1">{"'gráf jan00'!$A$1:$AK$41"}</definedName>
    <definedName name="___ago99999" localSheetId="25" hidden="1">{"'gráf jan00'!$A$1:$AK$41"}</definedName>
    <definedName name="___ago99999" localSheetId="16" hidden="1">{"'gráf jan00'!$A$1:$AK$41"}</definedName>
    <definedName name="___ago99999" localSheetId="14" hidden="1">{"'gráf jan00'!$A$1:$AK$41"}</definedName>
    <definedName name="___ago99999" localSheetId="13" hidden="1">{"'gráf jan00'!$A$1:$AK$41"}</definedName>
    <definedName name="___ago99999" localSheetId="11" hidden="1">{"'gráf jan00'!$A$1:$AK$41"}</definedName>
    <definedName name="___ago99999" localSheetId="10" hidden="1">{"'gráf jan00'!$A$1:$AK$41"}</definedName>
    <definedName name="___ago99999" localSheetId="9" hidden="1">{"'gráf jan00'!$A$1:$AK$41"}</definedName>
    <definedName name="___ago99999" localSheetId="8" hidden="1">{"'gráf jan00'!$A$1:$AK$41"}</definedName>
    <definedName name="___ago99999" localSheetId="7" hidden="1">{"'gráf jan00'!$A$1:$AK$41"}</definedName>
    <definedName name="___ago99999" localSheetId="33" hidden="1">{"'gráf jan00'!$A$1:$AK$41"}</definedName>
    <definedName name="___ago99999" localSheetId="32" hidden="1">{"'gráf jan00'!$A$1:$AK$41"}</definedName>
    <definedName name="___ago99999" localSheetId="31" hidden="1">{"'gráf jan00'!$A$1:$AK$41"}</definedName>
    <definedName name="___ago99999" localSheetId="29" hidden="1">{"'gráf jan00'!$A$1:$AK$41"}</definedName>
    <definedName name="___ago99999" localSheetId="28" hidden="1">{"'gráf jan00'!$A$1:$AK$41"}</definedName>
    <definedName name="___ago99999" localSheetId="27" hidden="1">{"'gráf jan00'!$A$1:$AK$41"}</definedName>
    <definedName name="___ago99999" localSheetId="24" hidden="1">{"'gráf jan00'!$A$1:$AK$41"}</definedName>
    <definedName name="___ago99999" localSheetId="26" hidden="1">{"'gráf jan00'!$A$1:$AK$41"}</definedName>
    <definedName name="___ago99999" localSheetId="23" hidden="1">{"'gráf jan00'!$A$1:$AK$41"}</definedName>
    <definedName name="___ago99999" localSheetId="22" hidden="1">{"'gráf jan00'!$A$1:$AK$41"}</definedName>
    <definedName name="___ago99999" localSheetId="19" hidden="1">{"'gráf jan00'!$A$1:$AK$41"}</definedName>
    <definedName name="___ago99999" localSheetId="21" hidden="1">{"'gráf jan00'!$A$1:$AK$41"}</definedName>
    <definedName name="___ago99999" localSheetId="20" hidden="1">{"'gráf jan00'!$A$1:$AK$41"}</definedName>
    <definedName name="___ago99999" localSheetId="18" hidden="1">{"'gráf jan00'!$A$1:$AK$41"}</definedName>
    <definedName name="___ago99999" localSheetId="17" hidden="1">{"'gráf jan00'!$A$1:$AK$41"}</definedName>
    <definedName name="___ago99999" localSheetId="15" hidden="1">{"'gráf jan00'!$A$1:$AK$41"}</definedName>
    <definedName name="___ago99999" localSheetId="12" hidden="1">{"'gráf jan00'!$A$1:$AK$41"}</definedName>
    <definedName name="___ago99999" localSheetId="38" hidden="1">{"'gráf jan00'!$A$1:$AK$41"}</definedName>
    <definedName name="___ago99999" localSheetId="37" hidden="1">{"'gráf jan00'!$A$1:$AK$41"}</definedName>
    <definedName name="___ago99999" localSheetId="36" hidden="1">{"'gráf jan00'!$A$1:$AK$41"}</definedName>
    <definedName name="___ago99999" localSheetId="34" hidden="1">{"'gráf jan00'!$A$1:$AK$41"}</definedName>
    <definedName name="___ago99999" localSheetId="35" hidden="1">{"'gráf jan00'!$A$1:$AK$41"}</definedName>
    <definedName name="___ago99999" localSheetId="30" hidden="1">{"'gráf jan00'!$A$1:$AK$41"}</definedName>
    <definedName name="___ago99999" hidden="1">{"'gráf jan00'!$A$1:$AK$41"}</definedName>
    <definedName name="___arq1" localSheetId="25" hidden="1">{"'REL CUSTODIF'!$B$1:$H$72"}</definedName>
    <definedName name="___arq1" localSheetId="16" hidden="1">{"'REL CUSTODIF'!$B$1:$H$72"}</definedName>
    <definedName name="___arq1" localSheetId="14" hidden="1">{"'REL CUSTODIF'!$B$1:$H$72"}</definedName>
    <definedName name="___arq1" localSheetId="13" hidden="1">{"'REL CUSTODIF'!$B$1:$H$72"}</definedName>
    <definedName name="___arq1" localSheetId="11" hidden="1">{"'REL CUSTODIF'!$B$1:$H$72"}</definedName>
    <definedName name="___arq1" localSheetId="10" hidden="1">{"'REL CUSTODIF'!$B$1:$H$72"}</definedName>
    <definedName name="___arq1" localSheetId="9" hidden="1">{"'REL CUSTODIF'!$B$1:$H$72"}</definedName>
    <definedName name="___arq1" localSheetId="8" hidden="1">{"'REL CUSTODIF'!$B$1:$H$72"}</definedName>
    <definedName name="___arq1" localSheetId="7" hidden="1">{"'REL CUSTODIF'!$B$1:$H$72"}</definedName>
    <definedName name="___arq1" localSheetId="33" hidden="1">{"'REL CUSTODIF'!$B$1:$H$72"}</definedName>
    <definedName name="___arq1" localSheetId="32" hidden="1">{"'REL CUSTODIF'!$B$1:$H$72"}</definedName>
    <definedName name="___arq1" localSheetId="31" hidden="1">{"'REL CUSTODIF'!$B$1:$H$72"}</definedName>
    <definedName name="___arq1" localSheetId="29" hidden="1">{"'REL CUSTODIF'!$B$1:$H$72"}</definedName>
    <definedName name="___arq1" localSheetId="28" hidden="1">{"'REL CUSTODIF'!$B$1:$H$72"}</definedName>
    <definedName name="___arq1" localSheetId="27" hidden="1">{"'REL CUSTODIF'!$B$1:$H$72"}</definedName>
    <definedName name="___arq1" localSheetId="24" hidden="1">{"'REL CUSTODIF'!$B$1:$H$72"}</definedName>
    <definedName name="___arq1" localSheetId="26" hidden="1">{"'REL CUSTODIF'!$B$1:$H$72"}</definedName>
    <definedName name="___arq1" localSheetId="23" hidden="1">{"'REL CUSTODIF'!$B$1:$H$72"}</definedName>
    <definedName name="___arq1" localSheetId="22" hidden="1">{"'REL CUSTODIF'!$B$1:$H$72"}</definedName>
    <definedName name="___arq1" localSheetId="19" hidden="1">{"'REL CUSTODIF'!$B$1:$H$72"}</definedName>
    <definedName name="___arq1" localSheetId="21" hidden="1">{"'REL CUSTODIF'!$B$1:$H$72"}</definedName>
    <definedName name="___arq1" localSheetId="20" hidden="1">{"'REL CUSTODIF'!$B$1:$H$72"}</definedName>
    <definedName name="___arq1" localSheetId="18" hidden="1">{"'REL CUSTODIF'!$B$1:$H$72"}</definedName>
    <definedName name="___arq1" localSheetId="17" hidden="1">{"'REL CUSTODIF'!$B$1:$H$72"}</definedName>
    <definedName name="___arq1" localSheetId="15" hidden="1">{"'REL CUSTODIF'!$B$1:$H$72"}</definedName>
    <definedName name="___arq1" localSheetId="12" hidden="1">{"'REL CUSTODIF'!$B$1:$H$72"}</definedName>
    <definedName name="___arq1" localSheetId="38" hidden="1">{"'REL CUSTODIF'!$B$1:$H$72"}</definedName>
    <definedName name="___arq1" localSheetId="37" hidden="1">{"'REL CUSTODIF'!$B$1:$H$72"}</definedName>
    <definedName name="___arq1" localSheetId="36" hidden="1">{"'REL CUSTODIF'!$B$1:$H$72"}</definedName>
    <definedName name="___arq1" localSheetId="34" hidden="1">{"'REL CUSTODIF'!$B$1:$H$72"}</definedName>
    <definedName name="___arq1" localSheetId="35" hidden="1">{"'REL CUSTODIF'!$B$1:$H$72"}</definedName>
    <definedName name="___arq1" localSheetId="30" hidden="1">{"'REL CUSTODIF'!$B$1:$H$72"}</definedName>
    <definedName name="___arq1" hidden="1">{"'REL CUSTODIF'!$B$1:$H$72"}</definedName>
    <definedName name="___C">#REF!</definedName>
    <definedName name="___COD1">#REF!</definedName>
    <definedName name="___COD10">#REF!</definedName>
    <definedName name="___COD11">#REF!</definedName>
    <definedName name="___COD13">#REF!</definedName>
    <definedName name="___COD138">#REF!</definedName>
    <definedName name="___COD16">#REF!</definedName>
    <definedName name="___COD17">#REF!</definedName>
    <definedName name="___COD21">#REF!</definedName>
    <definedName name="___COD23">#REF!</definedName>
    <definedName name="___COD24">#REF!</definedName>
    <definedName name="___COD28">#REF!</definedName>
    <definedName name="___COD29">#REF!</definedName>
    <definedName name="___COD32">#REF!</definedName>
    <definedName name="___COD35">#REF!</definedName>
    <definedName name="___COD36">#REF!</definedName>
    <definedName name="___COD37">#REF!</definedName>
    <definedName name="___COD41">#REF!</definedName>
    <definedName name="___COD42">#REF!</definedName>
    <definedName name="___COD43">#REF!</definedName>
    <definedName name="___COD44">#REF!</definedName>
    <definedName name="___COD46">#REF!</definedName>
    <definedName name="___COD47">#REF!</definedName>
    <definedName name="___COD49">#REF!</definedName>
    <definedName name="___COD50">#REF!</definedName>
    <definedName name="___COD55">#REF!</definedName>
    <definedName name="___COD60">#REF!</definedName>
    <definedName name="___COD62">#REF!</definedName>
    <definedName name="___COD65">#REF!</definedName>
    <definedName name="___COD66">#REF!</definedName>
    <definedName name="___COD68">#REF!</definedName>
    <definedName name="___COD8">#REF!</definedName>
    <definedName name="___D1" localSheetId="25" hidden="1">{#N/A,#N/A,FALSE,"PCOL"}</definedName>
    <definedName name="___D1" localSheetId="16" hidden="1">{#N/A,#N/A,FALSE,"PCOL"}</definedName>
    <definedName name="___D1" localSheetId="14" hidden="1">{#N/A,#N/A,FALSE,"PCOL"}</definedName>
    <definedName name="___D1" localSheetId="13" hidden="1">{#N/A,#N/A,FALSE,"PCOL"}</definedName>
    <definedName name="___D1" localSheetId="11" hidden="1">{#N/A,#N/A,FALSE,"PCOL"}</definedName>
    <definedName name="___D1" localSheetId="10" hidden="1">{#N/A,#N/A,FALSE,"PCOL"}</definedName>
    <definedName name="___D1" localSheetId="9" hidden="1">{#N/A,#N/A,FALSE,"PCOL"}</definedName>
    <definedName name="___D1" localSheetId="8" hidden="1">{#N/A,#N/A,FALSE,"PCOL"}</definedName>
    <definedName name="___D1" localSheetId="7" hidden="1">{#N/A,#N/A,FALSE,"PCOL"}</definedName>
    <definedName name="___D1" localSheetId="33" hidden="1">{#N/A,#N/A,FALSE,"PCOL"}</definedName>
    <definedName name="___D1" localSheetId="32" hidden="1">{#N/A,#N/A,FALSE,"PCOL"}</definedName>
    <definedName name="___D1" localSheetId="31" hidden="1">{#N/A,#N/A,FALSE,"PCOL"}</definedName>
    <definedName name="___D1" localSheetId="29" hidden="1">{#N/A,#N/A,FALSE,"PCOL"}</definedName>
    <definedName name="___D1" localSheetId="28" hidden="1">{#N/A,#N/A,FALSE,"PCOL"}</definedName>
    <definedName name="___D1" localSheetId="27" hidden="1">{#N/A,#N/A,FALSE,"PCOL"}</definedName>
    <definedName name="___D1" localSheetId="24" hidden="1">{#N/A,#N/A,FALSE,"PCOL"}</definedName>
    <definedName name="___D1" localSheetId="26" hidden="1">{#N/A,#N/A,FALSE,"PCOL"}</definedName>
    <definedName name="___D1" localSheetId="23" hidden="1">{#N/A,#N/A,FALSE,"PCOL"}</definedName>
    <definedName name="___D1" localSheetId="22" hidden="1">{#N/A,#N/A,FALSE,"PCOL"}</definedName>
    <definedName name="___D1" localSheetId="19" hidden="1">{#N/A,#N/A,FALSE,"PCOL"}</definedName>
    <definedName name="___D1" localSheetId="21" hidden="1">{#N/A,#N/A,FALSE,"PCOL"}</definedName>
    <definedName name="___D1" localSheetId="20" hidden="1">{#N/A,#N/A,FALSE,"PCOL"}</definedName>
    <definedName name="___D1" localSheetId="18" hidden="1">{#N/A,#N/A,FALSE,"PCOL"}</definedName>
    <definedName name="___D1" localSheetId="17" hidden="1">{#N/A,#N/A,FALSE,"PCOL"}</definedName>
    <definedName name="___D1" localSheetId="15" hidden="1">{#N/A,#N/A,FALSE,"PCOL"}</definedName>
    <definedName name="___D1" localSheetId="12" hidden="1">{#N/A,#N/A,FALSE,"PCOL"}</definedName>
    <definedName name="___D1" localSheetId="38" hidden="1">{#N/A,#N/A,FALSE,"PCOL"}</definedName>
    <definedName name="___D1" localSheetId="37" hidden="1">{#N/A,#N/A,FALSE,"PCOL"}</definedName>
    <definedName name="___D1" localSheetId="36" hidden="1">{#N/A,#N/A,FALSE,"PCOL"}</definedName>
    <definedName name="___D1" localSheetId="34" hidden="1">{#N/A,#N/A,FALSE,"PCOL"}</definedName>
    <definedName name="___D1" localSheetId="35" hidden="1">{#N/A,#N/A,FALSE,"PCOL"}</definedName>
    <definedName name="___D1" localSheetId="30" hidden="1">{#N/A,#N/A,FALSE,"PCOL"}</definedName>
    <definedName name="___D1" hidden="1">{#N/A,#N/A,FALSE,"PCOL"}</definedName>
    <definedName name="___DEF2" localSheetId="25" hidden="1">{#N/A,#N/A,FALSE,"DEF1";#N/A,#N/A,FALSE,"DEF2";#N/A,#N/A,FALSE,"DEF3"}</definedName>
    <definedName name="___DEF2" localSheetId="16" hidden="1">{#N/A,#N/A,FALSE,"DEF1";#N/A,#N/A,FALSE,"DEF2";#N/A,#N/A,FALSE,"DEF3"}</definedName>
    <definedName name="___DEF2" localSheetId="14" hidden="1">{#N/A,#N/A,FALSE,"DEF1";#N/A,#N/A,FALSE,"DEF2";#N/A,#N/A,FALSE,"DEF3"}</definedName>
    <definedName name="___DEF2" localSheetId="13" hidden="1">{#N/A,#N/A,FALSE,"DEF1";#N/A,#N/A,FALSE,"DEF2";#N/A,#N/A,FALSE,"DEF3"}</definedName>
    <definedName name="___DEF2" localSheetId="11" hidden="1">{#N/A,#N/A,FALSE,"DEF1";#N/A,#N/A,FALSE,"DEF2";#N/A,#N/A,FALSE,"DEF3"}</definedName>
    <definedName name="___DEF2" localSheetId="10" hidden="1">{#N/A,#N/A,FALSE,"DEF1";#N/A,#N/A,FALSE,"DEF2";#N/A,#N/A,FALSE,"DEF3"}</definedName>
    <definedName name="___DEF2" localSheetId="9" hidden="1">{#N/A,#N/A,FALSE,"DEF1";#N/A,#N/A,FALSE,"DEF2";#N/A,#N/A,FALSE,"DEF3"}</definedName>
    <definedName name="___DEF2" localSheetId="8" hidden="1">{#N/A,#N/A,FALSE,"DEF1";#N/A,#N/A,FALSE,"DEF2";#N/A,#N/A,FALSE,"DEF3"}</definedName>
    <definedName name="___DEF2" localSheetId="7" hidden="1">{#N/A,#N/A,FALSE,"DEF1";#N/A,#N/A,FALSE,"DEF2";#N/A,#N/A,FALSE,"DEF3"}</definedName>
    <definedName name="___DEF2" localSheetId="33" hidden="1">{#N/A,#N/A,FALSE,"DEF1";#N/A,#N/A,FALSE,"DEF2";#N/A,#N/A,FALSE,"DEF3"}</definedName>
    <definedName name="___DEF2" localSheetId="32" hidden="1">{#N/A,#N/A,FALSE,"DEF1";#N/A,#N/A,FALSE,"DEF2";#N/A,#N/A,FALSE,"DEF3"}</definedName>
    <definedName name="___DEF2" localSheetId="31" hidden="1">{#N/A,#N/A,FALSE,"DEF1";#N/A,#N/A,FALSE,"DEF2";#N/A,#N/A,FALSE,"DEF3"}</definedName>
    <definedName name="___DEF2" localSheetId="29" hidden="1">{#N/A,#N/A,FALSE,"DEF1";#N/A,#N/A,FALSE,"DEF2";#N/A,#N/A,FALSE,"DEF3"}</definedName>
    <definedName name="___DEF2" localSheetId="28" hidden="1">{#N/A,#N/A,FALSE,"DEF1";#N/A,#N/A,FALSE,"DEF2";#N/A,#N/A,FALSE,"DEF3"}</definedName>
    <definedName name="___DEF2" localSheetId="27" hidden="1">{#N/A,#N/A,FALSE,"DEF1";#N/A,#N/A,FALSE,"DEF2";#N/A,#N/A,FALSE,"DEF3"}</definedName>
    <definedName name="___DEF2" localSheetId="24" hidden="1">{#N/A,#N/A,FALSE,"DEF1";#N/A,#N/A,FALSE,"DEF2";#N/A,#N/A,FALSE,"DEF3"}</definedName>
    <definedName name="___DEF2" localSheetId="26" hidden="1">{#N/A,#N/A,FALSE,"DEF1";#N/A,#N/A,FALSE,"DEF2";#N/A,#N/A,FALSE,"DEF3"}</definedName>
    <definedName name="___DEF2" localSheetId="23" hidden="1">{#N/A,#N/A,FALSE,"DEF1";#N/A,#N/A,FALSE,"DEF2";#N/A,#N/A,FALSE,"DEF3"}</definedName>
    <definedName name="___DEF2" localSheetId="22" hidden="1">{#N/A,#N/A,FALSE,"DEF1";#N/A,#N/A,FALSE,"DEF2";#N/A,#N/A,FALSE,"DEF3"}</definedName>
    <definedName name="___DEF2" localSheetId="19" hidden="1">{#N/A,#N/A,FALSE,"DEF1";#N/A,#N/A,FALSE,"DEF2";#N/A,#N/A,FALSE,"DEF3"}</definedName>
    <definedName name="___DEF2" localSheetId="21" hidden="1">{#N/A,#N/A,FALSE,"DEF1";#N/A,#N/A,FALSE,"DEF2";#N/A,#N/A,FALSE,"DEF3"}</definedName>
    <definedName name="___DEF2" localSheetId="20" hidden="1">{#N/A,#N/A,FALSE,"DEF1";#N/A,#N/A,FALSE,"DEF2";#N/A,#N/A,FALSE,"DEF3"}</definedName>
    <definedName name="___DEF2" localSheetId="18" hidden="1">{#N/A,#N/A,FALSE,"DEF1";#N/A,#N/A,FALSE,"DEF2";#N/A,#N/A,FALSE,"DEF3"}</definedName>
    <definedName name="___DEF2" localSheetId="17" hidden="1">{#N/A,#N/A,FALSE,"DEF1";#N/A,#N/A,FALSE,"DEF2";#N/A,#N/A,FALSE,"DEF3"}</definedName>
    <definedName name="___DEF2" localSheetId="15" hidden="1">{#N/A,#N/A,FALSE,"DEF1";#N/A,#N/A,FALSE,"DEF2";#N/A,#N/A,FALSE,"DEF3"}</definedName>
    <definedName name="___DEF2" localSheetId="12" hidden="1">{#N/A,#N/A,FALSE,"DEF1";#N/A,#N/A,FALSE,"DEF2";#N/A,#N/A,FALSE,"DEF3"}</definedName>
    <definedName name="___DEF2" localSheetId="38" hidden="1">{#N/A,#N/A,FALSE,"DEF1";#N/A,#N/A,FALSE,"DEF2";#N/A,#N/A,FALSE,"DEF3"}</definedName>
    <definedName name="___DEF2" localSheetId="37" hidden="1">{#N/A,#N/A,FALSE,"DEF1";#N/A,#N/A,FALSE,"DEF2";#N/A,#N/A,FALSE,"DEF3"}</definedName>
    <definedName name="___DEF2" localSheetId="36" hidden="1">{#N/A,#N/A,FALSE,"DEF1";#N/A,#N/A,FALSE,"DEF2";#N/A,#N/A,FALSE,"DEF3"}</definedName>
    <definedName name="___DEF2" localSheetId="34" hidden="1">{#N/A,#N/A,FALSE,"DEF1";#N/A,#N/A,FALSE,"DEF2";#N/A,#N/A,FALSE,"DEF3"}</definedName>
    <definedName name="___DEF2" localSheetId="35" hidden="1">{#N/A,#N/A,FALSE,"DEF1";#N/A,#N/A,FALSE,"DEF2";#N/A,#N/A,FALSE,"DEF3"}</definedName>
    <definedName name="___DEF2" localSheetId="30" hidden="1">{#N/A,#N/A,FALSE,"DEF1";#N/A,#N/A,FALSE,"DEF2";#N/A,#N/A,FALSE,"DEF3"}</definedName>
    <definedName name="___DEF2" hidden="1">{#N/A,#N/A,FALSE,"DEF1";#N/A,#N/A,FALSE,"DEF2";#N/A,#N/A,FALSE,"DEF3"}</definedName>
    <definedName name="___DEF3" localSheetId="25" hidden="1">{#N/A,#N/A,FALSE,"DEF1";#N/A,#N/A,FALSE,"DEF2";#N/A,#N/A,FALSE,"DEF3"}</definedName>
    <definedName name="___DEF3" localSheetId="16" hidden="1">{#N/A,#N/A,FALSE,"DEF1";#N/A,#N/A,FALSE,"DEF2";#N/A,#N/A,FALSE,"DEF3"}</definedName>
    <definedName name="___DEF3" localSheetId="14" hidden="1">{#N/A,#N/A,FALSE,"DEF1";#N/A,#N/A,FALSE,"DEF2";#N/A,#N/A,FALSE,"DEF3"}</definedName>
    <definedName name="___DEF3" localSheetId="13" hidden="1">{#N/A,#N/A,FALSE,"DEF1";#N/A,#N/A,FALSE,"DEF2";#N/A,#N/A,FALSE,"DEF3"}</definedName>
    <definedName name="___DEF3" localSheetId="11" hidden="1">{#N/A,#N/A,FALSE,"DEF1";#N/A,#N/A,FALSE,"DEF2";#N/A,#N/A,FALSE,"DEF3"}</definedName>
    <definedName name="___DEF3" localSheetId="10" hidden="1">{#N/A,#N/A,FALSE,"DEF1";#N/A,#N/A,FALSE,"DEF2";#N/A,#N/A,FALSE,"DEF3"}</definedName>
    <definedName name="___DEF3" localSheetId="9" hidden="1">{#N/A,#N/A,FALSE,"DEF1";#N/A,#N/A,FALSE,"DEF2";#N/A,#N/A,FALSE,"DEF3"}</definedName>
    <definedName name="___DEF3" localSheetId="8" hidden="1">{#N/A,#N/A,FALSE,"DEF1";#N/A,#N/A,FALSE,"DEF2";#N/A,#N/A,FALSE,"DEF3"}</definedName>
    <definedName name="___DEF3" localSheetId="7" hidden="1">{#N/A,#N/A,FALSE,"DEF1";#N/A,#N/A,FALSE,"DEF2";#N/A,#N/A,FALSE,"DEF3"}</definedName>
    <definedName name="___DEF3" localSheetId="33" hidden="1">{#N/A,#N/A,FALSE,"DEF1";#N/A,#N/A,FALSE,"DEF2";#N/A,#N/A,FALSE,"DEF3"}</definedName>
    <definedName name="___DEF3" localSheetId="32" hidden="1">{#N/A,#N/A,FALSE,"DEF1";#N/A,#N/A,FALSE,"DEF2";#N/A,#N/A,FALSE,"DEF3"}</definedName>
    <definedName name="___DEF3" localSheetId="31" hidden="1">{#N/A,#N/A,FALSE,"DEF1";#N/A,#N/A,FALSE,"DEF2";#N/A,#N/A,FALSE,"DEF3"}</definedName>
    <definedName name="___DEF3" localSheetId="29" hidden="1">{#N/A,#N/A,FALSE,"DEF1";#N/A,#N/A,FALSE,"DEF2";#N/A,#N/A,FALSE,"DEF3"}</definedName>
    <definedName name="___DEF3" localSheetId="28" hidden="1">{#N/A,#N/A,FALSE,"DEF1";#N/A,#N/A,FALSE,"DEF2";#N/A,#N/A,FALSE,"DEF3"}</definedName>
    <definedName name="___DEF3" localSheetId="27" hidden="1">{#N/A,#N/A,FALSE,"DEF1";#N/A,#N/A,FALSE,"DEF2";#N/A,#N/A,FALSE,"DEF3"}</definedName>
    <definedName name="___DEF3" localSheetId="24" hidden="1">{#N/A,#N/A,FALSE,"DEF1";#N/A,#N/A,FALSE,"DEF2";#N/A,#N/A,FALSE,"DEF3"}</definedName>
    <definedName name="___DEF3" localSheetId="26" hidden="1">{#N/A,#N/A,FALSE,"DEF1";#N/A,#N/A,FALSE,"DEF2";#N/A,#N/A,FALSE,"DEF3"}</definedName>
    <definedName name="___DEF3" localSheetId="23" hidden="1">{#N/A,#N/A,FALSE,"DEF1";#N/A,#N/A,FALSE,"DEF2";#N/A,#N/A,FALSE,"DEF3"}</definedName>
    <definedName name="___DEF3" localSheetId="22" hidden="1">{#N/A,#N/A,FALSE,"DEF1";#N/A,#N/A,FALSE,"DEF2";#N/A,#N/A,FALSE,"DEF3"}</definedName>
    <definedName name="___DEF3" localSheetId="19" hidden="1">{#N/A,#N/A,FALSE,"DEF1";#N/A,#N/A,FALSE,"DEF2";#N/A,#N/A,FALSE,"DEF3"}</definedName>
    <definedName name="___DEF3" localSheetId="21" hidden="1">{#N/A,#N/A,FALSE,"DEF1";#N/A,#N/A,FALSE,"DEF2";#N/A,#N/A,FALSE,"DEF3"}</definedName>
    <definedName name="___DEF3" localSheetId="20" hidden="1">{#N/A,#N/A,FALSE,"DEF1";#N/A,#N/A,FALSE,"DEF2";#N/A,#N/A,FALSE,"DEF3"}</definedName>
    <definedName name="___DEF3" localSheetId="18" hidden="1">{#N/A,#N/A,FALSE,"DEF1";#N/A,#N/A,FALSE,"DEF2";#N/A,#N/A,FALSE,"DEF3"}</definedName>
    <definedName name="___DEF3" localSheetId="17" hidden="1">{#N/A,#N/A,FALSE,"DEF1";#N/A,#N/A,FALSE,"DEF2";#N/A,#N/A,FALSE,"DEF3"}</definedName>
    <definedName name="___DEF3" localSheetId="15" hidden="1">{#N/A,#N/A,FALSE,"DEF1";#N/A,#N/A,FALSE,"DEF2";#N/A,#N/A,FALSE,"DEF3"}</definedName>
    <definedName name="___DEF3" localSheetId="12" hidden="1">{#N/A,#N/A,FALSE,"DEF1";#N/A,#N/A,FALSE,"DEF2";#N/A,#N/A,FALSE,"DEF3"}</definedName>
    <definedName name="___DEF3" localSheetId="38" hidden="1">{#N/A,#N/A,FALSE,"DEF1";#N/A,#N/A,FALSE,"DEF2";#N/A,#N/A,FALSE,"DEF3"}</definedName>
    <definedName name="___DEF3" localSheetId="37" hidden="1">{#N/A,#N/A,FALSE,"DEF1";#N/A,#N/A,FALSE,"DEF2";#N/A,#N/A,FALSE,"DEF3"}</definedName>
    <definedName name="___DEF3" localSheetId="36" hidden="1">{#N/A,#N/A,FALSE,"DEF1";#N/A,#N/A,FALSE,"DEF2";#N/A,#N/A,FALSE,"DEF3"}</definedName>
    <definedName name="___DEF3" localSheetId="34" hidden="1">{#N/A,#N/A,FALSE,"DEF1";#N/A,#N/A,FALSE,"DEF2";#N/A,#N/A,FALSE,"DEF3"}</definedName>
    <definedName name="___DEF3" localSheetId="35" hidden="1">{#N/A,#N/A,FALSE,"DEF1";#N/A,#N/A,FALSE,"DEF2";#N/A,#N/A,FALSE,"DEF3"}</definedName>
    <definedName name="___DEF3" localSheetId="30" hidden="1">{#N/A,#N/A,FALSE,"DEF1";#N/A,#N/A,FALSE,"DEF2";#N/A,#N/A,FALSE,"DEF3"}</definedName>
    <definedName name="___DEF3" hidden="1">{#N/A,#N/A,FALSE,"DEF1";#N/A,#N/A,FALSE,"DEF2";#N/A,#N/A,FALSE,"DEF3"}</definedName>
    <definedName name="___efc10" localSheetId="25" hidden="1">{"'RR'!$A$2:$E$81"}</definedName>
    <definedName name="___efc10" localSheetId="16" hidden="1">{"'RR'!$A$2:$E$81"}</definedName>
    <definedName name="___efc10" localSheetId="14" hidden="1">{"'RR'!$A$2:$E$81"}</definedName>
    <definedName name="___efc10" localSheetId="13" hidden="1">{"'RR'!$A$2:$E$81"}</definedName>
    <definedName name="___efc10" localSheetId="11" hidden="1">{"'RR'!$A$2:$E$81"}</definedName>
    <definedName name="___efc10" localSheetId="10" hidden="1">{"'RR'!$A$2:$E$81"}</definedName>
    <definedName name="___efc10" localSheetId="9" hidden="1">{"'RR'!$A$2:$E$81"}</definedName>
    <definedName name="___efc10" localSheetId="8" hidden="1">{"'RR'!$A$2:$E$81"}</definedName>
    <definedName name="___efc10" localSheetId="7" hidden="1">{"'RR'!$A$2:$E$81"}</definedName>
    <definedName name="___efc10" localSheetId="33" hidden="1">{"'RR'!$A$2:$E$81"}</definedName>
    <definedName name="___efc10" localSheetId="32" hidden="1">{"'RR'!$A$2:$E$81"}</definedName>
    <definedName name="___efc10" localSheetId="31" hidden="1">{"'RR'!$A$2:$E$81"}</definedName>
    <definedName name="___efc10" localSheetId="29" hidden="1">{"'RR'!$A$2:$E$81"}</definedName>
    <definedName name="___efc10" localSheetId="28" hidden="1">{"'RR'!$A$2:$E$81"}</definedName>
    <definedName name="___efc10" localSheetId="27" hidden="1">{"'RR'!$A$2:$E$81"}</definedName>
    <definedName name="___efc10" localSheetId="24" hidden="1">{"'RR'!$A$2:$E$81"}</definedName>
    <definedName name="___efc10" localSheetId="26" hidden="1">{"'RR'!$A$2:$E$81"}</definedName>
    <definedName name="___efc10" localSheetId="23" hidden="1">{"'RR'!$A$2:$E$81"}</definedName>
    <definedName name="___efc10" localSheetId="22" hidden="1">{"'RR'!$A$2:$E$81"}</definedName>
    <definedName name="___efc10" localSheetId="19" hidden="1">{"'RR'!$A$2:$E$81"}</definedName>
    <definedName name="___efc10" localSheetId="21" hidden="1">{"'RR'!$A$2:$E$81"}</definedName>
    <definedName name="___efc10" localSheetId="20" hidden="1">{"'RR'!$A$2:$E$81"}</definedName>
    <definedName name="___efc10" localSheetId="18" hidden="1">{"'RR'!$A$2:$E$81"}</definedName>
    <definedName name="___efc10" localSheetId="17" hidden="1">{"'RR'!$A$2:$E$81"}</definedName>
    <definedName name="___efc10" localSheetId="15" hidden="1">{"'RR'!$A$2:$E$81"}</definedName>
    <definedName name="___efc10" localSheetId="12" hidden="1">{"'RR'!$A$2:$E$81"}</definedName>
    <definedName name="___efc10" localSheetId="38" hidden="1">{"'RR'!$A$2:$E$81"}</definedName>
    <definedName name="___efc10" localSheetId="37" hidden="1">{"'RR'!$A$2:$E$81"}</definedName>
    <definedName name="___efc10" localSheetId="36" hidden="1">{"'RR'!$A$2:$E$81"}</definedName>
    <definedName name="___efc10" localSheetId="34" hidden="1">{"'RR'!$A$2:$E$81"}</definedName>
    <definedName name="___efc10" localSheetId="35" hidden="1">{"'RR'!$A$2:$E$81"}</definedName>
    <definedName name="___efc10" localSheetId="30" hidden="1">{"'RR'!$A$2:$E$81"}</definedName>
    <definedName name="___efc10" hidden="1">{"'RR'!$A$2:$E$81"}</definedName>
    <definedName name="___EFC2" localSheetId="25" hidden="1">{"'RR'!$A$2:$E$81"}</definedName>
    <definedName name="___EFC2" localSheetId="16" hidden="1">{"'RR'!$A$2:$E$81"}</definedName>
    <definedName name="___EFC2" localSheetId="14" hidden="1">{"'RR'!$A$2:$E$81"}</definedName>
    <definedName name="___EFC2" localSheetId="13" hidden="1">{"'RR'!$A$2:$E$81"}</definedName>
    <definedName name="___EFC2" localSheetId="11" hidden="1">{"'RR'!$A$2:$E$81"}</definedName>
    <definedName name="___EFC2" localSheetId="10" hidden="1">{"'RR'!$A$2:$E$81"}</definedName>
    <definedName name="___EFC2" localSheetId="9" hidden="1">{"'RR'!$A$2:$E$81"}</definedName>
    <definedName name="___EFC2" localSheetId="8" hidden="1">{"'RR'!$A$2:$E$81"}</definedName>
    <definedName name="___EFC2" localSheetId="7" hidden="1">{"'RR'!$A$2:$E$81"}</definedName>
    <definedName name="___EFC2" localSheetId="33" hidden="1">{"'RR'!$A$2:$E$81"}</definedName>
    <definedName name="___EFC2" localSheetId="32" hidden="1">{"'RR'!$A$2:$E$81"}</definedName>
    <definedName name="___EFC2" localSheetId="31" hidden="1">{"'RR'!$A$2:$E$81"}</definedName>
    <definedName name="___EFC2" localSheetId="29" hidden="1">{"'RR'!$A$2:$E$81"}</definedName>
    <definedName name="___EFC2" localSheetId="28" hidden="1">{"'RR'!$A$2:$E$81"}</definedName>
    <definedName name="___EFC2" localSheetId="27" hidden="1">{"'RR'!$A$2:$E$81"}</definedName>
    <definedName name="___EFC2" localSheetId="24" hidden="1">{"'RR'!$A$2:$E$81"}</definedName>
    <definedName name="___EFC2" localSheetId="26" hidden="1">{"'RR'!$A$2:$E$81"}</definedName>
    <definedName name="___EFC2" localSheetId="23" hidden="1">{"'RR'!$A$2:$E$81"}</definedName>
    <definedName name="___EFC2" localSheetId="22" hidden="1">{"'RR'!$A$2:$E$81"}</definedName>
    <definedName name="___EFC2" localSheetId="19" hidden="1">{"'RR'!$A$2:$E$81"}</definedName>
    <definedName name="___EFC2" localSheetId="21" hidden="1">{"'RR'!$A$2:$E$81"}</definedName>
    <definedName name="___EFC2" localSheetId="20" hidden="1">{"'RR'!$A$2:$E$81"}</definedName>
    <definedName name="___EFC2" localSheetId="18" hidden="1">{"'RR'!$A$2:$E$81"}</definedName>
    <definedName name="___EFC2" localSheetId="17" hidden="1">{"'RR'!$A$2:$E$81"}</definedName>
    <definedName name="___EFC2" localSheetId="15" hidden="1">{"'RR'!$A$2:$E$81"}</definedName>
    <definedName name="___EFC2" localSheetId="12" hidden="1">{"'RR'!$A$2:$E$81"}</definedName>
    <definedName name="___EFC2" localSheetId="38" hidden="1">{"'RR'!$A$2:$E$81"}</definedName>
    <definedName name="___EFC2" localSheetId="37" hidden="1">{"'RR'!$A$2:$E$81"}</definedName>
    <definedName name="___EFC2" localSheetId="36" hidden="1">{"'RR'!$A$2:$E$81"}</definedName>
    <definedName name="___EFC2" localSheetId="34" hidden="1">{"'RR'!$A$2:$E$81"}</definedName>
    <definedName name="___EFC2" localSheetId="35" hidden="1">{"'RR'!$A$2:$E$81"}</definedName>
    <definedName name="___EFC2" localSheetId="30" hidden="1">{"'RR'!$A$2:$E$81"}</definedName>
    <definedName name="___EFC2" hidden="1">{"'RR'!$A$2:$E$81"}</definedName>
    <definedName name="___EFC3" localSheetId="25" hidden="1">{"'RR'!$A$2:$E$81"}</definedName>
    <definedName name="___EFC3" localSheetId="16" hidden="1">{"'RR'!$A$2:$E$81"}</definedName>
    <definedName name="___EFC3" localSheetId="14" hidden="1">{"'RR'!$A$2:$E$81"}</definedName>
    <definedName name="___EFC3" localSheetId="13" hidden="1">{"'RR'!$A$2:$E$81"}</definedName>
    <definedName name="___EFC3" localSheetId="11" hidden="1">{"'RR'!$A$2:$E$81"}</definedName>
    <definedName name="___EFC3" localSheetId="10" hidden="1">{"'RR'!$A$2:$E$81"}</definedName>
    <definedName name="___EFC3" localSheetId="9" hidden="1">{"'RR'!$A$2:$E$81"}</definedName>
    <definedName name="___EFC3" localSheetId="8" hidden="1">{"'RR'!$A$2:$E$81"}</definedName>
    <definedName name="___EFC3" localSheetId="7" hidden="1">{"'RR'!$A$2:$E$81"}</definedName>
    <definedName name="___EFC3" localSheetId="33" hidden="1">{"'RR'!$A$2:$E$81"}</definedName>
    <definedName name="___EFC3" localSheetId="32" hidden="1">{"'RR'!$A$2:$E$81"}</definedName>
    <definedName name="___EFC3" localSheetId="31" hidden="1">{"'RR'!$A$2:$E$81"}</definedName>
    <definedName name="___EFC3" localSheetId="29" hidden="1">{"'RR'!$A$2:$E$81"}</definedName>
    <definedName name="___EFC3" localSheetId="28" hidden="1">{"'RR'!$A$2:$E$81"}</definedName>
    <definedName name="___EFC3" localSheetId="27" hidden="1">{"'RR'!$A$2:$E$81"}</definedName>
    <definedName name="___EFC3" localSheetId="24" hidden="1">{"'RR'!$A$2:$E$81"}</definedName>
    <definedName name="___EFC3" localSheetId="26" hidden="1">{"'RR'!$A$2:$E$81"}</definedName>
    <definedName name="___EFC3" localSheetId="23" hidden="1">{"'RR'!$A$2:$E$81"}</definedName>
    <definedName name="___EFC3" localSheetId="22" hidden="1">{"'RR'!$A$2:$E$81"}</definedName>
    <definedName name="___EFC3" localSheetId="19" hidden="1">{"'RR'!$A$2:$E$81"}</definedName>
    <definedName name="___EFC3" localSheetId="21" hidden="1">{"'RR'!$A$2:$E$81"}</definedName>
    <definedName name="___EFC3" localSheetId="20" hidden="1">{"'RR'!$A$2:$E$81"}</definedName>
    <definedName name="___EFC3" localSheetId="18" hidden="1">{"'RR'!$A$2:$E$81"}</definedName>
    <definedName name="___EFC3" localSheetId="17" hidden="1">{"'RR'!$A$2:$E$81"}</definedName>
    <definedName name="___EFC3" localSheetId="15" hidden="1">{"'RR'!$A$2:$E$81"}</definedName>
    <definedName name="___EFC3" localSheetId="12" hidden="1">{"'RR'!$A$2:$E$81"}</definedName>
    <definedName name="___EFC3" localSheetId="38" hidden="1">{"'RR'!$A$2:$E$81"}</definedName>
    <definedName name="___EFC3" localSheetId="37" hidden="1">{"'RR'!$A$2:$E$81"}</definedName>
    <definedName name="___EFC3" localSheetId="36" hidden="1">{"'RR'!$A$2:$E$81"}</definedName>
    <definedName name="___EFC3" localSheetId="34" hidden="1">{"'RR'!$A$2:$E$81"}</definedName>
    <definedName name="___EFC3" localSheetId="35" hidden="1">{"'RR'!$A$2:$E$81"}</definedName>
    <definedName name="___EFC3" localSheetId="30" hidden="1">{"'RR'!$A$2:$E$81"}</definedName>
    <definedName name="___EFC3" hidden="1">{"'RR'!$A$2:$E$81"}</definedName>
    <definedName name="___EFC4" localSheetId="25" hidden="1">{"'RR'!$A$2:$E$81"}</definedName>
    <definedName name="___EFC4" localSheetId="16" hidden="1">{"'RR'!$A$2:$E$81"}</definedName>
    <definedName name="___EFC4" localSheetId="14" hidden="1">{"'RR'!$A$2:$E$81"}</definedName>
    <definedName name="___EFC4" localSheetId="13" hidden="1">{"'RR'!$A$2:$E$81"}</definedName>
    <definedName name="___EFC4" localSheetId="11" hidden="1">{"'RR'!$A$2:$E$81"}</definedName>
    <definedName name="___EFC4" localSheetId="10" hidden="1">{"'RR'!$A$2:$E$81"}</definedName>
    <definedName name="___EFC4" localSheetId="9" hidden="1">{"'RR'!$A$2:$E$81"}</definedName>
    <definedName name="___EFC4" localSheetId="8" hidden="1">{"'RR'!$A$2:$E$81"}</definedName>
    <definedName name="___EFC4" localSheetId="7" hidden="1">{"'RR'!$A$2:$E$81"}</definedName>
    <definedName name="___EFC4" localSheetId="33" hidden="1">{"'RR'!$A$2:$E$81"}</definedName>
    <definedName name="___EFC4" localSheetId="32" hidden="1">{"'RR'!$A$2:$E$81"}</definedName>
    <definedName name="___EFC4" localSheetId="31" hidden="1">{"'RR'!$A$2:$E$81"}</definedName>
    <definedName name="___EFC4" localSheetId="29" hidden="1">{"'RR'!$A$2:$E$81"}</definedName>
    <definedName name="___EFC4" localSheetId="28" hidden="1">{"'RR'!$A$2:$E$81"}</definedName>
    <definedName name="___EFC4" localSheetId="27" hidden="1">{"'RR'!$A$2:$E$81"}</definedName>
    <definedName name="___EFC4" localSheetId="24" hidden="1">{"'RR'!$A$2:$E$81"}</definedName>
    <definedName name="___EFC4" localSheetId="26" hidden="1">{"'RR'!$A$2:$E$81"}</definedName>
    <definedName name="___EFC4" localSheetId="23" hidden="1">{"'RR'!$A$2:$E$81"}</definedName>
    <definedName name="___EFC4" localSheetId="22" hidden="1">{"'RR'!$A$2:$E$81"}</definedName>
    <definedName name="___EFC4" localSheetId="19" hidden="1">{"'RR'!$A$2:$E$81"}</definedName>
    <definedName name="___EFC4" localSheetId="21" hidden="1">{"'RR'!$A$2:$E$81"}</definedName>
    <definedName name="___EFC4" localSheetId="20" hidden="1">{"'RR'!$A$2:$E$81"}</definedName>
    <definedName name="___EFC4" localSheetId="18" hidden="1">{"'RR'!$A$2:$E$81"}</definedName>
    <definedName name="___EFC4" localSheetId="17" hidden="1">{"'RR'!$A$2:$E$81"}</definedName>
    <definedName name="___EFC4" localSheetId="15" hidden="1">{"'RR'!$A$2:$E$81"}</definedName>
    <definedName name="___EFC4" localSheetId="12" hidden="1">{"'RR'!$A$2:$E$81"}</definedName>
    <definedName name="___EFC4" localSheetId="38" hidden="1">{"'RR'!$A$2:$E$81"}</definedName>
    <definedName name="___EFC4" localSheetId="37" hidden="1">{"'RR'!$A$2:$E$81"}</definedName>
    <definedName name="___EFC4" localSheetId="36" hidden="1">{"'RR'!$A$2:$E$81"}</definedName>
    <definedName name="___EFC4" localSheetId="34" hidden="1">{"'RR'!$A$2:$E$81"}</definedName>
    <definedName name="___EFC4" localSheetId="35" hidden="1">{"'RR'!$A$2:$E$81"}</definedName>
    <definedName name="___EFC4" localSheetId="30" hidden="1">{"'RR'!$A$2:$E$81"}</definedName>
    <definedName name="___EFC4" hidden="1">{"'RR'!$A$2:$E$81"}</definedName>
    <definedName name="___EQP1">#REF!</definedName>
    <definedName name="___EQP2">#REF!</definedName>
    <definedName name="___EQP3">#REF!</definedName>
    <definedName name="___EQP4">#REF!</definedName>
    <definedName name="___EQP5">#REF!</definedName>
    <definedName name="___EQP6">#REF!</definedName>
    <definedName name="___F99000">#REF!</definedName>
    <definedName name="___ffp16" localSheetId="25" hidden="1">{"'gráf jan00'!$A$1:$AK$41"}</definedName>
    <definedName name="___ffp16" localSheetId="16" hidden="1">{"'gráf jan00'!$A$1:$AK$41"}</definedName>
    <definedName name="___ffp16" localSheetId="14" hidden="1">{"'gráf jan00'!$A$1:$AK$41"}</definedName>
    <definedName name="___ffp16" localSheetId="13" hidden="1">{"'gráf jan00'!$A$1:$AK$41"}</definedName>
    <definedName name="___ffp16" localSheetId="11" hidden="1">{"'gráf jan00'!$A$1:$AK$41"}</definedName>
    <definedName name="___ffp16" localSheetId="10" hidden="1">{"'gráf jan00'!$A$1:$AK$41"}</definedName>
    <definedName name="___ffp16" localSheetId="9" hidden="1">{"'gráf jan00'!$A$1:$AK$41"}</definedName>
    <definedName name="___ffp16" localSheetId="8" hidden="1">{"'gráf jan00'!$A$1:$AK$41"}</definedName>
    <definedName name="___ffp16" localSheetId="7" hidden="1">{"'gráf jan00'!$A$1:$AK$41"}</definedName>
    <definedName name="___ffp16" localSheetId="33" hidden="1">{"'gráf jan00'!$A$1:$AK$41"}</definedName>
    <definedName name="___ffp16" localSheetId="32" hidden="1">{"'gráf jan00'!$A$1:$AK$41"}</definedName>
    <definedName name="___ffp16" localSheetId="31" hidden="1">{"'gráf jan00'!$A$1:$AK$41"}</definedName>
    <definedName name="___ffp16" localSheetId="29" hidden="1">{"'gráf jan00'!$A$1:$AK$41"}</definedName>
    <definedName name="___ffp16" localSheetId="28" hidden="1">{"'gráf jan00'!$A$1:$AK$41"}</definedName>
    <definedName name="___ffp16" localSheetId="27" hidden="1">{"'gráf jan00'!$A$1:$AK$41"}</definedName>
    <definedName name="___ffp16" localSheetId="24" hidden="1">{"'gráf jan00'!$A$1:$AK$41"}</definedName>
    <definedName name="___ffp16" localSheetId="26" hidden="1">{"'gráf jan00'!$A$1:$AK$41"}</definedName>
    <definedName name="___ffp16" localSheetId="23" hidden="1">{"'gráf jan00'!$A$1:$AK$41"}</definedName>
    <definedName name="___ffp16" localSheetId="22" hidden="1">{"'gráf jan00'!$A$1:$AK$41"}</definedName>
    <definedName name="___ffp16" localSheetId="19" hidden="1">{"'gráf jan00'!$A$1:$AK$41"}</definedName>
    <definedName name="___ffp16" localSheetId="21" hidden="1">{"'gráf jan00'!$A$1:$AK$41"}</definedName>
    <definedName name="___ffp16" localSheetId="20" hidden="1">{"'gráf jan00'!$A$1:$AK$41"}</definedName>
    <definedName name="___ffp16" localSheetId="18" hidden="1">{"'gráf jan00'!$A$1:$AK$41"}</definedName>
    <definedName name="___ffp16" localSheetId="17" hidden="1">{"'gráf jan00'!$A$1:$AK$41"}</definedName>
    <definedName name="___ffp16" localSheetId="15" hidden="1">{"'gráf jan00'!$A$1:$AK$41"}</definedName>
    <definedName name="___ffp16" localSheetId="12" hidden="1">{"'gráf jan00'!$A$1:$AK$41"}</definedName>
    <definedName name="___ffp16" localSheetId="38" hidden="1">{"'gráf jan00'!$A$1:$AK$41"}</definedName>
    <definedName name="___ffp16" localSheetId="37" hidden="1">{"'gráf jan00'!$A$1:$AK$41"}</definedName>
    <definedName name="___ffp16" localSheetId="36" hidden="1">{"'gráf jan00'!$A$1:$AK$41"}</definedName>
    <definedName name="___ffp16" localSheetId="34" hidden="1">{"'gráf jan00'!$A$1:$AK$41"}</definedName>
    <definedName name="___ffp16" localSheetId="35" hidden="1">{"'gráf jan00'!$A$1:$AK$41"}</definedName>
    <definedName name="___ffp16" localSheetId="30" hidden="1">{"'gráf jan00'!$A$1:$AK$41"}</definedName>
    <definedName name="___ffp16" hidden="1">{"'gráf jan00'!$A$1:$AK$41"}</definedName>
    <definedName name="___ffp4589" localSheetId="25" hidden="1">{"'gráf jan00'!$A$1:$AK$41"}</definedName>
    <definedName name="___ffp4589" localSheetId="16" hidden="1">{"'gráf jan00'!$A$1:$AK$41"}</definedName>
    <definedName name="___ffp4589" localSheetId="14" hidden="1">{"'gráf jan00'!$A$1:$AK$41"}</definedName>
    <definedName name="___ffp4589" localSheetId="13" hidden="1">{"'gráf jan00'!$A$1:$AK$41"}</definedName>
    <definedName name="___ffp4589" localSheetId="11" hidden="1">{"'gráf jan00'!$A$1:$AK$41"}</definedName>
    <definedName name="___ffp4589" localSheetId="10" hidden="1">{"'gráf jan00'!$A$1:$AK$41"}</definedName>
    <definedName name="___ffp4589" localSheetId="9" hidden="1">{"'gráf jan00'!$A$1:$AK$41"}</definedName>
    <definedName name="___ffp4589" localSheetId="8" hidden="1">{"'gráf jan00'!$A$1:$AK$41"}</definedName>
    <definedName name="___ffp4589" localSheetId="7" hidden="1">{"'gráf jan00'!$A$1:$AK$41"}</definedName>
    <definedName name="___ffp4589" localSheetId="33" hidden="1">{"'gráf jan00'!$A$1:$AK$41"}</definedName>
    <definedName name="___ffp4589" localSheetId="32" hidden="1">{"'gráf jan00'!$A$1:$AK$41"}</definedName>
    <definedName name="___ffp4589" localSheetId="31" hidden="1">{"'gráf jan00'!$A$1:$AK$41"}</definedName>
    <definedName name="___ffp4589" localSheetId="29" hidden="1">{"'gráf jan00'!$A$1:$AK$41"}</definedName>
    <definedName name="___ffp4589" localSheetId="28" hidden="1">{"'gráf jan00'!$A$1:$AK$41"}</definedName>
    <definedName name="___ffp4589" localSheetId="27" hidden="1">{"'gráf jan00'!$A$1:$AK$41"}</definedName>
    <definedName name="___ffp4589" localSheetId="24" hidden="1">{"'gráf jan00'!$A$1:$AK$41"}</definedName>
    <definedName name="___ffp4589" localSheetId="26" hidden="1">{"'gráf jan00'!$A$1:$AK$41"}</definedName>
    <definedName name="___ffp4589" localSheetId="23" hidden="1">{"'gráf jan00'!$A$1:$AK$41"}</definedName>
    <definedName name="___ffp4589" localSheetId="22" hidden="1">{"'gráf jan00'!$A$1:$AK$41"}</definedName>
    <definedName name="___ffp4589" localSheetId="19" hidden="1">{"'gráf jan00'!$A$1:$AK$41"}</definedName>
    <definedName name="___ffp4589" localSheetId="21" hidden="1">{"'gráf jan00'!$A$1:$AK$41"}</definedName>
    <definedName name="___ffp4589" localSheetId="20" hidden="1">{"'gráf jan00'!$A$1:$AK$41"}</definedName>
    <definedName name="___ffp4589" localSheetId="18" hidden="1">{"'gráf jan00'!$A$1:$AK$41"}</definedName>
    <definedName name="___ffp4589" localSheetId="17" hidden="1">{"'gráf jan00'!$A$1:$AK$41"}</definedName>
    <definedName name="___ffp4589" localSheetId="15" hidden="1">{"'gráf jan00'!$A$1:$AK$41"}</definedName>
    <definedName name="___ffp4589" localSheetId="12" hidden="1">{"'gráf jan00'!$A$1:$AK$41"}</definedName>
    <definedName name="___ffp4589" localSheetId="38" hidden="1">{"'gráf jan00'!$A$1:$AK$41"}</definedName>
    <definedName name="___ffp4589" localSheetId="37" hidden="1">{"'gráf jan00'!$A$1:$AK$41"}</definedName>
    <definedName name="___ffp4589" localSheetId="36" hidden="1">{"'gráf jan00'!$A$1:$AK$41"}</definedName>
    <definedName name="___ffp4589" localSheetId="34" hidden="1">{"'gráf jan00'!$A$1:$AK$41"}</definedName>
    <definedName name="___ffp4589" localSheetId="35" hidden="1">{"'gráf jan00'!$A$1:$AK$41"}</definedName>
    <definedName name="___ffp4589" localSheetId="30" hidden="1">{"'gráf jan00'!$A$1:$AK$41"}</definedName>
    <definedName name="___ffp4589" hidden="1">{"'gráf jan00'!$A$1:$AK$41"}</definedName>
    <definedName name="___jun04" localSheetId="25" hidden="1">{"'gráf jan00'!$A$1:$AK$41"}</definedName>
    <definedName name="___jun04" localSheetId="16" hidden="1">{"'gráf jan00'!$A$1:$AK$41"}</definedName>
    <definedName name="___jun04" localSheetId="14" hidden="1">{"'gráf jan00'!$A$1:$AK$41"}</definedName>
    <definedName name="___jun04" localSheetId="13" hidden="1">{"'gráf jan00'!$A$1:$AK$41"}</definedName>
    <definedName name="___jun04" localSheetId="11" hidden="1">{"'gráf jan00'!$A$1:$AK$41"}</definedName>
    <definedName name="___jun04" localSheetId="10" hidden="1">{"'gráf jan00'!$A$1:$AK$41"}</definedName>
    <definedName name="___jun04" localSheetId="9" hidden="1">{"'gráf jan00'!$A$1:$AK$41"}</definedName>
    <definedName name="___jun04" localSheetId="8" hidden="1">{"'gráf jan00'!$A$1:$AK$41"}</definedName>
    <definedName name="___jun04" localSheetId="7" hidden="1">{"'gráf jan00'!$A$1:$AK$41"}</definedName>
    <definedName name="___jun04" localSheetId="33" hidden="1">{"'gráf jan00'!$A$1:$AK$41"}</definedName>
    <definedName name="___jun04" localSheetId="32" hidden="1">{"'gráf jan00'!$A$1:$AK$41"}</definedName>
    <definedName name="___jun04" localSheetId="31" hidden="1">{"'gráf jan00'!$A$1:$AK$41"}</definedName>
    <definedName name="___jun04" localSheetId="29" hidden="1">{"'gráf jan00'!$A$1:$AK$41"}</definedName>
    <definedName name="___jun04" localSheetId="28" hidden="1">{"'gráf jan00'!$A$1:$AK$41"}</definedName>
    <definedName name="___jun04" localSheetId="27" hidden="1">{"'gráf jan00'!$A$1:$AK$41"}</definedName>
    <definedName name="___jun04" localSheetId="24" hidden="1">{"'gráf jan00'!$A$1:$AK$41"}</definedName>
    <definedName name="___jun04" localSheetId="26" hidden="1">{"'gráf jan00'!$A$1:$AK$41"}</definedName>
    <definedName name="___jun04" localSheetId="23" hidden="1">{"'gráf jan00'!$A$1:$AK$41"}</definedName>
    <definedName name="___jun04" localSheetId="22" hidden="1">{"'gráf jan00'!$A$1:$AK$41"}</definedName>
    <definedName name="___jun04" localSheetId="19" hidden="1">{"'gráf jan00'!$A$1:$AK$41"}</definedName>
    <definedName name="___jun04" localSheetId="21" hidden="1">{"'gráf jan00'!$A$1:$AK$41"}</definedName>
    <definedName name="___jun04" localSheetId="20" hidden="1">{"'gráf jan00'!$A$1:$AK$41"}</definedName>
    <definedName name="___jun04" localSheetId="18" hidden="1">{"'gráf jan00'!$A$1:$AK$41"}</definedName>
    <definedName name="___jun04" localSheetId="17" hidden="1">{"'gráf jan00'!$A$1:$AK$41"}</definedName>
    <definedName name="___jun04" localSheetId="15" hidden="1">{"'gráf jan00'!$A$1:$AK$41"}</definedName>
    <definedName name="___jun04" localSheetId="12" hidden="1">{"'gráf jan00'!$A$1:$AK$41"}</definedName>
    <definedName name="___jun04" localSheetId="38" hidden="1">{"'gráf jan00'!$A$1:$AK$41"}</definedName>
    <definedName name="___jun04" localSheetId="37" hidden="1">{"'gráf jan00'!$A$1:$AK$41"}</definedName>
    <definedName name="___jun04" localSheetId="36" hidden="1">{"'gráf jan00'!$A$1:$AK$41"}</definedName>
    <definedName name="___jun04" localSheetId="34" hidden="1">{"'gráf jan00'!$A$1:$AK$41"}</definedName>
    <definedName name="___jun04" localSheetId="35" hidden="1">{"'gráf jan00'!$A$1:$AK$41"}</definedName>
    <definedName name="___jun04" localSheetId="30" hidden="1">{"'gráf jan00'!$A$1:$AK$41"}</definedName>
    <definedName name="___jun04" hidden="1">{"'gráf jan00'!$A$1:$AK$41"}</definedName>
    <definedName name="___ki2" localSheetId="25" hidden="1">{#N/A,#N/A,FALSE,"PCOL"}</definedName>
    <definedName name="___ki2" localSheetId="16" hidden="1">{#N/A,#N/A,FALSE,"PCOL"}</definedName>
    <definedName name="___ki2" localSheetId="14" hidden="1">{#N/A,#N/A,FALSE,"PCOL"}</definedName>
    <definedName name="___ki2" localSheetId="13" hidden="1">{#N/A,#N/A,FALSE,"PCOL"}</definedName>
    <definedName name="___ki2" localSheetId="11" hidden="1">{#N/A,#N/A,FALSE,"PCOL"}</definedName>
    <definedName name="___ki2" localSheetId="10" hidden="1">{#N/A,#N/A,FALSE,"PCOL"}</definedName>
    <definedName name="___ki2" localSheetId="9" hidden="1">{#N/A,#N/A,FALSE,"PCOL"}</definedName>
    <definedName name="___ki2" localSheetId="8" hidden="1">{#N/A,#N/A,FALSE,"PCOL"}</definedName>
    <definedName name="___ki2" localSheetId="7" hidden="1">{#N/A,#N/A,FALSE,"PCOL"}</definedName>
    <definedName name="___ki2" localSheetId="33" hidden="1">{#N/A,#N/A,FALSE,"PCOL"}</definedName>
    <definedName name="___ki2" localSheetId="32" hidden="1">{#N/A,#N/A,FALSE,"PCOL"}</definedName>
    <definedName name="___ki2" localSheetId="31" hidden="1">{#N/A,#N/A,FALSE,"PCOL"}</definedName>
    <definedName name="___ki2" localSheetId="29" hidden="1">{#N/A,#N/A,FALSE,"PCOL"}</definedName>
    <definedName name="___ki2" localSheetId="28" hidden="1">{#N/A,#N/A,FALSE,"PCOL"}</definedName>
    <definedName name="___ki2" localSheetId="27" hidden="1">{#N/A,#N/A,FALSE,"PCOL"}</definedName>
    <definedName name="___ki2" localSheetId="24" hidden="1">{#N/A,#N/A,FALSE,"PCOL"}</definedName>
    <definedName name="___ki2" localSheetId="26" hidden="1">{#N/A,#N/A,FALSE,"PCOL"}</definedName>
    <definedName name="___ki2" localSheetId="23" hidden="1">{#N/A,#N/A,FALSE,"PCOL"}</definedName>
    <definedName name="___ki2" localSheetId="22" hidden="1">{#N/A,#N/A,FALSE,"PCOL"}</definedName>
    <definedName name="___ki2" localSheetId="19" hidden="1">{#N/A,#N/A,FALSE,"PCOL"}</definedName>
    <definedName name="___ki2" localSheetId="21" hidden="1">{#N/A,#N/A,FALSE,"PCOL"}</definedName>
    <definedName name="___ki2" localSheetId="20" hidden="1">{#N/A,#N/A,FALSE,"PCOL"}</definedName>
    <definedName name="___ki2" localSheetId="18" hidden="1">{#N/A,#N/A,FALSE,"PCOL"}</definedName>
    <definedName name="___ki2" localSheetId="17" hidden="1">{#N/A,#N/A,FALSE,"PCOL"}</definedName>
    <definedName name="___ki2" localSheetId="15" hidden="1">{#N/A,#N/A,FALSE,"PCOL"}</definedName>
    <definedName name="___ki2" localSheetId="12" hidden="1">{#N/A,#N/A,FALSE,"PCOL"}</definedName>
    <definedName name="___ki2" localSheetId="38" hidden="1">{#N/A,#N/A,FALSE,"PCOL"}</definedName>
    <definedName name="___ki2" localSheetId="37" hidden="1">{#N/A,#N/A,FALSE,"PCOL"}</definedName>
    <definedName name="___ki2" localSheetId="36" hidden="1">{#N/A,#N/A,FALSE,"PCOL"}</definedName>
    <definedName name="___ki2" localSheetId="34" hidden="1">{#N/A,#N/A,FALSE,"PCOL"}</definedName>
    <definedName name="___ki2" localSheetId="35" hidden="1">{#N/A,#N/A,FALSE,"PCOL"}</definedName>
    <definedName name="___ki2" localSheetId="30" hidden="1">{#N/A,#N/A,FALSE,"PCOL"}</definedName>
    <definedName name="___ki2" hidden="1">{#N/A,#N/A,FALSE,"PCOL"}</definedName>
    <definedName name="___MOA1" localSheetId="25" hidden="1">{#N/A,#N/A,FALSE,"DEF1";#N/A,#N/A,FALSE,"DEF2";#N/A,#N/A,FALSE,"DEF3"}</definedName>
    <definedName name="___MOA1" localSheetId="16" hidden="1">{#N/A,#N/A,FALSE,"DEF1";#N/A,#N/A,FALSE,"DEF2";#N/A,#N/A,FALSE,"DEF3"}</definedName>
    <definedName name="___MOA1" localSheetId="14" hidden="1">{#N/A,#N/A,FALSE,"DEF1";#N/A,#N/A,FALSE,"DEF2";#N/A,#N/A,FALSE,"DEF3"}</definedName>
    <definedName name="___MOA1" localSheetId="13" hidden="1">{#N/A,#N/A,FALSE,"DEF1";#N/A,#N/A,FALSE,"DEF2";#N/A,#N/A,FALSE,"DEF3"}</definedName>
    <definedName name="___MOA1" localSheetId="11" hidden="1">{#N/A,#N/A,FALSE,"DEF1";#N/A,#N/A,FALSE,"DEF2";#N/A,#N/A,FALSE,"DEF3"}</definedName>
    <definedName name="___MOA1" localSheetId="10" hidden="1">{#N/A,#N/A,FALSE,"DEF1";#N/A,#N/A,FALSE,"DEF2";#N/A,#N/A,FALSE,"DEF3"}</definedName>
    <definedName name="___MOA1" localSheetId="9" hidden="1">{#N/A,#N/A,FALSE,"DEF1";#N/A,#N/A,FALSE,"DEF2";#N/A,#N/A,FALSE,"DEF3"}</definedName>
    <definedName name="___MOA1" localSheetId="8" hidden="1">{#N/A,#N/A,FALSE,"DEF1";#N/A,#N/A,FALSE,"DEF2";#N/A,#N/A,FALSE,"DEF3"}</definedName>
    <definedName name="___MOA1" localSheetId="7" hidden="1">{#N/A,#N/A,FALSE,"DEF1";#N/A,#N/A,FALSE,"DEF2";#N/A,#N/A,FALSE,"DEF3"}</definedName>
    <definedName name="___MOA1" localSheetId="33" hidden="1">{#N/A,#N/A,FALSE,"DEF1";#N/A,#N/A,FALSE,"DEF2";#N/A,#N/A,FALSE,"DEF3"}</definedName>
    <definedName name="___MOA1" localSheetId="32" hidden="1">{#N/A,#N/A,FALSE,"DEF1";#N/A,#N/A,FALSE,"DEF2";#N/A,#N/A,FALSE,"DEF3"}</definedName>
    <definedName name="___MOA1" localSheetId="31" hidden="1">{#N/A,#N/A,FALSE,"DEF1";#N/A,#N/A,FALSE,"DEF2";#N/A,#N/A,FALSE,"DEF3"}</definedName>
    <definedName name="___MOA1" localSheetId="29" hidden="1">{#N/A,#N/A,FALSE,"DEF1";#N/A,#N/A,FALSE,"DEF2";#N/A,#N/A,FALSE,"DEF3"}</definedName>
    <definedName name="___MOA1" localSheetId="28" hidden="1">{#N/A,#N/A,FALSE,"DEF1";#N/A,#N/A,FALSE,"DEF2";#N/A,#N/A,FALSE,"DEF3"}</definedName>
    <definedName name="___MOA1" localSheetId="27" hidden="1">{#N/A,#N/A,FALSE,"DEF1";#N/A,#N/A,FALSE,"DEF2";#N/A,#N/A,FALSE,"DEF3"}</definedName>
    <definedName name="___MOA1" localSheetId="24" hidden="1">{#N/A,#N/A,FALSE,"DEF1";#N/A,#N/A,FALSE,"DEF2";#N/A,#N/A,FALSE,"DEF3"}</definedName>
    <definedName name="___MOA1" localSheetId="26" hidden="1">{#N/A,#N/A,FALSE,"DEF1";#N/A,#N/A,FALSE,"DEF2";#N/A,#N/A,FALSE,"DEF3"}</definedName>
    <definedName name="___MOA1" localSheetId="23" hidden="1">{#N/A,#N/A,FALSE,"DEF1";#N/A,#N/A,FALSE,"DEF2";#N/A,#N/A,FALSE,"DEF3"}</definedName>
    <definedName name="___MOA1" localSheetId="22" hidden="1">{#N/A,#N/A,FALSE,"DEF1";#N/A,#N/A,FALSE,"DEF2";#N/A,#N/A,FALSE,"DEF3"}</definedName>
    <definedName name="___MOA1" localSheetId="19" hidden="1">{#N/A,#N/A,FALSE,"DEF1";#N/A,#N/A,FALSE,"DEF2";#N/A,#N/A,FALSE,"DEF3"}</definedName>
    <definedName name="___MOA1" localSheetId="21" hidden="1">{#N/A,#N/A,FALSE,"DEF1";#N/A,#N/A,FALSE,"DEF2";#N/A,#N/A,FALSE,"DEF3"}</definedName>
    <definedName name="___MOA1" localSheetId="20" hidden="1">{#N/A,#N/A,FALSE,"DEF1";#N/A,#N/A,FALSE,"DEF2";#N/A,#N/A,FALSE,"DEF3"}</definedName>
    <definedName name="___MOA1" localSheetId="18" hidden="1">{#N/A,#N/A,FALSE,"DEF1";#N/A,#N/A,FALSE,"DEF2";#N/A,#N/A,FALSE,"DEF3"}</definedName>
    <definedName name="___MOA1" localSheetId="17" hidden="1">{#N/A,#N/A,FALSE,"DEF1";#N/A,#N/A,FALSE,"DEF2";#N/A,#N/A,FALSE,"DEF3"}</definedName>
    <definedName name="___MOA1" localSheetId="15" hidden="1">{#N/A,#N/A,FALSE,"DEF1";#N/A,#N/A,FALSE,"DEF2";#N/A,#N/A,FALSE,"DEF3"}</definedName>
    <definedName name="___MOA1" localSheetId="12" hidden="1">{#N/A,#N/A,FALSE,"DEF1";#N/A,#N/A,FALSE,"DEF2";#N/A,#N/A,FALSE,"DEF3"}</definedName>
    <definedName name="___MOA1" localSheetId="38" hidden="1">{#N/A,#N/A,FALSE,"DEF1";#N/A,#N/A,FALSE,"DEF2";#N/A,#N/A,FALSE,"DEF3"}</definedName>
    <definedName name="___MOA1" localSheetId="37" hidden="1">{#N/A,#N/A,FALSE,"DEF1";#N/A,#N/A,FALSE,"DEF2";#N/A,#N/A,FALSE,"DEF3"}</definedName>
    <definedName name="___MOA1" localSheetId="36" hidden="1">{#N/A,#N/A,FALSE,"DEF1";#N/A,#N/A,FALSE,"DEF2";#N/A,#N/A,FALSE,"DEF3"}</definedName>
    <definedName name="___MOA1" localSheetId="34" hidden="1">{#N/A,#N/A,FALSE,"DEF1";#N/A,#N/A,FALSE,"DEF2";#N/A,#N/A,FALSE,"DEF3"}</definedName>
    <definedName name="___MOA1" localSheetId="35" hidden="1">{#N/A,#N/A,FALSE,"DEF1";#N/A,#N/A,FALSE,"DEF2";#N/A,#N/A,FALSE,"DEF3"}</definedName>
    <definedName name="___MOA1" localSheetId="30" hidden="1">{#N/A,#N/A,FALSE,"DEF1";#N/A,#N/A,FALSE,"DEF2";#N/A,#N/A,FALSE,"DEF3"}</definedName>
    <definedName name="___MOA1" hidden="1">{#N/A,#N/A,FALSE,"DEF1";#N/A,#N/A,FALSE,"DEF2";#N/A,#N/A,FALSE,"DEF3"}</definedName>
    <definedName name="___MOA2" localSheetId="25" hidden="1">{#N/A,#N/A,FALSE,"DEF1";#N/A,#N/A,FALSE,"DEF2";#N/A,#N/A,FALSE,"DEF3"}</definedName>
    <definedName name="___MOA2" localSheetId="16" hidden="1">{#N/A,#N/A,FALSE,"DEF1";#N/A,#N/A,FALSE,"DEF2";#N/A,#N/A,FALSE,"DEF3"}</definedName>
    <definedName name="___MOA2" localSheetId="14" hidden="1">{#N/A,#N/A,FALSE,"DEF1";#N/A,#N/A,FALSE,"DEF2";#N/A,#N/A,FALSE,"DEF3"}</definedName>
    <definedName name="___MOA2" localSheetId="13" hidden="1">{#N/A,#N/A,FALSE,"DEF1";#N/A,#N/A,FALSE,"DEF2";#N/A,#N/A,FALSE,"DEF3"}</definedName>
    <definedName name="___MOA2" localSheetId="11" hidden="1">{#N/A,#N/A,FALSE,"DEF1";#N/A,#N/A,FALSE,"DEF2";#N/A,#N/A,FALSE,"DEF3"}</definedName>
    <definedName name="___MOA2" localSheetId="10" hidden="1">{#N/A,#N/A,FALSE,"DEF1";#N/A,#N/A,FALSE,"DEF2";#N/A,#N/A,FALSE,"DEF3"}</definedName>
    <definedName name="___MOA2" localSheetId="9" hidden="1">{#N/A,#N/A,FALSE,"DEF1";#N/A,#N/A,FALSE,"DEF2";#N/A,#N/A,FALSE,"DEF3"}</definedName>
    <definedName name="___MOA2" localSheetId="8" hidden="1">{#N/A,#N/A,FALSE,"DEF1";#N/A,#N/A,FALSE,"DEF2";#N/A,#N/A,FALSE,"DEF3"}</definedName>
    <definedName name="___MOA2" localSheetId="7" hidden="1">{#N/A,#N/A,FALSE,"DEF1";#N/A,#N/A,FALSE,"DEF2";#N/A,#N/A,FALSE,"DEF3"}</definedName>
    <definedName name="___MOA2" localSheetId="33" hidden="1">{#N/A,#N/A,FALSE,"DEF1";#N/A,#N/A,FALSE,"DEF2";#N/A,#N/A,FALSE,"DEF3"}</definedName>
    <definedName name="___MOA2" localSheetId="32" hidden="1">{#N/A,#N/A,FALSE,"DEF1";#N/A,#N/A,FALSE,"DEF2";#N/A,#N/A,FALSE,"DEF3"}</definedName>
    <definedName name="___MOA2" localSheetId="31" hidden="1">{#N/A,#N/A,FALSE,"DEF1";#N/A,#N/A,FALSE,"DEF2";#N/A,#N/A,FALSE,"DEF3"}</definedName>
    <definedName name="___MOA2" localSheetId="29" hidden="1">{#N/A,#N/A,FALSE,"DEF1";#N/A,#N/A,FALSE,"DEF2";#N/A,#N/A,FALSE,"DEF3"}</definedName>
    <definedName name="___MOA2" localSheetId="28" hidden="1">{#N/A,#N/A,FALSE,"DEF1";#N/A,#N/A,FALSE,"DEF2";#N/A,#N/A,FALSE,"DEF3"}</definedName>
    <definedName name="___MOA2" localSheetId="27" hidden="1">{#N/A,#N/A,FALSE,"DEF1";#N/A,#N/A,FALSE,"DEF2";#N/A,#N/A,FALSE,"DEF3"}</definedName>
    <definedName name="___MOA2" localSheetId="24" hidden="1">{#N/A,#N/A,FALSE,"DEF1";#N/A,#N/A,FALSE,"DEF2";#N/A,#N/A,FALSE,"DEF3"}</definedName>
    <definedName name="___MOA2" localSheetId="26" hidden="1">{#N/A,#N/A,FALSE,"DEF1";#N/A,#N/A,FALSE,"DEF2";#N/A,#N/A,FALSE,"DEF3"}</definedName>
    <definedName name="___MOA2" localSheetId="23" hidden="1">{#N/A,#N/A,FALSE,"DEF1";#N/A,#N/A,FALSE,"DEF2";#N/A,#N/A,FALSE,"DEF3"}</definedName>
    <definedName name="___MOA2" localSheetId="22" hidden="1">{#N/A,#N/A,FALSE,"DEF1";#N/A,#N/A,FALSE,"DEF2";#N/A,#N/A,FALSE,"DEF3"}</definedName>
    <definedName name="___MOA2" localSheetId="19" hidden="1">{#N/A,#N/A,FALSE,"DEF1";#N/A,#N/A,FALSE,"DEF2";#N/A,#N/A,FALSE,"DEF3"}</definedName>
    <definedName name="___MOA2" localSheetId="21" hidden="1">{#N/A,#N/A,FALSE,"DEF1";#N/A,#N/A,FALSE,"DEF2";#N/A,#N/A,FALSE,"DEF3"}</definedName>
    <definedName name="___MOA2" localSheetId="20" hidden="1">{#N/A,#N/A,FALSE,"DEF1";#N/A,#N/A,FALSE,"DEF2";#N/A,#N/A,FALSE,"DEF3"}</definedName>
    <definedName name="___MOA2" localSheetId="18" hidden="1">{#N/A,#N/A,FALSE,"DEF1";#N/A,#N/A,FALSE,"DEF2";#N/A,#N/A,FALSE,"DEF3"}</definedName>
    <definedName name="___MOA2" localSheetId="17" hidden="1">{#N/A,#N/A,FALSE,"DEF1";#N/A,#N/A,FALSE,"DEF2";#N/A,#N/A,FALSE,"DEF3"}</definedName>
    <definedName name="___MOA2" localSheetId="15" hidden="1">{#N/A,#N/A,FALSE,"DEF1";#N/A,#N/A,FALSE,"DEF2";#N/A,#N/A,FALSE,"DEF3"}</definedName>
    <definedName name="___MOA2" localSheetId="12" hidden="1">{#N/A,#N/A,FALSE,"DEF1";#N/A,#N/A,FALSE,"DEF2";#N/A,#N/A,FALSE,"DEF3"}</definedName>
    <definedName name="___MOA2" localSheetId="38" hidden="1">{#N/A,#N/A,FALSE,"DEF1";#N/A,#N/A,FALSE,"DEF2";#N/A,#N/A,FALSE,"DEF3"}</definedName>
    <definedName name="___MOA2" localSheetId="37" hidden="1">{#N/A,#N/A,FALSE,"DEF1";#N/A,#N/A,FALSE,"DEF2";#N/A,#N/A,FALSE,"DEF3"}</definedName>
    <definedName name="___MOA2" localSheetId="36" hidden="1">{#N/A,#N/A,FALSE,"DEF1";#N/A,#N/A,FALSE,"DEF2";#N/A,#N/A,FALSE,"DEF3"}</definedName>
    <definedName name="___MOA2" localSheetId="34" hidden="1">{#N/A,#N/A,FALSE,"DEF1";#N/A,#N/A,FALSE,"DEF2";#N/A,#N/A,FALSE,"DEF3"}</definedName>
    <definedName name="___MOA2" localSheetId="35" hidden="1">{#N/A,#N/A,FALSE,"DEF1";#N/A,#N/A,FALSE,"DEF2";#N/A,#N/A,FALSE,"DEF3"}</definedName>
    <definedName name="___MOA2" localSheetId="30" hidden="1">{#N/A,#N/A,FALSE,"DEF1";#N/A,#N/A,FALSE,"DEF2";#N/A,#N/A,FALSE,"DEF3"}</definedName>
    <definedName name="___MOA2" hidden="1">{#N/A,#N/A,FALSE,"DEF1";#N/A,#N/A,FALSE,"DEF2";#N/A,#N/A,FALSE,"DEF3"}</definedName>
    <definedName name="___MTV1">[6]Plan1!$D$20:$G$41</definedName>
    <definedName name="___MTV2">[7]Plan1!$E$20:$H$37</definedName>
    <definedName name="___MTV3">[8]Plan1!$D$19:$G$32</definedName>
    <definedName name="___MTV4">[9]Plan1!$C$20:$F$29</definedName>
    <definedName name="___MTV5">[10]Plan1!$E$16:$G$20</definedName>
    <definedName name="___n2" localSheetId="25" hidden="1">{#N/A,#N/A,FALSE,"PCOL"}</definedName>
    <definedName name="___n2" localSheetId="16" hidden="1">{#N/A,#N/A,FALSE,"PCOL"}</definedName>
    <definedName name="___n2" localSheetId="14" hidden="1">{#N/A,#N/A,FALSE,"PCOL"}</definedName>
    <definedName name="___n2" localSheetId="13" hidden="1">{#N/A,#N/A,FALSE,"PCOL"}</definedName>
    <definedName name="___n2" localSheetId="11" hidden="1">{#N/A,#N/A,FALSE,"PCOL"}</definedName>
    <definedName name="___n2" localSheetId="10" hidden="1">{#N/A,#N/A,FALSE,"PCOL"}</definedName>
    <definedName name="___n2" localSheetId="9" hidden="1">{#N/A,#N/A,FALSE,"PCOL"}</definedName>
    <definedName name="___n2" localSheetId="8" hidden="1">{#N/A,#N/A,FALSE,"PCOL"}</definedName>
    <definedName name="___n2" localSheetId="7" hidden="1">{#N/A,#N/A,FALSE,"PCOL"}</definedName>
    <definedName name="___n2" localSheetId="33" hidden="1">{#N/A,#N/A,FALSE,"PCOL"}</definedName>
    <definedName name="___n2" localSheetId="32" hidden="1">{#N/A,#N/A,FALSE,"PCOL"}</definedName>
    <definedName name="___n2" localSheetId="31" hidden="1">{#N/A,#N/A,FALSE,"PCOL"}</definedName>
    <definedName name="___n2" localSheetId="29" hidden="1">{#N/A,#N/A,FALSE,"PCOL"}</definedName>
    <definedName name="___n2" localSheetId="28" hidden="1">{#N/A,#N/A,FALSE,"PCOL"}</definedName>
    <definedName name="___n2" localSheetId="27" hidden="1">{#N/A,#N/A,FALSE,"PCOL"}</definedName>
    <definedName name="___n2" localSheetId="24" hidden="1">{#N/A,#N/A,FALSE,"PCOL"}</definedName>
    <definedName name="___n2" localSheetId="26" hidden="1">{#N/A,#N/A,FALSE,"PCOL"}</definedName>
    <definedName name="___n2" localSheetId="23" hidden="1">{#N/A,#N/A,FALSE,"PCOL"}</definedName>
    <definedName name="___n2" localSheetId="22" hidden="1">{#N/A,#N/A,FALSE,"PCOL"}</definedName>
    <definedName name="___n2" localSheetId="19" hidden="1">{#N/A,#N/A,FALSE,"PCOL"}</definedName>
    <definedName name="___n2" localSheetId="21" hidden="1">{#N/A,#N/A,FALSE,"PCOL"}</definedName>
    <definedName name="___n2" localSheetId="20" hidden="1">{#N/A,#N/A,FALSE,"PCOL"}</definedName>
    <definedName name="___n2" localSheetId="18" hidden="1">{#N/A,#N/A,FALSE,"PCOL"}</definedName>
    <definedName name="___n2" localSheetId="17" hidden="1">{#N/A,#N/A,FALSE,"PCOL"}</definedName>
    <definedName name="___n2" localSheetId="15" hidden="1">{#N/A,#N/A,FALSE,"PCOL"}</definedName>
    <definedName name="___n2" localSheetId="12" hidden="1">{#N/A,#N/A,FALSE,"PCOL"}</definedName>
    <definedName name="___n2" localSheetId="38" hidden="1">{#N/A,#N/A,FALSE,"PCOL"}</definedName>
    <definedName name="___n2" localSheetId="37" hidden="1">{#N/A,#N/A,FALSE,"PCOL"}</definedName>
    <definedName name="___n2" localSheetId="36" hidden="1">{#N/A,#N/A,FALSE,"PCOL"}</definedName>
    <definedName name="___n2" localSheetId="34" hidden="1">{#N/A,#N/A,FALSE,"PCOL"}</definedName>
    <definedName name="___n2" localSheetId="35" hidden="1">{#N/A,#N/A,FALSE,"PCOL"}</definedName>
    <definedName name="___n2" localSheetId="30" hidden="1">{#N/A,#N/A,FALSE,"PCOL"}</definedName>
    <definedName name="___n2" hidden="1">{#N/A,#N/A,FALSE,"PCOL"}</definedName>
    <definedName name="___OUT98" localSheetId="25" hidden="1">{#N/A,#N/A,TRUE,"Serviços"}</definedName>
    <definedName name="___OUT98" localSheetId="16" hidden="1">{#N/A,#N/A,TRUE,"Serviços"}</definedName>
    <definedName name="___OUT98" localSheetId="14" hidden="1">{#N/A,#N/A,TRUE,"Serviços"}</definedName>
    <definedName name="___OUT98" localSheetId="13" hidden="1">{#N/A,#N/A,TRUE,"Serviços"}</definedName>
    <definedName name="___OUT98" localSheetId="11" hidden="1">{#N/A,#N/A,TRUE,"Serviços"}</definedName>
    <definedName name="___OUT98" localSheetId="10" hidden="1">{#N/A,#N/A,TRUE,"Serviços"}</definedName>
    <definedName name="___OUT98" localSheetId="9" hidden="1">{#N/A,#N/A,TRUE,"Serviços"}</definedName>
    <definedName name="___OUT98" localSheetId="8" hidden="1">{#N/A,#N/A,TRUE,"Serviços"}</definedName>
    <definedName name="___OUT98" localSheetId="7" hidden="1">{#N/A,#N/A,TRUE,"Serviços"}</definedName>
    <definedName name="___OUT98" localSheetId="33" hidden="1">{#N/A,#N/A,TRUE,"Serviços"}</definedName>
    <definedName name="___OUT98" localSheetId="32" hidden="1">{#N/A,#N/A,TRUE,"Serviços"}</definedName>
    <definedName name="___OUT98" localSheetId="31" hidden="1">{#N/A,#N/A,TRUE,"Serviços"}</definedName>
    <definedName name="___OUT98" localSheetId="29" hidden="1">{#N/A,#N/A,TRUE,"Serviços"}</definedName>
    <definedName name="___OUT98" localSheetId="28" hidden="1">{#N/A,#N/A,TRUE,"Serviços"}</definedName>
    <definedName name="___OUT98" localSheetId="27" hidden="1">{#N/A,#N/A,TRUE,"Serviços"}</definedName>
    <definedName name="___OUT98" localSheetId="24" hidden="1">{#N/A,#N/A,TRUE,"Serviços"}</definedName>
    <definedName name="___OUT98" localSheetId="26" hidden="1">{#N/A,#N/A,TRUE,"Serviços"}</definedName>
    <definedName name="___OUT98" localSheetId="23" hidden="1">{#N/A,#N/A,TRUE,"Serviços"}</definedName>
    <definedName name="___OUT98" localSheetId="22" hidden="1">{#N/A,#N/A,TRUE,"Serviços"}</definedName>
    <definedName name="___OUT98" localSheetId="19" hidden="1">{#N/A,#N/A,TRUE,"Serviços"}</definedName>
    <definedName name="___OUT98" localSheetId="21" hidden="1">{#N/A,#N/A,TRUE,"Serviços"}</definedName>
    <definedName name="___OUT98" localSheetId="20" hidden="1">{#N/A,#N/A,TRUE,"Serviços"}</definedName>
    <definedName name="___OUT98" localSheetId="18" hidden="1">{#N/A,#N/A,TRUE,"Serviços"}</definedName>
    <definedName name="___OUT98" localSheetId="17" hidden="1">{#N/A,#N/A,TRUE,"Serviços"}</definedName>
    <definedName name="___OUT98" localSheetId="15" hidden="1">{#N/A,#N/A,TRUE,"Serviços"}</definedName>
    <definedName name="___OUT98" localSheetId="12" hidden="1">{#N/A,#N/A,TRUE,"Serviços"}</definedName>
    <definedName name="___OUT98" localSheetId="38" hidden="1">{#N/A,#N/A,TRUE,"Serviços"}</definedName>
    <definedName name="___OUT98" localSheetId="37" hidden="1">{#N/A,#N/A,TRUE,"Serviços"}</definedName>
    <definedName name="___OUT98" localSheetId="36" hidden="1">{#N/A,#N/A,TRUE,"Serviços"}</definedName>
    <definedName name="___OUT98" localSheetId="34" hidden="1">{#N/A,#N/A,TRUE,"Serviços"}</definedName>
    <definedName name="___OUT98" localSheetId="35" hidden="1">{#N/A,#N/A,TRUE,"Serviços"}</definedName>
    <definedName name="___OUT98" localSheetId="30" hidden="1">{#N/A,#N/A,TRUE,"Serviços"}</definedName>
    <definedName name="___OUT98" hidden="1">{#N/A,#N/A,TRUE,"Serviços"}</definedName>
    <definedName name="___PN10" localSheetId="25" hidden="1">{"'gráf jan00'!$A$1:$AK$41"}</definedName>
    <definedName name="___PN10" localSheetId="16" hidden="1">{"'gráf jan00'!$A$1:$AK$41"}</definedName>
    <definedName name="___PN10" localSheetId="14" hidden="1">{"'gráf jan00'!$A$1:$AK$41"}</definedName>
    <definedName name="___PN10" localSheetId="13" hidden="1">{"'gráf jan00'!$A$1:$AK$41"}</definedName>
    <definedName name="___PN10" localSheetId="11" hidden="1">{"'gráf jan00'!$A$1:$AK$41"}</definedName>
    <definedName name="___PN10" localSheetId="10" hidden="1">{"'gráf jan00'!$A$1:$AK$41"}</definedName>
    <definedName name="___PN10" localSheetId="9" hidden="1">{"'gráf jan00'!$A$1:$AK$41"}</definedName>
    <definedName name="___PN10" localSheetId="8" hidden="1">{"'gráf jan00'!$A$1:$AK$41"}</definedName>
    <definedName name="___PN10" localSheetId="7" hidden="1">{"'gráf jan00'!$A$1:$AK$41"}</definedName>
    <definedName name="___PN10" localSheetId="33" hidden="1">{"'gráf jan00'!$A$1:$AK$41"}</definedName>
    <definedName name="___PN10" localSheetId="32" hidden="1">{"'gráf jan00'!$A$1:$AK$41"}</definedName>
    <definedName name="___PN10" localSheetId="31" hidden="1">{"'gráf jan00'!$A$1:$AK$41"}</definedName>
    <definedName name="___PN10" localSheetId="29" hidden="1">{"'gráf jan00'!$A$1:$AK$41"}</definedName>
    <definedName name="___PN10" localSheetId="28" hidden="1">{"'gráf jan00'!$A$1:$AK$41"}</definedName>
    <definedName name="___PN10" localSheetId="27" hidden="1">{"'gráf jan00'!$A$1:$AK$41"}</definedName>
    <definedName name="___PN10" localSheetId="24" hidden="1">{"'gráf jan00'!$A$1:$AK$41"}</definedName>
    <definedName name="___PN10" localSheetId="26" hidden="1">{"'gráf jan00'!$A$1:$AK$41"}</definedName>
    <definedName name="___PN10" localSheetId="23" hidden="1">{"'gráf jan00'!$A$1:$AK$41"}</definedName>
    <definedName name="___PN10" localSheetId="22" hidden="1">{"'gráf jan00'!$A$1:$AK$41"}</definedName>
    <definedName name="___PN10" localSheetId="19" hidden="1">{"'gráf jan00'!$A$1:$AK$41"}</definedName>
    <definedName name="___PN10" localSheetId="21" hidden="1">{"'gráf jan00'!$A$1:$AK$41"}</definedName>
    <definedName name="___PN10" localSheetId="20" hidden="1">{"'gráf jan00'!$A$1:$AK$41"}</definedName>
    <definedName name="___PN10" localSheetId="18" hidden="1">{"'gráf jan00'!$A$1:$AK$41"}</definedName>
    <definedName name="___PN10" localSheetId="17" hidden="1">{"'gráf jan00'!$A$1:$AK$41"}</definedName>
    <definedName name="___PN10" localSheetId="15" hidden="1">{"'gráf jan00'!$A$1:$AK$41"}</definedName>
    <definedName name="___PN10" localSheetId="12" hidden="1">{"'gráf jan00'!$A$1:$AK$41"}</definedName>
    <definedName name="___PN10" localSheetId="38" hidden="1">{"'gráf jan00'!$A$1:$AK$41"}</definedName>
    <definedName name="___PN10" localSheetId="37" hidden="1">{"'gráf jan00'!$A$1:$AK$41"}</definedName>
    <definedName name="___PN10" localSheetId="36" hidden="1">{"'gráf jan00'!$A$1:$AK$41"}</definedName>
    <definedName name="___PN10" localSheetId="34" hidden="1">{"'gráf jan00'!$A$1:$AK$41"}</definedName>
    <definedName name="___PN10" localSheetId="35" hidden="1">{"'gráf jan00'!$A$1:$AK$41"}</definedName>
    <definedName name="___PN10" localSheetId="30" hidden="1">{"'gráf jan00'!$A$1:$AK$41"}</definedName>
    <definedName name="___PN10" hidden="1">{"'gráf jan00'!$A$1:$AK$41"}</definedName>
    <definedName name="___r" localSheetId="25" hidden="1">{#N/A,#N/A,FALSE,"PCOL"}</definedName>
    <definedName name="___r" localSheetId="16" hidden="1">{#N/A,#N/A,FALSE,"PCOL"}</definedName>
    <definedName name="___r" localSheetId="14" hidden="1">{#N/A,#N/A,FALSE,"PCOL"}</definedName>
    <definedName name="___r" localSheetId="13" hidden="1">{#N/A,#N/A,FALSE,"PCOL"}</definedName>
    <definedName name="___r" localSheetId="11" hidden="1">{#N/A,#N/A,FALSE,"PCOL"}</definedName>
    <definedName name="___r" localSheetId="10" hidden="1">{#N/A,#N/A,FALSE,"PCOL"}</definedName>
    <definedName name="___r" localSheetId="9" hidden="1">{#N/A,#N/A,FALSE,"PCOL"}</definedName>
    <definedName name="___r" localSheetId="8" hidden="1">{#N/A,#N/A,FALSE,"PCOL"}</definedName>
    <definedName name="___r" localSheetId="7" hidden="1">{#N/A,#N/A,FALSE,"PCOL"}</definedName>
    <definedName name="___r" localSheetId="33" hidden="1">{#N/A,#N/A,FALSE,"PCOL"}</definedName>
    <definedName name="___r" localSheetId="32" hidden="1">{#N/A,#N/A,FALSE,"PCOL"}</definedName>
    <definedName name="___r" localSheetId="31" hidden="1">{#N/A,#N/A,FALSE,"PCOL"}</definedName>
    <definedName name="___r" localSheetId="29" hidden="1">{#N/A,#N/A,FALSE,"PCOL"}</definedName>
    <definedName name="___r" localSheetId="28" hidden="1">{#N/A,#N/A,FALSE,"PCOL"}</definedName>
    <definedName name="___r" localSheetId="27" hidden="1">{#N/A,#N/A,FALSE,"PCOL"}</definedName>
    <definedName name="___r" localSheetId="24" hidden="1">{#N/A,#N/A,FALSE,"PCOL"}</definedName>
    <definedName name="___r" localSheetId="26" hidden="1">{#N/A,#N/A,FALSE,"PCOL"}</definedName>
    <definedName name="___r" localSheetId="23" hidden="1">{#N/A,#N/A,FALSE,"PCOL"}</definedName>
    <definedName name="___r" localSheetId="22" hidden="1">{#N/A,#N/A,FALSE,"PCOL"}</definedName>
    <definedName name="___r" localSheetId="19" hidden="1">{#N/A,#N/A,FALSE,"PCOL"}</definedName>
    <definedName name="___r" localSheetId="21" hidden="1">{#N/A,#N/A,FALSE,"PCOL"}</definedName>
    <definedName name="___r" localSheetId="20" hidden="1">{#N/A,#N/A,FALSE,"PCOL"}</definedName>
    <definedName name="___r" localSheetId="18" hidden="1">{#N/A,#N/A,FALSE,"PCOL"}</definedName>
    <definedName name="___r" localSheetId="17" hidden="1">{#N/A,#N/A,FALSE,"PCOL"}</definedName>
    <definedName name="___r" localSheetId="15" hidden="1">{#N/A,#N/A,FALSE,"PCOL"}</definedName>
    <definedName name="___r" localSheetId="12" hidden="1">{#N/A,#N/A,FALSE,"PCOL"}</definedName>
    <definedName name="___r" localSheetId="38" hidden="1">{#N/A,#N/A,FALSE,"PCOL"}</definedName>
    <definedName name="___r" localSheetId="37" hidden="1">{#N/A,#N/A,FALSE,"PCOL"}</definedName>
    <definedName name="___r" localSheetId="36" hidden="1">{#N/A,#N/A,FALSE,"PCOL"}</definedName>
    <definedName name="___r" localSheetId="34" hidden="1">{#N/A,#N/A,FALSE,"PCOL"}</definedName>
    <definedName name="___r" localSheetId="35" hidden="1">{#N/A,#N/A,FALSE,"PCOL"}</definedName>
    <definedName name="___r" localSheetId="30" hidden="1">{#N/A,#N/A,FALSE,"PCOL"}</definedName>
    <definedName name="___R" localSheetId="1">#REF!</definedName>
    <definedName name="___r" hidden="1">{#N/A,#N/A,FALSE,"PCOL"}</definedName>
    <definedName name="___v1" localSheetId="25" hidden="1">{"'REL CUSTODIF'!$B$1:$H$72"}</definedName>
    <definedName name="___v1" localSheetId="16" hidden="1">{"'REL CUSTODIF'!$B$1:$H$72"}</definedName>
    <definedName name="___v1" localSheetId="14" hidden="1">{"'REL CUSTODIF'!$B$1:$H$72"}</definedName>
    <definedName name="___v1" localSheetId="13" hidden="1">{"'REL CUSTODIF'!$B$1:$H$72"}</definedName>
    <definedName name="___v1" localSheetId="11" hidden="1">{"'REL CUSTODIF'!$B$1:$H$72"}</definedName>
    <definedName name="___v1" localSheetId="10" hidden="1">{"'REL CUSTODIF'!$B$1:$H$72"}</definedName>
    <definedName name="___v1" localSheetId="9" hidden="1">{"'REL CUSTODIF'!$B$1:$H$72"}</definedName>
    <definedName name="___v1" localSheetId="8" hidden="1">{"'REL CUSTODIF'!$B$1:$H$72"}</definedName>
    <definedName name="___v1" localSheetId="7" hidden="1">{"'REL CUSTODIF'!$B$1:$H$72"}</definedName>
    <definedName name="___v1" localSheetId="33" hidden="1">{"'REL CUSTODIF'!$B$1:$H$72"}</definedName>
    <definedName name="___v1" localSheetId="32" hidden="1">{"'REL CUSTODIF'!$B$1:$H$72"}</definedName>
    <definedName name="___v1" localSheetId="31" hidden="1">{"'REL CUSTODIF'!$B$1:$H$72"}</definedName>
    <definedName name="___v1" localSheetId="29" hidden="1">{"'REL CUSTODIF'!$B$1:$H$72"}</definedName>
    <definedName name="___v1" localSheetId="28" hidden="1">{"'REL CUSTODIF'!$B$1:$H$72"}</definedName>
    <definedName name="___v1" localSheetId="27" hidden="1">{"'REL CUSTODIF'!$B$1:$H$72"}</definedName>
    <definedName name="___v1" localSheetId="24" hidden="1">{"'REL CUSTODIF'!$B$1:$H$72"}</definedName>
    <definedName name="___v1" localSheetId="26" hidden="1">{"'REL CUSTODIF'!$B$1:$H$72"}</definedName>
    <definedName name="___v1" localSheetId="23" hidden="1">{"'REL CUSTODIF'!$B$1:$H$72"}</definedName>
    <definedName name="___v1" localSheetId="22" hidden="1">{"'REL CUSTODIF'!$B$1:$H$72"}</definedName>
    <definedName name="___v1" localSheetId="19" hidden="1">{"'REL CUSTODIF'!$B$1:$H$72"}</definedName>
    <definedName name="___v1" localSheetId="21" hidden="1">{"'REL CUSTODIF'!$B$1:$H$72"}</definedName>
    <definedName name="___v1" localSheetId="20" hidden="1">{"'REL CUSTODIF'!$B$1:$H$72"}</definedName>
    <definedName name="___v1" localSheetId="18" hidden="1">{"'REL CUSTODIF'!$B$1:$H$72"}</definedName>
    <definedName name="___v1" localSheetId="17" hidden="1">{"'REL CUSTODIF'!$B$1:$H$72"}</definedName>
    <definedName name="___v1" localSheetId="15" hidden="1">{"'REL CUSTODIF'!$B$1:$H$72"}</definedName>
    <definedName name="___v1" localSheetId="12" hidden="1">{"'REL CUSTODIF'!$B$1:$H$72"}</definedName>
    <definedName name="___v1" localSheetId="38" hidden="1">{"'REL CUSTODIF'!$B$1:$H$72"}</definedName>
    <definedName name="___v1" localSheetId="37" hidden="1">{"'REL CUSTODIF'!$B$1:$H$72"}</definedName>
    <definedName name="___v1" localSheetId="36" hidden="1">{"'REL CUSTODIF'!$B$1:$H$72"}</definedName>
    <definedName name="___v1" localSheetId="34" hidden="1">{"'REL CUSTODIF'!$B$1:$H$72"}</definedName>
    <definedName name="___v1" localSheetId="35" hidden="1">{"'REL CUSTODIF'!$B$1:$H$72"}</definedName>
    <definedName name="___v1" localSheetId="30" hidden="1">{"'REL CUSTODIF'!$B$1:$H$72"}</definedName>
    <definedName name="___v1" hidden="1">{"'REL CUSTODIF'!$B$1:$H$72"}</definedName>
    <definedName name="___x1" localSheetId="25" hidden="1">{"'REL CUSTODIF'!$B$1:$H$72"}</definedName>
    <definedName name="___x1" localSheetId="16" hidden="1">{"'REL CUSTODIF'!$B$1:$H$72"}</definedName>
    <definedName name="___x1" localSheetId="14" hidden="1">{"'REL CUSTODIF'!$B$1:$H$72"}</definedName>
    <definedName name="___x1" localSheetId="13" hidden="1">{"'REL CUSTODIF'!$B$1:$H$72"}</definedName>
    <definedName name="___x1" localSheetId="11" hidden="1">{"'REL CUSTODIF'!$B$1:$H$72"}</definedName>
    <definedName name="___x1" localSheetId="10" hidden="1">{"'REL CUSTODIF'!$B$1:$H$72"}</definedName>
    <definedName name="___x1" localSheetId="9" hidden="1">{"'REL CUSTODIF'!$B$1:$H$72"}</definedName>
    <definedName name="___x1" localSheetId="8" hidden="1">{"'REL CUSTODIF'!$B$1:$H$72"}</definedName>
    <definedName name="___x1" localSheetId="7" hidden="1">{"'REL CUSTODIF'!$B$1:$H$72"}</definedName>
    <definedName name="___x1" localSheetId="33" hidden="1">{"'REL CUSTODIF'!$B$1:$H$72"}</definedName>
    <definedName name="___x1" localSheetId="32" hidden="1">{"'REL CUSTODIF'!$B$1:$H$72"}</definedName>
    <definedName name="___x1" localSheetId="31" hidden="1">{"'REL CUSTODIF'!$B$1:$H$72"}</definedName>
    <definedName name="___x1" localSheetId="29" hidden="1">{"'REL CUSTODIF'!$B$1:$H$72"}</definedName>
    <definedName name="___x1" localSheetId="28" hidden="1">{"'REL CUSTODIF'!$B$1:$H$72"}</definedName>
    <definedName name="___x1" localSheetId="27" hidden="1">{"'REL CUSTODIF'!$B$1:$H$72"}</definedName>
    <definedName name="___x1" localSheetId="24" hidden="1">{"'REL CUSTODIF'!$B$1:$H$72"}</definedName>
    <definedName name="___x1" localSheetId="26" hidden="1">{"'REL CUSTODIF'!$B$1:$H$72"}</definedName>
    <definedName name="___x1" localSheetId="23" hidden="1">{"'REL CUSTODIF'!$B$1:$H$72"}</definedName>
    <definedName name="___x1" localSheetId="22" hidden="1">{"'REL CUSTODIF'!$B$1:$H$72"}</definedName>
    <definedName name="___x1" localSheetId="19" hidden="1">{"'REL CUSTODIF'!$B$1:$H$72"}</definedName>
    <definedName name="___x1" localSheetId="21" hidden="1">{"'REL CUSTODIF'!$B$1:$H$72"}</definedName>
    <definedName name="___x1" localSheetId="20" hidden="1">{"'REL CUSTODIF'!$B$1:$H$72"}</definedName>
    <definedName name="___x1" localSheetId="18" hidden="1">{"'REL CUSTODIF'!$B$1:$H$72"}</definedName>
    <definedName name="___x1" localSheetId="17" hidden="1">{"'REL CUSTODIF'!$B$1:$H$72"}</definedName>
    <definedName name="___x1" localSheetId="15" hidden="1">{"'REL CUSTODIF'!$B$1:$H$72"}</definedName>
    <definedName name="___x1" localSheetId="12" hidden="1">{"'REL CUSTODIF'!$B$1:$H$72"}</definedName>
    <definedName name="___x1" localSheetId="38" hidden="1">{"'REL CUSTODIF'!$B$1:$H$72"}</definedName>
    <definedName name="___x1" localSheetId="37" hidden="1">{"'REL CUSTODIF'!$B$1:$H$72"}</definedName>
    <definedName name="___x1" localSheetId="36" hidden="1">{"'REL CUSTODIF'!$B$1:$H$72"}</definedName>
    <definedName name="___x1" localSheetId="34" hidden="1">{"'REL CUSTODIF'!$B$1:$H$72"}</definedName>
    <definedName name="___x1" localSheetId="35" hidden="1">{"'REL CUSTODIF'!$B$1:$H$72"}</definedName>
    <definedName name="___x1" localSheetId="30" hidden="1">{"'REL CUSTODIF'!$B$1:$H$72"}</definedName>
    <definedName name="___x1" hidden="1">{"'REL CUSTODIF'!$B$1:$H$72"}</definedName>
    <definedName name="___x10" localSheetId="25" hidden="1">{"'REL CUSTODIF'!$B$1:$H$72"}</definedName>
    <definedName name="___x10" localSheetId="16" hidden="1">{"'REL CUSTODIF'!$B$1:$H$72"}</definedName>
    <definedName name="___x10" localSheetId="14" hidden="1">{"'REL CUSTODIF'!$B$1:$H$72"}</definedName>
    <definedName name="___x10" localSheetId="13" hidden="1">{"'REL CUSTODIF'!$B$1:$H$72"}</definedName>
    <definedName name="___x10" localSheetId="11" hidden="1">{"'REL CUSTODIF'!$B$1:$H$72"}</definedName>
    <definedName name="___x10" localSheetId="10" hidden="1">{"'REL CUSTODIF'!$B$1:$H$72"}</definedName>
    <definedName name="___x10" localSheetId="9" hidden="1">{"'REL CUSTODIF'!$B$1:$H$72"}</definedName>
    <definedName name="___x10" localSheetId="8" hidden="1">{"'REL CUSTODIF'!$B$1:$H$72"}</definedName>
    <definedName name="___x10" localSheetId="7" hidden="1">{"'REL CUSTODIF'!$B$1:$H$72"}</definedName>
    <definedName name="___x10" localSheetId="33" hidden="1">{"'REL CUSTODIF'!$B$1:$H$72"}</definedName>
    <definedName name="___x10" localSheetId="32" hidden="1">{"'REL CUSTODIF'!$B$1:$H$72"}</definedName>
    <definedName name="___x10" localSheetId="31" hidden="1">{"'REL CUSTODIF'!$B$1:$H$72"}</definedName>
    <definedName name="___x10" localSheetId="29" hidden="1">{"'REL CUSTODIF'!$B$1:$H$72"}</definedName>
    <definedName name="___x10" localSheetId="28" hidden="1">{"'REL CUSTODIF'!$B$1:$H$72"}</definedName>
    <definedName name="___x10" localSheetId="27" hidden="1">{"'REL CUSTODIF'!$B$1:$H$72"}</definedName>
    <definedName name="___x10" localSheetId="24" hidden="1">{"'REL CUSTODIF'!$B$1:$H$72"}</definedName>
    <definedName name="___x10" localSheetId="26" hidden="1">{"'REL CUSTODIF'!$B$1:$H$72"}</definedName>
    <definedName name="___x10" localSheetId="23" hidden="1">{"'REL CUSTODIF'!$B$1:$H$72"}</definedName>
    <definedName name="___x10" localSheetId="22" hidden="1">{"'REL CUSTODIF'!$B$1:$H$72"}</definedName>
    <definedName name="___x10" localSheetId="19" hidden="1">{"'REL CUSTODIF'!$B$1:$H$72"}</definedName>
    <definedName name="___x10" localSheetId="21" hidden="1">{"'REL CUSTODIF'!$B$1:$H$72"}</definedName>
    <definedName name="___x10" localSheetId="20" hidden="1">{"'REL CUSTODIF'!$B$1:$H$72"}</definedName>
    <definedName name="___x10" localSheetId="18" hidden="1">{"'REL CUSTODIF'!$B$1:$H$72"}</definedName>
    <definedName name="___x10" localSheetId="17" hidden="1">{"'REL CUSTODIF'!$B$1:$H$72"}</definedName>
    <definedName name="___x10" localSheetId="15" hidden="1">{"'REL CUSTODIF'!$B$1:$H$72"}</definedName>
    <definedName name="___x10" localSheetId="12" hidden="1">{"'REL CUSTODIF'!$B$1:$H$72"}</definedName>
    <definedName name="___x10" localSheetId="38" hidden="1">{"'REL CUSTODIF'!$B$1:$H$72"}</definedName>
    <definedName name="___x10" localSheetId="37" hidden="1">{"'REL CUSTODIF'!$B$1:$H$72"}</definedName>
    <definedName name="___x10" localSheetId="36" hidden="1">{"'REL CUSTODIF'!$B$1:$H$72"}</definedName>
    <definedName name="___x10" localSheetId="34" hidden="1">{"'REL CUSTODIF'!$B$1:$H$72"}</definedName>
    <definedName name="___x10" localSheetId="35" hidden="1">{"'REL CUSTODIF'!$B$1:$H$72"}</definedName>
    <definedName name="___x10" localSheetId="30" hidden="1">{"'REL CUSTODIF'!$B$1:$H$72"}</definedName>
    <definedName name="___x10" hidden="1">{"'REL CUSTODIF'!$B$1:$H$72"}</definedName>
    <definedName name="___x11" localSheetId="25" hidden="1">{"'REL CUSTODIF'!$B$1:$H$72"}</definedName>
    <definedName name="___x11" localSheetId="16" hidden="1">{"'REL CUSTODIF'!$B$1:$H$72"}</definedName>
    <definedName name="___x11" localSheetId="14" hidden="1">{"'REL CUSTODIF'!$B$1:$H$72"}</definedName>
    <definedName name="___x11" localSheetId="13" hidden="1">{"'REL CUSTODIF'!$B$1:$H$72"}</definedName>
    <definedName name="___x11" localSheetId="11" hidden="1">{"'REL CUSTODIF'!$B$1:$H$72"}</definedName>
    <definedName name="___x11" localSheetId="10" hidden="1">{"'REL CUSTODIF'!$B$1:$H$72"}</definedName>
    <definedName name="___x11" localSheetId="9" hidden="1">{"'REL CUSTODIF'!$B$1:$H$72"}</definedName>
    <definedName name="___x11" localSheetId="8" hidden="1">{"'REL CUSTODIF'!$B$1:$H$72"}</definedName>
    <definedName name="___x11" localSheetId="7" hidden="1">{"'REL CUSTODIF'!$B$1:$H$72"}</definedName>
    <definedName name="___x11" localSheetId="33" hidden="1">{"'REL CUSTODIF'!$B$1:$H$72"}</definedName>
    <definedName name="___x11" localSheetId="32" hidden="1">{"'REL CUSTODIF'!$B$1:$H$72"}</definedName>
    <definedName name="___x11" localSheetId="31" hidden="1">{"'REL CUSTODIF'!$B$1:$H$72"}</definedName>
    <definedName name="___x11" localSheetId="29" hidden="1">{"'REL CUSTODIF'!$B$1:$H$72"}</definedName>
    <definedName name="___x11" localSheetId="28" hidden="1">{"'REL CUSTODIF'!$B$1:$H$72"}</definedName>
    <definedName name="___x11" localSheetId="27" hidden="1">{"'REL CUSTODIF'!$B$1:$H$72"}</definedName>
    <definedName name="___x11" localSheetId="24" hidden="1">{"'REL CUSTODIF'!$B$1:$H$72"}</definedName>
    <definedName name="___x11" localSheetId="26" hidden="1">{"'REL CUSTODIF'!$B$1:$H$72"}</definedName>
    <definedName name="___x11" localSheetId="23" hidden="1">{"'REL CUSTODIF'!$B$1:$H$72"}</definedName>
    <definedName name="___x11" localSheetId="22" hidden="1">{"'REL CUSTODIF'!$B$1:$H$72"}</definedName>
    <definedName name="___x11" localSheetId="19" hidden="1">{"'REL CUSTODIF'!$B$1:$H$72"}</definedName>
    <definedName name="___x11" localSheetId="21" hidden="1">{"'REL CUSTODIF'!$B$1:$H$72"}</definedName>
    <definedName name="___x11" localSheetId="20" hidden="1">{"'REL CUSTODIF'!$B$1:$H$72"}</definedName>
    <definedName name="___x11" localSheetId="18" hidden="1">{"'REL CUSTODIF'!$B$1:$H$72"}</definedName>
    <definedName name="___x11" localSheetId="17" hidden="1">{"'REL CUSTODIF'!$B$1:$H$72"}</definedName>
    <definedName name="___x11" localSheetId="15" hidden="1">{"'REL CUSTODIF'!$B$1:$H$72"}</definedName>
    <definedName name="___x11" localSheetId="12" hidden="1">{"'REL CUSTODIF'!$B$1:$H$72"}</definedName>
    <definedName name="___x11" localSheetId="38" hidden="1">{"'REL CUSTODIF'!$B$1:$H$72"}</definedName>
    <definedName name="___x11" localSheetId="37" hidden="1">{"'REL CUSTODIF'!$B$1:$H$72"}</definedName>
    <definedName name="___x11" localSheetId="36" hidden="1">{"'REL CUSTODIF'!$B$1:$H$72"}</definedName>
    <definedName name="___x11" localSheetId="34" hidden="1">{"'REL CUSTODIF'!$B$1:$H$72"}</definedName>
    <definedName name="___x11" localSheetId="35" hidden="1">{"'REL CUSTODIF'!$B$1:$H$72"}</definedName>
    <definedName name="___x11" localSheetId="30" hidden="1">{"'REL CUSTODIF'!$B$1:$H$72"}</definedName>
    <definedName name="___x11" hidden="1">{"'REL CUSTODIF'!$B$1:$H$72"}</definedName>
    <definedName name="___x12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x12" hidden="1">{#N/A,#N/A,FALSE,"Suprimentos";#N/A,#N/A,FALSE,"Medicina e Segurança";#N/A,#N/A,FALSE,"Administração";#N/A,#N/A,FALSE,"Meio Ambiente";#N/A,#N/A,FALSE,"Operação (Mina)";#N/A,#N/A,FALSE,"Operação (Porto)"}</definedName>
    <definedName name="___x13" localSheetId="25" hidden="1">{"'REL CUSTODIF'!$B$1:$H$72"}</definedName>
    <definedName name="___x13" localSheetId="16" hidden="1">{"'REL CUSTODIF'!$B$1:$H$72"}</definedName>
    <definedName name="___x13" localSheetId="14" hidden="1">{"'REL CUSTODIF'!$B$1:$H$72"}</definedName>
    <definedName name="___x13" localSheetId="13" hidden="1">{"'REL CUSTODIF'!$B$1:$H$72"}</definedName>
    <definedName name="___x13" localSheetId="11" hidden="1">{"'REL CUSTODIF'!$B$1:$H$72"}</definedName>
    <definedName name="___x13" localSheetId="10" hidden="1">{"'REL CUSTODIF'!$B$1:$H$72"}</definedName>
    <definedName name="___x13" localSheetId="9" hidden="1">{"'REL CUSTODIF'!$B$1:$H$72"}</definedName>
    <definedName name="___x13" localSheetId="8" hidden="1">{"'REL CUSTODIF'!$B$1:$H$72"}</definedName>
    <definedName name="___x13" localSheetId="7" hidden="1">{"'REL CUSTODIF'!$B$1:$H$72"}</definedName>
    <definedName name="___x13" localSheetId="33" hidden="1">{"'REL CUSTODIF'!$B$1:$H$72"}</definedName>
    <definedName name="___x13" localSheetId="32" hidden="1">{"'REL CUSTODIF'!$B$1:$H$72"}</definedName>
    <definedName name="___x13" localSheetId="31" hidden="1">{"'REL CUSTODIF'!$B$1:$H$72"}</definedName>
    <definedName name="___x13" localSheetId="29" hidden="1">{"'REL CUSTODIF'!$B$1:$H$72"}</definedName>
    <definedName name="___x13" localSheetId="28" hidden="1">{"'REL CUSTODIF'!$B$1:$H$72"}</definedName>
    <definedName name="___x13" localSheetId="27" hidden="1">{"'REL CUSTODIF'!$B$1:$H$72"}</definedName>
    <definedName name="___x13" localSheetId="24" hidden="1">{"'REL CUSTODIF'!$B$1:$H$72"}</definedName>
    <definedName name="___x13" localSheetId="26" hidden="1">{"'REL CUSTODIF'!$B$1:$H$72"}</definedName>
    <definedName name="___x13" localSheetId="23" hidden="1">{"'REL CUSTODIF'!$B$1:$H$72"}</definedName>
    <definedName name="___x13" localSheetId="22" hidden="1">{"'REL CUSTODIF'!$B$1:$H$72"}</definedName>
    <definedName name="___x13" localSheetId="19" hidden="1">{"'REL CUSTODIF'!$B$1:$H$72"}</definedName>
    <definedName name="___x13" localSheetId="21" hidden="1">{"'REL CUSTODIF'!$B$1:$H$72"}</definedName>
    <definedName name="___x13" localSheetId="20" hidden="1">{"'REL CUSTODIF'!$B$1:$H$72"}</definedName>
    <definedName name="___x13" localSheetId="18" hidden="1">{"'REL CUSTODIF'!$B$1:$H$72"}</definedName>
    <definedName name="___x13" localSheetId="17" hidden="1">{"'REL CUSTODIF'!$B$1:$H$72"}</definedName>
    <definedName name="___x13" localSheetId="15" hidden="1">{"'REL CUSTODIF'!$B$1:$H$72"}</definedName>
    <definedName name="___x13" localSheetId="12" hidden="1">{"'REL CUSTODIF'!$B$1:$H$72"}</definedName>
    <definedName name="___x13" localSheetId="38" hidden="1">{"'REL CUSTODIF'!$B$1:$H$72"}</definedName>
    <definedName name="___x13" localSheetId="37" hidden="1">{"'REL CUSTODIF'!$B$1:$H$72"}</definedName>
    <definedName name="___x13" localSheetId="36" hidden="1">{"'REL CUSTODIF'!$B$1:$H$72"}</definedName>
    <definedName name="___x13" localSheetId="34" hidden="1">{"'REL CUSTODIF'!$B$1:$H$72"}</definedName>
    <definedName name="___x13" localSheetId="35" hidden="1">{"'REL CUSTODIF'!$B$1:$H$72"}</definedName>
    <definedName name="___x13" localSheetId="30" hidden="1">{"'REL CUSTODIF'!$B$1:$H$72"}</definedName>
    <definedName name="___x13" hidden="1">{"'REL CUSTODIF'!$B$1:$H$72"}</definedName>
    <definedName name="___x2" localSheetId="25" hidden="1">{"'REL CUSTODIF'!$B$1:$H$72"}</definedName>
    <definedName name="___x2" localSheetId="16" hidden="1">{"'REL CUSTODIF'!$B$1:$H$72"}</definedName>
    <definedName name="___x2" localSheetId="14" hidden="1">{"'REL CUSTODIF'!$B$1:$H$72"}</definedName>
    <definedName name="___x2" localSheetId="13" hidden="1">{"'REL CUSTODIF'!$B$1:$H$72"}</definedName>
    <definedName name="___x2" localSheetId="11" hidden="1">{"'REL CUSTODIF'!$B$1:$H$72"}</definedName>
    <definedName name="___x2" localSheetId="10" hidden="1">{"'REL CUSTODIF'!$B$1:$H$72"}</definedName>
    <definedName name="___x2" localSheetId="9" hidden="1">{"'REL CUSTODIF'!$B$1:$H$72"}</definedName>
    <definedName name="___x2" localSheetId="8" hidden="1">{"'REL CUSTODIF'!$B$1:$H$72"}</definedName>
    <definedName name="___x2" localSheetId="7" hidden="1">{"'REL CUSTODIF'!$B$1:$H$72"}</definedName>
    <definedName name="___x2" localSheetId="33" hidden="1">{"'REL CUSTODIF'!$B$1:$H$72"}</definedName>
    <definedName name="___x2" localSheetId="32" hidden="1">{"'REL CUSTODIF'!$B$1:$H$72"}</definedName>
    <definedName name="___x2" localSheetId="31" hidden="1">{"'REL CUSTODIF'!$B$1:$H$72"}</definedName>
    <definedName name="___x2" localSheetId="29" hidden="1">{"'REL CUSTODIF'!$B$1:$H$72"}</definedName>
    <definedName name="___x2" localSheetId="28" hidden="1">{"'REL CUSTODIF'!$B$1:$H$72"}</definedName>
    <definedName name="___x2" localSheetId="27" hidden="1">{"'REL CUSTODIF'!$B$1:$H$72"}</definedName>
    <definedName name="___x2" localSheetId="24" hidden="1">{"'REL CUSTODIF'!$B$1:$H$72"}</definedName>
    <definedName name="___x2" localSheetId="26" hidden="1">{"'REL CUSTODIF'!$B$1:$H$72"}</definedName>
    <definedName name="___x2" localSheetId="23" hidden="1">{"'REL CUSTODIF'!$B$1:$H$72"}</definedName>
    <definedName name="___x2" localSheetId="22" hidden="1">{"'REL CUSTODIF'!$B$1:$H$72"}</definedName>
    <definedName name="___x2" localSheetId="19" hidden="1">{"'REL CUSTODIF'!$B$1:$H$72"}</definedName>
    <definedName name="___x2" localSheetId="21" hidden="1">{"'REL CUSTODIF'!$B$1:$H$72"}</definedName>
    <definedName name="___x2" localSheetId="20" hidden="1">{"'REL CUSTODIF'!$B$1:$H$72"}</definedName>
    <definedName name="___x2" localSheetId="18" hidden="1">{"'REL CUSTODIF'!$B$1:$H$72"}</definedName>
    <definedName name="___x2" localSheetId="17" hidden="1">{"'REL CUSTODIF'!$B$1:$H$72"}</definedName>
    <definedName name="___x2" localSheetId="15" hidden="1">{"'REL CUSTODIF'!$B$1:$H$72"}</definedName>
    <definedName name="___x2" localSheetId="12" hidden="1">{"'REL CUSTODIF'!$B$1:$H$72"}</definedName>
    <definedName name="___x2" localSheetId="38" hidden="1">{"'REL CUSTODIF'!$B$1:$H$72"}</definedName>
    <definedName name="___x2" localSheetId="37" hidden="1">{"'REL CUSTODIF'!$B$1:$H$72"}</definedName>
    <definedName name="___x2" localSheetId="36" hidden="1">{"'REL CUSTODIF'!$B$1:$H$72"}</definedName>
    <definedName name="___x2" localSheetId="34" hidden="1">{"'REL CUSTODIF'!$B$1:$H$72"}</definedName>
    <definedName name="___x2" localSheetId="35" hidden="1">{"'REL CUSTODIF'!$B$1:$H$72"}</definedName>
    <definedName name="___x2" localSheetId="30" hidden="1">{"'REL CUSTODIF'!$B$1:$H$72"}</definedName>
    <definedName name="___x2" hidden="1">{"'REL CUSTODIF'!$B$1:$H$72"}</definedName>
    <definedName name="___x20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x20" hidden="1">{#N/A,#N/A,FALSE,"Suprimentos";#N/A,#N/A,FALSE,"Medicina e Segurança";#N/A,#N/A,FALSE,"Administração";#N/A,#N/A,FALSE,"Meio Ambiente";#N/A,#N/A,FALSE,"Operação (Mina)";#N/A,#N/A,FALSE,"Operação (Porto)"}</definedName>
    <definedName name="___x3" localSheetId="25" hidden="1">{"'REL CUSTODIF'!$B$1:$H$72"}</definedName>
    <definedName name="___x3" localSheetId="16" hidden="1">{"'REL CUSTODIF'!$B$1:$H$72"}</definedName>
    <definedName name="___x3" localSheetId="14" hidden="1">{"'REL CUSTODIF'!$B$1:$H$72"}</definedName>
    <definedName name="___x3" localSheetId="13" hidden="1">{"'REL CUSTODIF'!$B$1:$H$72"}</definedName>
    <definedName name="___x3" localSheetId="11" hidden="1">{"'REL CUSTODIF'!$B$1:$H$72"}</definedName>
    <definedName name="___x3" localSheetId="10" hidden="1">{"'REL CUSTODIF'!$B$1:$H$72"}</definedName>
    <definedName name="___x3" localSheetId="9" hidden="1">{"'REL CUSTODIF'!$B$1:$H$72"}</definedName>
    <definedName name="___x3" localSheetId="8" hidden="1">{"'REL CUSTODIF'!$B$1:$H$72"}</definedName>
    <definedName name="___x3" localSheetId="7" hidden="1">{"'REL CUSTODIF'!$B$1:$H$72"}</definedName>
    <definedName name="___x3" localSheetId="33" hidden="1">{"'REL CUSTODIF'!$B$1:$H$72"}</definedName>
    <definedName name="___x3" localSheetId="32" hidden="1">{"'REL CUSTODIF'!$B$1:$H$72"}</definedName>
    <definedName name="___x3" localSheetId="31" hidden="1">{"'REL CUSTODIF'!$B$1:$H$72"}</definedName>
    <definedName name="___x3" localSheetId="29" hidden="1">{"'REL CUSTODIF'!$B$1:$H$72"}</definedName>
    <definedName name="___x3" localSheetId="28" hidden="1">{"'REL CUSTODIF'!$B$1:$H$72"}</definedName>
    <definedName name="___x3" localSheetId="27" hidden="1">{"'REL CUSTODIF'!$B$1:$H$72"}</definedName>
    <definedName name="___x3" localSheetId="24" hidden="1">{"'REL CUSTODIF'!$B$1:$H$72"}</definedName>
    <definedName name="___x3" localSheetId="26" hidden="1">{"'REL CUSTODIF'!$B$1:$H$72"}</definedName>
    <definedName name="___x3" localSheetId="23" hidden="1">{"'REL CUSTODIF'!$B$1:$H$72"}</definedName>
    <definedName name="___x3" localSheetId="22" hidden="1">{"'REL CUSTODIF'!$B$1:$H$72"}</definedName>
    <definedName name="___x3" localSheetId="19" hidden="1">{"'REL CUSTODIF'!$B$1:$H$72"}</definedName>
    <definedName name="___x3" localSheetId="21" hidden="1">{"'REL CUSTODIF'!$B$1:$H$72"}</definedName>
    <definedName name="___x3" localSheetId="20" hidden="1">{"'REL CUSTODIF'!$B$1:$H$72"}</definedName>
    <definedName name="___x3" localSheetId="18" hidden="1">{"'REL CUSTODIF'!$B$1:$H$72"}</definedName>
    <definedName name="___x3" localSheetId="17" hidden="1">{"'REL CUSTODIF'!$B$1:$H$72"}</definedName>
    <definedName name="___x3" localSheetId="15" hidden="1">{"'REL CUSTODIF'!$B$1:$H$72"}</definedName>
    <definedName name="___x3" localSheetId="12" hidden="1">{"'REL CUSTODIF'!$B$1:$H$72"}</definedName>
    <definedName name="___x3" localSheetId="38" hidden="1">{"'REL CUSTODIF'!$B$1:$H$72"}</definedName>
    <definedName name="___x3" localSheetId="37" hidden="1">{"'REL CUSTODIF'!$B$1:$H$72"}</definedName>
    <definedName name="___x3" localSheetId="36" hidden="1">{"'REL CUSTODIF'!$B$1:$H$72"}</definedName>
    <definedName name="___x3" localSheetId="34" hidden="1">{"'REL CUSTODIF'!$B$1:$H$72"}</definedName>
    <definedName name="___x3" localSheetId="35" hidden="1">{"'REL CUSTODIF'!$B$1:$H$72"}</definedName>
    <definedName name="___x3" localSheetId="30" hidden="1">{"'REL CUSTODIF'!$B$1:$H$72"}</definedName>
    <definedName name="___x3" hidden="1">{"'REL CUSTODIF'!$B$1:$H$72"}</definedName>
    <definedName name="___x4" localSheetId="25" hidden="1">{"'REL CUSTODIF'!$B$1:$H$72"}</definedName>
    <definedName name="___x4" localSheetId="16" hidden="1">{"'REL CUSTODIF'!$B$1:$H$72"}</definedName>
    <definedName name="___x4" localSheetId="14" hidden="1">{"'REL CUSTODIF'!$B$1:$H$72"}</definedName>
    <definedName name="___x4" localSheetId="13" hidden="1">{"'REL CUSTODIF'!$B$1:$H$72"}</definedName>
    <definedName name="___x4" localSheetId="11" hidden="1">{"'REL CUSTODIF'!$B$1:$H$72"}</definedName>
    <definedName name="___x4" localSheetId="10" hidden="1">{"'REL CUSTODIF'!$B$1:$H$72"}</definedName>
    <definedName name="___x4" localSheetId="9" hidden="1">{"'REL CUSTODIF'!$B$1:$H$72"}</definedName>
    <definedName name="___x4" localSheetId="8" hidden="1">{"'REL CUSTODIF'!$B$1:$H$72"}</definedName>
    <definedName name="___x4" localSheetId="7" hidden="1">{"'REL CUSTODIF'!$B$1:$H$72"}</definedName>
    <definedName name="___x4" localSheetId="33" hidden="1">{"'REL CUSTODIF'!$B$1:$H$72"}</definedName>
    <definedName name="___x4" localSheetId="32" hidden="1">{"'REL CUSTODIF'!$B$1:$H$72"}</definedName>
    <definedName name="___x4" localSheetId="31" hidden="1">{"'REL CUSTODIF'!$B$1:$H$72"}</definedName>
    <definedName name="___x4" localSheetId="29" hidden="1">{"'REL CUSTODIF'!$B$1:$H$72"}</definedName>
    <definedName name="___x4" localSheetId="28" hidden="1">{"'REL CUSTODIF'!$B$1:$H$72"}</definedName>
    <definedName name="___x4" localSheetId="27" hidden="1">{"'REL CUSTODIF'!$B$1:$H$72"}</definedName>
    <definedName name="___x4" localSheetId="24" hidden="1">{"'REL CUSTODIF'!$B$1:$H$72"}</definedName>
    <definedName name="___x4" localSheetId="26" hidden="1">{"'REL CUSTODIF'!$B$1:$H$72"}</definedName>
    <definedName name="___x4" localSheetId="23" hidden="1">{"'REL CUSTODIF'!$B$1:$H$72"}</definedName>
    <definedName name="___x4" localSheetId="22" hidden="1">{"'REL CUSTODIF'!$B$1:$H$72"}</definedName>
    <definedName name="___x4" localSheetId="19" hidden="1">{"'REL CUSTODIF'!$B$1:$H$72"}</definedName>
    <definedName name="___x4" localSheetId="21" hidden="1">{"'REL CUSTODIF'!$B$1:$H$72"}</definedName>
    <definedName name="___x4" localSheetId="20" hidden="1">{"'REL CUSTODIF'!$B$1:$H$72"}</definedName>
    <definedName name="___x4" localSheetId="18" hidden="1">{"'REL CUSTODIF'!$B$1:$H$72"}</definedName>
    <definedName name="___x4" localSheetId="17" hidden="1">{"'REL CUSTODIF'!$B$1:$H$72"}</definedName>
    <definedName name="___x4" localSheetId="15" hidden="1">{"'REL CUSTODIF'!$B$1:$H$72"}</definedName>
    <definedName name="___x4" localSheetId="12" hidden="1">{"'REL CUSTODIF'!$B$1:$H$72"}</definedName>
    <definedName name="___x4" localSheetId="38" hidden="1">{"'REL CUSTODIF'!$B$1:$H$72"}</definedName>
    <definedName name="___x4" localSheetId="37" hidden="1">{"'REL CUSTODIF'!$B$1:$H$72"}</definedName>
    <definedName name="___x4" localSheetId="36" hidden="1">{"'REL CUSTODIF'!$B$1:$H$72"}</definedName>
    <definedName name="___x4" localSheetId="34" hidden="1">{"'REL CUSTODIF'!$B$1:$H$72"}</definedName>
    <definedName name="___x4" localSheetId="35" hidden="1">{"'REL CUSTODIF'!$B$1:$H$72"}</definedName>
    <definedName name="___x4" localSheetId="30" hidden="1">{"'REL CUSTODIF'!$B$1:$H$72"}</definedName>
    <definedName name="___x4" hidden="1">{"'REL CUSTODIF'!$B$1:$H$72"}</definedName>
    <definedName name="___x5" localSheetId="25" hidden="1">{"'REL CUSTODIF'!$B$1:$H$72"}</definedName>
    <definedName name="___x5" localSheetId="16" hidden="1">{"'REL CUSTODIF'!$B$1:$H$72"}</definedName>
    <definedName name="___x5" localSheetId="14" hidden="1">{"'REL CUSTODIF'!$B$1:$H$72"}</definedName>
    <definedName name="___x5" localSheetId="13" hidden="1">{"'REL CUSTODIF'!$B$1:$H$72"}</definedName>
    <definedName name="___x5" localSheetId="11" hidden="1">{"'REL CUSTODIF'!$B$1:$H$72"}</definedName>
    <definedName name="___x5" localSheetId="10" hidden="1">{"'REL CUSTODIF'!$B$1:$H$72"}</definedName>
    <definedName name="___x5" localSheetId="9" hidden="1">{"'REL CUSTODIF'!$B$1:$H$72"}</definedName>
    <definedName name="___x5" localSheetId="8" hidden="1">{"'REL CUSTODIF'!$B$1:$H$72"}</definedName>
    <definedName name="___x5" localSheetId="7" hidden="1">{"'REL CUSTODIF'!$B$1:$H$72"}</definedName>
    <definedName name="___x5" localSheetId="33" hidden="1">{"'REL CUSTODIF'!$B$1:$H$72"}</definedName>
    <definedName name="___x5" localSheetId="32" hidden="1">{"'REL CUSTODIF'!$B$1:$H$72"}</definedName>
    <definedName name="___x5" localSheetId="31" hidden="1">{"'REL CUSTODIF'!$B$1:$H$72"}</definedName>
    <definedName name="___x5" localSheetId="29" hidden="1">{"'REL CUSTODIF'!$B$1:$H$72"}</definedName>
    <definedName name="___x5" localSheetId="28" hidden="1">{"'REL CUSTODIF'!$B$1:$H$72"}</definedName>
    <definedName name="___x5" localSheetId="27" hidden="1">{"'REL CUSTODIF'!$B$1:$H$72"}</definedName>
    <definedName name="___x5" localSheetId="24" hidden="1">{"'REL CUSTODIF'!$B$1:$H$72"}</definedName>
    <definedName name="___x5" localSheetId="26" hidden="1">{"'REL CUSTODIF'!$B$1:$H$72"}</definedName>
    <definedName name="___x5" localSheetId="23" hidden="1">{"'REL CUSTODIF'!$B$1:$H$72"}</definedName>
    <definedName name="___x5" localSheetId="22" hidden="1">{"'REL CUSTODIF'!$B$1:$H$72"}</definedName>
    <definedName name="___x5" localSheetId="19" hidden="1">{"'REL CUSTODIF'!$B$1:$H$72"}</definedName>
    <definedName name="___x5" localSheetId="21" hidden="1">{"'REL CUSTODIF'!$B$1:$H$72"}</definedName>
    <definedName name="___x5" localSheetId="20" hidden="1">{"'REL CUSTODIF'!$B$1:$H$72"}</definedName>
    <definedName name="___x5" localSheetId="18" hidden="1">{"'REL CUSTODIF'!$B$1:$H$72"}</definedName>
    <definedName name="___x5" localSheetId="17" hidden="1">{"'REL CUSTODIF'!$B$1:$H$72"}</definedName>
    <definedName name="___x5" localSheetId="15" hidden="1">{"'REL CUSTODIF'!$B$1:$H$72"}</definedName>
    <definedName name="___x5" localSheetId="12" hidden="1">{"'REL CUSTODIF'!$B$1:$H$72"}</definedName>
    <definedName name="___x5" localSheetId="38" hidden="1">{"'REL CUSTODIF'!$B$1:$H$72"}</definedName>
    <definedName name="___x5" localSheetId="37" hidden="1">{"'REL CUSTODIF'!$B$1:$H$72"}</definedName>
    <definedName name="___x5" localSheetId="36" hidden="1">{"'REL CUSTODIF'!$B$1:$H$72"}</definedName>
    <definedName name="___x5" localSheetId="34" hidden="1">{"'REL CUSTODIF'!$B$1:$H$72"}</definedName>
    <definedName name="___x5" localSheetId="35" hidden="1">{"'REL CUSTODIF'!$B$1:$H$72"}</definedName>
    <definedName name="___x5" localSheetId="30" hidden="1">{"'REL CUSTODIF'!$B$1:$H$72"}</definedName>
    <definedName name="___x5" hidden="1">{"'REL CUSTODIF'!$B$1:$H$72"}</definedName>
    <definedName name="___x6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_x6" hidden="1">{#N/A,#N/A,FALSE,"Suprimentos";#N/A,#N/A,FALSE,"Medicina e Segurança";#N/A,#N/A,FALSE,"Administração";#N/A,#N/A,FALSE,"Meio Ambiente";#N/A,#N/A,FALSE,"Operação (Mina)";#N/A,#N/A,FALSE,"Operação (Porto)"}</definedName>
    <definedName name="___x7" localSheetId="25" hidden="1">{"'REL CUSTODIF'!$B$1:$H$72"}</definedName>
    <definedName name="___x7" localSheetId="16" hidden="1">{"'REL CUSTODIF'!$B$1:$H$72"}</definedName>
    <definedName name="___x7" localSheetId="14" hidden="1">{"'REL CUSTODIF'!$B$1:$H$72"}</definedName>
    <definedName name="___x7" localSheetId="13" hidden="1">{"'REL CUSTODIF'!$B$1:$H$72"}</definedName>
    <definedName name="___x7" localSheetId="11" hidden="1">{"'REL CUSTODIF'!$B$1:$H$72"}</definedName>
    <definedName name="___x7" localSheetId="10" hidden="1">{"'REL CUSTODIF'!$B$1:$H$72"}</definedName>
    <definedName name="___x7" localSheetId="9" hidden="1">{"'REL CUSTODIF'!$B$1:$H$72"}</definedName>
    <definedName name="___x7" localSheetId="8" hidden="1">{"'REL CUSTODIF'!$B$1:$H$72"}</definedName>
    <definedName name="___x7" localSheetId="7" hidden="1">{"'REL CUSTODIF'!$B$1:$H$72"}</definedName>
    <definedName name="___x7" localSheetId="33" hidden="1">{"'REL CUSTODIF'!$B$1:$H$72"}</definedName>
    <definedName name="___x7" localSheetId="32" hidden="1">{"'REL CUSTODIF'!$B$1:$H$72"}</definedName>
    <definedName name="___x7" localSheetId="31" hidden="1">{"'REL CUSTODIF'!$B$1:$H$72"}</definedName>
    <definedName name="___x7" localSheetId="29" hidden="1">{"'REL CUSTODIF'!$B$1:$H$72"}</definedName>
    <definedName name="___x7" localSheetId="28" hidden="1">{"'REL CUSTODIF'!$B$1:$H$72"}</definedName>
    <definedName name="___x7" localSheetId="27" hidden="1">{"'REL CUSTODIF'!$B$1:$H$72"}</definedName>
    <definedName name="___x7" localSheetId="24" hidden="1">{"'REL CUSTODIF'!$B$1:$H$72"}</definedName>
    <definedName name="___x7" localSheetId="26" hidden="1">{"'REL CUSTODIF'!$B$1:$H$72"}</definedName>
    <definedName name="___x7" localSheetId="23" hidden="1">{"'REL CUSTODIF'!$B$1:$H$72"}</definedName>
    <definedName name="___x7" localSheetId="22" hidden="1">{"'REL CUSTODIF'!$B$1:$H$72"}</definedName>
    <definedName name="___x7" localSheetId="19" hidden="1">{"'REL CUSTODIF'!$B$1:$H$72"}</definedName>
    <definedName name="___x7" localSheetId="21" hidden="1">{"'REL CUSTODIF'!$B$1:$H$72"}</definedName>
    <definedName name="___x7" localSheetId="20" hidden="1">{"'REL CUSTODIF'!$B$1:$H$72"}</definedName>
    <definedName name="___x7" localSheetId="18" hidden="1">{"'REL CUSTODIF'!$B$1:$H$72"}</definedName>
    <definedName name="___x7" localSheetId="17" hidden="1">{"'REL CUSTODIF'!$B$1:$H$72"}</definedName>
    <definedName name="___x7" localSheetId="15" hidden="1">{"'REL CUSTODIF'!$B$1:$H$72"}</definedName>
    <definedName name="___x7" localSheetId="12" hidden="1">{"'REL CUSTODIF'!$B$1:$H$72"}</definedName>
    <definedName name="___x7" localSheetId="38" hidden="1">{"'REL CUSTODIF'!$B$1:$H$72"}</definedName>
    <definedName name="___x7" localSheetId="37" hidden="1">{"'REL CUSTODIF'!$B$1:$H$72"}</definedName>
    <definedName name="___x7" localSheetId="36" hidden="1">{"'REL CUSTODIF'!$B$1:$H$72"}</definedName>
    <definedName name="___x7" localSheetId="34" hidden="1">{"'REL CUSTODIF'!$B$1:$H$72"}</definedName>
    <definedName name="___x7" localSheetId="35" hidden="1">{"'REL CUSTODIF'!$B$1:$H$72"}</definedName>
    <definedName name="___x7" localSheetId="30" hidden="1">{"'REL CUSTODIF'!$B$1:$H$72"}</definedName>
    <definedName name="___x7" hidden="1">{"'REL CUSTODIF'!$B$1:$H$72"}</definedName>
    <definedName name="___x8" localSheetId="25" hidden="1">{"'REL CUSTODIF'!$B$1:$H$72"}</definedName>
    <definedName name="___x8" localSheetId="16" hidden="1">{"'REL CUSTODIF'!$B$1:$H$72"}</definedName>
    <definedName name="___x8" localSheetId="14" hidden="1">{"'REL CUSTODIF'!$B$1:$H$72"}</definedName>
    <definedName name="___x8" localSheetId="13" hidden="1">{"'REL CUSTODIF'!$B$1:$H$72"}</definedName>
    <definedName name="___x8" localSheetId="11" hidden="1">{"'REL CUSTODIF'!$B$1:$H$72"}</definedName>
    <definedName name="___x8" localSheetId="10" hidden="1">{"'REL CUSTODIF'!$B$1:$H$72"}</definedName>
    <definedName name="___x8" localSheetId="9" hidden="1">{"'REL CUSTODIF'!$B$1:$H$72"}</definedName>
    <definedName name="___x8" localSheetId="8" hidden="1">{"'REL CUSTODIF'!$B$1:$H$72"}</definedName>
    <definedName name="___x8" localSheetId="7" hidden="1">{"'REL CUSTODIF'!$B$1:$H$72"}</definedName>
    <definedName name="___x8" localSheetId="33" hidden="1">{"'REL CUSTODIF'!$B$1:$H$72"}</definedName>
    <definedName name="___x8" localSheetId="32" hidden="1">{"'REL CUSTODIF'!$B$1:$H$72"}</definedName>
    <definedName name="___x8" localSheetId="31" hidden="1">{"'REL CUSTODIF'!$B$1:$H$72"}</definedName>
    <definedName name="___x8" localSheetId="29" hidden="1">{"'REL CUSTODIF'!$B$1:$H$72"}</definedName>
    <definedName name="___x8" localSheetId="28" hidden="1">{"'REL CUSTODIF'!$B$1:$H$72"}</definedName>
    <definedName name="___x8" localSheetId="27" hidden="1">{"'REL CUSTODIF'!$B$1:$H$72"}</definedName>
    <definedName name="___x8" localSheetId="24" hidden="1">{"'REL CUSTODIF'!$B$1:$H$72"}</definedName>
    <definedName name="___x8" localSheetId="26" hidden="1">{"'REL CUSTODIF'!$B$1:$H$72"}</definedName>
    <definedName name="___x8" localSheetId="23" hidden="1">{"'REL CUSTODIF'!$B$1:$H$72"}</definedName>
    <definedName name="___x8" localSheetId="22" hidden="1">{"'REL CUSTODIF'!$B$1:$H$72"}</definedName>
    <definedName name="___x8" localSheetId="19" hidden="1">{"'REL CUSTODIF'!$B$1:$H$72"}</definedName>
    <definedName name="___x8" localSheetId="21" hidden="1">{"'REL CUSTODIF'!$B$1:$H$72"}</definedName>
    <definedName name="___x8" localSheetId="20" hidden="1">{"'REL CUSTODIF'!$B$1:$H$72"}</definedName>
    <definedName name="___x8" localSheetId="18" hidden="1">{"'REL CUSTODIF'!$B$1:$H$72"}</definedName>
    <definedName name="___x8" localSheetId="17" hidden="1">{"'REL CUSTODIF'!$B$1:$H$72"}</definedName>
    <definedName name="___x8" localSheetId="15" hidden="1">{"'REL CUSTODIF'!$B$1:$H$72"}</definedName>
    <definedName name="___x8" localSheetId="12" hidden="1">{"'REL CUSTODIF'!$B$1:$H$72"}</definedName>
    <definedName name="___x8" localSheetId="38" hidden="1">{"'REL CUSTODIF'!$B$1:$H$72"}</definedName>
    <definedName name="___x8" localSheetId="37" hidden="1">{"'REL CUSTODIF'!$B$1:$H$72"}</definedName>
    <definedName name="___x8" localSheetId="36" hidden="1">{"'REL CUSTODIF'!$B$1:$H$72"}</definedName>
    <definedName name="___x8" localSheetId="34" hidden="1">{"'REL CUSTODIF'!$B$1:$H$72"}</definedName>
    <definedName name="___x8" localSheetId="35" hidden="1">{"'REL CUSTODIF'!$B$1:$H$72"}</definedName>
    <definedName name="___x8" localSheetId="30" hidden="1">{"'REL CUSTODIF'!$B$1:$H$72"}</definedName>
    <definedName name="___x8" hidden="1">{"'REL CUSTODIF'!$B$1:$H$72"}</definedName>
    <definedName name="__123Graph_A" hidden="1">#REF!</definedName>
    <definedName name="__123Graph_B" hidden="1">#REF!</definedName>
    <definedName name="__123Graph_X" hidden="1">#REF!</definedName>
    <definedName name="__ago1" localSheetId="25" hidden="1">{"'gráf jan00'!$A$1:$AK$41"}</definedName>
    <definedName name="__ago1" localSheetId="16" hidden="1">{"'gráf jan00'!$A$1:$AK$41"}</definedName>
    <definedName name="__ago1" localSheetId="14" hidden="1">{"'gráf jan00'!$A$1:$AK$41"}</definedName>
    <definedName name="__ago1" localSheetId="13" hidden="1">{"'gráf jan00'!$A$1:$AK$41"}</definedName>
    <definedName name="__ago1" localSheetId="11" hidden="1">{"'gráf jan00'!$A$1:$AK$41"}</definedName>
    <definedName name="__ago1" localSheetId="10" hidden="1">{"'gráf jan00'!$A$1:$AK$41"}</definedName>
    <definedName name="__ago1" localSheetId="9" hidden="1">{"'gráf jan00'!$A$1:$AK$41"}</definedName>
    <definedName name="__ago1" localSheetId="8" hidden="1">{"'gráf jan00'!$A$1:$AK$41"}</definedName>
    <definedName name="__ago1" localSheetId="7" hidden="1">{"'gráf jan00'!$A$1:$AK$41"}</definedName>
    <definedName name="__ago1" localSheetId="33" hidden="1">{"'gráf jan00'!$A$1:$AK$41"}</definedName>
    <definedName name="__ago1" localSheetId="32" hidden="1">{"'gráf jan00'!$A$1:$AK$41"}</definedName>
    <definedName name="__ago1" localSheetId="31" hidden="1">{"'gráf jan00'!$A$1:$AK$41"}</definedName>
    <definedName name="__ago1" localSheetId="29" hidden="1">{"'gráf jan00'!$A$1:$AK$41"}</definedName>
    <definedName name="__ago1" localSheetId="28" hidden="1">{"'gráf jan00'!$A$1:$AK$41"}</definedName>
    <definedName name="__ago1" localSheetId="27" hidden="1">{"'gráf jan00'!$A$1:$AK$41"}</definedName>
    <definedName name="__ago1" localSheetId="24" hidden="1">{"'gráf jan00'!$A$1:$AK$41"}</definedName>
    <definedName name="__ago1" localSheetId="26" hidden="1">{"'gráf jan00'!$A$1:$AK$41"}</definedName>
    <definedName name="__ago1" localSheetId="23" hidden="1">{"'gráf jan00'!$A$1:$AK$41"}</definedName>
    <definedName name="__ago1" localSheetId="22" hidden="1">{"'gráf jan00'!$A$1:$AK$41"}</definedName>
    <definedName name="__ago1" localSheetId="19" hidden="1">{"'gráf jan00'!$A$1:$AK$41"}</definedName>
    <definedName name="__ago1" localSheetId="21" hidden="1">{"'gráf jan00'!$A$1:$AK$41"}</definedName>
    <definedName name="__ago1" localSheetId="20" hidden="1">{"'gráf jan00'!$A$1:$AK$41"}</definedName>
    <definedName name="__ago1" localSheetId="18" hidden="1">{"'gráf jan00'!$A$1:$AK$41"}</definedName>
    <definedName name="__ago1" localSheetId="17" hidden="1">{"'gráf jan00'!$A$1:$AK$41"}</definedName>
    <definedName name="__ago1" localSheetId="15" hidden="1">{"'gráf jan00'!$A$1:$AK$41"}</definedName>
    <definedName name="__ago1" localSheetId="12" hidden="1">{"'gráf jan00'!$A$1:$AK$41"}</definedName>
    <definedName name="__ago1" localSheetId="38" hidden="1">{"'gráf jan00'!$A$1:$AK$41"}</definedName>
    <definedName name="__ago1" localSheetId="37" hidden="1">{"'gráf jan00'!$A$1:$AK$41"}</definedName>
    <definedName name="__ago1" localSheetId="36" hidden="1">{"'gráf jan00'!$A$1:$AK$41"}</definedName>
    <definedName name="__ago1" localSheetId="34" hidden="1">{"'gráf jan00'!$A$1:$AK$41"}</definedName>
    <definedName name="__ago1" localSheetId="35" hidden="1">{"'gráf jan00'!$A$1:$AK$41"}</definedName>
    <definedName name="__ago1" localSheetId="30" hidden="1">{"'gráf jan00'!$A$1:$AK$41"}</definedName>
    <definedName name="__ago1" hidden="1">{"'gráf jan00'!$A$1:$AK$41"}</definedName>
    <definedName name="__ago10" localSheetId="25" hidden="1">{"'gráf jan00'!$A$1:$AK$41"}</definedName>
    <definedName name="__ago10" localSheetId="16" hidden="1">{"'gráf jan00'!$A$1:$AK$41"}</definedName>
    <definedName name="__ago10" localSheetId="14" hidden="1">{"'gráf jan00'!$A$1:$AK$41"}</definedName>
    <definedName name="__ago10" localSheetId="13" hidden="1">{"'gráf jan00'!$A$1:$AK$41"}</definedName>
    <definedName name="__ago10" localSheetId="11" hidden="1">{"'gráf jan00'!$A$1:$AK$41"}</definedName>
    <definedName name="__ago10" localSheetId="10" hidden="1">{"'gráf jan00'!$A$1:$AK$41"}</definedName>
    <definedName name="__ago10" localSheetId="9" hidden="1">{"'gráf jan00'!$A$1:$AK$41"}</definedName>
    <definedName name="__ago10" localSheetId="8" hidden="1">{"'gráf jan00'!$A$1:$AK$41"}</definedName>
    <definedName name="__ago10" localSheetId="7" hidden="1">{"'gráf jan00'!$A$1:$AK$41"}</definedName>
    <definedName name="__ago10" localSheetId="33" hidden="1">{"'gráf jan00'!$A$1:$AK$41"}</definedName>
    <definedName name="__ago10" localSheetId="32" hidden="1">{"'gráf jan00'!$A$1:$AK$41"}</definedName>
    <definedName name="__ago10" localSheetId="31" hidden="1">{"'gráf jan00'!$A$1:$AK$41"}</definedName>
    <definedName name="__ago10" localSheetId="29" hidden="1">{"'gráf jan00'!$A$1:$AK$41"}</definedName>
    <definedName name="__ago10" localSheetId="28" hidden="1">{"'gráf jan00'!$A$1:$AK$41"}</definedName>
    <definedName name="__ago10" localSheetId="27" hidden="1">{"'gráf jan00'!$A$1:$AK$41"}</definedName>
    <definedName name="__ago10" localSheetId="24" hidden="1">{"'gráf jan00'!$A$1:$AK$41"}</definedName>
    <definedName name="__ago10" localSheetId="26" hidden="1">{"'gráf jan00'!$A$1:$AK$41"}</definedName>
    <definedName name="__ago10" localSheetId="23" hidden="1">{"'gráf jan00'!$A$1:$AK$41"}</definedName>
    <definedName name="__ago10" localSheetId="22" hidden="1">{"'gráf jan00'!$A$1:$AK$41"}</definedName>
    <definedName name="__ago10" localSheetId="19" hidden="1">{"'gráf jan00'!$A$1:$AK$41"}</definedName>
    <definedName name="__ago10" localSheetId="21" hidden="1">{"'gráf jan00'!$A$1:$AK$41"}</definedName>
    <definedName name="__ago10" localSheetId="20" hidden="1">{"'gráf jan00'!$A$1:$AK$41"}</definedName>
    <definedName name="__ago10" localSheetId="18" hidden="1">{"'gráf jan00'!$A$1:$AK$41"}</definedName>
    <definedName name="__ago10" localSheetId="17" hidden="1">{"'gráf jan00'!$A$1:$AK$41"}</definedName>
    <definedName name="__ago10" localSheetId="15" hidden="1">{"'gráf jan00'!$A$1:$AK$41"}</definedName>
    <definedName name="__ago10" localSheetId="12" hidden="1">{"'gráf jan00'!$A$1:$AK$41"}</definedName>
    <definedName name="__ago10" localSheetId="38" hidden="1">{"'gráf jan00'!$A$1:$AK$41"}</definedName>
    <definedName name="__ago10" localSheetId="37" hidden="1">{"'gráf jan00'!$A$1:$AK$41"}</definedName>
    <definedName name="__ago10" localSheetId="36" hidden="1">{"'gráf jan00'!$A$1:$AK$41"}</definedName>
    <definedName name="__ago10" localSheetId="34" hidden="1">{"'gráf jan00'!$A$1:$AK$41"}</definedName>
    <definedName name="__ago10" localSheetId="35" hidden="1">{"'gráf jan00'!$A$1:$AK$41"}</definedName>
    <definedName name="__ago10" localSheetId="30" hidden="1">{"'gráf jan00'!$A$1:$AK$41"}</definedName>
    <definedName name="__ago10" hidden="1">{"'gráf jan00'!$A$1:$AK$41"}</definedName>
    <definedName name="__ago2" localSheetId="25" hidden="1">{"'gráf jan00'!$A$1:$AK$41"}</definedName>
    <definedName name="__ago2" localSheetId="16" hidden="1">{"'gráf jan00'!$A$1:$AK$41"}</definedName>
    <definedName name="__ago2" localSheetId="14" hidden="1">{"'gráf jan00'!$A$1:$AK$41"}</definedName>
    <definedName name="__ago2" localSheetId="13" hidden="1">{"'gráf jan00'!$A$1:$AK$41"}</definedName>
    <definedName name="__ago2" localSheetId="11" hidden="1">{"'gráf jan00'!$A$1:$AK$41"}</definedName>
    <definedName name="__ago2" localSheetId="10" hidden="1">{"'gráf jan00'!$A$1:$AK$41"}</definedName>
    <definedName name="__ago2" localSheetId="9" hidden="1">{"'gráf jan00'!$A$1:$AK$41"}</definedName>
    <definedName name="__ago2" localSheetId="8" hidden="1">{"'gráf jan00'!$A$1:$AK$41"}</definedName>
    <definedName name="__ago2" localSheetId="7" hidden="1">{"'gráf jan00'!$A$1:$AK$41"}</definedName>
    <definedName name="__ago2" localSheetId="33" hidden="1">{"'gráf jan00'!$A$1:$AK$41"}</definedName>
    <definedName name="__ago2" localSheetId="32" hidden="1">{"'gráf jan00'!$A$1:$AK$41"}</definedName>
    <definedName name="__ago2" localSheetId="31" hidden="1">{"'gráf jan00'!$A$1:$AK$41"}</definedName>
    <definedName name="__ago2" localSheetId="29" hidden="1">{"'gráf jan00'!$A$1:$AK$41"}</definedName>
    <definedName name="__ago2" localSheetId="28" hidden="1">{"'gráf jan00'!$A$1:$AK$41"}</definedName>
    <definedName name="__ago2" localSheetId="27" hidden="1">{"'gráf jan00'!$A$1:$AK$41"}</definedName>
    <definedName name="__ago2" localSheetId="24" hidden="1">{"'gráf jan00'!$A$1:$AK$41"}</definedName>
    <definedName name="__ago2" localSheetId="26" hidden="1">{"'gráf jan00'!$A$1:$AK$41"}</definedName>
    <definedName name="__ago2" localSheetId="23" hidden="1">{"'gráf jan00'!$A$1:$AK$41"}</definedName>
    <definedName name="__ago2" localSheetId="22" hidden="1">{"'gráf jan00'!$A$1:$AK$41"}</definedName>
    <definedName name="__ago2" localSheetId="19" hidden="1">{"'gráf jan00'!$A$1:$AK$41"}</definedName>
    <definedName name="__ago2" localSheetId="21" hidden="1">{"'gráf jan00'!$A$1:$AK$41"}</definedName>
    <definedName name="__ago2" localSheetId="20" hidden="1">{"'gráf jan00'!$A$1:$AK$41"}</definedName>
    <definedName name="__ago2" localSheetId="18" hidden="1">{"'gráf jan00'!$A$1:$AK$41"}</definedName>
    <definedName name="__ago2" localSheetId="17" hidden="1">{"'gráf jan00'!$A$1:$AK$41"}</definedName>
    <definedName name="__ago2" localSheetId="15" hidden="1">{"'gráf jan00'!$A$1:$AK$41"}</definedName>
    <definedName name="__ago2" localSheetId="12" hidden="1">{"'gráf jan00'!$A$1:$AK$41"}</definedName>
    <definedName name="__ago2" localSheetId="38" hidden="1">{"'gráf jan00'!$A$1:$AK$41"}</definedName>
    <definedName name="__ago2" localSheetId="37" hidden="1">{"'gráf jan00'!$A$1:$AK$41"}</definedName>
    <definedName name="__ago2" localSheetId="36" hidden="1">{"'gráf jan00'!$A$1:$AK$41"}</definedName>
    <definedName name="__ago2" localSheetId="34" hidden="1">{"'gráf jan00'!$A$1:$AK$41"}</definedName>
    <definedName name="__ago2" localSheetId="35" hidden="1">{"'gráf jan00'!$A$1:$AK$41"}</definedName>
    <definedName name="__ago2" localSheetId="30" hidden="1">{"'gráf jan00'!$A$1:$AK$41"}</definedName>
    <definedName name="__ago2" hidden="1">{"'gráf jan00'!$A$1:$AK$41"}</definedName>
    <definedName name="__ago3" localSheetId="25" hidden="1">{"'gráf jan00'!$A$1:$AK$41"}</definedName>
    <definedName name="__ago3" localSheetId="16" hidden="1">{"'gráf jan00'!$A$1:$AK$41"}</definedName>
    <definedName name="__ago3" localSheetId="14" hidden="1">{"'gráf jan00'!$A$1:$AK$41"}</definedName>
    <definedName name="__ago3" localSheetId="13" hidden="1">{"'gráf jan00'!$A$1:$AK$41"}</definedName>
    <definedName name="__ago3" localSheetId="11" hidden="1">{"'gráf jan00'!$A$1:$AK$41"}</definedName>
    <definedName name="__ago3" localSheetId="10" hidden="1">{"'gráf jan00'!$A$1:$AK$41"}</definedName>
    <definedName name="__ago3" localSheetId="9" hidden="1">{"'gráf jan00'!$A$1:$AK$41"}</definedName>
    <definedName name="__ago3" localSheetId="8" hidden="1">{"'gráf jan00'!$A$1:$AK$41"}</definedName>
    <definedName name="__ago3" localSheetId="7" hidden="1">{"'gráf jan00'!$A$1:$AK$41"}</definedName>
    <definedName name="__ago3" localSheetId="33" hidden="1">{"'gráf jan00'!$A$1:$AK$41"}</definedName>
    <definedName name="__ago3" localSheetId="32" hidden="1">{"'gráf jan00'!$A$1:$AK$41"}</definedName>
    <definedName name="__ago3" localSheetId="31" hidden="1">{"'gráf jan00'!$A$1:$AK$41"}</definedName>
    <definedName name="__ago3" localSheetId="29" hidden="1">{"'gráf jan00'!$A$1:$AK$41"}</definedName>
    <definedName name="__ago3" localSheetId="28" hidden="1">{"'gráf jan00'!$A$1:$AK$41"}</definedName>
    <definedName name="__ago3" localSheetId="27" hidden="1">{"'gráf jan00'!$A$1:$AK$41"}</definedName>
    <definedName name="__ago3" localSheetId="24" hidden="1">{"'gráf jan00'!$A$1:$AK$41"}</definedName>
    <definedName name="__ago3" localSheetId="26" hidden="1">{"'gráf jan00'!$A$1:$AK$41"}</definedName>
    <definedName name="__ago3" localSheetId="23" hidden="1">{"'gráf jan00'!$A$1:$AK$41"}</definedName>
    <definedName name="__ago3" localSheetId="22" hidden="1">{"'gráf jan00'!$A$1:$AK$41"}</definedName>
    <definedName name="__ago3" localSheetId="19" hidden="1">{"'gráf jan00'!$A$1:$AK$41"}</definedName>
    <definedName name="__ago3" localSheetId="21" hidden="1">{"'gráf jan00'!$A$1:$AK$41"}</definedName>
    <definedName name="__ago3" localSheetId="20" hidden="1">{"'gráf jan00'!$A$1:$AK$41"}</definedName>
    <definedName name="__ago3" localSheetId="18" hidden="1">{"'gráf jan00'!$A$1:$AK$41"}</definedName>
    <definedName name="__ago3" localSheetId="17" hidden="1">{"'gráf jan00'!$A$1:$AK$41"}</definedName>
    <definedName name="__ago3" localSheetId="15" hidden="1">{"'gráf jan00'!$A$1:$AK$41"}</definedName>
    <definedName name="__ago3" localSheetId="12" hidden="1">{"'gráf jan00'!$A$1:$AK$41"}</definedName>
    <definedName name="__ago3" localSheetId="38" hidden="1">{"'gráf jan00'!$A$1:$AK$41"}</definedName>
    <definedName name="__ago3" localSheetId="37" hidden="1">{"'gráf jan00'!$A$1:$AK$41"}</definedName>
    <definedName name="__ago3" localSheetId="36" hidden="1">{"'gráf jan00'!$A$1:$AK$41"}</definedName>
    <definedName name="__ago3" localSheetId="34" hidden="1">{"'gráf jan00'!$A$1:$AK$41"}</definedName>
    <definedName name="__ago3" localSheetId="35" hidden="1">{"'gráf jan00'!$A$1:$AK$41"}</definedName>
    <definedName name="__ago3" localSheetId="30" hidden="1">{"'gráf jan00'!$A$1:$AK$41"}</definedName>
    <definedName name="__ago3" hidden="1">{"'gráf jan00'!$A$1:$AK$41"}</definedName>
    <definedName name="__ago4" localSheetId="25" hidden="1">{"'gráf jan00'!$A$1:$AK$41"}</definedName>
    <definedName name="__ago4" localSheetId="16" hidden="1">{"'gráf jan00'!$A$1:$AK$41"}</definedName>
    <definedName name="__ago4" localSheetId="14" hidden="1">{"'gráf jan00'!$A$1:$AK$41"}</definedName>
    <definedName name="__ago4" localSheetId="13" hidden="1">{"'gráf jan00'!$A$1:$AK$41"}</definedName>
    <definedName name="__ago4" localSheetId="11" hidden="1">{"'gráf jan00'!$A$1:$AK$41"}</definedName>
    <definedName name="__ago4" localSheetId="10" hidden="1">{"'gráf jan00'!$A$1:$AK$41"}</definedName>
    <definedName name="__ago4" localSheetId="9" hidden="1">{"'gráf jan00'!$A$1:$AK$41"}</definedName>
    <definedName name="__ago4" localSheetId="8" hidden="1">{"'gráf jan00'!$A$1:$AK$41"}</definedName>
    <definedName name="__ago4" localSheetId="7" hidden="1">{"'gráf jan00'!$A$1:$AK$41"}</definedName>
    <definedName name="__ago4" localSheetId="33" hidden="1">{"'gráf jan00'!$A$1:$AK$41"}</definedName>
    <definedName name="__ago4" localSheetId="32" hidden="1">{"'gráf jan00'!$A$1:$AK$41"}</definedName>
    <definedName name="__ago4" localSheetId="31" hidden="1">{"'gráf jan00'!$A$1:$AK$41"}</definedName>
    <definedName name="__ago4" localSheetId="29" hidden="1">{"'gráf jan00'!$A$1:$AK$41"}</definedName>
    <definedName name="__ago4" localSheetId="28" hidden="1">{"'gráf jan00'!$A$1:$AK$41"}</definedName>
    <definedName name="__ago4" localSheetId="27" hidden="1">{"'gráf jan00'!$A$1:$AK$41"}</definedName>
    <definedName name="__ago4" localSheetId="24" hidden="1">{"'gráf jan00'!$A$1:$AK$41"}</definedName>
    <definedName name="__ago4" localSheetId="26" hidden="1">{"'gráf jan00'!$A$1:$AK$41"}</definedName>
    <definedName name="__ago4" localSheetId="23" hidden="1">{"'gráf jan00'!$A$1:$AK$41"}</definedName>
    <definedName name="__ago4" localSheetId="22" hidden="1">{"'gráf jan00'!$A$1:$AK$41"}</definedName>
    <definedName name="__ago4" localSheetId="19" hidden="1">{"'gráf jan00'!$A$1:$AK$41"}</definedName>
    <definedName name="__ago4" localSheetId="21" hidden="1">{"'gráf jan00'!$A$1:$AK$41"}</definedName>
    <definedName name="__ago4" localSheetId="20" hidden="1">{"'gráf jan00'!$A$1:$AK$41"}</definedName>
    <definedName name="__ago4" localSheetId="18" hidden="1">{"'gráf jan00'!$A$1:$AK$41"}</definedName>
    <definedName name="__ago4" localSheetId="17" hidden="1">{"'gráf jan00'!$A$1:$AK$41"}</definedName>
    <definedName name="__ago4" localSheetId="15" hidden="1">{"'gráf jan00'!$A$1:$AK$41"}</definedName>
    <definedName name="__ago4" localSheetId="12" hidden="1">{"'gráf jan00'!$A$1:$AK$41"}</definedName>
    <definedName name="__ago4" localSheetId="38" hidden="1">{"'gráf jan00'!$A$1:$AK$41"}</definedName>
    <definedName name="__ago4" localSheetId="37" hidden="1">{"'gráf jan00'!$A$1:$AK$41"}</definedName>
    <definedName name="__ago4" localSheetId="36" hidden="1">{"'gráf jan00'!$A$1:$AK$41"}</definedName>
    <definedName name="__ago4" localSheetId="34" hidden="1">{"'gráf jan00'!$A$1:$AK$41"}</definedName>
    <definedName name="__ago4" localSheetId="35" hidden="1">{"'gráf jan00'!$A$1:$AK$41"}</definedName>
    <definedName name="__ago4" localSheetId="30" hidden="1">{"'gráf jan00'!$A$1:$AK$41"}</definedName>
    <definedName name="__ago4" hidden="1">{"'gráf jan00'!$A$1:$AK$41"}</definedName>
    <definedName name="__ago5" localSheetId="25" hidden="1">{"'gráf jan00'!$A$1:$AK$41"}</definedName>
    <definedName name="__ago5" localSheetId="16" hidden="1">{"'gráf jan00'!$A$1:$AK$41"}</definedName>
    <definedName name="__ago5" localSheetId="14" hidden="1">{"'gráf jan00'!$A$1:$AK$41"}</definedName>
    <definedName name="__ago5" localSheetId="13" hidden="1">{"'gráf jan00'!$A$1:$AK$41"}</definedName>
    <definedName name="__ago5" localSheetId="11" hidden="1">{"'gráf jan00'!$A$1:$AK$41"}</definedName>
    <definedName name="__ago5" localSheetId="10" hidden="1">{"'gráf jan00'!$A$1:$AK$41"}</definedName>
    <definedName name="__ago5" localSheetId="9" hidden="1">{"'gráf jan00'!$A$1:$AK$41"}</definedName>
    <definedName name="__ago5" localSheetId="8" hidden="1">{"'gráf jan00'!$A$1:$AK$41"}</definedName>
    <definedName name="__ago5" localSheetId="7" hidden="1">{"'gráf jan00'!$A$1:$AK$41"}</definedName>
    <definedName name="__ago5" localSheetId="33" hidden="1">{"'gráf jan00'!$A$1:$AK$41"}</definedName>
    <definedName name="__ago5" localSheetId="32" hidden="1">{"'gráf jan00'!$A$1:$AK$41"}</definedName>
    <definedName name="__ago5" localSheetId="31" hidden="1">{"'gráf jan00'!$A$1:$AK$41"}</definedName>
    <definedName name="__ago5" localSheetId="29" hidden="1">{"'gráf jan00'!$A$1:$AK$41"}</definedName>
    <definedName name="__ago5" localSheetId="28" hidden="1">{"'gráf jan00'!$A$1:$AK$41"}</definedName>
    <definedName name="__ago5" localSheetId="27" hidden="1">{"'gráf jan00'!$A$1:$AK$41"}</definedName>
    <definedName name="__ago5" localSheetId="24" hidden="1">{"'gráf jan00'!$A$1:$AK$41"}</definedName>
    <definedName name="__ago5" localSheetId="26" hidden="1">{"'gráf jan00'!$A$1:$AK$41"}</definedName>
    <definedName name="__ago5" localSheetId="23" hidden="1">{"'gráf jan00'!$A$1:$AK$41"}</definedName>
    <definedName name="__ago5" localSheetId="22" hidden="1">{"'gráf jan00'!$A$1:$AK$41"}</definedName>
    <definedName name="__ago5" localSheetId="19" hidden="1">{"'gráf jan00'!$A$1:$AK$41"}</definedName>
    <definedName name="__ago5" localSheetId="21" hidden="1">{"'gráf jan00'!$A$1:$AK$41"}</definedName>
    <definedName name="__ago5" localSheetId="20" hidden="1">{"'gráf jan00'!$A$1:$AK$41"}</definedName>
    <definedName name="__ago5" localSheetId="18" hidden="1">{"'gráf jan00'!$A$1:$AK$41"}</definedName>
    <definedName name="__ago5" localSheetId="17" hidden="1">{"'gráf jan00'!$A$1:$AK$41"}</definedName>
    <definedName name="__ago5" localSheetId="15" hidden="1">{"'gráf jan00'!$A$1:$AK$41"}</definedName>
    <definedName name="__ago5" localSheetId="12" hidden="1">{"'gráf jan00'!$A$1:$AK$41"}</definedName>
    <definedName name="__ago5" localSheetId="38" hidden="1">{"'gráf jan00'!$A$1:$AK$41"}</definedName>
    <definedName name="__ago5" localSheetId="37" hidden="1">{"'gráf jan00'!$A$1:$AK$41"}</definedName>
    <definedName name="__ago5" localSheetId="36" hidden="1">{"'gráf jan00'!$A$1:$AK$41"}</definedName>
    <definedName name="__ago5" localSheetId="34" hidden="1">{"'gráf jan00'!$A$1:$AK$41"}</definedName>
    <definedName name="__ago5" localSheetId="35" hidden="1">{"'gráf jan00'!$A$1:$AK$41"}</definedName>
    <definedName name="__ago5" localSheetId="30" hidden="1">{"'gráf jan00'!$A$1:$AK$41"}</definedName>
    <definedName name="__ago5" hidden="1">{"'gráf jan00'!$A$1:$AK$41"}</definedName>
    <definedName name="__ago6" localSheetId="25" hidden="1">{"'gráf jan00'!$A$1:$AK$41"}</definedName>
    <definedName name="__ago6" localSheetId="16" hidden="1">{"'gráf jan00'!$A$1:$AK$41"}</definedName>
    <definedName name="__ago6" localSheetId="14" hidden="1">{"'gráf jan00'!$A$1:$AK$41"}</definedName>
    <definedName name="__ago6" localSheetId="13" hidden="1">{"'gráf jan00'!$A$1:$AK$41"}</definedName>
    <definedName name="__ago6" localSheetId="11" hidden="1">{"'gráf jan00'!$A$1:$AK$41"}</definedName>
    <definedName name="__ago6" localSheetId="10" hidden="1">{"'gráf jan00'!$A$1:$AK$41"}</definedName>
    <definedName name="__ago6" localSheetId="9" hidden="1">{"'gráf jan00'!$A$1:$AK$41"}</definedName>
    <definedName name="__ago6" localSheetId="8" hidden="1">{"'gráf jan00'!$A$1:$AK$41"}</definedName>
    <definedName name="__ago6" localSheetId="7" hidden="1">{"'gráf jan00'!$A$1:$AK$41"}</definedName>
    <definedName name="__ago6" localSheetId="33" hidden="1">{"'gráf jan00'!$A$1:$AK$41"}</definedName>
    <definedName name="__ago6" localSheetId="32" hidden="1">{"'gráf jan00'!$A$1:$AK$41"}</definedName>
    <definedName name="__ago6" localSheetId="31" hidden="1">{"'gráf jan00'!$A$1:$AK$41"}</definedName>
    <definedName name="__ago6" localSheetId="29" hidden="1">{"'gráf jan00'!$A$1:$AK$41"}</definedName>
    <definedName name="__ago6" localSheetId="28" hidden="1">{"'gráf jan00'!$A$1:$AK$41"}</definedName>
    <definedName name="__ago6" localSheetId="27" hidden="1">{"'gráf jan00'!$A$1:$AK$41"}</definedName>
    <definedName name="__ago6" localSheetId="24" hidden="1">{"'gráf jan00'!$A$1:$AK$41"}</definedName>
    <definedName name="__ago6" localSheetId="26" hidden="1">{"'gráf jan00'!$A$1:$AK$41"}</definedName>
    <definedName name="__ago6" localSheetId="23" hidden="1">{"'gráf jan00'!$A$1:$AK$41"}</definedName>
    <definedName name="__ago6" localSheetId="22" hidden="1">{"'gráf jan00'!$A$1:$AK$41"}</definedName>
    <definedName name="__ago6" localSheetId="19" hidden="1">{"'gráf jan00'!$A$1:$AK$41"}</definedName>
    <definedName name="__ago6" localSheetId="21" hidden="1">{"'gráf jan00'!$A$1:$AK$41"}</definedName>
    <definedName name="__ago6" localSheetId="20" hidden="1">{"'gráf jan00'!$A$1:$AK$41"}</definedName>
    <definedName name="__ago6" localSheetId="18" hidden="1">{"'gráf jan00'!$A$1:$AK$41"}</definedName>
    <definedName name="__ago6" localSheetId="17" hidden="1">{"'gráf jan00'!$A$1:$AK$41"}</definedName>
    <definedName name="__ago6" localSheetId="15" hidden="1">{"'gráf jan00'!$A$1:$AK$41"}</definedName>
    <definedName name="__ago6" localSheetId="12" hidden="1">{"'gráf jan00'!$A$1:$AK$41"}</definedName>
    <definedName name="__ago6" localSheetId="38" hidden="1">{"'gráf jan00'!$A$1:$AK$41"}</definedName>
    <definedName name="__ago6" localSheetId="37" hidden="1">{"'gráf jan00'!$A$1:$AK$41"}</definedName>
    <definedName name="__ago6" localSheetId="36" hidden="1">{"'gráf jan00'!$A$1:$AK$41"}</definedName>
    <definedName name="__ago6" localSheetId="34" hidden="1">{"'gráf jan00'!$A$1:$AK$41"}</definedName>
    <definedName name="__ago6" localSheetId="35" hidden="1">{"'gráf jan00'!$A$1:$AK$41"}</definedName>
    <definedName name="__ago6" localSheetId="30" hidden="1">{"'gráf jan00'!$A$1:$AK$41"}</definedName>
    <definedName name="__ago6" hidden="1">{"'gráf jan00'!$A$1:$AK$41"}</definedName>
    <definedName name="__ago7" localSheetId="25" hidden="1">{"'gráf jan00'!$A$1:$AK$41"}</definedName>
    <definedName name="__ago7" localSheetId="16" hidden="1">{"'gráf jan00'!$A$1:$AK$41"}</definedName>
    <definedName name="__ago7" localSheetId="14" hidden="1">{"'gráf jan00'!$A$1:$AK$41"}</definedName>
    <definedName name="__ago7" localSheetId="13" hidden="1">{"'gráf jan00'!$A$1:$AK$41"}</definedName>
    <definedName name="__ago7" localSheetId="11" hidden="1">{"'gráf jan00'!$A$1:$AK$41"}</definedName>
    <definedName name="__ago7" localSheetId="10" hidden="1">{"'gráf jan00'!$A$1:$AK$41"}</definedName>
    <definedName name="__ago7" localSheetId="9" hidden="1">{"'gráf jan00'!$A$1:$AK$41"}</definedName>
    <definedName name="__ago7" localSheetId="8" hidden="1">{"'gráf jan00'!$A$1:$AK$41"}</definedName>
    <definedName name="__ago7" localSheetId="7" hidden="1">{"'gráf jan00'!$A$1:$AK$41"}</definedName>
    <definedName name="__ago7" localSheetId="33" hidden="1">{"'gráf jan00'!$A$1:$AK$41"}</definedName>
    <definedName name="__ago7" localSheetId="32" hidden="1">{"'gráf jan00'!$A$1:$AK$41"}</definedName>
    <definedName name="__ago7" localSheetId="31" hidden="1">{"'gráf jan00'!$A$1:$AK$41"}</definedName>
    <definedName name="__ago7" localSheetId="29" hidden="1">{"'gráf jan00'!$A$1:$AK$41"}</definedName>
    <definedName name="__ago7" localSheetId="28" hidden="1">{"'gráf jan00'!$A$1:$AK$41"}</definedName>
    <definedName name="__ago7" localSheetId="27" hidden="1">{"'gráf jan00'!$A$1:$AK$41"}</definedName>
    <definedName name="__ago7" localSheetId="24" hidden="1">{"'gráf jan00'!$A$1:$AK$41"}</definedName>
    <definedName name="__ago7" localSheetId="26" hidden="1">{"'gráf jan00'!$A$1:$AK$41"}</definedName>
    <definedName name="__ago7" localSheetId="23" hidden="1">{"'gráf jan00'!$A$1:$AK$41"}</definedName>
    <definedName name="__ago7" localSheetId="22" hidden="1">{"'gráf jan00'!$A$1:$AK$41"}</definedName>
    <definedName name="__ago7" localSheetId="19" hidden="1">{"'gráf jan00'!$A$1:$AK$41"}</definedName>
    <definedName name="__ago7" localSheetId="21" hidden="1">{"'gráf jan00'!$A$1:$AK$41"}</definedName>
    <definedName name="__ago7" localSheetId="20" hidden="1">{"'gráf jan00'!$A$1:$AK$41"}</definedName>
    <definedName name="__ago7" localSheetId="18" hidden="1">{"'gráf jan00'!$A$1:$AK$41"}</definedName>
    <definedName name="__ago7" localSheetId="17" hidden="1">{"'gráf jan00'!$A$1:$AK$41"}</definedName>
    <definedName name="__ago7" localSheetId="15" hidden="1">{"'gráf jan00'!$A$1:$AK$41"}</definedName>
    <definedName name="__ago7" localSheetId="12" hidden="1">{"'gráf jan00'!$A$1:$AK$41"}</definedName>
    <definedName name="__ago7" localSheetId="38" hidden="1">{"'gráf jan00'!$A$1:$AK$41"}</definedName>
    <definedName name="__ago7" localSheetId="37" hidden="1">{"'gráf jan00'!$A$1:$AK$41"}</definedName>
    <definedName name="__ago7" localSheetId="36" hidden="1">{"'gráf jan00'!$A$1:$AK$41"}</definedName>
    <definedName name="__ago7" localSheetId="34" hidden="1">{"'gráf jan00'!$A$1:$AK$41"}</definedName>
    <definedName name="__ago7" localSheetId="35" hidden="1">{"'gráf jan00'!$A$1:$AK$41"}</definedName>
    <definedName name="__ago7" localSheetId="30" hidden="1">{"'gráf jan00'!$A$1:$AK$41"}</definedName>
    <definedName name="__ago7" hidden="1">{"'gráf jan00'!$A$1:$AK$41"}</definedName>
    <definedName name="__ago8" localSheetId="25" hidden="1">{"'gráf jan00'!$A$1:$AK$41"}</definedName>
    <definedName name="__ago8" localSheetId="16" hidden="1">{"'gráf jan00'!$A$1:$AK$41"}</definedName>
    <definedName name="__ago8" localSheetId="14" hidden="1">{"'gráf jan00'!$A$1:$AK$41"}</definedName>
    <definedName name="__ago8" localSheetId="13" hidden="1">{"'gráf jan00'!$A$1:$AK$41"}</definedName>
    <definedName name="__ago8" localSheetId="11" hidden="1">{"'gráf jan00'!$A$1:$AK$41"}</definedName>
    <definedName name="__ago8" localSheetId="10" hidden="1">{"'gráf jan00'!$A$1:$AK$41"}</definedName>
    <definedName name="__ago8" localSheetId="9" hidden="1">{"'gráf jan00'!$A$1:$AK$41"}</definedName>
    <definedName name="__ago8" localSheetId="8" hidden="1">{"'gráf jan00'!$A$1:$AK$41"}</definedName>
    <definedName name="__ago8" localSheetId="7" hidden="1">{"'gráf jan00'!$A$1:$AK$41"}</definedName>
    <definedName name="__ago8" localSheetId="33" hidden="1">{"'gráf jan00'!$A$1:$AK$41"}</definedName>
    <definedName name="__ago8" localSheetId="32" hidden="1">{"'gráf jan00'!$A$1:$AK$41"}</definedName>
    <definedName name="__ago8" localSheetId="31" hidden="1">{"'gráf jan00'!$A$1:$AK$41"}</definedName>
    <definedName name="__ago8" localSheetId="29" hidden="1">{"'gráf jan00'!$A$1:$AK$41"}</definedName>
    <definedName name="__ago8" localSheetId="28" hidden="1">{"'gráf jan00'!$A$1:$AK$41"}</definedName>
    <definedName name="__ago8" localSheetId="27" hidden="1">{"'gráf jan00'!$A$1:$AK$41"}</definedName>
    <definedName name="__ago8" localSheetId="24" hidden="1">{"'gráf jan00'!$A$1:$AK$41"}</definedName>
    <definedName name="__ago8" localSheetId="26" hidden="1">{"'gráf jan00'!$A$1:$AK$41"}</definedName>
    <definedName name="__ago8" localSheetId="23" hidden="1">{"'gráf jan00'!$A$1:$AK$41"}</definedName>
    <definedName name="__ago8" localSheetId="22" hidden="1">{"'gráf jan00'!$A$1:$AK$41"}</definedName>
    <definedName name="__ago8" localSheetId="19" hidden="1">{"'gráf jan00'!$A$1:$AK$41"}</definedName>
    <definedName name="__ago8" localSheetId="21" hidden="1">{"'gráf jan00'!$A$1:$AK$41"}</definedName>
    <definedName name="__ago8" localSheetId="20" hidden="1">{"'gráf jan00'!$A$1:$AK$41"}</definedName>
    <definedName name="__ago8" localSheetId="18" hidden="1">{"'gráf jan00'!$A$1:$AK$41"}</definedName>
    <definedName name="__ago8" localSheetId="17" hidden="1">{"'gráf jan00'!$A$1:$AK$41"}</definedName>
    <definedName name="__ago8" localSheetId="15" hidden="1">{"'gráf jan00'!$A$1:$AK$41"}</definedName>
    <definedName name="__ago8" localSheetId="12" hidden="1">{"'gráf jan00'!$A$1:$AK$41"}</definedName>
    <definedName name="__ago8" localSheetId="38" hidden="1">{"'gráf jan00'!$A$1:$AK$41"}</definedName>
    <definedName name="__ago8" localSheetId="37" hidden="1">{"'gráf jan00'!$A$1:$AK$41"}</definedName>
    <definedName name="__ago8" localSheetId="36" hidden="1">{"'gráf jan00'!$A$1:$AK$41"}</definedName>
    <definedName name="__ago8" localSheetId="34" hidden="1">{"'gráf jan00'!$A$1:$AK$41"}</definedName>
    <definedName name="__ago8" localSheetId="35" hidden="1">{"'gráf jan00'!$A$1:$AK$41"}</definedName>
    <definedName name="__ago8" localSheetId="30" hidden="1">{"'gráf jan00'!$A$1:$AK$41"}</definedName>
    <definedName name="__ago8" hidden="1">{"'gráf jan00'!$A$1:$AK$41"}</definedName>
    <definedName name="__ago9" localSheetId="25" hidden="1">{"'gráf jan00'!$A$1:$AK$41"}</definedName>
    <definedName name="__ago9" localSheetId="16" hidden="1">{"'gráf jan00'!$A$1:$AK$41"}</definedName>
    <definedName name="__ago9" localSheetId="14" hidden="1">{"'gráf jan00'!$A$1:$AK$41"}</definedName>
    <definedName name="__ago9" localSheetId="13" hidden="1">{"'gráf jan00'!$A$1:$AK$41"}</definedName>
    <definedName name="__ago9" localSheetId="11" hidden="1">{"'gráf jan00'!$A$1:$AK$41"}</definedName>
    <definedName name="__ago9" localSheetId="10" hidden="1">{"'gráf jan00'!$A$1:$AK$41"}</definedName>
    <definedName name="__ago9" localSheetId="9" hidden="1">{"'gráf jan00'!$A$1:$AK$41"}</definedName>
    <definedName name="__ago9" localSheetId="8" hidden="1">{"'gráf jan00'!$A$1:$AK$41"}</definedName>
    <definedName name="__ago9" localSheetId="7" hidden="1">{"'gráf jan00'!$A$1:$AK$41"}</definedName>
    <definedName name="__ago9" localSheetId="33" hidden="1">{"'gráf jan00'!$A$1:$AK$41"}</definedName>
    <definedName name="__ago9" localSheetId="32" hidden="1">{"'gráf jan00'!$A$1:$AK$41"}</definedName>
    <definedName name="__ago9" localSheetId="31" hidden="1">{"'gráf jan00'!$A$1:$AK$41"}</definedName>
    <definedName name="__ago9" localSheetId="29" hidden="1">{"'gráf jan00'!$A$1:$AK$41"}</definedName>
    <definedName name="__ago9" localSheetId="28" hidden="1">{"'gráf jan00'!$A$1:$AK$41"}</definedName>
    <definedName name="__ago9" localSheetId="27" hidden="1">{"'gráf jan00'!$A$1:$AK$41"}</definedName>
    <definedName name="__ago9" localSheetId="24" hidden="1">{"'gráf jan00'!$A$1:$AK$41"}</definedName>
    <definedName name="__ago9" localSheetId="26" hidden="1">{"'gráf jan00'!$A$1:$AK$41"}</definedName>
    <definedName name="__ago9" localSheetId="23" hidden="1">{"'gráf jan00'!$A$1:$AK$41"}</definedName>
    <definedName name="__ago9" localSheetId="22" hidden="1">{"'gráf jan00'!$A$1:$AK$41"}</definedName>
    <definedName name="__ago9" localSheetId="19" hidden="1">{"'gráf jan00'!$A$1:$AK$41"}</definedName>
    <definedName name="__ago9" localSheetId="21" hidden="1">{"'gráf jan00'!$A$1:$AK$41"}</definedName>
    <definedName name="__ago9" localSheetId="20" hidden="1">{"'gráf jan00'!$A$1:$AK$41"}</definedName>
    <definedName name="__ago9" localSheetId="18" hidden="1">{"'gráf jan00'!$A$1:$AK$41"}</definedName>
    <definedName name="__ago9" localSheetId="17" hidden="1">{"'gráf jan00'!$A$1:$AK$41"}</definedName>
    <definedName name="__ago9" localSheetId="15" hidden="1">{"'gráf jan00'!$A$1:$AK$41"}</definedName>
    <definedName name="__ago9" localSheetId="12" hidden="1">{"'gráf jan00'!$A$1:$AK$41"}</definedName>
    <definedName name="__ago9" localSheetId="38" hidden="1">{"'gráf jan00'!$A$1:$AK$41"}</definedName>
    <definedName name="__ago9" localSheetId="37" hidden="1">{"'gráf jan00'!$A$1:$AK$41"}</definedName>
    <definedName name="__ago9" localSheetId="36" hidden="1">{"'gráf jan00'!$A$1:$AK$41"}</definedName>
    <definedName name="__ago9" localSheetId="34" hidden="1">{"'gráf jan00'!$A$1:$AK$41"}</definedName>
    <definedName name="__ago9" localSheetId="35" hidden="1">{"'gráf jan00'!$A$1:$AK$41"}</definedName>
    <definedName name="__ago9" localSheetId="30" hidden="1">{"'gráf jan00'!$A$1:$AK$41"}</definedName>
    <definedName name="__ago9" hidden="1">{"'gráf jan00'!$A$1:$AK$41"}</definedName>
    <definedName name="__ago99999" localSheetId="25" hidden="1">{"'gráf jan00'!$A$1:$AK$41"}</definedName>
    <definedName name="__ago99999" localSheetId="16" hidden="1">{"'gráf jan00'!$A$1:$AK$41"}</definedName>
    <definedName name="__ago99999" localSheetId="14" hidden="1">{"'gráf jan00'!$A$1:$AK$41"}</definedName>
    <definedName name="__ago99999" localSheetId="13" hidden="1">{"'gráf jan00'!$A$1:$AK$41"}</definedName>
    <definedName name="__ago99999" localSheetId="11" hidden="1">{"'gráf jan00'!$A$1:$AK$41"}</definedName>
    <definedName name="__ago99999" localSheetId="10" hidden="1">{"'gráf jan00'!$A$1:$AK$41"}</definedName>
    <definedName name="__ago99999" localSheetId="9" hidden="1">{"'gráf jan00'!$A$1:$AK$41"}</definedName>
    <definedName name="__ago99999" localSheetId="8" hidden="1">{"'gráf jan00'!$A$1:$AK$41"}</definedName>
    <definedName name="__ago99999" localSheetId="7" hidden="1">{"'gráf jan00'!$A$1:$AK$41"}</definedName>
    <definedName name="__ago99999" localSheetId="33" hidden="1">{"'gráf jan00'!$A$1:$AK$41"}</definedName>
    <definedName name="__ago99999" localSheetId="32" hidden="1">{"'gráf jan00'!$A$1:$AK$41"}</definedName>
    <definedName name="__ago99999" localSheetId="31" hidden="1">{"'gráf jan00'!$A$1:$AK$41"}</definedName>
    <definedName name="__ago99999" localSheetId="29" hidden="1">{"'gráf jan00'!$A$1:$AK$41"}</definedName>
    <definedName name="__ago99999" localSheetId="28" hidden="1">{"'gráf jan00'!$A$1:$AK$41"}</definedName>
    <definedName name="__ago99999" localSheetId="27" hidden="1">{"'gráf jan00'!$A$1:$AK$41"}</definedName>
    <definedName name="__ago99999" localSheetId="24" hidden="1">{"'gráf jan00'!$A$1:$AK$41"}</definedName>
    <definedName name="__ago99999" localSheetId="26" hidden="1">{"'gráf jan00'!$A$1:$AK$41"}</definedName>
    <definedName name="__ago99999" localSheetId="23" hidden="1">{"'gráf jan00'!$A$1:$AK$41"}</definedName>
    <definedName name="__ago99999" localSheetId="22" hidden="1">{"'gráf jan00'!$A$1:$AK$41"}</definedName>
    <definedName name="__ago99999" localSheetId="19" hidden="1">{"'gráf jan00'!$A$1:$AK$41"}</definedName>
    <definedName name="__ago99999" localSheetId="21" hidden="1">{"'gráf jan00'!$A$1:$AK$41"}</definedName>
    <definedName name="__ago99999" localSheetId="20" hidden="1">{"'gráf jan00'!$A$1:$AK$41"}</definedName>
    <definedName name="__ago99999" localSheetId="18" hidden="1">{"'gráf jan00'!$A$1:$AK$41"}</definedName>
    <definedName name="__ago99999" localSheetId="17" hidden="1">{"'gráf jan00'!$A$1:$AK$41"}</definedName>
    <definedName name="__ago99999" localSheetId="15" hidden="1">{"'gráf jan00'!$A$1:$AK$41"}</definedName>
    <definedName name="__ago99999" localSheetId="12" hidden="1">{"'gráf jan00'!$A$1:$AK$41"}</definedName>
    <definedName name="__ago99999" localSheetId="38" hidden="1">{"'gráf jan00'!$A$1:$AK$41"}</definedName>
    <definedName name="__ago99999" localSheetId="37" hidden="1">{"'gráf jan00'!$A$1:$AK$41"}</definedName>
    <definedName name="__ago99999" localSheetId="36" hidden="1">{"'gráf jan00'!$A$1:$AK$41"}</definedName>
    <definedName name="__ago99999" localSheetId="34" hidden="1">{"'gráf jan00'!$A$1:$AK$41"}</definedName>
    <definedName name="__ago99999" localSheetId="35" hidden="1">{"'gráf jan00'!$A$1:$AK$41"}</definedName>
    <definedName name="__ago99999" localSheetId="30" hidden="1">{"'gráf jan00'!$A$1:$AK$41"}</definedName>
    <definedName name="__ago99999" hidden="1">{"'gráf jan00'!$A$1:$AK$41"}</definedName>
    <definedName name="__arq1" localSheetId="25" hidden="1">{"'REL CUSTODIF'!$B$1:$H$72"}</definedName>
    <definedName name="__arq1" localSheetId="16" hidden="1">{"'REL CUSTODIF'!$B$1:$H$72"}</definedName>
    <definedName name="__arq1" localSheetId="14" hidden="1">{"'REL CUSTODIF'!$B$1:$H$72"}</definedName>
    <definedName name="__arq1" localSheetId="13" hidden="1">{"'REL CUSTODIF'!$B$1:$H$72"}</definedName>
    <definedName name="__arq1" localSheetId="11" hidden="1">{"'REL CUSTODIF'!$B$1:$H$72"}</definedName>
    <definedName name="__arq1" localSheetId="10" hidden="1">{"'REL CUSTODIF'!$B$1:$H$72"}</definedName>
    <definedName name="__arq1" localSheetId="9" hidden="1">{"'REL CUSTODIF'!$B$1:$H$72"}</definedName>
    <definedName name="__arq1" localSheetId="8" hidden="1">{"'REL CUSTODIF'!$B$1:$H$72"}</definedName>
    <definedName name="__arq1" localSheetId="7" hidden="1">{"'REL CUSTODIF'!$B$1:$H$72"}</definedName>
    <definedName name="__arq1" localSheetId="33" hidden="1">{"'REL CUSTODIF'!$B$1:$H$72"}</definedName>
    <definedName name="__arq1" localSheetId="32" hidden="1">{"'REL CUSTODIF'!$B$1:$H$72"}</definedName>
    <definedName name="__arq1" localSheetId="31" hidden="1">{"'REL CUSTODIF'!$B$1:$H$72"}</definedName>
    <definedName name="__arq1" localSheetId="29" hidden="1">{"'REL CUSTODIF'!$B$1:$H$72"}</definedName>
    <definedName name="__arq1" localSheetId="28" hidden="1">{"'REL CUSTODIF'!$B$1:$H$72"}</definedName>
    <definedName name="__arq1" localSheetId="27" hidden="1">{"'REL CUSTODIF'!$B$1:$H$72"}</definedName>
    <definedName name="__arq1" localSheetId="24" hidden="1">{"'REL CUSTODIF'!$B$1:$H$72"}</definedName>
    <definedName name="__arq1" localSheetId="26" hidden="1">{"'REL CUSTODIF'!$B$1:$H$72"}</definedName>
    <definedName name="__arq1" localSheetId="23" hidden="1">{"'REL CUSTODIF'!$B$1:$H$72"}</definedName>
    <definedName name="__arq1" localSheetId="22" hidden="1">{"'REL CUSTODIF'!$B$1:$H$72"}</definedName>
    <definedName name="__arq1" localSheetId="19" hidden="1">{"'REL CUSTODIF'!$B$1:$H$72"}</definedName>
    <definedName name="__arq1" localSheetId="21" hidden="1">{"'REL CUSTODIF'!$B$1:$H$72"}</definedName>
    <definedName name="__arq1" localSheetId="20" hidden="1">{"'REL CUSTODIF'!$B$1:$H$72"}</definedName>
    <definedName name="__arq1" localSheetId="18" hidden="1">{"'REL CUSTODIF'!$B$1:$H$72"}</definedName>
    <definedName name="__arq1" localSheetId="17" hidden="1">{"'REL CUSTODIF'!$B$1:$H$72"}</definedName>
    <definedName name="__arq1" localSheetId="15" hidden="1">{"'REL CUSTODIF'!$B$1:$H$72"}</definedName>
    <definedName name="__arq1" localSheetId="12" hidden="1">{"'REL CUSTODIF'!$B$1:$H$72"}</definedName>
    <definedName name="__arq1" localSheetId="38" hidden="1">{"'REL CUSTODIF'!$B$1:$H$72"}</definedName>
    <definedName name="__arq1" localSheetId="37" hidden="1">{"'REL CUSTODIF'!$B$1:$H$72"}</definedName>
    <definedName name="__arq1" localSheetId="36" hidden="1">{"'REL CUSTODIF'!$B$1:$H$72"}</definedName>
    <definedName name="__arq1" localSheetId="34" hidden="1">{"'REL CUSTODIF'!$B$1:$H$72"}</definedName>
    <definedName name="__arq1" localSheetId="35" hidden="1">{"'REL CUSTODIF'!$B$1:$H$72"}</definedName>
    <definedName name="__arq1" localSheetId="30" hidden="1">{"'REL CUSTODIF'!$B$1:$H$72"}</definedName>
    <definedName name="__arq1" hidden="1">{"'REL CUSTODIF'!$B$1:$H$72"}</definedName>
    <definedName name="__ba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">#REF!</definedName>
    <definedName name="__COD1">#REF!</definedName>
    <definedName name="__COD10">#REF!</definedName>
    <definedName name="__COD11">#REF!</definedName>
    <definedName name="__COD13">#REF!</definedName>
    <definedName name="__COD138">#REF!</definedName>
    <definedName name="__COD139">#REF!</definedName>
    <definedName name="__COD14">#REF!</definedName>
    <definedName name="__COD140">#REF!</definedName>
    <definedName name="__COD144">#REF!</definedName>
    <definedName name="__COD146">#REF!</definedName>
    <definedName name="__COD149">#REF!</definedName>
    <definedName name="__COD152">#REF!</definedName>
    <definedName name="__COD154">#REF!</definedName>
    <definedName name="__COD155">#REF!</definedName>
    <definedName name="__COD156">#REF!</definedName>
    <definedName name="__COD157">#REF!</definedName>
    <definedName name="__COD158">#REF!</definedName>
    <definedName name="__COD16">#REF!</definedName>
    <definedName name="__COD161">#REF!</definedName>
    <definedName name="__COD166">#REF!</definedName>
    <definedName name="__COD168">#REF!</definedName>
    <definedName name="__COD169">#REF!</definedName>
    <definedName name="__COD17">#REF!</definedName>
    <definedName name="__COD170">#REF!</definedName>
    <definedName name="__COD171">#REF!</definedName>
    <definedName name="__COD172">#REF!</definedName>
    <definedName name="__COD173">#REF!</definedName>
    <definedName name="__COD174">#REF!</definedName>
    <definedName name="__COD175">#REF!</definedName>
    <definedName name="__COD177">#REF!</definedName>
    <definedName name="__COD178">#REF!</definedName>
    <definedName name="__COD179">#REF!</definedName>
    <definedName name="__COD180">#REF!</definedName>
    <definedName name="__COD184">#REF!</definedName>
    <definedName name="__COD189">#REF!</definedName>
    <definedName name="__COD191">#REF!</definedName>
    <definedName name="__COD192">#REF!</definedName>
    <definedName name="__COD195">#REF!</definedName>
    <definedName name="__COD198">#REF!</definedName>
    <definedName name="__COD199">#REF!</definedName>
    <definedName name="__COD200">#REF!</definedName>
    <definedName name="__COD21">#REF!</definedName>
    <definedName name="__COD23">#REF!</definedName>
    <definedName name="__COD24">#REF!</definedName>
    <definedName name="__COD28">#REF!</definedName>
    <definedName name="__COD29">#REF!</definedName>
    <definedName name="__COD32">#REF!</definedName>
    <definedName name="__COD35">#REF!</definedName>
    <definedName name="__COD36">#REF!</definedName>
    <definedName name="__COD37">#REF!</definedName>
    <definedName name="__COD41">#REF!</definedName>
    <definedName name="__COD42">#REF!</definedName>
    <definedName name="__COD43">#REF!</definedName>
    <definedName name="__COD44">#REF!</definedName>
    <definedName name="__COD46">#REF!</definedName>
    <definedName name="__COD47">#REF!</definedName>
    <definedName name="__COD49">#REF!</definedName>
    <definedName name="__COD50">#REF!</definedName>
    <definedName name="__COD55">#REF!</definedName>
    <definedName name="__COD60">#REF!</definedName>
    <definedName name="__COD62">#REF!</definedName>
    <definedName name="__COD65">#REF!</definedName>
    <definedName name="__COD66">#REF!</definedName>
    <definedName name="__COD68">#REF!</definedName>
    <definedName name="__COD8">#REF!</definedName>
    <definedName name="__D1" localSheetId="25" hidden="1">{#N/A,#N/A,FALSE,"PCOL"}</definedName>
    <definedName name="__D1" localSheetId="16" hidden="1">{#N/A,#N/A,FALSE,"PCOL"}</definedName>
    <definedName name="__D1" localSheetId="14" hidden="1">{#N/A,#N/A,FALSE,"PCOL"}</definedName>
    <definedName name="__D1" localSheetId="13" hidden="1">{#N/A,#N/A,FALSE,"PCOL"}</definedName>
    <definedName name="__D1" localSheetId="11" hidden="1">{#N/A,#N/A,FALSE,"PCOL"}</definedName>
    <definedName name="__D1" localSheetId="10" hidden="1">{#N/A,#N/A,FALSE,"PCOL"}</definedName>
    <definedName name="__D1" localSheetId="9" hidden="1">{#N/A,#N/A,FALSE,"PCOL"}</definedName>
    <definedName name="__D1" localSheetId="8" hidden="1">{#N/A,#N/A,FALSE,"PCOL"}</definedName>
    <definedName name="__D1" localSheetId="7" hidden="1">{#N/A,#N/A,FALSE,"PCOL"}</definedName>
    <definedName name="__D1" localSheetId="33" hidden="1">{#N/A,#N/A,FALSE,"PCOL"}</definedName>
    <definedName name="__D1" localSheetId="32" hidden="1">{#N/A,#N/A,FALSE,"PCOL"}</definedName>
    <definedName name="__D1" localSheetId="31" hidden="1">{#N/A,#N/A,FALSE,"PCOL"}</definedName>
    <definedName name="__D1" localSheetId="29" hidden="1">{#N/A,#N/A,FALSE,"PCOL"}</definedName>
    <definedName name="__D1" localSheetId="28" hidden="1">{#N/A,#N/A,FALSE,"PCOL"}</definedName>
    <definedName name="__D1" localSheetId="27" hidden="1">{#N/A,#N/A,FALSE,"PCOL"}</definedName>
    <definedName name="__D1" localSheetId="24" hidden="1">{#N/A,#N/A,FALSE,"PCOL"}</definedName>
    <definedName name="__D1" localSheetId="26" hidden="1">{#N/A,#N/A,FALSE,"PCOL"}</definedName>
    <definedName name="__D1" localSheetId="23" hidden="1">{#N/A,#N/A,FALSE,"PCOL"}</definedName>
    <definedName name="__D1" localSheetId="22" hidden="1">{#N/A,#N/A,FALSE,"PCOL"}</definedName>
    <definedName name="__D1" localSheetId="19" hidden="1">{#N/A,#N/A,FALSE,"PCOL"}</definedName>
    <definedName name="__D1" localSheetId="21" hidden="1">{#N/A,#N/A,FALSE,"PCOL"}</definedName>
    <definedName name="__D1" localSheetId="20" hidden="1">{#N/A,#N/A,FALSE,"PCOL"}</definedName>
    <definedName name="__D1" localSheetId="18" hidden="1">{#N/A,#N/A,FALSE,"PCOL"}</definedName>
    <definedName name="__D1" localSheetId="17" hidden="1">{#N/A,#N/A,FALSE,"PCOL"}</definedName>
    <definedName name="__D1" localSheetId="15" hidden="1">{#N/A,#N/A,FALSE,"PCOL"}</definedName>
    <definedName name="__D1" localSheetId="12" hidden="1">{#N/A,#N/A,FALSE,"PCOL"}</definedName>
    <definedName name="__D1" localSheetId="38" hidden="1">{#N/A,#N/A,FALSE,"PCOL"}</definedName>
    <definedName name="__D1" localSheetId="37" hidden="1">{#N/A,#N/A,FALSE,"PCOL"}</definedName>
    <definedName name="__D1" localSheetId="36" hidden="1">{#N/A,#N/A,FALSE,"PCOL"}</definedName>
    <definedName name="__D1" localSheetId="34" hidden="1">{#N/A,#N/A,FALSE,"PCOL"}</definedName>
    <definedName name="__D1" localSheetId="35" hidden="1">{#N/A,#N/A,FALSE,"PCOL"}</definedName>
    <definedName name="__D1" localSheetId="30" hidden="1">{#N/A,#N/A,FALSE,"PCOL"}</definedName>
    <definedName name="__D1" hidden="1">{#N/A,#N/A,FALSE,"PCOL"}</definedName>
    <definedName name="__DEF2" localSheetId="25" hidden="1">{#N/A,#N/A,FALSE,"DEF1";#N/A,#N/A,FALSE,"DEF2";#N/A,#N/A,FALSE,"DEF3"}</definedName>
    <definedName name="__DEF2" localSheetId="16" hidden="1">{#N/A,#N/A,FALSE,"DEF1";#N/A,#N/A,FALSE,"DEF2";#N/A,#N/A,FALSE,"DEF3"}</definedName>
    <definedName name="__DEF2" localSheetId="14" hidden="1">{#N/A,#N/A,FALSE,"DEF1";#N/A,#N/A,FALSE,"DEF2";#N/A,#N/A,FALSE,"DEF3"}</definedName>
    <definedName name="__DEF2" localSheetId="13" hidden="1">{#N/A,#N/A,FALSE,"DEF1";#N/A,#N/A,FALSE,"DEF2";#N/A,#N/A,FALSE,"DEF3"}</definedName>
    <definedName name="__DEF2" localSheetId="11" hidden="1">{#N/A,#N/A,FALSE,"DEF1";#N/A,#N/A,FALSE,"DEF2";#N/A,#N/A,FALSE,"DEF3"}</definedName>
    <definedName name="__DEF2" localSheetId="10" hidden="1">{#N/A,#N/A,FALSE,"DEF1";#N/A,#N/A,FALSE,"DEF2";#N/A,#N/A,FALSE,"DEF3"}</definedName>
    <definedName name="__DEF2" localSheetId="9" hidden="1">{#N/A,#N/A,FALSE,"DEF1";#N/A,#N/A,FALSE,"DEF2";#N/A,#N/A,FALSE,"DEF3"}</definedName>
    <definedName name="__DEF2" localSheetId="8" hidden="1">{#N/A,#N/A,FALSE,"DEF1";#N/A,#N/A,FALSE,"DEF2";#N/A,#N/A,FALSE,"DEF3"}</definedName>
    <definedName name="__DEF2" localSheetId="7" hidden="1">{#N/A,#N/A,FALSE,"DEF1";#N/A,#N/A,FALSE,"DEF2";#N/A,#N/A,FALSE,"DEF3"}</definedName>
    <definedName name="__DEF2" localSheetId="33" hidden="1">{#N/A,#N/A,FALSE,"DEF1";#N/A,#N/A,FALSE,"DEF2";#N/A,#N/A,FALSE,"DEF3"}</definedName>
    <definedName name="__DEF2" localSheetId="32" hidden="1">{#N/A,#N/A,FALSE,"DEF1";#N/A,#N/A,FALSE,"DEF2";#N/A,#N/A,FALSE,"DEF3"}</definedName>
    <definedName name="__DEF2" localSheetId="31" hidden="1">{#N/A,#N/A,FALSE,"DEF1";#N/A,#N/A,FALSE,"DEF2";#N/A,#N/A,FALSE,"DEF3"}</definedName>
    <definedName name="__DEF2" localSheetId="29" hidden="1">{#N/A,#N/A,FALSE,"DEF1";#N/A,#N/A,FALSE,"DEF2";#N/A,#N/A,FALSE,"DEF3"}</definedName>
    <definedName name="__DEF2" localSheetId="28" hidden="1">{#N/A,#N/A,FALSE,"DEF1";#N/A,#N/A,FALSE,"DEF2";#N/A,#N/A,FALSE,"DEF3"}</definedName>
    <definedName name="__DEF2" localSheetId="27" hidden="1">{#N/A,#N/A,FALSE,"DEF1";#N/A,#N/A,FALSE,"DEF2";#N/A,#N/A,FALSE,"DEF3"}</definedName>
    <definedName name="__DEF2" localSheetId="24" hidden="1">{#N/A,#N/A,FALSE,"DEF1";#N/A,#N/A,FALSE,"DEF2";#N/A,#N/A,FALSE,"DEF3"}</definedName>
    <definedName name="__DEF2" localSheetId="26" hidden="1">{#N/A,#N/A,FALSE,"DEF1";#N/A,#N/A,FALSE,"DEF2";#N/A,#N/A,FALSE,"DEF3"}</definedName>
    <definedName name="__DEF2" localSheetId="23" hidden="1">{#N/A,#N/A,FALSE,"DEF1";#N/A,#N/A,FALSE,"DEF2";#N/A,#N/A,FALSE,"DEF3"}</definedName>
    <definedName name="__DEF2" localSheetId="22" hidden="1">{#N/A,#N/A,FALSE,"DEF1";#N/A,#N/A,FALSE,"DEF2";#N/A,#N/A,FALSE,"DEF3"}</definedName>
    <definedName name="__DEF2" localSheetId="19" hidden="1">{#N/A,#N/A,FALSE,"DEF1";#N/A,#N/A,FALSE,"DEF2";#N/A,#N/A,FALSE,"DEF3"}</definedName>
    <definedName name="__DEF2" localSheetId="21" hidden="1">{#N/A,#N/A,FALSE,"DEF1";#N/A,#N/A,FALSE,"DEF2";#N/A,#N/A,FALSE,"DEF3"}</definedName>
    <definedName name="__DEF2" localSheetId="20" hidden="1">{#N/A,#N/A,FALSE,"DEF1";#N/A,#N/A,FALSE,"DEF2";#N/A,#N/A,FALSE,"DEF3"}</definedName>
    <definedName name="__DEF2" localSheetId="18" hidden="1">{#N/A,#N/A,FALSE,"DEF1";#N/A,#N/A,FALSE,"DEF2";#N/A,#N/A,FALSE,"DEF3"}</definedName>
    <definedName name="__DEF2" localSheetId="17" hidden="1">{#N/A,#N/A,FALSE,"DEF1";#N/A,#N/A,FALSE,"DEF2";#N/A,#N/A,FALSE,"DEF3"}</definedName>
    <definedName name="__DEF2" localSheetId="15" hidden="1">{#N/A,#N/A,FALSE,"DEF1";#N/A,#N/A,FALSE,"DEF2";#N/A,#N/A,FALSE,"DEF3"}</definedName>
    <definedName name="__DEF2" localSheetId="12" hidden="1">{#N/A,#N/A,FALSE,"DEF1";#N/A,#N/A,FALSE,"DEF2";#N/A,#N/A,FALSE,"DEF3"}</definedName>
    <definedName name="__DEF2" localSheetId="38" hidden="1">{#N/A,#N/A,FALSE,"DEF1";#N/A,#N/A,FALSE,"DEF2";#N/A,#N/A,FALSE,"DEF3"}</definedName>
    <definedName name="__DEF2" localSheetId="37" hidden="1">{#N/A,#N/A,FALSE,"DEF1";#N/A,#N/A,FALSE,"DEF2";#N/A,#N/A,FALSE,"DEF3"}</definedName>
    <definedName name="__DEF2" localSheetId="36" hidden="1">{#N/A,#N/A,FALSE,"DEF1";#N/A,#N/A,FALSE,"DEF2";#N/A,#N/A,FALSE,"DEF3"}</definedName>
    <definedName name="__DEF2" localSheetId="34" hidden="1">{#N/A,#N/A,FALSE,"DEF1";#N/A,#N/A,FALSE,"DEF2";#N/A,#N/A,FALSE,"DEF3"}</definedName>
    <definedName name="__DEF2" localSheetId="35" hidden="1">{#N/A,#N/A,FALSE,"DEF1";#N/A,#N/A,FALSE,"DEF2";#N/A,#N/A,FALSE,"DEF3"}</definedName>
    <definedName name="__DEF2" localSheetId="30" hidden="1">{#N/A,#N/A,FALSE,"DEF1";#N/A,#N/A,FALSE,"DEF2";#N/A,#N/A,FALSE,"DEF3"}</definedName>
    <definedName name="__DEF2" hidden="1">{#N/A,#N/A,FALSE,"DEF1";#N/A,#N/A,FALSE,"DEF2";#N/A,#N/A,FALSE,"DEF3"}</definedName>
    <definedName name="__DEF3" localSheetId="25" hidden="1">{#N/A,#N/A,FALSE,"DEF1";#N/A,#N/A,FALSE,"DEF2";#N/A,#N/A,FALSE,"DEF3"}</definedName>
    <definedName name="__DEF3" localSheetId="16" hidden="1">{#N/A,#N/A,FALSE,"DEF1";#N/A,#N/A,FALSE,"DEF2";#N/A,#N/A,FALSE,"DEF3"}</definedName>
    <definedName name="__DEF3" localSheetId="14" hidden="1">{#N/A,#N/A,FALSE,"DEF1";#N/A,#N/A,FALSE,"DEF2";#N/A,#N/A,FALSE,"DEF3"}</definedName>
    <definedName name="__DEF3" localSheetId="13" hidden="1">{#N/A,#N/A,FALSE,"DEF1";#N/A,#N/A,FALSE,"DEF2";#N/A,#N/A,FALSE,"DEF3"}</definedName>
    <definedName name="__DEF3" localSheetId="11" hidden="1">{#N/A,#N/A,FALSE,"DEF1";#N/A,#N/A,FALSE,"DEF2";#N/A,#N/A,FALSE,"DEF3"}</definedName>
    <definedName name="__DEF3" localSheetId="10" hidden="1">{#N/A,#N/A,FALSE,"DEF1";#N/A,#N/A,FALSE,"DEF2";#N/A,#N/A,FALSE,"DEF3"}</definedName>
    <definedName name="__DEF3" localSheetId="9" hidden="1">{#N/A,#N/A,FALSE,"DEF1";#N/A,#N/A,FALSE,"DEF2";#N/A,#N/A,FALSE,"DEF3"}</definedName>
    <definedName name="__DEF3" localSheetId="8" hidden="1">{#N/A,#N/A,FALSE,"DEF1";#N/A,#N/A,FALSE,"DEF2";#N/A,#N/A,FALSE,"DEF3"}</definedName>
    <definedName name="__DEF3" localSheetId="7" hidden="1">{#N/A,#N/A,FALSE,"DEF1";#N/A,#N/A,FALSE,"DEF2";#N/A,#N/A,FALSE,"DEF3"}</definedName>
    <definedName name="__DEF3" localSheetId="33" hidden="1">{#N/A,#N/A,FALSE,"DEF1";#N/A,#N/A,FALSE,"DEF2";#N/A,#N/A,FALSE,"DEF3"}</definedName>
    <definedName name="__DEF3" localSheetId="32" hidden="1">{#N/A,#N/A,FALSE,"DEF1";#N/A,#N/A,FALSE,"DEF2";#N/A,#N/A,FALSE,"DEF3"}</definedName>
    <definedName name="__DEF3" localSheetId="31" hidden="1">{#N/A,#N/A,FALSE,"DEF1";#N/A,#N/A,FALSE,"DEF2";#N/A,#N/A,FALSE,"DEF3"}</definedName>
    <definedName name="__DEF3" localSheetId="29" hidden="1">{#N/A,#N/A,FALSE,"DEF1";#N/A,#N/A,FALSE,"DEF2";#N/A,#N/A,FALSE,"DEF3"}</definedName>
    <definedName name="__DEF3" localSheetId="28" hidden="1">{#N/A,#N/A,FALSE,"DEF1";#N/A,#N/A,FALSE,"DEF2";#N/A,#N/A,FALSE,"DEF3"}</definedName>
    <definedName name="__DEF3" localSheetId="27" hidden="1">{#N/A,#N/A,FALSE,"DEF1";#N/A,#N/A,FALSE,"DEF2";#N/A,#N/A,FALSE,"DEF3"}</definedName>
    <definedName name="__DEF3" localSheetId="24" hidden="1">{#N/A,#N/A,FALSE,"DEF1";#N/A,#N/A,FALSE,"DEF2";#N/A,#N/A,FALSE,"DEF3"}</definedName>
    <definedName name="__DEF3" localSheetId="26" hidden="1">{#N/A,#N/A,FALSE,"DEF1";#N/A,#N/A,FALSE,"DEF2";#N/A,#N/A,FALSE,"DEF3"}</definedName>
    <definedName name="__DEF3" localSheetId="23" hidden="1">{#N/A,#N/A,FALSE,"DEF1";#N/A,#N/A,FALSE,"DEF2";#N/A,#N/A,FALSE,"DEF3"}</definedName>
    <definedName name="__DEF3" localSheetId="22" hidden="1">{#N/A,#N/A,FALSE,"DEF1";#N/A,#N/A,FALSE,"DEF2";#N/A,#N/A,FALSE,"DEF3"}</definedName>
    <definedName name="__DEF3" localSheetId="19" hidden="1">{#N/A,#N/A,FALSE,"DEF1";#N/A,#N/A,FALSE,"DEF2";#N/A,#N/A,FALSE,"DEF3"}</definedName>
    <definedName name="__DEF3" localSheetId="21" hidden="1">{#N/A,#N/A,FALSE,"DEF1";#N/A,#N/A,FALSE,"DEF2";#N/A,#N/A,FALSE,"DEF3"}</definedName>
    <definedName name="__DEF3" localSheetId="20" hidden="1">{#N/A,#N/A,FALSE,"DEF1";#N/A,#N/A,FALSE,"DEF2";#N/A,#N/A,FALSE,"DEF3"}</definedName>
    <definedName name="__DEF3" localSheetId="18" hidden="1">{#N/A,#N/A,FALSE,"DEF1";#N/A,#N/A,FALSE,"DEF2";#N/A,#N/A,FALSE,"DEF3"}</definedName>
    <definedName name="__DEF3" localSheetId="17" hidden="1">{#N/A,#N/A,FALSE,"DEF1";#N/A,#N/A,FALSE,"DEF2";#N/A,#N/A,FALSE,"DEF3"}</definedName>
    <definedName name="__DEF3" localSheetId="15" hidden="1">{#N/A,#N/A,FALSE,"DEF1";#N/A,#N/A,FALSE,"DEF2";#N/A,#N/A,FALSE,"DEF3"}</definedName>
    <definedName name="__DEF3" localSheetId="12" hidden="1">{#N/A,#N/A,FALSE,"DEF1";#N/A,#N/A,FALSE,"DEF2";#N/A,#N/A,FALSE,"DEF3"}</definedName>
    <definedName name="__DEF3" localSheetId="38" hidden="1">{#N/A,#N/A,FALSE,"DEF1";#N/A,#N/A,FALSE,"DEF2";#N/A,#N/A,FALSE,"DEF3"}</definedName>
    <definedName name="__DEF3" localSheetId="37" hidden="1">{#N/A,#N/A,FALSE,"DEF1";#N/A,#N/A,FALSE,"DEF2";#N/A,#N/A,FALSE,"DEF3"}</definedName>
    <definedName name="__DEF3" localSheetId="36" hidden="1">{#N/A,#N/A,FALSE,"DEF1";#N/A,#N/A,FALSE,"DEF2";#N/A,#N/A,FALSE,"DEF3"}</definedName>
    <definedName name="__DEF3" localSheetId="34" hidden="1">{#N/A,#N/A,FALSE,"DEF1";#N/A,#N/A,FALSE,"DEF2";#N/A,#N/A,FALSE,"DEF3"}</definedName>
    <definedName name="__DEF3" localSheetId="35" hidden="1">{#N/A,#N/A,FALSE,"DEF1";#N/A,#N/A,FALSE,"DEF2";#N/A,#N/A,FALSE,"DEF3"}</definedName>
    <definedName name="__DEF3" localSheetId="30" hidden="1">{#N/A,#N/A,FALSE,"DEF1";#N/A,#N/A,FALSE,"DEF2";#N/A,#N/A,FALSE,"DEF3"}</definedName>
    <definedName name="__DEF3" hidden="1">{#N/A,#N/A,FALSE,"DEF1";#N/A,#N/A,FALSE,"DEF2";#N/A,#N/A,FALSE,"DEF3"}</definedName>
    <definedName name="__efc10" localSheetId="25" hidden="1">{"'RR'!$A$2:$E$81"}</definedName>
    <definedName name="__efc10" localSheetId="16" hidden="1">{"'RR'!$A$2:$E$81"}</definedName>
    <definedName name="__efc10" localSheetId="14" hidden="1">{"'RR'!$A$2:$E$81"}</definedName>
    <definedName name="__efc10" localSheetId="13" hidden="1">{"'RR'!$A$2:$E$81"}</definedName>
    <definedName name="__efc10" localSheetId="11" hidden="1">{"'RR'!$A$2:$E$81"}</definedName>
    <definedName name="__efc10" localSheetId="10" hidden="1">{"'RR'!$A$2:$E$81"}</definedName>
    <definedName name="__efc10" localSheetId="9" hidden="1">{"'RR'!$A$2:$E$81"}</definedName>
    <definedName name="__efc10" localSheetId="8" hidden="1">{"'RR'!$A$2:$E$81"}</definedName>
    <definedName name="__efc10" localSheetId="7" hidden="1">{"'RR'!$A$2:$E$81"}</definedName>
    <definedName name="__efc10" localSheetId="33" hidden="1">{"'RR'!$A$2:$E$81"}</definedName>
    <definedName name="__efc10" localSheetId="32" hidden="1">{"'RR'!$A$2:$E$81"}</definedName>
    <definedName name="__efc10" localSheetId="31" hidden="1">{"'RR'!$A$2:$E$81"}</definedName>
    <definedName name="__efc10" localSheetId="29" hidden="1">{"'RR'!$A$2:$E$81"}</definedName>
    <definedName name="__efc10" localSheetId="28" hidden="1">{"'RR'!$A$2:$E$81"}</definedName>
    <definedName name="__efc10" localSheetId="27" hidden="1">{"'RR'!$A$2:$E$81"}</definedName>
    <definedName name="__efc10" localSheetId="24" hidden="1">{"'RR'!$A$2:$E$81"}</definedName>
    <definedName name="__efc10" localSheetId="26" hidden="1">{"'RR'!$A$2:$E$81"}</definedName>
    <definedName name="__efc10" localSheetId="23" hidden="1">{"'RR'!$A$2:$E$81"}</definedName>
    <definedName name="__efc10" localSheetId="22" hidden="1">{"'RR'!$A$2:$E$81"}</definedName>
    <definedName name="__efc10" localSheetId="19" hidden="1">{"'RR'!$A$2:$E$81"}</definedName>
    <definedName name="__efc10" localSheetId="21" hidden="1">{"'RR'!$A$2:$E$81"}</definedName>
    <definedName name="__efc10" localSheetId="20" hidden="1">{"'RR'!$A$2:$E$81"}</definedName>
    <definedName name="__efc10" localSheetId="18" hidden="1">{"'RR'!$A$2:$E$81"}</definedName>
    <definedName name="__efc10" localSheetId="17" hidden="1">{"'RR'!$A$2:$E$81"}</definedName>
    <definedName name="__efc10" localSheetId="15" hidden="1">{"'RR'!$A$2:$E$81"}</definedName>
    <definedName name="__efc10" localSheetId="12" hidden="1">{"'RR'!$A$2:$E$81"}</definedName>
    <definedName name="__efc10" localSheetId="38" hidden="1">{"'RR'!$A$2:$E$81"}</definedName>
    <definedName name="__efc10" localSheetId="37" hidden="1">{"'RR'!$A$2:$E$81"}</definedName>
    <definedName name="__efc10" localSheetId="36" hidden="1">{"'RR'!$A$2:$E$81"}</definedName>
    <definedName name="__efc10" localSheetId="34" hidden="1">{"'RR'!$A$2:$E$81"}</definedName>
    <definedName name="__efc10" localSheetId="35" hidden="1">{"'RR'!$A$2:$E$81"}</definedName>
    <definedName name="__efc10" localSheetId="30" hidden="1">{"'RR'!$A$2:$E$81"}</definedName>
    <definedName name="__efc10" hidden="1">{"'RR'!$A$2:$E$81"}</definedName>
    <definedName name="__EFC2" localSheetId="25" hidden="1">{"'RR'!$A$2:$E$81"}</definedName>
    <definedName name="__EFC2" localSheetId="16" hidden="1">{"'RR'!$A$2:$E$81"}</definedName>
    <definedName name="__EFC2" localSheetId="14" hidden="1">{"'RR'!$A$2:$E$81"}</definedName>
    <definedName name="__EFC2" localSheetId="13" hidden="1">{"'RR'!$A$2:$E$81"}</definedName>
    <definedName name="__EFC2" localSheetId="11" hidden="1">{"'RR'!$A$2:$E$81"}</definedName>
    <definedName name="__EFC2" localSheetId="10" hidden="1">{"'RR'!$A$2:$E$81"}</definedName>
    <definedName name="__EFC2" localSheetId="9" hidden="1">{"'RR'!$A$2:$E$81"}</definedName>
    <definedName name="__EFC2" localSheetId="8" hidden="1">{"'RR'!$A$2:$E$81"}</definedName>
    <definedName name="__EFC2" localSheetId="7" hidden="1">{"'RR'!$A$2:$E$81"}</definedName>
    <definedName name="__EFC2" localSheetId="33" hidden="1">{"'RR'!$A$2:$E$81"}</definedName>
    <definedName name="__EFC2" localSheetId="32" hidden="1">{"'RR'!$A$2:$E$81"}</definedName>
    <definedName name="__EFC2" localSheetId="31" hidden="1">{"'RR'!$A$2:$E$81"}</definedName>
    <definedName name="__EFC2" localSheetId="29" hidden="1">{"'RR'!$A$2:$E$81"}</definedName>
    <definedName name="__EFC2" localSheetId="28" hidden="1">{"'RR'!$A$2:$E$81"}</definedName>
    <definedName name="__EFC2" localSheetId="27" hidden="1">{"'RR'!$A$2:$E$81"}</definedName>
    <definedName name="__EFC2" localSheetId="24" hidden="1">{"'RR'!$A$2:$E$81"}</definedName>
    <definedName name="__EFC2" localSheetId="26" hidden="1">{"'RR'!$A$2:$E$81"}</definedName>
    <definedName name="__EFC2" localSheetId="23" hidden="1">{"'RR'!$A$2:$E$81"}</definedName>
    <definedName name="__EFC2" localSheetId="22" hidden="1">{"'RR'!$A$2:$E$81"}</definedName>
    <definedName name="__EFC2" localSheetId="19" hidden="1">{"'RR'!$A$2:$E$81"}</definedName>
    <definedName name="__EFC2" localSheetId="21" hidden="1">{"'RR'!$A$2:$E$81"}</definedName>
    <definedName name="__EFC2" localSheetId="20" hidden="1">{"'RR'!$A$2:$E$81"}</definedName>
    <definedName name="__EFC2" localSheetId="18" hidden="1">{"'RR'!$A$2:$E$81"}</definedName>
    <definedName name="__EFC2" localSheetId="17" hidden="1">{"'RR'!$A$2:$E$81"}</definedName>
    <definedName name="__EFC2" localSheetId="15" hidden="1">{"'RR'!$A$2:$E$81"}</definedName>
    <definedName name="__EFC2" localSheetId="12" hidden="1">{"'RR'!$A$2:$E$81"}</definedName>
    <definedName name="__EFC2" localSheetId="38" hidden="1">{"'RR'!$A$2:$E$81"}</definedName>
    <definedName name="__EFC2" localSheetId="37" hidden="1">{"'RR'!$A$2:$E$81"}</definedName>
    <definedName name="__EFC2" localSheetId="36" hidden="1">{"'RR'!$A$2:$E$81"}</definedName>
    <definedName name="__EFC2" localSheetId="34" hidden="1">{"'RR'!$A$2:$E$81"}</definedName>
    <definedName name="__EFC2" localSheetId="35" hidden="1">{"'RR'!$A$2:$E$81"}</definedName>
    <definedName name="__EFC2" localSheetId="30" hidden="1">{"'RR'!$A$2:$E$81"}</definedName>
    <definedName name="__EFC2" hidden="1">{"'RR'!$A$2:$E$81"}</definedName>
    <definedName name="__EFC3" localSheetId="25" hidden="1">{"'RR'!$A$2:$E$81"}</definedName>
    <definedName name="__EFC3" localSheetId="16" hidden="1">{"'RR'!$A$2:$E$81"}</definedName>
    <definedName name="__EFC3" localSheetId="14" hidden="1">{"'RR'!$A$2:$E$81"}</definedName>
    <definedName name="__EFC3" localSheetId="13" hidden="1">{"'RR'!$A$2:$E$81"}</definedName>
    <definedName name="__EFC3" localSheetId="11" hidden="1">{"'RR'!$A$2:$E$81"}</definedName>
    <definedName name="__EFC3" localSheetId="10" hidden="1">{"'RR'!$A$2:$E$81"}</definedName>
    <definedName name="__EFC3" localSheetId="9" hidden="1">{"'RR'!$A$2:$E$81"}</definedName>
    <definedName name="__EFC3" localSheetId="8" hidden="1">{"'RR'!$A$2:$E$81"}</definedName>
    <definedName name="__EFC3" localSheetId="7" hidden="1">{"'RR'!$A$2:$E$81"}</definedName>
    <definedName name="__EFC3" localSheetId="33" hidden="1">{"'RR'!$A$2:$E$81"}</definedName>
    <definedName name="__EFC3" localSheetId="32" hidden="1">{"'RR'!$A$2:$E$81"}</definedName>
    <definedName name="__EFC3" localSheetId="31" hidden="1">{"'RR'!$A$2:$E$81"}</definedName>
    <definedName name="__EFC3" localSheetId="29" hidden="1">{"'RR'!$A$2:$E$81"}</definedName>
    <definedName name="__EFC3" localSheetId="28" hidden="1">{"'RR'!$A$2:$E$81"}</definedName>
    <definedName name="__EFC3" localSheetId="27" hidden="1">{"'RR'!$A$2:$E$81"}</definedName>
    <definedName name="__EFC3" localSheetId="24" hidden="1">{"'RR'!$A$2:$E$81"}</definedName>
    <definedName name="__EFC3" localSheetId="26" hidden="1">{"'RR'!$A$2:$E$81"}</definedName>
    <definedName name="__EFC3" localSheetId="23" hidden="1">{"'RR'!$A$2:$E$81"}</definedName>
    <definedName name="__EFC3" localSheetId="22" hidden="1">{"'RR'!$A$2:$E$81"}</definedName>
    <definedName name="__EFC3" localSheetId="19" hidden="1">{"'RR'!$A$2:$E$81"}</definedName>
    <definedName name="__EFC3" localSheetId="21" hidden="1">{"'RR'!$A$2:$E$81"}</definedName>
    <definedName name="__EFC3" localSheetId="20" hidden="1">{"'RR'!$A$2:$E$81"}</definedName>
    <definedName name="__EFC3" localSheetId="18" hidden="1">{"'RR'!$A$2:$E$81"}</definedName>
    <definedName name="__EFC3" localSheetId="17" hidden="1">{"'RR'!$A$2:$E$81"}</definedName>
    <definedName name="__EFC3" localSheetId="15" hidden="1">{"'RR'!$A$2:$E$81"}</definedName>
    <definedName name="__EFC3" localSheetId="12" hidden="1">{"'RR'!$A$2:$E$81"}</definedName>
    <definedName name="__EFC3" localSheetId="38" hidden="1">{"'RR'!$A$2:$E$81"}</definedName>
    <definedName name="__EFC3" localSheetId="37" hidden="1">{"'RR'!$A$2:$E$81"}</definedName>
    <definedName name="__EFC3" localSheetId="36" hidden="1">{"'RR'!$A$2:$E$81"}</definedName>
    <definedName name="__EFC3" localSheetId="34" hidden="1">{"'RR'!$A$2:$E$81"}</definedName>
    <definedName name="__EFC3" localSheetId="35" hidden="1">{"'RR'!$A$2:$E$81"}</definedName>
    <definedName name="__EFC3" localSheetId="30" hidden="1">{"'RR'!$A$2:$E$81"}</definedName>
    <definedName name="__EFC3" hidden="1">{"'RR'!$A$2:$E$81"}</definedName>
    <definedName name="__EFC4" localSheetId="25" hidden="1">{"'RR'!$A$2:$E$81"}</definedName>
    <definedName name="__EFC4" localSheetId="16" hidden="1">{"'RR'!$A$2:$E$81"}</definedName>
    <definedName name="__EFC4" localSheetId="14" hidden="1">{"'RR'!$A$2:$E$81"}</definedName>
    <definedName name="__EFC4" localSheetId="13" hidden="1">{"'RR'!$A$2:$E$81"}</definedName>
    <definedName name="__EFC4" localSheetId="11" hidden="1">{"'RR'!$A$2:$E$81"}</definedName>
    <definedName name="__EFC4" localSheetId="10" hidden="1">{"'RR'!$A$2:$E$81"}</definedName>
    <definedName name="__EFC4" localSheetId="9" hidden="1">{"'RR'!$A$2:$E$81"}</definedName>
    <definedName name="__EFC4" localSheetId="8" hidden="1">{"'RR'!$A$2:$E$81"}</definedName>
    <definedName name="__EFC4" localSheetId="7" hidden="1">{"'RR'!$A$2:$E$81"}</definedName>
    <definedName name="__EFC4" localSheetId="33" hidden="1">{"'RR'!$A$2:$E$81"}</definedName>
    <definedName name="__EFC4" localSheetId="32" hidden="1">{"'RR'!$A$2:$E$81"}</definedName>
    <definedName name="__EFC4" localSheetId="31" hidden="1">{"'RR'!$A$2:$E$81"}</definedName>
    <definedName name="__EFC4" localSheetId="29" hidden="1">{"'RR'!$A$2:$E$81"}</definedName>
    <definedName name="__EFC4" localSheetId="28" hidden="1">{"'RR'!$A$2:$E$81"}</definedName>
    <definedName name="__EFC4" localSheetId="27" hidden="1">{"'RR'!$A$2:$E$81"}</definedName>
    <definedName name="__EFC4" localSheetId="24" hidden="1">{"'RR'!$A$2:$E$81"}</definedName>
    <definedName name="__EFC4" localSheetId="26" hidden="1">{"'RR'!$A$2:$E$81"}</definedName>
    <definedName name="__EFC4" localSheetId="23" hidden="1">{"'RR'!$A$2:$E$81"}</definedName>
    <definedName name="__EFC4" localSheetId="22" hidden="1">{"'RR'!$A$2:$E$81"}</definedName>
    <definedName name="__EFC4" localSheetId="19" hidden="1">{"'RR'!$A$2:$E$81"}</definedName>
    <definedName name="__EFC4" localSheetId="21" hidden="1">{"'RR'!$A$2:$E$81"}</definedName>
    <definedName name="__EFC4" localSheetId="20" hidden="1">{"'RR'!$A$2:$E$81"}</definedName>
    <definedName name="__EFC4" localSheetId="18" hidden="1">{"'RR'!$A$2:$E$81"}</definedName>
    <definedName name="__EFC4" localSheetId="17" hidden="1">{"'RR'!$A$2:$E$81"}</definedName>
    <definedName name="__EFC4" localSheetId="15" hidden="1">{"'RR'!$A$2:$E$81"}</definedName>
    <definedName name="__EFC4" localSheetId="12" hidden="1">{"'RR'!$A$2:$E$81"}</definedName>
    <definedName name="__EFC4" localSheetId="38" hidden="1">{"'RR'!$A$2:$E$81"}</definedName>
    <definedName name="__EFC4" localSheetId="37" hidden="1">{"'RR'!$A$2:$E$81"}</definedName>
    <definedName name="__EFC4" localSheetId="36" hidden="1">{"'RR'!$A$2:$E$81"}</definedName>
    <definedName name="__EFC4" localSheetId="34" hidden="1">{"'RR'!$A$2:$E$81"}</definedName>
    <definedName name="__EFC4" localSheetId="35" hidden="1">{"'RR'!$A$2:$E$81"}</definedName>
    <definedName name="__EFC4" localSheetId="30" hidden="1">{"'RR'!$A$2:$E$81"}</definedName>
    <definedName name="__EFC4" hidden="1">{"'RR'!$A$2:$E$81"}</definedName>
    <definedName name="__EQP1">#REF!</definedName>
    <definedName name="__EQP2">#REF!</definedName>
    <definedName name="__EQP3">#REF!</definedName>
    <definedName name="__EQP4">#REF!</definedName>
    <definedName name="__EQP5">#REF!</definedName>
    <definedName name="__EQP6">#REF!</definedName>
    <definedName name="__ESP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99000">#REF!</definedName>
    <definedName name="__ffp16" localSheetId="25" hidden="1">{"'gráf jan00'!$A$1:$AK$41"}</definedName>
    <definedName name="__ffp16" localSheetId="16" hidden="1">{"'gráf jan00'!$A$1:$AK$41"}</definedName>
    <definedName name="__ffp16" localSheetId="14" hidden="1">{"'gráf jan00'!$A$1:$AK$41"}</definedName>
    <definedName name="__ffp16" localSheetId="13" hidden="1">{"'gráf jan00'!$A$1:$AK$41"}</definedName>
    <definedName name="__ffp16" localSheetId="11" hidden="1">{"'gráf jan00'!$A$1:$AK$41"}</definedName>
    <definedName name="__ffp16" localSheetId="10" hidden="1">{"'gráf jan00'!$A$1:$AK$41"}</definedName>
    <definedName name="__ffp16" localSheetId="9" hidden="1">{"'gráf jan00'!$A$1:$AK$41"}</definedName>
    <definedName name="__ffp16" localSheetId="8" hidden="1">{"'gráf jan00'!$A$1:$AK$41"}</definedName>
    <definedName name="__ffp16" localSheetId="7" hidden="1">{"'gráf jan00'!$A$1:$AK$41"}</definedName>
    <definedName name="__ffp16" localSheetId="33" hidden="1">{"'gráf jan00'!$A$1:$AK$41"}</definedName>
    <definedName name="__ffp16" localSheetId="32" hidden="1">{"'gráf jan00'!$A$1:$AK$41"}</definedName>
    <definedName name="__ffp16" localSheetId="31" hidden="1">{"'gráf jan00'!$A$1:$AK$41"}</definedName>
    <definedName name="__ffp16" localSheetId="29" hidden="1">{"'gráf jan00'!$A$1:$AK$41"}</definedName>
    <definedName name="__ffp16" localSheetId="28" hidden="1">{"'gráf jan00'!$A$1:$AK$41"}</definedName>
    <definedName name="__ffp16" localSheetId="27" hidden="1">{"'gráf jan00'!$A$1:$AK$41"}</definedName>
    <definedName name="__ffp16" localSheetId="24" hidden="1">{"'gráf jan00'!$A$1:$AK$41"}</definedName>
    <definedName name="__ffp16" localSheetId="26" hidden="1">{"'gráf jan00'!$A$1:$AK$41"}</definedName>
    <definedName name="__ffp16" localSheetId="23" hidden="1">{"'gráf jan00'!$A$1:$AK$41"}</definedName>
    <definedName name="__ffp16" localSheetId="22" hidden="1">{"'gráf jan00'!$A$1:$AK$41"}</definedName>
    <definedName name="__ffp16" localSheetId="19" hidden="1">{"'gráf jan00'!$A$1:$AK$41"}</definedName>
    <definedName name="__ffp16" localSheetId="21" hidden="1">{"'gráf jan00'!$A$1:$AK$41"}</definedName>
    <definedName name="__ffp16" localSheetId="20" hidden="1">{"'gráf jan00'!$A$1:$AK$41"}</definedName>
    <definedName name="__ffp16" localSheetId="18" hidden="1">{"'gráf jan00'!$A$1:$AK$41"}</definedName>
    <definedName name="__ffp16" localSheetId="17" hidden="1">{"'gráf jan00'!$A$1:$AK$41"}</definedName>
    <definedName name="__ffp16" localSheetId="15" hidden="1">{"'gráf jan00'!$A$1:$AK$41"}</definedName>
    <definedName name="__ffp16" localSheetId="12" hidden="1">{"'gráf jan00'!$A$1:$AK$41"}</definedName>
    <definedName name="__ffp16" localSheetId="38" hidden="1">{"'gráf jan00'!$A$1:$AK$41"}</definedName>
    <definedName name="__ffp16" localSheetId="37" hidden="1">{"'gráf jan00'!$A$1:$AK$41"}</definedName>
    <definedName name="__ffp16" localSheetId="36" hidden="1">{"'gráf jan00'!$A$1:$AK$41"}</definedName>
    <definedName name="__ffp16" localSheetId="34" hidden="1">{"'gráf jan00'!$A$1:$AK$41"}</definedName>
    <definedName name="__ffp16" localSheetId="35" hidden="1">{"'gráf jan00'!$A$1:$AK$41"}</definedName>
    <definedName name="__ffp16" localSheetId="30" hidden="1">{"'gráf jan00'!$A$1:$AK$41"}</definedName>
    <definedName name="__ffp16" hidden="1">{"'gráf jan00'!$A$1:$AK$41"}</definedName>
    <definedName name="__ffp4589" localSheetId="25" hidden="1">{"'gráf jan00'!$A$1:$AK$41"}</definedName>
    <definedName name="__ffp4589" localSheetId="16" hidden="1">{"'gráf jan00'!$A$1:$AK$41"}</definedName>
    <definedName name="__ffp4589" localSheetId="14" hidden="1">{"'gráf jan00'!$A$1:$AK$41"}</definedName>
    <definedName name="__ffp4589" localSheetId="13" hidden="1">{"'gráf jan00'!$A$1:$AK$41"}</definedName>
    <definedName name="__ffp4589" localSheetId="11" hidden="1">{"'gráf jan00'!$A$1:$AK$41"}</definedName>
    <definedName name="__ffp4589" localSheetId="10" hidden="1">{"'gráf jan00'!$A$1:$AK$41"}</definedName>
    <definedName name="__ffp4589" localSheetId="9" hidden="1">{"'gráf jan00'!$A$1:$AK$41"}</definedName>
    <definedName name="__ffp4589" localSheetId="8" hidden="1">{"'gráf jan00'!$A$1:$AK$41"}</definedName>
    <definedName name="__ffp4589" localSheetId="7" hidden="1">{"'gráf jan00'!$A$1:$AK$41"}</definedName>
    <definedName name="__ffp4589" localSheetId="33" hidden="1">{"'gráf jan00'!$A$1:$AK$41"}</definedName>
    <definedName name="__ffp4589" localSheetId="32" hidden="1">{"'gráf jan00'!$A$1:$AK$41"}</definedName>
    <definedName name="__ffp4589" localSheetId="31" hidden="1">{"'gráf jan00'!$A$1:$AK$41"}</definedName>
    <definedName name="__ffp4589" localSheetId="29" hidden="1">{"'gráf jan00'!$A$1:$AK$41"}</definedName>
    <definedName name="__ffp4589" localSheetId="28" hidden="1">{"'gráf jan00'!$A$1:$AK$41"}</definedName>
    <definedName name="__ffp4589" localSheetId="27" hidden="1">{"'gráf jan00'!$A$1:$AK$41"}</definedName>
    <definedName name="__ffp4589" localSheetId="24" hidden="1">{"'gráf jan00'!$A$1:$AK$41"}</definedName>
    <definedName name="__ffp4589" localSheetId="26" hidden="1">{"'gráf jan00'!$A$1:$AK$41"}</definedName>
    <definedName name="__ffp4589" localSheetId="23" hidden="1">{"'gráf jan00'!$A$1:$AK$41"}</definedName>
    <definedName name="__ffp4589" localSheetId="22" hidden="1">{"'gráf jan00'!$A$1:$AK$41"}</definedName>
    <definedName name="__ffp4589" localSheetId="19" hidden="1">{"'gráf jan00'!$A$1:$AK$41"}</definedName>
    <definedName name="__ffp4589" localSheetId="21" hidden="1">{"'gráf jan00'!$A$1:$AK$41"}</definedName>
    <definedName name="__ffp4589" localSheetId="20" hidden="1">{"'gráf jan00'!$A$1:$AK$41"}</definedName>
    <definedName name="__ffp4589" localSheetId="18" hidden="1">{"'gráf jan00'!$A$1:$AK$41"}</definedName>
    <definedName name="__ffp4589" localSheetId="17" hidden="1">{"'gráf jan00'!$A$1:$AK$41"}</definedName>
    <definedName name="__ffp4589" localSheetId="15" hidden="1">{"'gráf jan00'!$A$1:$AK$41"}</definedName>
    <definedName name="__ffp4589" localSheetId="12" hidden="1">{"'gráf jan00'!$A$1:$AK$41"}</definedName>
    <definedName name="__ffp4589" localSheetId="38" hidden="1">{"'gráf jan00'!$A$1:$AK$41"}</definedName>
    <definedName name="__ffp4589" localSheetId="37" hidden="1">{"'gráf jan00'!$A$1:$AK$41"}</definedName>
    <definedName name="__ffp4589" localSheetId="36" hidden="1">{"'gráf jan00'!$A$1:$AK$41"}</definedName>
    <definedName name="__ffp4589" localSheetId="34" hidden="1">{"'gráf jan00'!$A$1:$AK$41"}</definedName>
    <definedName name="__ffp4589" localSheetId="35" hidden="1">{"'gráf jan00'!$A$1:$AK$41"}</definedName>
    <definedName name="__ffp4589" localSheetId="30" hidden="1">{"'gráf jan00'!$A$1:$AK$41"}</definedName>
    <definedName name="__ffp4589" hidden="1">{"'gráf jan00'!$A$1:$AK$41"}</definedName>
    <definedName name="__jun04" localSheetId="25" hidden="1">{"'gráf jan00'!$A$1:$AK$41"}</definedName>
    <definedName name="__jun04" localSheetId="16" hidden="1">{"'gráf jan00'!$A$1:$AK$41"}</definedName>
    <definedName name="__jun04" localSheetId="14" hidden="1">{"'gráf jan00'!$A$1:$AK$41"}</definedName>
    <definedName name="__jun04" localSheetId="13" hidden="1">{"'gráf jan00'!$A$1:$AK$41"}</definedName>
    <definedName name="__jun04" localSheetId="11" hidden="1">{"'gráf jan00'!$A$1:$AK$41"}</definedName>
    <definedName name="__jun04" localSheetId="10" hidden="1">{"'gráf jan00'!$A$1:$AK$41"}</definedName>
    <definedName name="__jun04" localSheetId="9" hidden="1">{"'gráf jan00'!$A$1:$AK$41"}</definedName>
    <definedName name="__jun04" localSheetId="8" hidden="1">{"'gráf jan00'!$A$1:$AK$41"}</definedName>
    <definedName name="__jun04" localSheetId="7" hidden="1">{"'gráf jan00'!$A$1:$AK$41"}</definedName>
    <definedName name="__jun04" localSheetId="33" hidden="1">{"'gráf jan00'!$A$1:$AK$41"}</definedName>
    <definedName name="__jun04" localSheetId="32" hidden="1">{"'gráf jan00'!$A$1:$AK$41"}</definedName>
    <definedName name="__jun04" localSheetId="31" hidden="1">{"'gráf jan00'!$A$1:$AK$41"}</definedName>
    <definedName name="__jun04" localSheetId="29" hidden="1">{"'gráf jan00'!$A$1:$AK$41"}</definedName>
    <definedName name="__jun04" localSheetId="28" hidden="1">{"'gráf jan00'!$A$1:$AK$41"}</definedName>
    <definedName name="__jun04" localSheetId="27" hidden="1">{"'gráf jan00'!$A$1:$AK$41"}</definedName>
    <definedName name="__jun04" localSheetId="24" hidden="1">{"'gráf jan00'!$A$1:$AK$41"}</definedName>
    <definedName name="__jun04" localSheetId="26" hidden="1">{"'gráf jan00'!$A$1:$AK$41"}</definedName>
    <definedName name="__jun04" localSheetId="23" hidden="1">{"'gráf jan00'!$A$1:$AK$41"}</definedName>
    <definedName name="__jun04" localSheetId="22" hidden="1">{"'gráf jan00'!$A$1:$AK$41"}</definedName>
    <definedName name="__jun04" localSheetId="19" hidden="1">{"'gráf jan00'!$A$1:$AK$41"}</definedName>
    <definedName name="__jun04" localSheetId="21" hidden="1">{"'gráf jan00'!$A$1:$AK$41"}</definedName>
    <definedName name="__jun04" localSheetId="20" hidden="1">{"'gráf jan00'!$A$1:$AK$41"}</definedName>
    <definedName name="__jun04" localSheetId="18" hidden="1">{"'gráf jan00'!$A$1:$AK$41"}</definedName>
    <definedName name="__jun04" localSheetId="17" hidden="1">{"'gráf jan00'!$A$1:$AK$41"}</definedName>
    <definedName name="__jun04" localSheetId="15" hidden="1">{"'gráf jan00'!$A$1:$AK$41"}</definedName>
    <definedName name="__jun04" localSheetId="12" hidden="1">{"'gráf jan00'!$A$1:$AK$41"}</definedName>
    <definedName name="__jun04" localSheetId="38" hidden="1">{"'gráf jan00'!$A$1:$AK$41"}</definedName>
    <definedName name="__jun04" localSheetId="37" hidden="1">{"'gráf jan00'!$A$1:$AK$41"}</definedName>
    <definedName name="__jun04" localSheetId="36" hidden="1">{"'gráf jan00'!$A$1:$AK$41"}</definedName>
    <definedName name="__jun04" localSheetId="34" hidden="1">{"'gráf jan00'!$A$1:$AK$41"}</definedName>
    <definedName name="__jun04" localSheetId="35" hidden="1">{"'gráf jan00'!$A$1:$AK$41"}</definedName>
    <definedName name="__jun04" localSheetId="30" hidden="1">{"'gráf jan00'!$A$1:$AK$41"}</definedName>
    <definedName name="__jun04" hidden="1">{"'gráf jan00'!$A$1:$AK$41"}</definedName>
    <definedName name="__ki2" localSheetId="25" hidden="1">{#N/A,#N/A,FALSE,"PCOL"}</definedName>
    <definedName name="__ki2" localSheetId="16" hidden="1">{#N/A,#N/A,FALSE,"PCOL"}</definedName>
    <definedName name="__ki2" localSheetId="14" hidden="1">{#N/A,#N/A,FALSE,"PCOL"}</definedName>
    <definedName name="__ki2" localSheetId="13" hidden="1">{#N/A,#N/A,FALSE,"PCOL"}</definedName>
    <definedName name="__ki2" localSheetId="11" hidden="1">{#N/A,#N/A,FALSE,"PCOL"}</definedName>
    <definedName name="__ki2" localSheetId="10" hidden="1">{#N/A,#N/A,FALSE,"PCOL"}</definedName>
    <definedName name="__ki2" localSheetId="9" hidden="1">{#N/A,#N/A,FALSE,"PCOL"}</definedName>
    <definedName name="__ki2" localSheetId="8" hidden="1">{#N/A,#N/A,FALSE,"PCOL"}</definedName>
    <definedName name="__ki2" localSheetId="7" hidden="1">{#N/A,#N/A,FALSE,"PCOL"}</definedName>
    <definedName name="__ki2" localSheetId="33" hidden="1">{#N/A,#N/A,FALSE,"PCOL"}</definedName>
    <definedName name="__ki2" localSheetId="32" hidden="1">{#N/A,#N/A,FALSE,"PCOL"}</definedName>
    <definedName name="__ki2" localSheetId="31" hidden="1">{#N/A,#N/A,FALSE,"PCOL"}</definedName>
    <definedName name="__ki2" localSheetId="29" hidden="1">{#N/A,#N/A,FALSE,"PCOL"}</definedName>
    <definedName name="__ki2" localSheetId="28" hidden="1">{#N/A,#N/A,FALSE,"PCOL"}</definedName>
    <definedName name="__ki2" localSheetId="27" hidden="1">{#N/A,#N/A,FALSE,"PCOL"}</definedName>
    <definedName name="__ki2" localSheetId="24" hidden="1">{#N/A,#N/A,FALSE,"PCOL"}</definedName>
    <definedName name="__ki2" localSheetId="26" hidden="1">{#N/A,#N/A,FALSE,"PCOL"}</definedName>
    <definedName name="__ki2" localSheetId="23" hidden="1">{#N/A,#N/A,FALSE,"PCOL"}</definedName>
    <definedName name="__ki2" localSheetId="22" hidden="1">{#N/A,#N/A,FALSE,"PCOL"}</definedName>
    <definedName name="__ki2" localSheetId="19" hidden="1">{#N/A,#N/A,FALSE,"PCOL"}</definedName>
    <definedName name="__ki2" localSheetId="21" hidden="1">{#N/A,#N/A,FALSE,"PCOL"}</definedName>
    <definedName name="__ki2" localSheetId="20" hidden="1">{#N/A,#N/A,FALSE,"PCOL"}</definedName>
    <definedName name="__ki2" localSheetId="18" hidden="1">{#N/A,#N/A,FALSE,"PCOL"}</definedName>
    <definedName name="__ki2" localSheetId="17" hidden="1">{#N/A,#N/A,FALSE,"PCOL"}</definedName>
    <definedName name="__ki2" localSheetId="15" hidden="1">{#N/A,#N/A,FALSE,"PCOL"}</definedName>
    <definedName name="__ki2" localSheetId="12" hidden="1">{#N/A,#N/A,FALSE,"PCOL"}</definedName>
    <definedName name="__ki2" localSheetId="38" hidden="1">{#N/A,#N/A,FALSE,"PCOL"}</definedName>
    <definedName name="__ki2" localSheetId="37" hidden="1">{#N/A,#N/A,FALSE,"PCOL"}</definedName>
    <definedName name="__ki2" localSheetId="36" hidden="1">{#N/A,#N/A,FALSE,"PCOL"}</definedName>
    <definedName name="__ki2" localSheetId="34" hidden="1">{#N/A,#N/A,FALSE,"PCOL"}</definedName>
    <definedName name="__ki2" localSheetId="35" hidden="1">{#N/A,#N/A,FALSE,"PCOL"}</definedName>
    <definedName name="__ki2" localSheetId="30" hidden="1">{#N/A,#N/A,FALSE,"PCOL"}</definedName>
    <definedName name="__ki2" hidden="1">{#N/A,#N/A,FALSE,"PCOL"}</definedName>
    <definedName name="__kub1">#REF!</definedName>
    <definedName name="__kub2">#REF!</definedName>
    <definedName name="__LUP1">#N/A</definedName>
    <definedName name="__LUP2">#N/A</definedName>
    <definedName name="__MOA1" localSheetId="25" hidden="1">{#N/A,#N/A,FALSE,"DEF1";#N/A,#N/A,FALSE,"DEF2";#N/A,#N/A,FALSE,"DEF3"}</definedName>
    <definedName name="__MOA1" localSheetId="16" hidden="1">{#N/A,#N/A,FALSE,"DEF1";#N/A,#N/A,FALSE,"DEF2";#N/A,#N/A,FALSE,"DEF3"}</definedName>
    <definedName name="__MOA1" localSheetId="14" hidden="1">{#N/A,#N/A,FALSE,"DEF1";#N/A,#N/A,FALSE,"DEF2";#N/A,#N/A,FALSE,"DEF3"}</definedName>
    <definedName name="__MOA1" localSheetId="13" hidden="1">{#N/A,#N/A,FALSE,"DEF1";#N/A,#N/A,FALSE,"DEF2";#N/A,#N/A,FALSE,"DEF3"}</definedName>
    <definedName name="__MOA1" localSheetId="11" hidden="1">{#N/A,#N/A,FALSE,"DEF1";#N/A,#N/A,FALSE,"DEF2";#N/A,#N/A,FALSE,"DEF3"}</definedName>
    <definedName name="__MOA1" localSheetId="10" hidden="1">{#N/A,#N/A,FALSE,"DEF1";#N/A,#N/A,FALSE,"DEF2";#N/A,#N/A,FALSE,"DEF3"}</definedName>
    <definedName name="__MOA1" localSheetId="9" hidden="1">{#N/A,#N/A,FALSE,"DEF1";#N/A,#N/A,FALSE,"DEF2";#N/A,#N/A,FALSE,"DEF3"}</definedName>
    <definedName name="__MOA1" localSheetId="8" hidden="1">{#N/A,#N/A,FALSE,"DEF1";#N/A,#N/A,FALSE,"DEF2";#N/A,#N/A,FALSE,"DEF3"}</definedName>
    <definedName name="__MOA1" localSheetId="7" hidden="1">{#N/A,#N/A,FALSE,"DEF1";#N/A,#N/A,FALSE,"DEF2";#N/A,#N/A,FALSE,"DEF3"}</definedName>
    <definedName name="__MOA1" localSheetId="33" hidden="1">{#N/A,#N/A,FALSE,"DEF1";#N/A,#N/A,FALSE,"DEF2";#N/A,#N/A,FALSE,"DEF3"}</definedName>
    <definedName name="__MOA1" localSheetId="32" hidden="1">{#N/A,#N/A,FALSE,"DEF1";#N/A,#N/A,FALSE,"DEF2";#N/A,#N/A,FALSE,"DEF3"}</definedName>
    <definedName name="__MOA1" localSheetId="31" hidden="1">{#N/A,#N/A,FALSE,"DEF1";#N/A,#N/A,FALSE,"DEF2";#N/A,#N/A,FALSE,"DEF3"}</definedName>
    <definedName name="__MOA1" localSheetId="29" hidden="1">{#N/A,#N/A,FALSE,"DEF1";#N/A,#N/A,FALSE,"DEF2";#N/A,#N/A,FALSE,"DEF3"}</definedName>
    <definedName name="__MOA1" localSheetId="28" hidden="1">{#N/A,#N/A,FALSE,"DEF1";#N/A,#N/A,FALSE,"DEF2";#N/A,#N/A,FALSE,"DEF3"}</definedName>
    <definedName name="__MOA1" localSheetId="27" hidden="1">{#N/A,#N/A,FALSE,"DEF1";#N/A,#N/A,FALSE,"DEF2";#N/A,#N/A,FALSE,"DEF3"}</definedName>
    <definedName name="__MOA1" localSheetId="24" hidden="1">{#N/A,#N/A,FALSE,"DEF1";#N/A,#N/A,FALSE,"DEF2";#N/A,#N/A,FALSE,"DEF3"}</definedName>
    <definedName name="__MOA1" localSheetId="26" hidden="1">{#N/A,#N/A,FALSE,"DEF1";#N/A,#N/A,FALSE,"DEF2";#N/A,#N/A,FALSE,"DEF3"}</definedName>
    <definedName name="__MOA1" localSheetId="23" hidden="1">{#N/A,#N/A,FALSE,"DEF1";#N/A,#N/A,FALSE,"DEF2";#N/A,#N/A,FALSE,"DEF3"}</definedName>
    <definedName name="__MOA1" localSheetId="22" hidden="1">{#N/A,#N/A,FALSE,"DEF1";#N/A,#N/A,FALSE,"DEF2";#N/A,#N/A,FALSE,"DEF3"}</definedName>
    <definedName name="__MOA1" localSheetId="19" hidden="1">{#N/A,#N/A,FALSE,"DEF1";#N/A,#N/A,FALSE,"DEF2";#N/A,#N/A,FALSE,"DEF3"}</definedName>
    <definedName name="__MOA1" localSheetId="21" hidden="1">{#N/A,#N/A,FALSE,"DEF1";#N/A,#N/A,FALSE,"DEF2";#N/A,#N/A,FALSE,"DEF3"}</definedName>
    <definedName name="__MOA1" localSheetId="20" hidden="1">{#N/A,#N/A,FALSE,"DEF1";#N/A,#N/A,FALSE,"DEF2";#N/A,#N/A,FALSE,"DEF3"}</definedName>
    <definedName name="__MOA1" localSheetId="18" hidden="1">{#N/A,#N/A,FALSE,"DEF1";#N/A,#N/A,FALSE,"DEF2";#N/A,#N/A,FALSE,"DEF3"}</definedName>
    <definedName name="__MOA1" localSheetId="17" hidden="1">{#N/A,#N/A,FALSE,"DEF1";#N/A,#N/A,FALSE,"DEF2";#N/A,#N/A,FALSE,"DEF3"}</definedName>
    <definedName name="__MOA1" localSheetId="15" hidden="1">{#N/A,#N/A,FALSE,"DEF1";#N/A,#N/A,FALSE,"DEF2";#N/A,#N/A,FALSE,"DEF3"}</definedName>
    <definedName name="__MOA1" localSheetId="12" hidden="1">{#N/A,#N/A,FALSE,"DEF1";#N/A,#N/A,FALSE,"DEF2";#N/A,#N/A,FALSE,"DEF3"}</definedName>
    <definedName name="__MOA1" localSheetId="38" hidden="1">{#N/A,#N/A,FALSE,"DEF1";#N/A,#N/A,FALSE,"DEF2";#N/A,#N/A,FALSE,"DEF3"}</definedName>
    <definedName name="__MOA1" localSheetId="37" hidden="1">{#N/A,#N/A,FALSE,"DEF1";#N/A,#N/A,FALSE,"DEF2";#N/A,#N/A,FALSE,"DEF3"}</definedName>
    <definedName name="__MOA1" localSheetId="36" hidden="1">{#N/A,#N/A,FALSE,"DEF1";#N/A,#N/A,FALSE,"DEF2";#N/A,#N/A,FALSE,"DEF3"}</definedName>
    <definedName name="__MOA1" localSheetId="34" hidden="1">{#N/A,#N/A,FALSE,"DEF1";#N/A,#N/A,FALSE,"DEF2";#N/A,#N/A,FALSE,"DEF3"}</definedName>
    <definedName name="__MOA1" localSheetId="35" hidden="1">{#N/A,#N/A,FALSE,"DEF1";#N/A,#N/A,FALSE,"DEF2";#N/A,#N/A,FALSE,"DEF3"}</definedName>
    <definedName name="__MOA1" localSheetId="30" hidden="1">{#N/A,#N/A,FALSE,"DEF1";#N/A,#N/A,FALSE,"DEF2";#N/A,#N/A,FALSE,"DEF3"}</definedName>
    <definedName name="__MOA1" hidden="1">{#N/A,#N/A,FALSE,"DEF1";#N/A,#N/A,FALSE,"DEF2";#N/A,#N/A,FALSE,"DEF3"}</definedName>
    <definedName name="__MOA2" localSheetId="25" hidden="1">{#N/A,#N/A,FALSE,"DEF1";#N/A,#N/A,FALSE,"DEF2";#N/A,#N/A,FALSE,"DEF3"}</definedName>
    <definedName name="__MOA2" localSheetId="16" hidden="1">{#N/A,#N/A,FALSE,"DEF1";#N/A,#N/A,FALSE,"DEF2";#N/A,#N/A,FALSE,"DEF3"}</definedName>
    <definedName name="__MOA2" localSheetId="14" hidden="1">{#N/A,#N/A,FALSE,"DEF1";#N/A,#N/A,FALSE,"DEF2";#N/A,#N/A,FALSE,"DEF3"}</definedName>
    <definedName name="__MOA2" localSheetId="13" hidden="1">{#N/A,#N/A,FALSE,"DEF1";#N/A,#N/A,FALSE,"DEF2";#N/A,#N/A,FALSE,"DEF3"}</definedName>
    <definedName name="__MOA2" localSheetId="11" hidden="1">{#N/A,#N/A,FALSE,"DEF1";#N/A,#N/A,FALSE,"DEF2";#N/A,#N/A,FALSE,"DEF3"}</definedName>
    <definedName name="__MOA2" localSheetId="10" hidden="1">{#N/A,#N/A,FALSE,"DEF1";#N/A,#N/A,FALSE,"DEF2";#N/A,#N/A,FALSE,"DEF3"}</definedName>
    <definedName name="__MOA2" localSheetId="9" hidden="1">{#N/A,#N/A,FALSE,"DEF1";#N/A,#N/A,FALSE,"DEF2";#N/A,#N/A,FALSE,"DEF3"}</definedName>
    <definedName name="__MOA2" localSheetId="8" hidden="1">{#N/A,#N/A,FALSE,"DEF1";#N/A,#N/A,FALSE,"DEF2";#N/A,#N/A,FALSE,"DEF3"}</definedName>
    <definedName name="__MOA2" localSheetId="7" hidden="1">{#N/A,#N/A,FALSE,"DEF1";#N/A,#N/A,FALSE,"DEF2";#N/A,#N/A,FALSE,"DEF3"}</definedName>
    <definedName name="__MOA2" localSheetId="33" hidden="1">{#N/A,#N/A,FALSE,"DEF1";#N/A,#N/A,FALSE,"DEF2";#N/A,#N/A,FALSE,"DEF3"}</definedName>
    <definedName name="__MOA2" localSheetId="32" hidden="1">{#N/A,#N/A,FALSE,"DEF1";#N/A,#N/A,FALSE,"DEF2";#N/A,#N/A,FALSE,"DEF3"}</definedName>
    <definedName name="__MOA2" localSheetId="31" hidden="1">{#N/A,#N/A,FALSE,"DEF1";#N/A,#N/A,FALSE,"DEF2";#N/A,#N/A,FALSE,"DEF3"}</definedName>
    <definedName name="__MOA2" localSheetId="29" hidden="1">{#N/A,#N/A,FALSE,"DEF1";#N/A,#N/A,FALSE,"DEF2";#N/A,#N/A,FALSE,"DEF3"}</definedName>
    <definedName name="__MOA2" localSheetId="28" hidden="1">{#N/A,#N/A,FALSE,"DEF1";#N/A,#N/A,FALSE,"DEF2";#N/A,#N/A,FALSE,"DEF3"}</definedName>
    <definedName name="__MOA2" localSheetId="27" hidden="1">{#N/A,#N/A,FALSE,"DEF1";#N/A,#N/A,FALSE,"DEF2";#N/A,#N/A,FALSE,"DEF3"}</definedName>
    <definedName name="__MOA2" localSheetId="24" hidden="1">{#N/A,#N/A,FALSE,"DEF1";#N/A,#N/A,FALSE,"DEF2";#N/A,#N/A,FALSE,"DEF3"}</definedName>
    <definedName name="__MOA2" localSheetId="26" hidden="1">{#N/A,#N/A,FALSE,"DEF1";#N/A,#N/A,FALSE,"DEF2";#N/A,#N/A,FALSE,"DEF3"}</definedName>
    <definedName name="__MOA2" localSheetId="23" hidden="1">{#N/A,#N/A,FALSE,"DEF1";#N/A,#N/A,FALSE,"DEF2";#N/A,#N/A,FALSE,"DEF3"}</definedName>
    <definedName name="__MOA2" localSheetId="22" hidden="1">{#N/A,#N/A,FALSE,"DEF1";#N/A,#N/A,FALSE,"DEF2";#N/A,#N/A,FALSE,"DEF3"}</definedName>
    <definedName name="__MOA2" localSheetId="19" hidden="1">{#N/A,#N/A,FALSE,"DEF1";#N/A,#N/A,FALSE,"DEF2";#N/A,#N/A,FALSE,"DEF3"}</definedName>
    <definedName name="__MOA2" localSheetId="21" hidden="1">{#N/A,#N/A,FALSE,"DEF1";#N/A,#N/A,FALSE,"DEF2";#N/A,#N/A,FALSE,"DEF3"}</definedName>
    <definedName name="__MOA2" localSheetId="20" hidden="1">{#N/A,#N/A,FALSE,"DEF1";#N/A,#N/A,FALSE,"DEF2";#N/A,#N/A,FALSE,"DEF3"}</definedName>
    <definedName name="__MOA2" localSheetId="18" hidden="1">{#N/A,#N/A,FALSE,"DEF1";#N/A,#N/A,FALSE,"DEF2";#N/A,#N/A,FALSE,"DEF3"}</definedName>
    <definedName name="__MOA2" localSheetId="17" hidden="1">{#N/A,#N/A,FALSE,"DEF1";#N/A,#N/A,FALSE,"DEF2";#N/A,#N/A,FALSE,"DEF3"}</definedName>
    <definedName name="__MOA2" localSheetId="15" hidden="1">{#N/A,#N/A,FALSE,"DEF1";#N/A,#N/A,FALSE,"DEF2";#N/A,#N/A,FALSE,"DEF3"}</definedName>
    <definedName name="__MOA2" localSheetId="12" hidden="1">{#N/A,#N/A,FALSE,"DEF1";#N/A,#N/A,FALSE,"DEF2";#N/A,#N/A,FALSE,"DEF3"}</definedName>
    <definedName name="__MOA2" localSheetId="38" hidden="1">{#N/A,#N/A,FALSE,"DEF1";#N/A,#N/A,FALSE,"DEF2";#N/A,#N/A,FALSE,"DEF3"}</definedName>
    <definedName name="__MOA2" localSheetId="37" hidden="1">{#N/A,#N/A,FALSE,"DEF1";#N/A,#N/A,FALSE,"DEF2";#N/A,#N/A,FALSE,"DEF3"}</definedName>
    <definedName name="__MOA2" localSheetId="36" hidden="1">{#N/A,#N/A,FALSE,"DEF1";#N/A,#N/A,FALSE,"DEF2";#N/A,#N/A,FALSE,"DEF3"}</definedName>
    <definedName name="__MOA2" localSheetId="34" hidden="1">{#N/A,#N/A,FALSE,"DEF1";#N/A,#N/A,FALSE,"DEF2";#N/A,#N/A,FALSE,"DEF3"}</definedName>
    <definedName name="__MOA2" localSheetId="35" hidden="1">{#N/A,#N/A,FALSE,"DEF1";#N/A,#N/A,FALSE,"DEF2";#N/A,#N/A,FALSE,"DEF3"}</definedName>
    <definedName name="__MOA2" localSheetId="30" hidden="1">{#N/A,#N/A,FALSE,"DEF1";#N/A,#N/A,FALSE,"DEF2";#N/A,#N/A,FALSE,"DEF3"}</definedName>
    <definedName name="__MOA2" hidden="1">{#N/A,#N/A,FALSE,"DEF1";#N/A,#N/A,FALSE,"DEF2";#N/A,#N/A,FALSE,"DEF3"}</definedName>
    <definedName name="__MTV1">[11]Plan1!$D$20:$G$41</definedName>
    <definedName name="__MTV2">[12]Plan1!$E$20:$H$37</definedName>
    <definedName name="__MTV3">[13]Plan1!$D$19:$G$32</definedName>
    <definedName name="__MTV4">[14]Plan1!$C$20:$F$29</definedName>
    <definedName name="__MTV5">[15]Plan1!$E$16:$G$20</definedName>
    <definedName name="__n2" localSheetId="25" hidden="1">{#N/A,#N/A,FALSE,"PCOL"}</definedName>
    <definedName name="__n2" localSheetId="16" hidden="1">{#N/A,#N/A,FALSE,"PCOL"}</definedName>
    <definedName name="__n2" localSheetId="14" hidden="1">{#N/A,#N/A,FALSE,"PCOL"}</definedName>
    <definedName name="__n2" localSheetId="13" hidden="1">{#N/A,#N/A,FALSE,"PCOL"}</definedName>
    <definedName name="__n2" localSheetId="11" hidden="1">{#N/A,#N/A,FALSE,"PCOL"}</definedName>
    <definedName name="__n2" localSheetId="10" hidden="1">{#N/A,#N/A,FALSE,"PCOL"}</definedName>
    <definedName name="__n2" localSheetId="9" hidden="1">{#N/A,#N/A,FALSE,"PCOL"}</definedName>
    <definedName name="__n2" localSheetId="8" hidden="1">{#N/A,#N/A,FALSE,"PCOL"}</definedName>
    <definedName name="__n2" localSheetId="7" hidden="1">{#N/A,#N/A,FALSE,"PCOL"}</definedName>
    <definedName name="__n2" localSheetId="33" hidden="1">{#N/A,#N/A,FALSE,"PCOL"}</definedName>
    <definedName name="__n2" localSheetId="32" hidden="1">{#N/A,#N/A,FALSE,"PCOL"}</definedName>
    <definedName name="__n2" localSheetId="31" hidden="1">{#N/A,#N/A,FALSE,"PCOL"}</definedName>
    <definedName name="__n2" localSheetId="29" hidden="1">{#N/A,#N/A,FALSE,"PCOL"}</definedName>
    <definedName name="__n2" localSheetId="28" hidden="1">{#N/A,#N/A,FALSE,"PCOL"}</definedName>
    <definedName name="__n2" localSheetId="27" hidden="1">{#N/A,#N/A,FALSE,"PCOL"}</definedName>
    <definedName name="__n2" localSheetId="24" hidden="1">{#N/A,#N/A,FALSE,"PCOL"}</definedName>
    <definedName name="__n2" localSheetId="26" hidden="1">{#N/A,#N/A,FALSE,"PCOL"}</definedName>
    <definedName name="__n2" localSheetId="23" hidden="1">{#N/A,#N/A,FALSE,"PCOL"}</definedName>
    <definedName name="__n2" localSheetId="22" hidden="1">{#N/A,#N/A,FALSE,"PCOL"}</definedName>
    <definedName name="__n2" localSheetId="19" hidden="1">{#N/A,#N/A,FALSE,"PCOL"}</definedName>
    <definedName name="__n2" localSheetId="21" hidden="1">{#N/A,#N/A,FALSE,"PCOL"}</definedName>
    <definedName name="__n2" localSheetId="20" hidden="1">{#N/A,#N/A,FALSE,"PCOL"}</definedName>
    <definedName name="__n2" localSheetId="18" hidden="1">{#N/A,#N/A,FALSE,"PCOL"}</definedName>
    <definedName name="__n2" localSheetId="17" hidden="1">{#N/A,#N/A,FALSE,"PCOL"}</definedName>
    <definedName name="__n2" localSheetId="15" hidden="1">{#N/A,#N/A,FALSE,"PCOL"}</definedName>
    <definedName name="__n2" localSheetId="12" hidden="1">{#N/A,#N/A,FALSE,"PCOL"}</definedName>
    <definedName name="__n2" localSheetId="38" hidden="1">{#N/A,#N/A,FALSE,"PCOL"}</definedName>
    <definedName name="__n2" localSheetId="37" hidden="1">{#N/A,#N/A,FALSE,"PCOL"}</definedName>
    <definedName name="__n2" localSheetId="36" hidden="1">{#N/A,#N/A,FALSE,"PCOL"}</definedName>
    <definedName name="__n2" localSheetId="34" hidden="1">{#N/A,#N/A,FALSE,"PCOL"}</definedName>
    <definedName name="__n2" localSheetId="35" hidden="1">{#N/A,#N/A,FALSE,"PCOL"}</definedName>
    <definedName name="__n2" localSheetId="30" hidden="1">{#N/A,#N/A,FALSE,"PCOL"}</definedName>
    <definedName name="__n2" hidden="1">{#N/A,#N/A,FALSE,"PCOL"}</definedName>
    <definedName name="__OUT98" localSheetId="25" hidden="1">{#N/A,#N/A,TRUE,"Serviços"}</definedName>
    <definedName name="__OUT98" localSheetId="16" hidden="1">{#N/A,#N/A,TRUE,"Serviços"}</definedName>
    <definedName name="__OUT98" localSheetId="14" hidden="1">{#N/A,#N/A,TRUE,"Serviços"}</definedName>
    <definedName name="__OUT98" localSheetId="13" hidden="1">{#N/A,#N/A,TRUE,"Serviços"}</definedName>
    <definedName name="__OUT98" localSheetId="11" hidden="1">{#N/A,#N/A,TRUE,"Serviços"}</definedName>
    <definedName name="__OUT98" localSheetId="10" hidden="1">{#N/A,#N/A,TRUE,"Serviços"}</definedName>
    <definedName name="__OUT98" localSheetId="9" hidden="1">{#N/A,#N/A,TRUE,"Serviços"}</definedName>
    <definedName name="__OUT98" localSheetId="8" hidden="1">{#N/A,#N/A,TRUE,"Serviços"}</definedName>
    <definedName name="__OUT98" localSheetId="7" hidden="1">{#N/A,#N/A,TRUE,"Serviços"}</definedName>
    <definedName name="__OUT98" localSheetId="33" hidden="1">{#N/A,#N/A,TRUE,"Serviços"}</definedName>
    <definedName name="__OUT98" localSheetId="32" hidden="1">{#N/A,#N/A,TRUE,"Serviços"}</definedName>
    <definedName name="__OUT98" localSheetId="31" hidden="1">{#N/A,#N/A,TRUE,"Serviços"}</definedName>
    <definedName name="__OUT98" localSheetId="29" hidden="1">{#N/A,#N/A,TRUE,"Serviços"}</definedName>
    <definedName name="__OUT98" localSheetId="28" hidden="1">{#N/A,#N/A,TRUE,"Serviços"}</definedName>
    <definedName name="__OUT98" localSheetId="27" hidden="1">{#N/A,#N/A,TRUE,"Serviços"}</definedName>
    <definedName name="__OUT98" localSheetId="24" hidden="1">{#N/A,#N/A,TRUE,"Serviços"}</definedName>
    <definedName name="__OUT98" localSheetId="26" hidden="1">{#N/A,#N/A,TRUE,"Serviços"}</definedName>
    <definedName name="__OUT98" localSheetId="23" hidden="1">{#N/A,#N/A,TRUE,"Serviços"}</definedName>
    <definedName name="__OUT98" localSheetId="22" hidden="1">{#N/A,#N/A,TRUE,"Serviços"}</definedName>
    <definedName name="__OUT98" localSheetId="19" hidden="1">{#N/A,#N/A,TRUE,"Serviços"}</definedName>
    <definedName name="__OUT98" localSheetId="21" hidden="1">{#N/A,#N/A,TRUE,"Serviços"}</definedName>
    <definedName name="__OUT98" localSheetId="20" hidden="1">{#N/A,#N/A,TRUE,"Serviços"}</definedName>
    <definedName name="__OUT98" localSheetId="18" hidden="1">{#N/A,#N/A,TRUE,"Serviços"}</definedName>
    <definedName name="__OUT98" localSheetId="17" hidden="1">{#N/A,#N/A,TRUE,"Serviços"}</definedName>
    <definedName name="__OUT98" localSheetId="15" hidden="1">{#N/A,#N/A,TRUE,"Serviços"}</definedName>
    <definedName name="__OUT98" localSheetId="12" hidden="1">{#N/A,#N/A,TRUE,"Serviços"}</definedName>
    <definedName name="__OUT98" localSheetId="38" hidden="1">{#N/A,#N/A,TRUE,"Serviços"}</definedName>
    <definedName name="__OUT98" localSheetId="37" hidden="1">{#N/A,#N/A,TRUE,"Serviços"}</definedName>
    <definedName name="__OUT98" localSheetId="36" hidden="1">{#N/A,#N/A,TRUE,"Serviços"}</definedName>
    <definedName name="__OUT98" localSheetId="34" hidden="1">{#N/A,#N/A,TRUE,"Serviços"}</definedName>
    <definedName name="__OUT98" localSheetId="35" hidden="1">{#N/A,#N/A,TRUE,"Serviços"}</definedName>
    <definedName name="__OUT98" localSheetId="30" hidden="1">{#N/A,#N/A,TRUE,"Serviços"}</definedName>
    <definedName name="__OUT98" hidden="1">{#N/A,#N/A,TRUE,"Serviços"}</definedName>
    <definedName name="__PN10" localSheetId="25" hidden="1">{"'gráf jan00'!$A$1:$AK$41"}</definedName>
    <definedName name="__PN10" localSheetId="16" hidden="1">{"'gráf jan00'!$A$1:$AK$41"}</definedName>
    <definedName name="__PN10" localSheetId="14" hidden="1">{"'gráf jan00'!$A$1:$AK$41"}</definedName>
    <definedName name="__PN10" localSheetId="13" hidden="1">{"'gráf jan00'!$A$1:$AK$41"}</definedName>
    <definedName name="__PN10" localSheetId="11" hidden="1">{"'gráf jan00'!$A$1:$AK$41"}</definedName>
    <definedName name="__PN10" localSheetId="10" hidden="1">{"'gráf jan00'!$A$1:$AK$41"}</definedName>
    <definedName name="__PN10" localSheetId="9" hidden="1">{"'gráf jan00'!$A$1:$AK$41"}</definedName>
    <definedName name="__PN10" localSheetId="8" hidden="1">{"'gráf jan00'!$A$1:$AK$41"}</definedName>
    <definedName name="__PN10" localSheetId="7" hidden="1">{"'gráf jan00'!$A$1:$AK$41"}</definedName>
    <definedName name="__PN10" localSheetId="33" hidden="1">{"'gráf jan00'!$A$1:$AK$41"}</definedName>
    <definedName name="__PN10" localSheetId="32" hidden="1">{"'gráf jan00'!$A$1:$AK$41"}</definedName>
    <definedName name="__PN10" localSheetId="31" hidden="1">{"'gráf jan00'!$A$1:$AK$41"}</definedName>
    <definedName name="__PN10" localSheetId="29" hidden="1">{"'gráf jan00'!$A$1:$AK$41"}</definedName>
    <definedName name="__PN10" localSheetId="28" hidden="1">{"'gráf jan00'!$A$1:$AK$41"}</definedName>
    <definedName name="__PN10" localSheetId="27" hidden="1">{"'gráf jan00'!$A$1:$AK$41"}</definedName>
    <definedName name="__PN10" localSheetId="24" hidden="1">{"'gráf jan00'!$A$1:$AK$41"}</definedName>
    <definedName name="__PN10" localSheetId="26" hidden="1">{"'gráf jan00'!$A$1:$AK$41"}</definedName>
    <definedName name="__PN10" localSheetId="23" hidden="1">{"'gráf jan00'!$A$1:$AK$41"}</definedName>
    <definedName name="__PN10" localSheetId="22" hidden="1">{"'gráf jan00'!$A$1:$AK$41"}</definedName>
    <definedName name="__PN10" localSheetId="19" hidden="1">{"'gráf jan00'!$A$1:$AK$41"}</definedName>
    <definedName name="__PN10" localSheetId="21" hidden="1">{"'gráf jan00'!$A$1:$AK$41"}</definedName>
    <definedName name="__PN10" localSheetId="20" hidden="1">{"'gráf jan00'!$A$1:$AK$41"}</definedName>
    <definedName name="__PN10" localSheetId="18" hidden="1">{"'gráf jan00'!$A$1:$AK$41"}</definedName>
    <definedName name="__PN10" localSheetId="17" hidden="1">{"'gráf jan00'!$A$1:$AK$41"}</definedName>
    <definedName name="__PN10" localSheetId="15" hidden="1">{"'gráf jan00'!$A$1:$AK$41"}</definedName>
    <definedName name="__PN10" localSheetId="12" hidden="1">{"'gráf jan00'!$A$1:$AK$41"}</definedName>
    <definedName name="__PN10" localSheetId="38" hidden="1">{"'gráf jan00'!$A$1:$AK$41"}</definedName>
    <definedName name="__PN10" localSheetId="37" hidden="1">{"'gráf jan00'!$A$1:$AK$41"}</definedName>
    <definedName name="__PN10" localSheetId="36" hidden="1">{"'gráf jan00'!$A$1:$AK$41"}</definedName>
    <definedName name="__PN10" localSheetId="34" hidden="1">{"'gráf jan00'!$A$1:$AK$41"}</definedName>
    <definedName name="__PN10" localSheetId="35" hidden="1">{"'gráf jan00'!$A$1:$AK$41"}</definedName>
    <definedName name="__PN10" localSheetId="30" hidden="1">{"'gráf jan00'!$A$1:$AK$41"}</definedName>
    <definedName name="__PN10" hidden="1">{"'gráf jan00'!$A$1:$AK$41"}</definedName>
    <definedName name="__R" localSheetId="1">#REF!</definedName>
    <definedName name="__R">#N/A</definedName>
    <definedName name="__v1" localSheetId="25" hidden="1">{"'REL CUSTODIF'!$B$1:$H$72"}</definedName>
    <definedName name="__v1" localSheetId="16" hidden="1">{"'REL CUSTODIF'!$B$1:$H$72"}</definedName>
    <definedName name="__v1" localSheetId="14" hidden="1">{"'REL CUSTODIF'!$B$1:$H$72"}</definedName>
    <definedName name="__v1" localSheetId="13" hidden="1">{"'REL CUSTODIF'!$B$1:$H$72"}</definedName>
    <definedName name="__v1" localSheetId="11" hidden="1">{"'REL CUSTODIF'!$B$1:$H$72"}</definedName>
    <definedName name="__v1" localSheetId="10" hidden="1">{"'REL CUSTODIF'!$B$1:$H$72"}</definedName>
    <definedName name="__v1" localSheetId="9" hidden="1">{"'REL CUSTODIF'!$B$1:$H$72"}</definedName>
    <definedName name="__v1" localSheetId="8" hidden="1">{"'REL CUSTODIF'!$B$1:$H$72"}</definedName>
    <definedName name="__v1" localSheetId="7" hidden="1">{"'REL CUSTODIF'!$B$1:$H$72"}</definedName>
    <definedName name="__v1" localSheetId="33" hidden="1">{"'REL CUSTODIF'!$B$1:$H$72"}</definedName>
    <definedName name="__v1" localSheetId="32" hidden="1">{"'REL CUSTODIF'!$B$1:$H$72"}</definedName>
    <definedName name="__v1" localSheetId="31" hidden="1">{"'REL CUSTODIF'!$B$1:$H$72"}</definedName>
    <definedName name="__v1" localSheetId="29" hidden="1">{"'REL CUSTODIF'!$B$1:$H$72"}</definedName>
    <definedName name="__v1" localSheetId="28" hidden="1">{"'REL CUSTODIF'!$B$1:$H$72"}</definedName>
    <definedName name="__v1" localSheetId="27" hidden="1">{"'REL CUSTODIF'!$B$1:$H$72"}</definedName>
    <definedName name="__v1" localSheetId="24" hidden="1">{"'REL CUSTODIF'!$B$1:$H$72"}</definedName>
    <definedName name="__v1" localSheetId="26" hidden="1">{"'REL CUSTODIF'!$B$1:$H$72"}</definedName>
    <definedName name="__v1" localSheetId="23" hidden="1">{"'REL CUSTODIF'!$B$1:$H$72"}</definedName>
    <definedName name="__v1" localSheetId="22" hidden="1">{"'REL CUSTODIF'!$B$1:$H$72"}</definedName>
    <definedName name="__v1" localSheetId="19" hidden="1">{"'REL CUSTODIF'!$B$1:$H$72"}</definedName>
    <definedName name="__v1" localSheetId="21" hidden="1">{"'REL CUSTODIF'!$B$1:$H$72"}</definedName>
    <definedName name="__v1" localSheetId="20" hidden="1">{"'REL CUSTODIF'!$B$1:$H$72"}</definedName>
    <definedName name="__v1" localSheetId="18" hidden="1">{"'REL CUSTODIF'!$B$1:$H$72"}</definedName>
    <definedName name="__v1" localSheetId="17" hidden="1">{"'REL CUSTODIF'!$B$1:$H$72"}</definedName>
    <definedName name="__v1" localSheetId="15" hidden="1">{"'REL CUSTODIF'!$B$1:$H$72"}</definedName>
    <definedName name="__v1" localSheetId="12" hidden="1">{"'REL CUSTODIF'!$B$1:$H$72"}</definedName>
    <definedName name="__v1" localSheetId="38" hidden="1">{"'REL CUSTODIF'!$B$1:$H$72"}</definedName>
    <definedName name="__v1" localSheetId="37" hidden="1">{"'REL CUSTODIF'!$B$1:$H$72"}</definedName>
    <definedName name="__v1" localSheetId="36" hidden="1">{"'REL CUSTODIF'!$B$1:$H$72"}</definedName>
    <definedName name="__v1" localSheetId="34" hidden="1">{"'REL CUSTODIF'!$B$1:$H$72"}</definedName>
    <definedName name="__v1" localSheetId="35" hidden="1">{"'REL CUSTODIF'!$B$1:$H$72"}</definedName>
    <definedName name="__v1" localSheetId="30" hidden="1">{"'REL CUSTODIF'!$B$1:$H$72"}</definedName>
    <definedName name="__v1" hidden="1">{"'REL CUSTODIF'!$B$1:$H$72"}</definedName>
    <definedName name="__x1" localSheetId="25" hidden="1">{"'REL CUSTODIF'!$B$1:$H$72"}</definedName>
    <definedName name="__x1" localSheetId="16" hidden="1">{"'REL CUSTODIF'!$B$1:$H$72"}</definedName>
    <definedName name="__x1" localSheetId="14" hidden="1">{"'REL CUSTODIF'!$B$1:$H$72"}</definedName>
    <definedName name="__x1" localSheetId="13" hidden="1">{"'REL CUSTODIF'!$B$1:$H$72"}</definedName>
    <definedName name="__x1" localSheetId="11" hidden="1">{"'REL CUSTODIF'!$B$1:$H$72"}</definedName>
    <definedName name="__x1" localSheetId="10" hidden="1">{"'REL CUSTODIF'!$B$1:$H$72"}</definedName>
    <definedName name="__x1" localSheetId="9" hidden="1">{"'REL CUSTODIF'!$B$1:$H$72"}</definedName>
    <definedName name="__x1" localSheetId="8" hidden="1">{"'REL CUSTODIF'!$B$1:$H$72"}</definedName>
    <definedName name="__x1" localSheetId="7" hidden="1">{"'REL CUSTODIF'!$B$1:$H$72"}</definedName>
    <definedName name="__x1" localSheetId="33" hidden="1">{"'REL CUSTODIF'!$B$1:$H$72"}</definedName>
    <definedName name="__x1" localSheetId="32" hidden="1">{"'REL CUSTODIF'!$B$1:$H$72"}</definedName>
    <definedName name="__x1" localSheetId="31" hidden="1">{"'REL CUSTODIF'!$B$1:$H$72"}</definedName>
    <definedName name="__x1" localSheetId="29" hidden="1">{"'REL CUSTODIF'!$B$1:$H$72"}</definedName>
    <definedName name="__x1" localSheetId="28" hidden="1">{"'REL CUSTODIF'!$B$1:$H$72"}</definedName>
    <definedName name="__x1" localSheetId="27" hidden="1">{"'REL CUSTODIF'!$B$1:$H$72"}</definedName>
    <definedName name="__x1" localSheetId="24" hidden="1">{"'REL CUSTODIF'!$B$1:$H$72"}</definedName>
    <definedName name="__x1" localSheetId="26" hidden="1">{"'REL CUSTODIF'!$B$1:$H$72"}</definedName>
    <definedName name="__x1" localSheetId="23" hidden="1">{"'REL CUSTODIF'!$B$1:$H$72"}</definedName>
    <definedName name="__x1" localSheetId="22" hidden="1">{"'REL CUSTODIF'!$B$1:$H$72"}</definedName>
    <definedName name="__x1" localSheetId="19" hidden="1">{"'REL CUSTODIF'!$B$1:$H$72"}</definedName>
    <definedName name="__x1" localSheetId="21" hidden="1">{"'REL CUSTODIF'!$B$1:$H$72"}</definedName>
    <definedName name="__x1" localSheetId="20" hidden="1">{"'REL CUSTODIF'!$B$1:$H$72"}</definedName>
    <definedName name="__x1" localSheetId="18" hidden="1">{"'REL CUSTODIF'!$B$1:$H$72"}</definedName>
    <definedName name="__x1" localSheetId="17" hidden="1">{"'REL CUSTODIF'!$B$1:$H$72"}</definedName>
    <definedName name="__x1" localSheetId="15" hidden="1">{"'REL CUSTODIF'!$B$1:$H$72"}</definedName>
    <definedName name="__x1" localSheetId="12" hidden="1">{"'REL CUSTODIF'!$B$1:$H$72"}</definedName>
    <definedName name="__x1" localSheetId="38" hidden="1">{"'REL CUSTODIF'!$B$1:$H$72"}</definedName>
    <definedName name="__x1" localSheetId="37" hidden="1">{"'REL CUSTODIF'!$B$1:$H$72"}</definedName>
    <definedName name="__x1" localSheetId="36" hidden="1">{"'REL CUSTODIF'!$B$1:$H$72"}</definedName>
    <definedName name="__x1" localSheetId="34" hidden="1">{"'REL CUSTODIF'!$B$1:$H$72"}</definedName>
    <definedName name="__x1" localSheetId="35" hidden="1">{"'REL CUSTODIF'!$B$1:$H$72"}</definedName>
    <definedName name="__x1" localSheetId="30" hidden="1">{"'REL CUSTODIF'!$B$1:$H$72"}</definedName>
    <definedName name="__x1" hidden="1">{"'REL CUSTODIF'!$B$1:$H$72"}</definedName>
    <definedName name="__x10" localSheetId="25" hidden="1">{"'REL CUSTODIF'!$B$1:$H$72"}</definedName>
    <definedName name="__x10" localSheetId="16" hidden="1">{"'REL CUSTODIF'!$B$1:$H$72"}</definedName>
    <definedName name="__x10" localSheetId="14" hidden="1">{"'REL CUSTODIF'!$B$1:$H$72"}</definedName>
    <definedName name="__x10" localSheetId="13" hidden="1">{"'REL CUSTODIF'!$B$1:$H$72"}</definedName>
    <definedName name="__x10" localSheetId="11" hidden="1">{"'REL CUSTODIF'!$B$1:$H$72"}</definedName>
    <definedName name="__x10" localSheetId="10" hidden="1">{"'REL CUSTODIF'!$B$1:$H$72"}</definedName>
    <definedName name="__x10" localSheetId="9" hidden="1">{"'REL CUSTODIF'!$B$1:$H$72"}</definedName>
    <definedName name="__x10" localSheetId="8" hidden="1">{"'REL CUSTODIF'!$B$1:$H$72"}</definedName>
    <definedName name="__x10" localSheetId="7" hidden="1">{"'REL CUSTODIF'!$B$1:$H$72"}</definedName>
    <definedName name="__x10" localSheetId="33" hidden="1">{"'REL CUSTODIF'!$B$1:$H$72"}</definedName>
    <definedName name="__x10" localSheetId="32" hidden="1">{"'REL CUSTODIF'!$B$1:$H$72"}</definedName>
    <definedName name="__x10" localSheetId="31" hidden="1">{"'REL CUSTODIF'!$B$1:$H$72"}</definedName>
    <definedName name="__x10" localSheetId="29" hidden="1">{"'REL CUSTODIF'!$B$1:$H$72"}</definedName>
    <definedName name="__x10" localSheetId="28" hidden="1">{"'REL CUSTODIF'!$B$1:$H$72"}</definedName>
    <definedName name="__x10" localSheetId="27" hidden="1">{"'REL CUSTODIF'!$B$1:$H$72"}</definedName>
    <definedName name="__x10" localSheetId="24" hidden="1">{"'REL CUSTODIF'!$B$1:$H$72"}</definedName>
    <definedName name="__x10" localSheetId="26" hidden="1">{"'REL CUSTODIF'!$B$1:$H$72"}</definedName>
    <definedName name="__x10" localSheetId="23" hidden="1">{"'REL CUSTODIF'!$B$1:$H$72"}</definedName>
    <definedName name="__x10" localSheetId="22" hidden="1">{"'REL CUSTODIF'!$B$1:$H$72"}</definedName>
    <definedName name="__x10" localSheetId="19" hidden="1">{"'REL CUSTODIF'!$B$1:$H$72"}</definedName>
    <definedName name="__x10" localSheetId="21" hidden="1">{"'REL CUSTODIF'!$B$1:$H$72"}</definedName>
    <definedName name="__x10" localSheetId="20" hidden="1">{"'REL CUSTODIF'!$B$1:$H$72"}</definedName>
    <definedName name="__x10" localSheetId="18" hidden="1">{"'REL CUSTODIF'!$B$1:$H$72"}</definedName>
    <definedName name="__x10" localSheetId="17" hidden="1">{"'REL CUSTODIF'!$B$1:$H$72"}</definedName>
    <definedName name="__x10" localSheetId="15" hidden="1">{"'REL CUSTODIF'!$B$1:$H$72"}</definedName>
    <definedName name="__x10" localSheetId="12" hidden="1">{"'REL CUSTODIF'!$B$1:$H$72"}</definedName>
    <definedName name="__x10" localSheetId="38" hidden="1">{"'REL CUSTODIF'!$B$1:$H$72"}</definedName>
    <definedName name="__x10" localSheetId="37" hidden="1">{"'REL CUSTODIF'!$B$1:$H$72"}</definedName>
    <definedName name="__x10" localSheetId="36" hidden="1">{"'REL CUSTODIF'!$B$1:$H$72"}</definedName>
    <definedName name="__x10" localSheetId="34" hidden="1">{"'REL CUSTODIF'!$B$1:$H$72"}</definedName>
    <definedName name="__x10" localSheetId="35" hidden="1">{"'REL CUSTODIF'!$B$1:$H$72"}</definedName>
    <definedName name="__x10" localSheetId="30" hidden="1">{"'REL CUSTODIF'!$B$1:$H$72"}</definedName>
    <definedName name="__x10" hidden="1">{"'REL CUSTODIF'!$B$1:$H$72"}</definedName>
    <definedName name="__x11" localSheetId="25" hidden="1">{"'REL CUSTODIF'!$B$1:$H$72"}</definedName>
    <definedName name="__x11" localSheetId="16" hidden="1">{"'REL CUSTODIF'!$B$1:$H$72"}</definedName>
    <definedName name="__x11" localSheetId="14" hidden="1">{"'REL CUSTODIF'!$B$1:$H$72"}</definedName>
    <definedName name="__x11" localSheetId="13" hidden="1">{"'REL CUSTODIF'!$B$1:$H$72"}</definedName>
    <definedName name="__x11" localSheetId="11" hidden="1">{"'REL CUSTODIF'!$B$1:$H$72"}</definedName>
    <definedName name="__x11" localSheetId="10" hidden="1">{"'REL CUSTODIF'!$B$1:$H$72"}</definedName>
    <definedName name="__x11" localSheetId="9" hidden="1">{"'REL CUSTODIF'!$B$1:$H$72"}</definedName>
    <definedName name="__x11" localSheetId="8" hidden="1">{"'REL CUSTODIF'!$B$1:$H$72"}</definedName>
    <definedName name="__x11" localSheetId="7" hidden="1">{"'REL CUSTODIF'!$B$1:$H$72"}</definedName>
    <definedName name="__x11" localSheetId="33" hidden="1">{"'REL CUSTODIF'!$B$1:$H$72"}</definedName>
    <definedName name="__x11" localSheetId="32" hidden="1">{"'REL CUSTODIF'!$B$1:$H$72"}</definedName>
    <definedName name="__x11" localSheetId="31" hidden="1">{"'REL CUSTODIF'!$B$1:$H$72"}</definedName>
    <definedName name="__x11" localSheetId="29" hidden="1">{"'REL CUSTODIF'!$B$1:$H$72"}</definedName>
    <definedName name="__x11" localSheetId="28" hidden="1">{"'REL CUSTODIF'!$B$1:$H$72"}</definedName>
    <definedName name="__x11" localSheetId="27" hidden="1">{"'REL CUSTODIF'!$B$1:$H$72"}</definedName>
    <definedName name="__x11" localSheetId="24" hidden="1">{"'REL CUSTODIF'!$B$1:$H$72"}</definedName>
    <definedName name="__x11" localSheetId="26" hidden="1">{"'REL CUSTODIF'!$B$1:$H$72"}</definedName>
    <definedName name="__x11" localSheetId="23" hidden="1">{"'REL CUSTODIF'!$B$1:$H$72"}</definedName>
    <definedName name="__x11" localSheetId="22" hidden="1">{"'REL CUSTODIF'!$B$1:$H$72"}</definedName>
    <definedName name="__x11" localSheetId="19" hidden="1">{"'REL CUSTODIF'!$B$1:$H$72"}</definedName>
    <definedName name="__x11" localSheetId="21" hidden="1">{"'REL CUSTODIF'!$B$1:$H$72"}</definedName>
    <definedName name="__x11" localSheetId="20" hidden="1">{"'REL CUSTODIF'!$B$1:$H$72"}</definedName>
    <definedName name="__x11" localSheetId="18" hidden="1">{"'REL CUSTODIF'!$B$1:$H$72"}</definedName>
    <definedName name="__x11" localSheetId="17" hidden="1">{"'REL CUSTODIF'!$B$1:$H$72"}</definedName>
    <definedName name="__x11" localSheetId="15" hidden="1">{"'REL CUSTODIF'!$B$1:$H$72"}</definedName>
    <definedName name="__x11" localSheetId="12" hidden="1">{"'REL CUSTODIF'!$B$1:$H$72"}</definedName>
    <definedName name="__x11" localSheetId="38" hidden="1">{"'REL CUSTODIF'!$B$1:$H$72"}</definedName>
    <definedName name="__x11" localSheetId="37" hidden="1">{"'REL CUSTODIF'!$B$1:$H$72"}</definedName>
    <definedName name="__x11" localSheetId="36" hidden="1">{"'REL CUSTODIF'!$B$1:$H$72"}</definedName>
    <definedName name="__x11" localSheetId="34" hidden="1">{"'REL CUSTODIF'!$B$1:$H$72"}</definedName>
    <definedName name="__x11" localSheetId="35" hidden="1">{"'REL CUSTODIF'!$B$1:$H$72"}</definedName>
    <definedName name="__x11" localSheetId="30" hidden="1">{"'REL CUSTODIF'!$B$1:$H$72"}</definedName>
    <definedName name="__x11" hidden="1">{"'REL CUSTODIF'!$B$1:$H$72"}</definedName>
    <definedName name="__x12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x12" hidden="1">{#N/A,#N/A,FALSE,"Suprimentos";#N/A,#N/A,FALSE,"Medicina e Segurança";#N/A,#N/A,FALSE,"Administração";#N/A,#N/A,FALSE,"Meio Ambiente";#N/A,#N/A,FALSE,"Operação (Mina)";#N/A,#N/A,FALSE,"Operação (Porto)"}</definedName>
    <definedName name="__x13" localSheetId="25" hidden="1">{"'REL CUSTODIF'!$B$1:$H$72"}</definedName>
    <definedName name="__x13" localSheetId="16" hidden="1">{"'REL CUSTODIF'!$B$1:$H$72"}</definedName>
    <definedName name="__x13" localSheetId="14" hidden="1">{"'REL CUSTODIF'!$B$1:$H$72"}</definedName>
    <definedName name="__x13" localSheetId="13" hidden="1">{"'REL CUSTODIF'!$B$1:$H$72"}</definedName>
    <definedName name="__x13" localSheetId="11" hidden="1">{"'REL CUSTODIF'!$B$1:$H$72"}</definedName>
    <definedName name="__x13" localSheetId="10" hidden="1">{"'REL CUSTODIF'!$B$1:$H$72"}</definedName>
    <definedName name="__x13" localSheetId="9" hidden="1">{"'REL CUSTODIF'!$B$1:$H$72"}</definedName>
    <definedName name="__x13" localSheetId="8" hidden="1">{"'REL CUSTODIF'!$B$1:$H$72"}</definedName>
    <definedName name="__x13" localSheetId="7" hidden="1">{"'REL CUSTODIF'!$B$1:$H$72"}</definedName>
    <definedName name="__x13" localSheetId="33" hidden="1">{"'REL CUSTODIF'!$B$1:$H$72"}</definedName>
    <definedName name="__x13" localSheetId="32" hidden="1">{"'REL CUSTODIF'!$B$1:$H$72"}</definedName>
    <definedName name="__x13" localSheetId="31" hidden="1">{"'REL CUSTODIF'!$B$1:$H$72"}</definedName>
    <definedName name="__x13" localSheetId="29" hidden="1">{"'REL CUSTODIF'!$B$1:$H$72"}</definedName>
    <definedName name="__x13" localSheetId="28" hidden="1">{"'REL CUSTODIF'!$B$1:$H$72"}</definedName>
    <definedName name="__x13" localSheetId="27" hidden="1">{"'REL CUSTODIF'!$B$1:$H$72"}</definedName>
    <definedName name="__x13" localSheetId="24" hidden="1">{"'REL CUSTODIF'!$B$1:$H$72"}</definedName>
    <definedName name="__x13" localSheetId="26" hidden="1">{"'REL CUSTODIF'!$B$1:$H$72"}</definedName>
    <definedName name="__x13" localSheetId="23" hidden="1">{"'REL CUSTODIF'!$B$1:$H$72"}</definedName>
    <definedName name="__x13" localSheetId="22" hidden="1">{"'REL CUSTODIF'!$B$1:$H$72"}</definedName>
    <definedName name="__x13" localSheetId="19" hidden="1">{"'REL CUSTODIF'!$B$1:$H$72"}</definedName>
    <definedName name="__x13" localSheetId="21" hidden="1">{"'REL CUSTODIF'!$B$1:$H$72"}</definedName>
    <definedName name="__x13" localSheetId="20" hidden="1">{"'REL CUSTODIF'!$B$1:$H$72"}</definedName>
    <definedName name="__x13" localSheetId="18" hidden="1">{"'REL CUSTODIF'!$B$1:$H$72"}</definedName>
    <definedName name="__x13" localSheetId="17" hidden="1">{"'REL CUSTODIF'!$B$1:$H$72"}</definedName>
    <definedName name="__x13" localSheetId="15" hidden="1">{"'REL CUSTODIF'!$B$1:$H$72"}</definedName>
    <definedName name="__x13" localSheetId="12" hidden="1">{"'REL CUSTODIF'!$B$1:$H$72"}</definedName>
    <definedName name="__x13" localSheetId="38" hidden="1">{"'REL CUSTODIF'!$B$1:$H$72"}</definedName>
    <definedName name="__x13" localSheetId="37" hidden="1">{"'REL CUSTODIF'!$B$1:$H$72"}</definedName>
    <definedName name="__x13" localSheetId="36" hidden="1">{"'REL CUSTODIF'!$B$1:$H$72"}</definedName>
    <definedName name="__x13" localSheetId="34" hidden="1">{"'REL CUSTODIF'!$B$1:$H$72"}</definedName>
    <definedName name="__x13" localSheetId="35" hidden="1">{"'REL CUSTODIF'!$B$1:$H$72"}</definedName>
    <definedName name="__x13" localSheetId="30" hidden="1">{"'REL CUSTODIF'!$B$1:$H$72"}</definedName>
    <definedName name="__x13" hidden="1">{"'REL CUSTODIF'!$B$1:$H$72"}</definedName>
    <definedName name="__x2" localSheetId="25" hidden="1">{"'REL CUSTODIF'!$B$1:$H$72"}</definedName>
    <definedName name="__x2" localSheetId="16" hidden="1">{"'REL CUSTODIF'!$B$1:$H$72"}</definedName>
    <definedName name="__x2" localSheetId="14" hidden="1">{"'REL CUSTODIF'!$B$1:$H$72"}</definedName>
    <definedName name="__x2" localSheetId="13" hidden="1">{"'REL CUSTODIF'!$B$1:$H$72"}</definedName>
    <definedName name="__x2" localSheetId="11" hidden="1">{"'REL CUSTODIF'!$B$1:$H$72"}</definedName>
    <definedName name="__x2" localSheetId="10" hidden="1">{"'REL CUSTODIF'!$B$1:$H$72"}</definedName>
    <definedName name="__x2" localSheetId="9" hidden="1">{"'REL CUSTODIF'!$B$1:$H$72"}</definedName>
    <definedName name="__x2" localSheetId="8" hidden="1">{"'REL CUSTODIF'!$B$1:$H$72"}</definedName>
    <definedName name="__x2" localSheetId="7" hidden="1">{"'REL CUSTODIF'!$B$1:$H$72"}</definedName>
    <definedName name="__x2" localSheetId="33" hidden="1">{"'REL CUSTODIF'!$B$1:$H$72"}</definedName>
    <definedName name="__x2" localSheetId="32" hidden="1">{"'REL CUSTODIF'!$B$1:$H$72"}</definedName>
    <definedName name="__x2" localSheetId="31" hidden="1">{"'REL CUSTODIF'!$B$1:$H$72"}</definedName>
    <definedName name="__x2" localSheetId="29" hidden="1">{"'REL CUSTODIF'!$B$1:$H$72"}</definedName>
    <definedName name="__x2" localSheetId="28" hidden="1">{"'REL CUSTODIF'!$B$1:$H$72"}</definedName>
    <definedName name="__x2" localSheetId="27" hidden="1">{"'REL CUSTODIF'!$B$1:$H$72"}</definedName>
    <definedName name="__x2" localSheetId="24" hidden="1">{"'REL CUSTODIF'!$B$1:$H$72"}</definedName>
    <definedName name="__x2" localSheetId="26" hidden="1">{"'REL CUSTODIF'!$B$1:$H$72"}</definedName>
    <definedName name="__x2" localSheetId="23" hidden="1">{"'REL CUSTODIF'!$B$1:$H$72"}</definedName>
    <definedName name="__x2" localSheetId="22" hidden="1">{"'REL CUSTODIF'!$B$1:$H$72"}</definedName>
    <definedName name="__x2" localSheetId="19" hidden="1">{"'REL CUSTODIF'!$B$1:$H$72"}</definedName>
    <definedName name="__x2" localSheetId="21" hidden="1">{"'REL CUSTODIF'!$B$1:$H$72"}</definedName>
    <definedName name="__x2" localSheetId="20" hidden="1">{"'REL CUSTODIF'!$B$1:$H$72"}</definedName>
    <definedName name="__x2" localSheetId="18" hidden="1">{"'REL CUSTODIF'!$B$1:$H$72"}</definedName>
    <definedName name="__x2" localSheetId="17" hidden="1">{"'REL CUSTODIF'!$B$1:$H$72"}</definedName>
    <definedName name="__x2" localSheetId="15" hidden="1">{"'REL CUSTODIF'!$B$1:$H$72"}</definedName>
    <definedName name="__x2" localSheetId="12" hidden="1">{"'REL CUSTODIF'!$B$1:$H$72"}</definedName>
    <definedName name="__x2" localSheetId="38" hidden="1">{"'REL CUSTODIF'!$B$1:$H$72"}</definedName>
    <definedName name="__x2" localSheetId="37" hidden="1">{"'REL CUSTODIF'!$B$1:$H$72"}</definedName>
    <definedName name="__x2" localSheetId="36" hidden="1">{"'REL CUSTODIF'!$B$1:$H$72"}</definedName>
    <definedName name="__x2" localSheetId="34" hidden="1">{"'REL CUSTODIF'!$B$1:$H$72"}</definedName>
    <definedName name="__x2" localSheetId="35" hidden="1">{"'REL CUSTODIF'!$B$1:$H$72"}</definedName>
    <definedName name="__x2" localSheetId="30" hidden="1">{"'REL CUSTODIF'!$B$1:$H$72"}</definedName>
    <definedName name="__x2" hidden="1">{"'REL CUSTODIF'!$B$1:$H$72"}</definedName>
    <definedName name="__x20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x20" hidden="1">{#N/A,#N/A,FALSE,"Suprimentos";#N/A,#N/A,FALSE,"Medicina e Segurança";#N/A,#N/A,FALSE,"Administração";#N/A,#N/A,FALSE,"Meio Ambiente";#N/A,#N/A,FALSE,"Operação (Mina)";#N/A,#N/A,FALSE,"Operação (Porto)"}</definedName>
    <definedName name="__x3" localSheetId="25" hidden="1">{"'REL CUSTODIF'!$B$1:$H$72"}</definedName>
    <definedName name="__x3" localSheetId="16" hidden="1">{"'REL CUSTODIF'!$B$1:$H$72"}</definedName>
    <definedName name="__x3" localSheetId="14" hidden="1">{"'REL CUSTODIF'!$B$1:$H$72"}</definedName>
    <definedName name="__x3" localSheetId="13" hidden="1">{"'REL CUSTODIF'!$B$1:$H$72"}</definedName>
    <definedName name="__x3" localSheetId="11" hidden="1">{"'REL CUSTODIF'!$B$1:$H$72"}</definedName>
    <definedName name="__x3" localSheetId="10" hidden="1">{"'REL CUSTODIF'!$B$1:$H$72"}</definedName>
    <definedName name="__x3" localSheetId="9" hidden="1">{"'REL CUSTODIF'!$B$1:$H$72"}</definedName>
    <definedName name="__x3" localSheetId="8" hidden="1">{"'REL CUSTODIF'!$B$1:$H$72"}</definedName>
    <definedName name="__x3" localSheetId="7" hidden="1">{"'REL CUSTODIF'!$B$1:$H$72"}</definedName>
    <definedName name="__x3" localSheetId="33" hidden="1">{"'REL CUSTODIF'!$B$1:$H$72"}</definedName>
    <definedName name="__x3" localSheetId="32" hidden="1">{"'REL CUSTODIF'!$B$1:$H$72"}</definedName>
    <definedName name="__x3" localSheetId="31" hidden="1">{"'REL CUSTODIF'!$B$1:$H$72"}</definedName>
    <definedName name="__x3" localSheetId="29" hidden="1">{"'REL CUSTODIF'!$B$1:$H$72"}</definedName>
    <definedName name="__x3" localSheetId="28" hidden="1">{"'REL CUSTODIF'!$B$1:$H$72"}</definedName>
    <definedName name="__x3" localSheetId="27" hidden="1">{"'REL CUSTODIF'!$B$1:$H$72"}</definedName>
    <definedName name="__x3" localSheetId="24" hidden="1">{"'REL CUSTODIF'!$B$1:$H$72"}</definedName>
    <definedName name="__x3" localSheetId="26" hidden="1">{"'REL CUSTODIF'!$B$1:$H$72"}</definedName>
    <definedName name="__x3" localSheetId="23" hidden="1">{"'REL CUSTODIF'!$B$1:$H$72"}</definedName>
    <definedName name="__x3" localSheetId="22" hidden="1">{"'REL CUSTODIF'!$B$1:$H$72"}</definedName>
    <definedName name="__x3" localSheetId="19" hidden="1">{"'REL CUSTODIF'!$B$1:$H$72"}</definedName>
    <definedName name="__x3" localSheetId="21" hidden="1">{"'REL CUSTODIF'!$B$1:$H$72"}</definedName>
    <definedName name="__x3" localSheetId="20" hidden="1">{"'REL CUSTODIF'!$B$1:$H$72"}</definedName>
    <definedName name="__x3" localSheetId="18" hidden="1">{"'REL CUSTODIF'!$B$1:$H$72"}</definedName>
    <definedName name="__x3" localSheetId="17" hidden="1">{"'REL CUSTODIF'!$B$1:$H$72"}</definedName>
    <definedName name="__x3" localSheetId="15" hidden="1">{"'REL CUSTODIF'!$B$1:$H$72"}</definedName>
    <definedName name="__x3" localSheetId="12" hidden="1">{"'REL CUSTODIF'!$B$1:$H$72"}</definedName>
    <definedName name="__x3" localSheetId="38" hidden="1">{"'REL CUSTODIF'!$B$1:$H$72"}</definedName>
    <definedName name="__x3" localSheetId="37" hidden="1">{"'REL CUSTODIF'!$B$1:$H$72"}</definedName>
    <definedName name="__x3" localSheetId="36" hidden="1">{"'REL CUSTODIF'!$B$1:$H$72"}</definedName>
    <definedName name="__x3" localSheetId="34" hidden="1">{"'REL CUSTODIF'!$B$1:$H$72"}</definedName>
    <definedName name="__x3" localSheetId="35" hidden="1">{"'REL CUSTODIF'!$B$1:$H$72"}</definedName>
    <definedName name="__x3" localSheetId="30" hidden="1">{"'REL CUSTODIF'!$B$1:$H$72"}</definedName>
    <definedName name="__x3" hidden="1">{"'REL CUSTODIF'!$B$1:$H$72"}</definedName>
    <definedName name="__x4" localSheetId="25" hidden="1">{"'REL CUSTODIF'!$B$1:$H$72"}</definedName>
    <definedName name="__x4" localSheetId="16" hidden="1">{"'REL CUSTODIF'!$B$1:$H$72"}</definedName>
    <definedName name="__x4" localSheetId="14" hidden="1">{"'REL CUSTODIF'!$B$1:$H$72"}</definedName>
    <definedName name="__x4" localSheetId="13" hidden="1">{"'REL CUSTODIF'!$B$1:$H$72"}</definedName>
    <definedName name="__x4" localSheetId="11" hidden="1">{"'REL CUSTODIF'!$B$1:$H$72"}</definedName>
    <definedName name="__x4" localSheetId="10" hidden="1">{"'REL CUSTODIF'!$B$1:$H$72"}</definedName>
    <definedName name="__x4" localSheetId="9" hidden="1">{"'REL CUSTODIF'!$B$1:$H$72"}</definedName>
    <definedName name="__x4" localSheetId="8" hidden="1">{"'REL CUSTODIF'!$B$1:$H$72"}</definedName>
    <definedName name="__x4" localSheetId="7" hidden="1">{"'REL CUSTODIF'!$B$1:$H$72"}</definedName>
    <definedName name="__x4" localSheetId="33" hidden="1">{"'REL CUSTODIF'!$B$1:$H$72"}</definedName>
    <definedName name="__x4" localSheetId="32" hidden="1">{"'REL CUSTODIF'!$B$1:$H$72"}</definedName>
    <definedName name="__x4" localSheetId="31" hidden="1">{"'REL CUSTODIF'!$B$1:$H$72"}</definedName>
    <definedName name="__x4" localSheetId="29" hidden="1">{"'REL CUSTODIF'!$B$1:$H$72"}</definedName>
    <definedName name="__x4" localSheetId="28" hidden="1">{"'REL CUSTODIF'!$B$1:$H$72"}</definedName>
    <definedName name="__x4" localSheetId="27" hidden="1">{"'REL CUSTODIF'!$B$1:$H$72"}</definedName>
    <definedName name="__x4" localSheetId="24" hidden="1">{"'REL CUSTODIF'!$B$1:$H$72"}</definedName>
    <definedName name="__x4" localSheetId="26" hidden="1">{"'REL CUSTODIF'!$B$1:$H$72"}</definedName>
    <definedName name="__x4" localSheetId="23" hidden="1">{"'REL CUSTODIF'!$B$1:$H$72"}</definedName>
    <definedName name="__x4" localSheetId="22" hidden="1">{"'REL CUSTODIF'!$B$1:$H$72"}</definedName>
    <definedName name="__x4" localSheetId="19" hidden="1">{"'REL CUSTODIF'!$B$1:$H$72"}</definedName>
    <definedName name="__x4" localSheetId="21" hidden="1">{"'REL CUSTODIF'!$B$1:$H$72"}</definedName>
    <definedName name="__x4" localSheetId="20" hidden="1">{"'REL CUSTODIF'!$B$1:$H$72"}</definedName>
    <definedName name="__x4" localSheetId="18" hidden="1">{"'REL CUSTODIF'!$B$1:$H$72"}</definedName>
    <definedName name="__x4" localSheetId="17" hidden="1">{"'REL CUSTODIF'!$B$1:$H$72"}</definedName>
    <definedName name="__x4" localSheetId="15" hidden="1">{"'REL CUSTODIF'!$B$1:$H$72"}</definedName>
    <definedName name="__x4" localSheetId="12" hidden="1">{"'REL CUSTODIF'!$B$1:$H$72"}</definedName>
    <definedName name="__x4" localSheetId="38" hidden="1">{"'REL CUSTODIF'!$B$1:$H$72"}</definedName>
    <definedName name="__x4" localSheetId="37" hidden="1">{"'REL CUSTODIF'!$B$1:$H$72"}</definedName>
    <definedName name="__x4" localSheetId="36" hidden="1">{"'REL CUSTODIF'!$B$1:$H$72"}</definedName>
    <definedName name="__x4" localSheetId="34" hidden="1">{"'REL CUSTODIF'!$B$1:$H$72"}</definedName>
    <definedName name="__x4" localSheetId="35" hidden="1">{"'REL CUSTODIF'!$B$1:$H$72"}</definedName>
    <definedName name="__x4" localSheetId="30" hidden="1">{"'REL CUSTODIF'!$B$1:$H$72"}</definedName>
    <definedName name="__x4" hidden="1">{"'REL CUSTODIF'!$B$1:$H$72"}</definedName>
    <definedName name="__x5" localSheetId="25" hidden="1">{"'REL CUSTODIF'!$B$1:$H$72"}</definedName>
    <definedName name="__x5" localSheetId="16" hidden="1">{"'REL CUSTODIF'!$B$1:$H$72"}</definedName>
    <definedName name="__x5" localSheetId="14" hidden="1">{"'REL CUSTODIF'!$B$1:$H$72"}</definedName>
    <definedName name="__x5" localSheetId="13" hidden="1">{"'REL CUSTODIF'!$B$1:$H$72"}</definedName>
    <definedName name="__x5" localSheetId="11" hidden="1">{"'REL CUSTODIF'!$B$1:$H$72"}</definedName>
    <definedName name="__x5" localSheetId="10" hidden="1">{"'REL CUSTODIF'!$B$1:$H$72"}</definedName>
    <definedName name="__x5" localSheetId="9" hidden="1">{"'REL CUSTODIF'!$B$1:$H$72"}</definedName>
    <definedName name="__x5" localSheetId="8" hidden="1">{"'REL CUSTODIF'!$B$1:$H$72"}</definedName>
    <definedName name="__x5" localSheetId="7" hidden="1">{"'REL CUSTODIF'!$B$1:$H$72"}</definedName>
    <definedName name="__x5" localSheetId="33" hidden="1">{"'REL CUSTODIF'!$B$1:$H$72"}</definedName>
    <definedName name="__x5" localSheetId="32" hidden="1">{"'REL CUSTODIF'!$B$1:$H$72"}</definedName>
    <definedName name="__x5" localSheetId="31" hidden="1">{"'REL CUSTODIF'!$B$1:$H$72"}</definedName>
    <definedName name="__x5" localSheetId="29" hidden="1">{"'REL CUSTODIF'!$B$1:$H$72"}</definedName>
    <definedName name="__x5" localSheetId="28" hidden="1">{"'REL CUSTODIF'!$B$1:$H$72"}</definedName>
    <definedName name="__x5" localSheetId="27" hidden="1">{"'REL CUSTODIF'!$B$1:$H$72"}</definedName>
    <definedName name="__x5" localSheetId="24" hidden="1">{"'REL CUSTODIF'!$B$1:$H$72"}</definedName>
    <definedName name="__x5" localSheetId="26" hidden="1">{"'REL CUSTODIF'!$B$1:$H$72"}</definedName>
    <definedName name="__x5" localSheetId="23" hidden="1">{"'REL CUSTODIF'!$B$1:$H$72"}</definedName>
    <definedName name="__x5" localSheetId="22" hidden="1">{"'REL CUSTODIF'!$B$1:$H$72"}</definedName>
    <definedName name="__x5" localSheetId="19" hidden="1">{"'REL CUSTODIF'!$B$1:$H$72"}</definedName>
    <definedName name="__x5" localSheetId="21" hidden="1">{"'REL CUSTODIF'!$B$1:$H$72"}</definedName>
    <definedName name="__x5" localSheetId="20" hidden="1">{"'REL CUSTODIF'!$B$1:$H$72"}</definedName>
    <definedName name="__x5" localSheetId="18" hidden="1">{"'REL CUSTODIF'!$B$1:$H$72"}</definedName>
    <definedName name="__x5" localSheetId="17" hidden="1">{"'REL CUSTODIF'!$B$1:$H$72"}</definedName>
    <definedName name="__x5" localSheetId="15" hidden="1">{"'REL CUSTODIF'!$B$1:$H$72"}</definedName>
    <definedName name="__x5" localSheetId="12" hidden="1">{"'REL CUSTODIF'!$B$1:$H$72"}</definedName>
    <definedName name="__x5" localSheetId="38" hidden="1">{"'REL CUSTODIF'!$B$1:$H$72"}</definedName>
    <definedName name="__x5" localSheetId="37" hidden="1">{"'REL CUSTODIF'!$B$1:$H$72"}</definedName>
    <definedName name="__x5" localSheetId="36" hidden="1">{"'REL CUSTODIF'!$B$1:$H$72"}</definedName>
    <definedName name="__x5" localSheetId="34" hidden="1">{"'REL CUSTODIF'!$B$1:$H$72"}</definedName>
    <definedName name="__x5" localSheetId="35" hidden="1">{"'REL CUSTODIF'!$B$1:$H$72"}</definedName>
    <definedName name="__x5" localSheetId="30" hidden="1">{"'REL CUSTODIF'!$B$1:$H$72"}</definedName>
    <definedName name="__x5" hidden="1">{"'REL CUSTODIF'!$B$1:$H$72"}</definedName>
    <definedName name="__x6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9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8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7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_x6" hidden="1">{#N/A,#N/A,FALSE,"Suprimentos";#N/A,#N/A,FALSE,"Medicina e Segurança";#N/A,#N/A,FALSE,"Administração";#N/A,#N/A,FALSE,"Meio Ambiente";#N/A,#N/A,FALSE,"Operação (Mina)";#N/A,#N/A,FALSE,"Operação (Porto)"}</definedName>
    <definedName name="__x7" localSheetId="25" hidden="1">{"'REL CUSTODIF'!$B$1:$H$72"}</definedName>
    <definedName name="__x7" localSheetId="16" hidden="1">{"'REL CUSTODIF'!$B$1:$H$72"}</definedName>
    <definedName name="__x7" localSheetId="14" hidden="1">{"'REL CUSTODIF'!$B$1:$H$72"}</definedName>
    <definedName name="__x7" localSheetId="13" hidden="1">{"'REL CUSTODIF'!$B$1:$H$72"}</definedName>
    <definedName name="__x7" localSheetId="11" hidden="1">{"'REL CUSTODIF'!$B$1:$H$72"}</definedName>
    <definedName name="__x7" localSheetId="10" hidden="1">{"'REL CUSTODIF'!$B$1:$H$72"}</definedName>
    <definedName name="__x7" localSheetId="9" hidden="1">{"'REL CUSTODIF'!$B$1:$H$72"}</definedName>
    <definedName name="__x7" localSheetId="8" hidden="1">{"'REL CUSTODIF'!$B$1:$H$72"}</definedName>
    <definedName name="__x7" localSheetId="7" hidden="1">{"'REL CUSTODIF'!$B$1:$H$72"}</definedName>
    <definedName name="__x7" localSheetId="33" hidden="1">{"'REL CUSTODIF'!$B$1:$H$72"}</definedName>
    <definedName name="__x7" localSheetId="32" hidden="1">{"'REL CUSTODIF'!$B$1:$H$72"}</definedName>
    <definedName name="__x7" localSheetId="31" hidden="1">{"'REL CUSTODIF'!$B$1:$H$72"}</definedName>
    <definedName name="__x7" localSheetId="29" hidden="1">{"'REL CUSTODIF'!$B$1:$H$72"}</definedName>
    <definedName name="__x7" localSheetId="28" hidden="1">{"'REL CUSTODIF'!$B$1:$H$72"}</definedName>
    <definedName name="__x7" localSheetId="27" hidden="1">{"'REL CUSTODIF'!$B$1:$H$72"}</definedName>
    <definedName name="__x7" localSheetId="24" hidden="1">{"'REL CUSTODIF'!$B$1:$H$72"}</definedName>
    <definedName name="__x7" localSheetId="26" hidden="1">{"'REL CUSTODIF'!$B$1:$H$72"}</definedName>
    <definedName name="__x7" localSheetId="23" hidden="1">{"'REL CUSTODIF'!$B$1:$H$72"}</definedName>
    <definedName name="__x7" localSheetId="22" hidden="1">{"'REL CUSTODIF'!$B$1:$H$72"}</definedName>
    <definedName name="__x7" localSheetId="19" hidden="1">{"'REL CUSTODIF'!$B$1:$H$72"}</definedName>
    <definedName name="__x7" localSheetId="21" hidden="1">{"'REL CUSTODIF'!$B$1:$H$72"}</definedName>
    <definedName name="__x7" localSheetId="20" hidden="1">{"'REL CUSTODIF'!$B$1:$H$72"}</definedName>
    <definedName name="__x7" localSheetId="18" hidden="1">{"'REL CUSTODIF'!$B$1:$H$72"}</definedName>
    <definedName name="__x7" localSheetId="17" hidden="1">{"'REL CUSTODIF'!$B$1:$H$72"}</definedName>
    <definedName name="__x7" localSheetId="15" hidden="1">{"'REL CUSTODIF'!$B$1:$H$72"}</definedName>
    <definedName name="__x7" localSheetId="12" hidden="1">{"'REL CUSTODIF'!$B$1:$H$72"}</definedName>
    <definedName name="__x7" localSheetId="38" hidden="1">{"'REL CUSTODIF'!$B$1:$H$72"}</definedName>
    <definedName name="__x7" localSheetId="37" hidden="1">{"'REL CUSTODIF'!$B$1:$H$72"}</definedName>
    <definedName name="__x7" localSheetId="36" hidden="1">{"'REL CUSTODIF'!$B$1:$H$72"}</definedName>
    <definedName name="__x7" localSheetId="34" hidden="1">{"'REL CUSTODIF'!$B$1:$H$72"}</definedName>
    <definedName name="__x7" localSheetId="35" hidden="1">{"'REL CUSTODIF'!$B$1:$H$72"}</definedName>
    <definedName name="__x7" localSheetId="30" hidden="1">{"'REL CUSTODIF'!$B$1:$H$72"}</definedName>
    <definedName name="__x7" hidden="1">{"'REL CUSTODIF'!$B$1:$H$72"}</definedName>
    <definedName name="__x8" localSheetId="25" hidden="1">{"'REL CUSTODIF'!$B$1:$H$72"}</definedName>
    <definedName name="__x8" localSheetId="16" hidden="1">{"'REL CUSTODIF'!$B$1:$H$72"}</definedName>
    <definedName name="__x8" localSheetId="14" hidden="1">{"'REL CUSTODIF'!$B$1:$H$72"}</definedName>
    <definedName name="__x8" localSheetId="13" hidden="1">{"'REL CUSTODIF'!$B$1:$H$72"}</definedName>
    <definedName name="__x8" localSheetId="11" hidden="1">{"'REL CUSTODIF'!$B$1:$H$72"}</definedName>
    <definedName name="__x8" localSheetId="10" hidden="1">{"'REL CUSTODIF'!$B$1:$H$72"}</definedName>
    <definedName name="__x8" localSheetId="9" hidden="1">{"'REL CUSTODIF'!$B$1:$H$72"}</definedName>
    <definedName name="__x8" localSheetId="8" hidden="1">{"'REL CUSTODIF'!$B$1:$H$72"}</definedName>
    <definedName name="__x8" localSheetId="7" hidden="1">{"'REL CUSTODIF'!$B$1:$H$72"}</definedName>
    <definedName name="__x8" localSheetId="33" hidden="1">{"'REL CUSTODIF'!$B$1:$H$72"}</definedName>
    <definedName name="__x8" localSheetId="32" hidden="1">{"'REL CUSTODIF'!$B$1:$H$72"}</definedName>
    <definedName name="__x8" localSheetId="31" hidden="1">{"'REL CUSTODIF'!$B$1:$H$72"}</definedName>
    <definedName name="__x8" localSheetId="29" hidden="1">{"'REL CUSTODIF'!$B$1:$H$72"}</definedName>
    <definedName name="__x8" localSheetId="28" hidden="1">{"'REL CUSTODIF'!$B$1:$H$72"}</definedName>
    <definedName name="__x8" localSheetId="27" hidden="1">{"'REL CUSTODIF'!$B$1:$H$72"}</definedName>
    <definedName name="__x8" localSheetId="24" hidden="1">{"'REL CUSTODIF'!$B$1:$H$72"}</definedName>
    <definedName name="__x8" localSheetId="26" hidden="1">{"'REL CUSTODIF'!$B$1:$H$72"}</definedName>
    <definedName name="__x8" localSheetId="23" hidden="1">{"'REL CUSTODIF'!$B$1:$H$72"}</definedName>
    <definedName name="__x8" localSheetId="22" hidden="1">{"'REL CUSTODIF'!$B$1:$H$72"}</definedName>
    <definedName name="__x8" localSheetId="19" hidden="1">{"'REL CUSTODIF'!$B$1:$H$72"}</definedName>
    <definedName name="__x8" localSheetId="21" hidden="1">{"'REL CUSTODIF'!$B$1:$H$72"}</definedName>
    <definedName name="__x8" localSheetId="20" hidden="1">{"'REL CUSTODIF'!$B$1:$H$72"}</definedName>
    <definedName name="__x8" localSheetId="18" hidden="1">{"'REL CUSTODIF'!$B$1:$H$72"}</definedName>
    <definedName name="__x8" localSheetId="17" hidden="1">{"'REL CUSTODIF'!$B$1:$H$72"}</definedName>
    <definedName name="__x8" localSheetId="15" hidden="1">{"'REL CUSTODIF'!$B$1:$H$72"}</definedName>
    <definedName name="__x8" localSheetId="12" hidden="1">{"'REL CUSTODIF'!$B$1:$H$72"}</definedName>
    <definedName name="__x8" localSheetId="38" hidden="1">{"'REL CUSTODIF'!$B$1:$H$72"}</definedName>
    <definedName name="__x8" localSheetId="37" hidden="1">{"'REL CUSTODIF'!$B$1:$H$72"}</definedName>
    <definedName name="__x8" localSheetId="36" hidden="1">{"'REL CUSTODIF'!$B$1:$H$72"}</definedName>
    <definedName name="__x8" localSheetId="34" hidden="1">{"'REL CUSTODIF'!$B$1:$H$72"}</definedName>
    <definedName name="__x8" localSheetId="35" hidden="1">{"'REL CUSTODIF'!$B$1:$H$72"}</definedName>
    <definedName name="__x8" localSheetId="30" hidden="1">{"'REL CUSTODIF'!$B$1:$H$72"}</definedName>
    <definedName name="__x8" hidden="1">{"'REL CUSTODIF'!$B$1:$H$72"}</definedName>
    <definedName name="__xlfn.AVERAGEIF" hidden="1">#NAME?</definedName>
    <definedName name="__xlfn.RTD" hidden="1">#NAME?</definedName>
    <definedName name="__xlnm.Print_Area_1">#REF!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4">#REF!</definedName>
    <definedName name="__xlnm.Print_Area_15">#REF!</definedName>
    <definedName name="__xlnm.Print_Area_16">#REF!</definedName>
    <definedName name="__xlnm.Print_Area_18">#REF!</definedName>
    <definedName name="__xlnm.Print_Area_19">#REF!</definedName>
    <definedName name="__xlnm.Print_Area_2">#N/A</definedName>
    <definedName name="__xlnm.Print_Area_20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0">#REF!</definedName>
    <definedName name="_01">#N/A</definedName>
    <definedName name="_02">#N/A</definedName>
    <definedName name="_03">#N/A</definedName>
    <definedName name="_04">#N/A</definedName>
    <definedName name="_05">#N/A</definedName>
    <definedName name="_06">#N/A</definedName>
    <definedName name="_07">#N/A</definedName>
    <definedName name="_08">#N/A</definedName>
    <definedName name="_09">#N/A</definedName>
    <definedName name="_1">#REF!</definedName>
    <definedName name="_1____MÃO_DE_OBRA_DIRETA">#REF!</definedName>
    <definedName name="_1__123Graph_ACHART_1" hidden="1">#REF!</definedName>
    <definedName name="_10">#N/A</definedName>
    <definedName name="_11">#N/A</definedName>
    <definedName name="_11__123Graph_ECHART_1" hidden="1">#REF!</definedName>
    <definedName name="_12">#N/A</definedName>
    <definedName name="_12Excel_BuiltIn_Print_Titles_2_1">#REF!</definedName>
    <definedName name="_13">#N/A</definedName>
    <definedName name="_13.1___MATERIAL_CONSUMO">#REF!</definedName>
    <definedName name="_13.2___MATERIAL_APLICAÇÃO">#REF!</definedName>
    <definedName name="_13.3__FERRAMENTAS">#REF!</definedName>
    <definedName name="_13____MATERIAIS_E_FERRAMENTAS">#REF!</definedName>
    <definedName name="_13__123Graph_FCHART_1" hidden="1">#REF!</definedName>
    <definedName name="_14">#N/A</definedName>
    <definedName name="_14____MATERIAL_DE_SEGURANÇA">#REF!</definedName>
    <definedName name="_15">#N/A</definedName>
    <definedName name="_15____DIVERSOS">#REF!</definedName>
    <definedName name="_15__123Graph_XCHART_3" hidden="1">#REF!</definedName>
    <definedName name="_16">#N/A</definedName>
    <definedName name="_16.1___EQUIPAMENTOS_MAIORES">#REF!</definedName>
    <definedName name="_16.2___EQUIPAMENTOS_MENORES">#REF!</definedName>
    <definedName name="_16.3___VEÍCULOS">#REF!</definedName>
    <definedName name="_16.4___COMBÚSTIVEL">#REF!</definedName>
    <definedName name="_16.5___EQUIPAMENTOS_DE_ESCRITÓRIO">#REF!</definedName>
    <definedName name="_16___EQUIPAMENTOS">#REF!</definedName>
    <definedName name="_17">#N/A</definedName>
    <definedName name="_17.1_MENSALISTA">#REF!</definedName>
    <definedName name="_17.2___HORISTA">#REF!</definedName>
    <definedName name="_17___DIREÇÃO_TÉCNICA_ADMINISTRATIVA">#REF!</definedName>
    <definedName name="_18">#N/A</definedName>
    <definedName name="_18___CANTEIRO___INSTALAÇÃO___MANUTENÇÃO">#REF!</definedName>
    <definedName name="_19">#N/A</definedName>
    <definedName name="_19___TRANSPORTE_DE_PESSOAL">#REF!</definedName>
    <definedName name="_1Excel_BuiltIn_Print_Titles_1_1">#REF!</definedName>
    <definedName name="_1Sin_nombre">#REF!</definedName>
    <definedName name="_2">#REF!</definedName>
    <definedName name="_2__123Graph_ACHART_1" hidden="1">#REF!</definedName>
    <definedName name="_2__123Graph_ACHART_2" hidden="1">#REF!</definedName>
    <definedName name="_2__123Graph_ACHART_3" hidden="1">#REF!</definedName>
    <definedName name="_2__123Graph_BCHART_1" hidden="1">#REF!</definedName>
    <definedName name="_20">#N/A</definedName>
    <definedName name="_20___MOBILIZAÇÃO___DESMOBILIZAÇÃO">#REF!</definedName>
    <definedName name="_21">#N/A</definedName>
    <definedName name="_21___REFEIÇÃO_REFEITÓRIO">#REF!</definedName>
    <definedName name="_22">#N/A</definedName>
    <definedName name="_22___VÁRIOS">#REF!</definedName>
    <definedName name="_23">#N/A</definedName>
    <definedName name="_23___SERVIÇOS_DE_TERCEIROS">#REF!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3__123Graph_ACHART_3" hidden="1">#REF!</definedName>
    <definedName name="_3__123Graph_BCHART_1" hidden="1">#REF!</definedName>
    <definedName name="_3__123Graph_XCHART_1" hidden="1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__123Graph_CCHART_1" hidden="1">#REF!</definedName>
    <definedName name="_4__123Graph_XCHART_2" hidden="1">#REF!</definedName>
    <definedName name="_40">#N/A</definedName>
    <definedName name="_400">#REF!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Excel_BuiltIn_Print_Area_2_1_1">#REF!</definedName>
    <definedName name="_5__123Graph_ACHART_3" hidden="1">#REF!</definedName>
    <definedName name="_5__123Graph_BCHART_1" hidden="1">#REF!</definedName>
    <definedName name="_5__123Graph_DCHART_1" hidden="1">#REF!</definedName>
    <definedName name="_50">#N/A</definedName>
    <definedName name="_51">#N/A</definedName>
    <definedName name="_52">#N/A</definedName>
    <definedName name="_53">#N/A</definedName>
    <definedName name="_6__123Graph_ECHART_1" hidden="1">#REF!</definedName>
    <definedName name="_7__123Graph_CCHART_1" hidden="1">#REF!</definedName>
    <definedName name="_7__123Graph_FCHART_1" hidden="1">#REF!</definedName>
    <definedName name="_8__123Graph_XCHART_3" hidden="1">#REF!</definedName>
    <definedName name="_8Excel_BuiltIn_Print_Titles_1_1">#REF!</definedName>
    <definedName name="_9__123Graph_ACHART_3" hidden="1">#REF!</definedName>
    <definedName name="_9__123Graph_DCHART_1" hidden="1">#REF!</definedName>
    <definedName name="_ago1" localSheetId="25" hidden="1">{"'gráf jan00'!$A$1:$AK$41"}</definedName>
    <definedName name="_ago1" localSheetId="16" hidden="1">{"'gráf jan00'!$A$1:$AK$41"}</definedName>
    <definedName name="_ago1" localSheetId="14" hidden="1">{"'gráf jan00'!$A$1:$AK$41"}</definedName>
    <definedName name="_ago1" localSheetId="13" hidden="1">{"'gráf jan00'!$A$1:$AK$41"}</definedName>
    <definedName name="_ago1" localSheetId="11" hidden="1">{"'gráf jan00'!$A$1:$AK$41"}</definedName>
    <definedName name="_ago1" localSheetId="10" hidden="1">{"'gráf jan00'!$A$1:$AK$41"}</definedName>
    <definedName name="_ago1" localSheetId="9" hidden="1">{"'gráf jan00'!$A$1:$AK$41"}</definedName>
    <definedName name="_ago1" localSheetId="8" hidden="1">{"'gráf jan00'!$A$1:$AK$41"}</definedName>
    <definedName name="_ago1" localSheetId="7" hidden="1">{"'gráf jan00'!$A$1:$AK$41"}</definedName>
    <definedName name="_ago1" localSheetId="33" hidden="1">{"'gráf jan00'!$A$1:$AK$41"}</definedName>
    <definedName name="_ago1" localSheetId="32" hidden="1">{"'gráf jan00'!$A$1:$AK$41"}</definedName>
    <definedName name="_ago1" localSheetId="31" hidden="1">{"'gráf jan00'!$A$1:$AK$41"}</definedName>
    <definedName name="_ago1" localSheetId="29" hidden="1">{"'gráf jan00'!$A$1:$AK$41"}</definedName>
    <definedName name="_ago1" localSheetId="28" hidden="1">{"'gráf jan00'!$A$1:$AK$41"}</definedName>
    <definedName name="_ago1" localSheetId="27" hidden="1">{"'gráf jan00'!$A$1:$AK$41"}</definedName>
    <definedName name="_ago1" localSheetId="24" hidden="1">{"'gráf jan00'!$A$1:$AK$41"}</definedName>
    <definedName name="_ago1" localSheetId="26" hidden="1">{"'gráf jan00'!$A$1:$AK$41"}</definedName>
    <definedName name="_ago1" localSheetId="23" hidden="1">{"'gráf jan00'!$A$1:$AK$41"}</definedName>
    <definedName name="_ago1" localSheetId="22" hidden="1">{"'gráf jan00'!$A$1:$AK$41"}</definedName>
    <definedName name="_ago1" localSheetId="19" hidden="1">{"'gráf jan00'!$A$1:$AK$41"}</definedName>
    <definedName name="_ago1" localSheetId="21" hidden="1">{"'gráf jan00'!$A$1:$AK$41"}</definedName>
    <definedName name="_ago1" localSheetId="20" hidden="1">{"'gráf jan00'!$A$1:$AK$41"}</definedName>
    <definedName name="_ago1" localSheetId="18" hidden="1">{"'gráf jan00'!$A$1:$AK$41"}</definedName>
    <definedName name="_ago1" localSheetId="17" hidden="1">{"'gráf jan00'!$A$1:$AK$41"}</definedName>
    <definedName name="_ago1" localSheetId="15" hidden="1">{"'gráf jan00'!$A$1:$AK$41"}</definedName>
    <definedName name="_ago1" localSheetId="12" hidden="1">{"'gráf jan00'!$A$1:$AK$41"}</definedName>
    <definedName name="_ago1" localSheetId="38" hidden="1">{"'gráf jan00'!$A$1:$AK$41"}</definedName>
    <definedName name="_ago1" localSheetId="37" hidden="1">{"'gráf jan00'!$A$1:$AK$41"}</definedName>
    <definedName name="_ago1" localSheetId="36" hidden="1">{"'gráf jan00'!$A$1:$AK$41"}</definedName>
    <definedName name="_ago1" localSheetId="34" hidden="1">{"'gráf jan00'!$A$1:$AK$41"}</definedName>
    <definedName name="_ago1" localSheetId="35" hidden="1">{"'gráf jan00'!$A$1:$AK$41"}</definedName>
    <definedName name="_ago1" localSheetId="30" hidden="1">{"'gráf jan00'!$A$1:$AK$41"}</definedName>
    <definedName name="_ago1" hidden="1">{"'gráf jan00'!$A$1:$AK$41"}</definedName>
    <definedName name="_ago10" localSheetId="25" hidden="1">{"'gráf jan00'!$A$1:$AK$41"}</definedName>
    <definedName name="_ago10" localSheetId="16" hidden="1">{"'gráf jan00'!$A$1:$AK$41"}</definedName>
    <definedName name="_ago10" localSheetId="14" hidden="1">{"'gráf jan00'!$A$1:$AK$41"}</definedName>
    <definedName name="_ago10" localSheetId="13" hidden="1">{"'gráf jan00'!$A$1:$AK$41"}</definedName>
    <definedName name="_ago10" localSheetId="11" hidden="1">{"'gráf jan00'!$A$1:$AK$41"}</definedName>
    <definedName name="_ago10" localSheetId="10" hidden="1">{"'gráf jan00'!$A$1:$AK$41"}</definedName>
    <definedName name="_ago10" localSheetId="9" hidden="1">{"'gráf jan00'!$A$1:$AK$41"}</definedName>
    <definedName name="_ago10" localSheetId="8" hidden="1">{"'gráf jan00'!$A$1:$AK$41"}</definedName>
    <definedName name="_ago10" localSheetId="7" hidden="1">{"'gráf jan00'!$A$1:$AK$41"}</definedName>
    <definedName name="_ago10" localSheetId="33" hidden="1">{"'gráf jan00'!$A$1:$AK$41"}</definedName>
    <definedName name="_ago10" localSheetId="32" hidden="1">{"'gráf jan00'!$A$1:$AK$41"}</definedName>
    <definedName name="_ago10" localSheetId="31" hidden="1">{"'gráf jan00'!$A$1:$AK$41"}</definedName>
    <definedName name="_ago10" localSheetId="29" hidden="1">{"'gráf jan00'!$A$1:$AK$41"}</definedName>
    <definedName name="_ago10" localSheetId="28" hidden="1">{"'gráf jan00'!$A$1:$AK$41"}</definedName>
    <definedName name="_ago10" localSheetId="27" hidden="1">{"'gráf jan00'!$A$1:$AK$41"}</definedName>
    <definedName name="_ago10" localSheetId="24" hidden="1">{"'gráf jan00'!$A$1:$AK$41"}</definedName>
    <definedName name="_ago10" localSheetId="26" hidden="1">{"'gráf jan00'!$A$1:$AK$41"}</definedName>
    <definedName name="_ago10" localSheetId="23" hidden="1">{"'gráf jan00'!$A$1:$AK$41"}</definedName>
    <definedName name="_ago10" localSheetId="22" hidden="1">{"'gráf jan00'!$A$1:$AK$41"}</definedName>
    <definedName name="_ago10" localSheetId="19" hidden="1">{"'gráf jan00'!$A$1:$AK$41"}</definedName>
    <definedName name="_ago10" localSheetId="21" hidden="1">{"'gráf jan00'!$A$1:$AK$41"}</definedName>
    <definedName name="_ago10" localSheetId="20" hidden="1">{"'gráf jan00'!$A$1:$AK$41"}</definedName>
    <definedName name="_ago10" localSheetId="18" hidden="1">{"'gráf jan00'!$A$1:$AK$41"}</definedName>
    <definedName name="_ago10" localSheetId="17" hidden="1">{"'gráf jan00'!$A$1:$AK$41"}</definedName>
    <definedName name="_ago10" localSheetId="15" hidden="1">{"'gráf jan00'!$A$1:$AK$41"}</definedName>
    <definedName name="_ago10" localSheetId="12" hidden="1">{"'gráf jan00'!$A$1:$AK$41"}</definedName>
    <definedName name="_ago10" localSheetId="38" hidden="1">{"'gráf jan00'!$A$1:$AK$41"}</definedName>
    <definedName name="_ago10" localSheetId="37" hidden="1">{"'gráf jan00'!$A$1:$AK$41"}</definedName>
    <definedName name="_ago10" localSheetId="36" hidden="1">{"'gráf jan00'!$A$1:$AK$41"}</definedName>
    <definedName name="_ago10" localSheetId="34" hidden="1">{"'gráf jan00'!$A$1:$AK$41"}</definedName>
    <definedName name="_ago10" localSheetId="35" hidden="1">{"'gráf jan00'!$A$1:$AK$41"}</definedName>
    <definedName name="_ago10" localSheetId="30" hidden="1">{"'gráf jan00'!$A$1:$AK$41"}</definedName>
    <definedName name="_ago10" hidden="1">{"'gráf jan00'!$A$1:$AK$41"}</definedName>
    <definedName name="_ago2" localSheetId="25" hidden="1">{"'gráf jan00'!$A$1:$AK$41"}</definedName>
    <definedName name="_ago2" localSheetId="16" hidden="1">{"'gráf jan00'!$A$1:$AK$41"}</definedName>
    <definedName name="_ago2" localSheetId="14" hidden="1">{"'gráf jan00'!$A$1:$AK$41"}</definedName>
    <definedName name="_ago2" localSheetId="13" hidden="1">{"'gráf jan00'!$A$1:$AK$41"}</definedName>
    <definedName name="_ago2" localSheetId="11" hidden="1">{"'gráf jan00'!$A$1:$AK$41"}</definedName>
    <definedName name="_ago2" localSheetId="10" hidden="1">{"'gráf jan00'!$A$1:$AK$41"}</definedName>
    <definedName name="_ago2" localSheetId="9" hidden="1">{"'gráf jan00'!$A$1:$AK$41"}</definedName>
    <definedName name="_ago2" localSheetId="8" hidden="1">{"'gráf jan00'!$A$1:$AK$41"}</definedName>
    <definedName name="_ago2" localSheetId="7" hidden="1">{"'gráf jan00'!$A$1:$AK$41"}</definedName>
    <definedName name="_ago2" localSheetId="33" hidden="1">{"'gráf jan00'!$A$1:$AK$41"}</definedName>
    <definedName name="_ago2" localSheetId="32" hidden="1">{"'gráf jan00'!$A$1:$AK$41"}</definedName>
    <definedName name="_ago2" localSheetId="31" hidden="1">{"'gráf jan00'!$A$1:$AK$41"}</definedName>
    <definedName name="_ago2" localSheetId="29" hidden="1">{"'gráf jan00'!$A$1:$AK$41"}</definedName>
    <definedName name="_ago2" localSheetId="28" hidden="1">{"'gráf jan00'!$A$1:$AK$41"}</definedName>
    <definedName name="_ago2" localSheetId="27" hidden="1">{"'gráf jan00'!$A$1:$AK$41"}</definedName>
    <definedName name="_ago2" localSheetId="24" hidden="1">{"'gráf jan00'!$A$1:$AK$41"}</definedName>
    <definedName name="_ago2" localSheetId="26" hidden="1">{"'gráf jan00'!$A$1:$AK$41"}</definedName>
    <definedName name="_ago2" localSheetId="23" hidden="1">{"'gráf jan00'!$A$1:$AK$41"}</definedName>
    <definedName name="_ago2" localSheetId="22" hidden="1">{"'gráf jan00'!$A$1:$AK$41"}</definedName>
    <definedName name="_ago2" localSheetId="19" hidden="1">{"'gráf jan00'!$A$1:$AK$41"}</definedName>
    <definedName name="_ago2" localSheetId="21" hidden="1">{"'gráf jan00'!$A$1:$AK$41"}</definedName>
    <definedName name="_ago2" localSheetId="20" hidden="1">{"'gráf jan00'!$A$1:$AK$41"}</definedName>
    <definedName name="_ago2" localSheetId="18" hidden="1">{"'gráf jan00'!$A$1:$AK$41"}</definedName>
    <definedName name="_ago2" localSheetId="17" hidden="1">{"'gráf jan00'!$A$1:$AK$41"}</definedName>
    <definedName name="_ago2" localSheetId="15" hidden="1">{"'gráf jan00'!$A$1:$AK$41"}</definedName>
    <definedName name="_ago2" localSheetId="12" hidden="1">{"'gráf jan00'!$A$1:$AK$41"}</definedName>
    <definedName name="_ago2" localSheetId="38" hidden="1">{"'gráf jan00'!$A$1:$AK$41"}</definedName>
    <definedName name="_ago2" localSheetId="37" hidden="1">{"'gráf jan00'!$A$1:$AK$41"}</definedName>
    <definedName name="_ago2" localSheetId="36" hidden="1">{"'gráf jan00'!$A$1:$AK$41"}</definedName>
    <definedName name="_ago2" localSheetId="34" hidden="1">{"'gráf jan00'!$A$1:$AK$41"}</definedName>
    <definedName name="_ago2" localSheetId="35" hidden="1">{"'gráf jan00'!$A$1:$AK$41"}</definedName>
    <definedName name="_ago2" localSheetId="30" hidden="1">{"'gráf jan00'!$A$1:$AK$41"}</definedName>
    <definedName name="_ago2" hidden="1">{"'gráf jan00'!$A$1:$AK$41"}</definedName>
    <definedName name="_ago3" localSheetId="25" hidden="1">{"'gráf jan00'!$A$1:$AK$41"}</definedName>
    <definedName name="_ago3" localSheetId="16" hidden="1">{"'gráf jan00'!$A$1:$AK$41"}</definedName>
    <definedName name="_ago3" localSheetId="14" hidden="1">{"'gráf jan00'!$A$1:$AK$41"}</definedName>
    <definedName name="_ago3" localSheetId="13" hidden="1">{"'gráf jan00'!$A$1:$AK$41"}</definedName>
    <definedName name="_ago3" localSheetId="11" hidden="1">{"'gráf jan00'!$A$1:$AK$41"}</definedName>
    <definedName name="_ago3" localSheetId="10" hidden="1">{"'gráf jan00'!$A$1:$AK$41"}</definedName>
    <definedName name="_ago3" localSheetId="9" hidden="1">{"'gráf jan00'!$A$1:$AK$41"}</definedName>
    <definedName name="_ago3" localSheetId="8" hidden="1">{"'gráf jan00'!$A$1:$AK$41"}</definedName>
    <definedName name="_ago3" localSheetId="7" hidden="1">{"'gráf jan00'!$A$1:$AK$41"}</definedName>
    <definedName name="_ago3" localSheetId="33" hidden="1">{"'gráf jan00'!$A$1:$AK$41"}</definedName>
    <definedName name="_ago3" localSheetId="32" hidden="1">{"'gráf jan00'!$A$1:$AK$41"}</definedName>
    <definedName name="_ago3" localSheetId="31" hidden="1">{"'gráf jan00'!$A$1:$AK$41"}</definedName>
    <definedName name="_ago3" localSheetId="29" hidden="1">{"'gráf jan00'!$A$1:$AK$41"}</definedName>
    <definedName name="_ago3" localSheetId="28" hidden="1">{"'gráf jan00'!$A$1:$AK$41"}</definedName>
    <definedName name="_ago3" localSheetId="27" hidden="1">{"'gráf jan00'!$A$1:$AK$41"}</definedName>
    <definedName name="_ago3" localSheetId="24" hidden="1">{"'gráf jan00'!$A$1:$AK$41"}</definedName>
    <definedName name="_ago3" localSheetId="26" hidden="1">{"'gráf jan00'!$A$1:$AK$41"}</definedName>
    <definedName name="_ago3" localSheetId="23" hidden="1">{"'gráf jan00'!$A$1:$AK$41"}</definedName>
    <definedName name="_ago3" localSheetId="22" hidden="1">{"'gráf jan00'!$A$1:$AK$41"}</definedName>
    <definedName name="_ago3" localSheetId="19" hidden="1">{"'gráf jan00'!$A$1:$AK$41"}</definedName>
    <definedName name="_ago3" localSheetId="21" hidden="1">{"'gráf jan00'!$A$1:$AK$41"}</definedName>
    <definedName name="_ago3" localSheetId="20" hidden="1">{"'gráf jan00'!$A$1:$AK$41"}</definedName>
    <definedName name="_ago3" localSheetId="18" hidden="1">{"'gráf jan00'!$A$1:$AK$41"}</definedName>
    <definedName name="_ago3" localSheetId="17" hidden="1">{"'gráf jan00'!$A$1:$AK$41"}</definedName>
    <definedName name="_ago3" localSheetId="15" hidden="1">{"'gráf jan00'!$A$1:$AK$41"}</definedName>
    <definedName name="_ago3" localSheetId="12" hidden="1">{"'gráf jan00'!$A$1:$AK$41"}</definedName>
    <definedName name="_ago3" localSheetId="38" hidden="1">{"'gráf jan00'!$A$1:$AK$41"}</definedName>
    <definedName name="_ago3" localSheetId="37" hidden="1">{"'gráf jan00'!$A$1:$AK$41"}</definedName>
    <definedName name="_ago3" localSheetId="36" hidden="1">{"'gráf jan00'!$A$1:$AK$41"}</definedName>
    <definedName name="_ago3" localSheetId="34" hidden="1">{"'gráf jan00'!$A$1:$AK$41"}</definedName>
    <definedName name="_ago3" localSheetId="35" hidden="1">{"'gráf jan00'!$A$1:$AK$41"}</definedName>
    <definedName name="_ago3" localSheetId="30" hidden="1">{"'gráf jan00'!$A$1:$AK$41"}</definedName>
    <definedName name="_ago3" hidden="1">{"'gráf jan00'!$A$1:$AK$41"}</definedName>
    <definedName name="_ago4" localSheetId="25" hidden="1">{"'gráf jan00'!$A$1:$AK$41"}</definedName>
    <definedName name="_ago4" localSheetId="16" hidden="1">{"'gráf jan00'!$A$1:$AK$41"}</definedName>
    <definedName name="_ago4" localSheetId="14" hidden="1">{"'gráf jan00'!$A$1:$AK$41"}</definedName>
    <definedName name="_ago4" localSheetId="13" hidden="1">{"'gráf jan00'!$A$1:$AK$41"}</definedName>
    <definedName name="_ago4" localSheetId="11" hidden="1">{"'gráf jan00'!$A$1:$AK$41"}</definedName>
    <definedName name="_ago4" localSheetId="10" hidden="1">{"'gráf jan00'!$A$1:$AK$41"}</definedName>
    <definedName name="_ago4" localSheetId="9" hidden="1">{"'gráf jan00'!$A$1:$AK$41"}</definedName>
    <definedName name="_ago4" localSheetId="8" hidden="1">{"'gráf jan00'!$A$1:$AK$41"}</definedName>
    <definedName name="_ago4" localSheetId="7" hidden="1">{"'gráf jan00'!$A$1:$AK$41"}</definedName>
    <definedName name="_ago4" localSheetId="33" hidden="1">{"'gráf jan00'!$A$1:$AK$41"}</definedName>
    <definedName name="_ago4" localSheetId="32" hidden="1">{"'gráf jan00'!$A$1:$AK$41"}</definedName>
    <definedName name="_ago4" localSheetId="31" hidden="1">{"'gráf jan00'!$A$1:$AK$41"}</definedName>
    <definedName name="_ago4" localSheetId="29" hidden="1">{"'gráf jan00'!$A$1:$AK$41"}</definedName>
    <definedName name="_ago4" localSheetId="28" hidden="1">{"'gráf jan00'!$A$1:$AK$41"}</definedName>
    <definedName name="_ago4" localSheetId="27" hidden="1">{"'gráf jan00'!$A$1:$AK$41"}</definedName>
    <definedName name="_ago4" localSheetId="24" hidden="1">{"'gráf jan00'!$A$1:$AK$41"}</definedName>
    <definedName name="_ago4" localSheetId="26" hidden="1">{"'gráf jan00'!$A$1:$AK$41"}</definedName>
    <definedName name="_ago4" localSheetId="23" hidden="1">{"'gráf jan00'!$A$1:$AK$41"}</definedName>
    <definedName name="_ago4" localSheetId="22" hidden="1">{"'gráf jan00'!$A$1:$AK$41"}</definedName>
    <definedName name="_ago4" localSheetId="19" hidden="1">{"'gráf jan00'!$A$1:$AK$41"}</definedName>
    <definedName name="_ago4" localSheetId="21" hidden="1">{"'gráf jan00'!$A$1:$AK$41"}</definedName>
    <definedName name="_ago4" localSheetId="20" hidden="1">{"'gráf jan00'!$A$1:$AK$41"}</definedName>
    <definedName name="_ago4" localSheetId="18" hidden="1">{"'gráf jan00'!$A$1:$AK$41"}</definedName>
    <definedName name="_ago4" localSheetId="17" hidden="1">{"'gráf jan00'!$A$1:$AK$41"}</definedName>
    <definedName name="_ago4" localSheetId="15" hidden="1">{"'gráf jan00'!$A$1:$AK$41"}</definedName>
    <definedName name="_ago4" localSheetId="12" hidden="1">{"'gráf jan00'!$A$1:$AK$41"}</definedName>
    <definedName name="_ago4" localSheetId="38" hidden="1">{"'gráf jan00'!$A$1:$AK$41"}</definedName>
    <definedName name="_ago4" localSheetId="37" hidden="1">{"'gráf jan00'!$A$1:$AK$41"}</definedName>
    <definedName name="_ago4" localSheetId="36" hidden="1">{"'gráf jan00'!$A$1:$AK$41"}</definedName>
    <definedName name="_ago4" localSheetId="34" hidden="1">{"'gráf jan00'!$A$1:$AK$41"}</definedName>
    <definedName name="_ago4" localSheetId="35" hidden="1">{"'gráf jan00'!$A$1:$AK$41"}</definedName>
    <definedName name="_ago4" localSheetId="30" hidden="1">{"'gráf jan00'!$A$1:$AK$41"}</definedName>
    <definedName name="_ago4" hidden="1">{"'gráf jan00'!$A$1:$AK$41"}</definedName>
    <definedName name="_ago5" localSheetId="25" hidden="1">{"'gráf jan00'!$A$1:$AK$41"}</definedName>
    <definedName name="_ago5" localSheetId="16" hidden="1">{"'gráf jan00'!$A$1:$AK$41"}</definedName>
    <definedName name="_ago5" localSheetId="14" hidden="1">{"'gráf jan00'!$A$1:$AK$41"}</definedName>
    <definedName name="_ago5" localSheetId="13" hidden="1">{"'gráf jan00'!$A$1:$AK$41"}</definedName>
    <definedName name="_ago5" localSheetId="11" hidden="1">{"'gráf jan00'!$A$1:$AK$41"}</definedName>
    <definedName name="_ago5" localSheetId="10" hidden="1">{"'gráf jan00'!$A$1:$AK$41"}</definedName>
    <definedName name="_ago5" localSheetId="9" hidden="1">{"'gráf jan00'!$A$1:$AK$41"}</definedName>
    <definedName name="_ago5" localSheetId="8" hidden="1">{"'gráf jan00'!$A$1:$AK$41"}</definedName>
    <definedName name="_ago5" localSheetId="7" hidden="1">{"'gráf jan00'!$A$1:$AK$41"}</definedName>
    <definedName name="_ago5" localSheetId="33" hidden="1">{"'gráf jan00'!$A$1:$AK$41"}</definedName>
    <definedName name="_ago5" localSheetId="32" hidden="1">{"'gráf jan00'!$A$1:$AK$41"}</definedName>
    <definedName name="_ago5" localSheetId="31" hidden="1">{"'gráf jan00'!$A$1:$AK$41"}</definedName>
    <definedName name="_ago5" localSheetId="29" hidden="1">{"'gráf jan00'!$A$1:$AK$41"}</definedName>
    <definedName name="_ago5" localSheetId="28" hidden="1">{"'gráf jan00'!$A$1:$AK$41"}</definedName>
    <definedName name="_ago5" localSheetId="27" hidden="1">{"'gráf jan00'!$A$1:$AK$41"}</definedName>
    <definedName name="_ago5" localSheetId="24" hidden="1">{"'gráf jan00'!$A$1:$AK$41"}</definedName>
    <definedName name="_ago5" localSheetId="26" hidden="1">{"'gráf jan00'!$A$1:$AK$41"}</definedName>
    <definedName name="_ago5" localSheetId="23" hidden="1">{"'gráf jan00'!$A$1:$AK$41"}</definedName>
    <definedName name="_ago5" localSheetId="22" hidden="1">{"'gráf jan00'!$A$1:$AK$41"}</definedName>
    <definedName name="_ago5" localSheetId="19" hidden="1">{"'gráf jan00'!$A$1:$AK$41"}</definedName>
    <definedName name="_ago5" localSheetId="21" hidden="1">{"'gráf jan00'!$A$1:$AK$41"}</definedName>
    <definedName name="_ago5" localSheetId="20" hidden="1">{"'gráf jan00'!$A$1:$AK$41"}</definedName>
    <definedName name="_ago5" localSheetId="18" hidden="1">{"'gráf jan00'!$A$1:$AK$41"}</definedName>
    <definedName name="_ago5" localSheetId="17" hidden="1">{"'gráf jan00'!$A$1:$AK$41"}</definedName>
    <definedName name="_ago5" localSheetId="15" hidden="1">{"'gráf jan00'!$A$1:$AK$41"}</definedName>
    <definedName name="_ago5" localSheetId="12" hidden="1">{"'gráf jan00'!$A$1:$AK$41"}</definedName>
    <definedName name="_ago5" localSheetId="38" hidden="1">{"'gráf jan00'!$A$1:$AK$41"}</definedName>
    <definedName name="_ago5" localSheetId="37" hidden="1">{"'gráf jan00'!$A$1:$AK$41"}</definedName>
    <definedName name="_ago5" localSheetId="36" hidden="1">{"'gráf jan00'!$A$1:$AK$41"}</definedName>
    <definedName name="_ago5" localSheetId="34" hidden="1">{"'gráf jan00'!$A$1:$AK$41"}</definedName>
    <definedName name="_ago5" localSheetId="35" hidden="1">{"'gráf jan00'!$A$1:$AK$41"}</definedName>
    <definedName name="_ago5" localSheetId="30" hidden="1">{"'gráf jan00'!$A$1:$AK$41"}</definedName>
    <definedName name="_ago5" hidden="1">{"'gráf jan00'!$A$1:$AK$41"}</definedName>
    <definedName name="_ago6" localSheetId="25" hidden="1">{"'gráf jan00'!$A$1:$AK$41"}</definedName>
    <definedName name="_ago6" localSheetId="16" hidden="1">{"'gráf jan00'!$A$1:$AK$41"}</definedName>
    <definedName name="_ago6" localSheetId="14" hidden="1">{"'gráf jan00'!$A$1:$AK$41"}</definedName>
    <definedName name="_ago6" localSheetId="13" hidden="1">{"'gráf jan00'!$A$1:$AK$41"}</definedName>
    <definedName name="_ago6" localSheetId="11" hidden="1">{"'gráf jan00'!$A$1:$AK$41"}</definedName>
    <definedName name="_ago6" localSheetId="10" hidden="1">{"'gráf jan00'!$A$1:$AK$41"}</definedName>
    <definedName name="_ago6" localSheetId="9" hidden="1">{"'gráf jan00'!$A$1:$AK$41"}</definedName>
    <definedName name="_ago6" localSheetId="8" hidden="1">{"'gráf jan00'!$A$1:$AK$41"}</definedName>
    <definedName name="_ago6" localSheetId="7" hidden="1">{"'gráf jan00'!$A$1:$AK$41"}</definedName>
    <definedName name="_ago6" localSheetId="33" hidden="1">{"'gráf jan00'!$A$1:$AK$41"}</definedName>
    <definedName name="_ago6" localSheetId="32" hidden="1">{"'gráf jan00'!$A$1:$AK$41"}</definedName>
    <definedName name="_ago6" localSheetId="31" hidden="1">{"'gráf jan00'!$A$1:$AK$41"}</definedName>
    <definedName name="_ago6" localSheetId="29" hidden="1">{"'gráf jan00'!$A$1:$AK$41"}</definedName>
    <definedName name="_ago6" localSheetId="28" hidden="1">{"'gráf jan00'!$A$1:$AK$41"}</definedName>
    <definedName name="_ago6" localSheetId="27" hidden="1">{"'gráf jan00'!$A$1:$AK$41"}</definedName>
    <definedName name="_ago6" localSheetId="24" hidden="1">{"'gráf jan00'!$A$1:$AK$41"}</definedName>
    <definedName name="_ago6" localSheetId="26" hidden="1">{"'gráf jan00'!$A$1:$AK$41"}</definedName>
    <definedName name="_ago6" localSheetId="23" hidden="1">{"'gráf jan00'!$A$1:$AK$41"}</definedName>
    <definedName name="_ago6" localSheetId="22" hidden="1">{"'gráf jan00'!$A$1:$AK$41"}</definedName>
    <definedName name="_ago6" localSheetId="19" hidden="1">{"'gráf jan00'!$A$1:$AK$41"}</definedName>
    <definedName name="_ago6" localSheetId="21" hidden="1">{"'gráf jan00'!$A$1:$AK$41"}</definedName>
    <definedName name="_ago6" localSheetId="20" hidden="1">{"'gráf jan00'!$A$1:$AK$41"}</definedName>
    <definedName name="_ago6" localSheetId="18" hidden="1">{"'gráf jan00'!$A$1:$AK$41"}</definedName>
    <definedName name="_ago6" localSheetId="17" hidden="1">{"'gráf jan00'!$A$1:$AK$41"}</definedName>
    <definedName name="_ago6" localSheetId="15" hidden="1">{"'gráf jan00'!$A$1:$AK$41"}</definedName>
    <definedName name="_ago6" localSheetId="12" hidden="1">{"'gráf jan00'!$A$1:$AK$41"}</definedName>
    <definedName name="_ago6" localSheetId="38" hidden="1">{"'gráf jan00'!$A$1:$AK$41"}</definedName>
    <definedName name="_ago6" localSheetId="37" hidden="1">{"'gráf jan00'!$A$1:$AK$41"}</definedName>
    <definedName name="_ago6" localSheetId="36" hidden="1">{"'gráf jan00'!$A$1:$AK$41"}</definedName>
    <definedName name="_ago6" localSheetId="34" hidden="1">{"'gráf jan00'!$A$1:$AK$41"}</definedName>
    <definedName name="_ago6" localSheetId="35" hidden="1">{"'gráf jan00'!$A$1:$AK$41"}</definedName>
    <definedName name="_ago6" localSheetId="30" hidden="1">{"'gráf jan00'!$A$1:$AK$41"}</definedName>
    <definedName name="_ago6" hidden="1">{"'gráf jan00'!$A$1:$AK$41"}</definedName>
    <definedName name="_ago7" localSheetId="25" hidden="1">{"'gráf jan00'!$A$1:$AK$41"}</definedName>
    <definedName name="_ago7" localSheetId="16" hidden="1">{"'gráf jan00'!$A$1:$AK$41"}</definedName>
    <definedName name="_ago7" localSheetId="14" hidden="1">{"'gráf jan00'!$A$1:$AK$41"}</definedName>
    <definedName name="_ago7" localSheetId="13" hidden="1">{"'gráf jan00'!$A$1:$AK$41"}</definedName>
    <definedName name="_ago7" localSheetId="11" hidden="1">{"'gráf jan00'!$A$1:$AK$41"}</definedName>
    <definedName name="_ago7" localSheetId="10" hidden="1">{"'gráf jan00'!$A$1:$AK$41"}</definedName>
    <definedName name="_ago7" localSheetId="9" hidden="1">{"'gráf jan00'!$A$1:$AK$41"}</definedName>
    <definedName name="_ago7" localSheetId="8" hidden="1">{"'gráf jan00'!$A$1:$AK$41"}</definedName>
    <definedName name="_ago7" localSheetId="7" hidden="1">{"'gráf jan00'!$A$1:$AK$41"}</definedName>
    <definedName name="_ago7" localSheetId="33" hidden="1">{"'gráf jan00'!$A$1:$AK$41"}</definedName>
    <definedName name="_ago7" localSheetId="32" hidden="1">{"'gráf jan00'!$A$1:$AK$41"}</definedName>
    <definedName name="_ago7" localSheetId="31" hidden="1">{"'gráf jan00'!$A$1:$AK$41"}</definedName>
    <definedName name="_ago7" localSheetId="29" hidden="1">{"'gráf jan00'!$A$1:$AK$41"}</definedName>
    <definedName name="_ago7" localSheetId="28" hidden="1">{"'gráf jan00'!$A$1:$AK$41"}</definedName>
    <definedName name="_ago7" localSheetId="27" hidden="1">{"'gráf jan00'!$A$1:$AK$41"}</definedName>
    <definedName name="_ago7" localSheetId="24" hidden="1">{"'gráf jan00'!$A$1:$AK$41"}</definedName>
    <definedName name="_ago7" localSheetId="26" hidden="1">{"'gráf jan00'!$A$1:$AK$41"}</definedName>
    <definedName name="_ago7" localSheetId="23" hidden="1">{"'gráf jan00'!$A$1:$AK$41"}</definedName>
    <definedName name="_ago7" localSheetId="22" hidden="1">{"'gráf jan00'!$A$1:$AK$41"}</definedName>
    <definedName name="_ago7" localSheetId="19" hidden="1">{"'gráf jan00'!$A$1:$AK$41"}</definedName>
    <definedName name="_ago7" localSheetId="21" hidden="1">{"'gráf jan00'!$A$1:$AK$41"}</definedName>
    <definedName name="_ago7" localSheetId="20" hidden="1">{"'gráf jan00'!$A$1:$AK$41"}</definedName>
    <definedName name="_ago7" localSheetId="18" hidden="1">{"'gráf jan00'!$A$1:$AK$41"}</definedName>
    <definedName name="_ago7" localSheetId="17" hidden="1">{"'gráf jan00'!$A$1:$AK$41"}</definedName>
    <definedName name="_ago7" localSheetId="15" hidden="1">{"'gráf jan00'!$A$1:$AK$41"}</definedName>
    <definedName name="_ago7" localSheetId="12" hidden="1">{"'gráf jan00'!$A$1:$AK$41"}</definedName>
    <definedName name="_ago7" localSheetId="38" hidden="1">{"'gráf jan00'!$A$1:$AK$41"}</definedName>
    <definedName name="_ago7" localSheetId="37" hidden="1">{"'gráf jan00'!$A$1:$AK$41"}</definedName>
    <definedName name="_ago7" localSheetId="36" hidden="1">{"'gráf jan00'!$A$1:$AK$41"}</definedName>
    <definedName name="_ago7" localSheetId="34" hidden="1">{"'gráf jan00'!$A$1:$AK$41"}</definedName>
    <definedName name="_ago7" localSheetId="35" hidden="1">{"'gráf jan00'!$A$1:$AK$41"}</definedName>
    <definedName name="_ago7" localSheetId="30" hidden="1">{"'gráf jan00'!$A$1:$AK$41"}</definedName>
    <definedName name="_ago7" hidden="1">{"'gráf jan00'!$A$1:$AK$41"}</definedName>
    <definedName name="_ago8" localSheetId="25" hidden="1">{"'gráf jan00'!$A$1:$AK$41"}</definedName>
    <definedName name="_ago8" localSheetId="16" hidden="1">{"'gráf jan00'!$A$1:$AK$41"}</definedName>
    <definedName name="_ago8" localSheetId="14" hidden="1">{"'gráf jan00'!$A$1:$AK$41"}</definedName>
    <definedName name="_ago8" localSheetId="13" hidden="1">{"'gráf jan00'!$A$1:$AK$41"}</definedName>
    <definedName name="_ago8" localSheetId="11" hidden="1">{"'gráf jan00'!$A$1:$AK$41"}</definedName>
    <definedName name="_ago8" localSheetId="10" hidden="1">{"'gráf jan00'!$A$1:$AK$41"}</definedName>
    <definedName name="_ago8" localSheetId="9" hidden="1">{"'gráf jan00'!$A$1:$AK$41"}</definedName>
    <definedName name="_ago8" localSheetId="8" hidden="1">{"'gráf jan00'!$A$1:$AK$41"}</definedName>
    <definedName name="_ago8" localSheetId="7" hidden="1">{"'gráf jan00'!$A$1:$AK$41"}</definedName>
    <definedName name="_ago8" localSheetId="33" hidden="1">{"'gráf jan00'!$A$1:$AK$41"}</definedName>
    <definedName name="_ago8" localSheetId="32" hidden="1">{"'gráf jan00'!$A$1:$AK$41"}</definedName>
    <definedName name="_ago8" localSheetId="31" hidden="1">{"'gráf jan00'!$A$1:$AK$41"}</definedName>
    <definedName name="_ago8" localSheetId="29" hidden="1">{"'gráf jan00'!$A$1:$AK$41"}</definedName>
    <definedName name="_ago8" localSheetId="28" hidden="1">{"'gráf jan00'!$A$1:$AK$41"}</definedName>
    <definedName name="_ago8" localSheetId="27" hidden="1">{"'gráf jan00'!$A$1:$AK$41"}</definedName>
    <definedName name="_ago8" localSheetId="24" hidden="1">{"'gráf jan00'!$A$1:$AK$41"}</definedName>
    <definedName name="_ago8" localSheetId="26" hidden="1">{"'gráf jan00'!$A$1:$AK$41"}</definedName>
    <definedName name="_ago8" localSheetId="23" hidden="1">{"'gráf jan00'!$A$1:$AK$41"}</definedName>
    <definedName name="_ago8" localSheetId="22" hidden="1">{"'gráf jan00'!$A$1:$AK$41"}</definedName>
    <definedName name="_ago8" localSheetId="19" hidden="1">{"'gráf jan00'!$A$1:$AK$41"}</definedName>
    <definedName name="_ago8" localSheetId="21" hidden="1">{"'gráf jan00'!$A$1:$AK$41"}</definedName>
    <definedName name="_ago8" localSheetId="20" hidden="1">{"'gráf jan00'!$A$1:$AK$41"}</definedName>
    <definedName name="_ago8" localSheetId="18" hidden="1">{"'gráf jan00'!$A$1:$AK$41"}</definedName>
    <definedName name="_ago8" localSheetId="17" hidden="1">{"'gráf jan00'!$A$1:$AK$41"}</definedName>
    <definedName name="_ago8" localSheetId="15" hidden="1">{"'gráf jan00'!$A$1:$AK$41"}</definedName>
    <definedName name="_ago8" localSheetId="12" hidden="1">{"'gráf jan00'!$A$1:$AK$41"}</definedName>
    <definedName name="_ago8" localSheetId="38" hidden="1">{"'gráf jan00'!$A$1:$AK$41"}</definedName>
    <definedName name="_ago8" localSheetId="37" hidden="1">{"'gráf jan00'!$A$1:$AK$41"}</definedName>
    <definedName name="_ago8" localSheetId="36" hidden="1">{"'gráf jan00'!$A$1:$AK$41"}</definedName>
    <definedName name="_ago8" localSheetId="34" hidden="1">{"'gráf jan00'!$A$1:$AK$41"}</definedName>
    <definedName name="_ago8" localSheetId="35" hidden="1">{"'gráf jan00'!$A$1:$AK$41"}</definedName>
    <definedName name="_ago8" localSheetId="30" hidden="1">{"'gráf jan00'!$A$1:$AK$41"}</definedName>
    <definedName name="_ago8" hidden="1">{"'gráf jan00'!$A$1:$AK$41"}</definedName>
    <definedName name="_ago9" localSheetId="25" hidden="1">{"'gráf jan00'!$A$1:$AK$41"}</definedName>
    <definedName name="_ago9" localSheetId="16" hidden="1">{"'gráf jan00'!$A$1:$AK$41"}</definedName>
    <definedName name="_ago9" localSheetId="14" hidden="1">{"'gráf jan00'!$A$1:$AK$41"}</definedName>
    <definedName name="_ago9" localSheetId="13" hidden="1">{"'gráf jan00'!$A$1:$AK$41"}</definedName>
    <definedName name="_ago9" localSheetId="11" hidden="1">{"'gráf jan00'!$A$1:$AK$41"}</definedName>
    <definedName name="_ago9" localSheetId="10" hidden="1">{"'gráf jan00'!$A$1:$AK$41"}</definedName>
    <definedName name="_ago9" localSheetId="9" hidden="1">{"'gráf jan00'!$A$1:$AK$41"}</definedName>
    <definedName name="_ago9" localSheetId="8" hidden="1">{"'gráf jan00'!$A$1:$AK$41"}</definedName>
    <definedName name="_ago9" localSheetId="7" hidden="1">{"'gráf jan00'!$A$1:$AK$41"}</definedName>
    <definedName name="_ago9" localSheetId="33" hidden="1">{"'gráf jan00'!$A$1:$AK$41"}</definedName>
    <definedName name="_ago9" localSheetId="32" hidden="1">{"'gráf jan00'!$A$1:$AK$41"}</definedName>
    <definedName name="_ago9" localSheetId="31" hidden="1">{"'gráf jan00'!$A$1:$AK$41"}</definedName>
    <definedName name="_ago9" localSheetId="29" hidden="1">{"'gráf jan00'!$A$1:$AK$41"}</definedName>
    <definedName name="_ago9" localSheetId="28" hidden="1">{"'gráf jan00'!$A$1:$AK$41"}</definedName>
    <definedName name="_ago9" localSheetId="27" hidden="1">{"'gráf jan00'!$A$1:$AK$41"}</definedName>
    <definedName name="_ago9" localSheetId="24" hidden="1">{"'gráf jan00'!$A$1:$AK$41"}</definedName>
    <definedName name="_ago9" localSheetId="26" hidden="1">{"'gráf jan00'!$A$1:$AK$41"}</definedName>
    <definedName name="_ago9" localSheetId="23" hidden="1">{"'gráf jan00'!$A$1:$AK$41"}</definedName>
    <definedName name="_ago9" localSheetId="22" hidden="1">{"'gráf jan00'!$A$1:$AK$41"}</definedName>
    <definedName name="_ago9" localSheetId="19" hidden="1">{"'gráf jan00'!$A$1:$AK$41"}</definedName>
    <definedName name="_ago9" localSheetId="21" hidden="1">{"'gráf jan00'!$A$1:$AK$41"}</definedName>
    <definedName name="_ago9" localSheetId="20" hidden="1">{"'gráf jan00'!$A$1:$AK$41"}</definedName>
    <definedName name="_ago9" localSheetId="18" hidden="1">{"'gráf jan00'!$A$1:$AK$41"}</definedName>
    <definedName name="_ago9" localSheetId="17" hidden="1">{"'gráf jan00'!$A$1:$AK$41"}</definedName>
    <definedName name="_ago9" localSheetId="15" hidden="1">{"'gráf jan00'!$A$1:$AK$41"}</definedName>
    <definedName name="_ago9" localSheetId="12" hidden="1">{"'gráf jan00'!$A$1:$AK$41"}</definedName>
    <definedName name="_ago9" localSheetId="38" hidden="1">{"'gráf jan00'!$A$1:$AK$41"}</definedName>
    <definedName name="_ago9" localSheetId="37" hidden="1">{"'gráf jan00'!$A$1:$AK$41"}</definedName>
    <definedName name="_ago9" localSheetId="36" hidden="1">{"'gráf jan00'!$A$1:$AK$41"}</definedName>
    <definedName name="_ago9" localSheetId="34" hidden="1">{"'gráf jan00'!$A$1:$AK$41"}</definedName>
    <definedName name="_ago9" localSheetId="35" hidden="1">{"'gráf jan00'!$A$1:$AK$41"}</definedName>
    <definedName name="_ago9" localSheetId="30" hidden="1">{"'gráf jan00'!$A$1:$AK$41"}</definedName>
    <definedName name="_ago9" hidden="1">{"'gráf jan00'!$A$1:$AK$41"}</definedName>
    <definedName name="_ago99999" localSheetId="25" hidden="1">{"'gráf jan00'!$A$1:$AK$41"}</definedName>
    <definedName name="_ago99999" localSheetId="16" hidden="1">{"'gráf jan00'!$A$1:$AK$41"}</definedName>
    <definedName name="_ago99999" localSheetId="14" hidden="1">{"'gráf jan00'!$A$1:$AK$41"}</definedName>
    <definedName name="_ago99999" localSheetId="13" hidden="1">{"'gráf jan00'!$A$1:$AK$41"}</definedName>
    <definedName name="_ago99999" localSheetId="11" hidden="1">{"'gráf jan00'!$A$1:$AK$41"}</definedName>
    <definedName name="_ago99999" localSheetId="10" hidden="1">{"'gráf jan00'!$A$1:$AK$41"}</definedName>
    <definedName name="_ago99999" localSheetId="9" hidden="1">{"'gráf jan00'!$A$1:$AK$41"}</definedName>
    <definedName name="_ago99999" localSheetId="8" hidden="1">{"'gráf jan00'!$A$1:$AK$41"}</definedName>
    <definedName name="_ago99999" localSheetId="7" hidden="1">{"'gráf jan00'!$A$1:$AK$41"}</definedName>
    <definedName name="_ago99999" localSheetId="33" hidden="1">{"'gráf jan00'!$A$1:$AK$41"}</definedName>
    <definedName name="_ago99999" localSheetId="32" hidden="1">{"'gráf jan00'!$A$1:$AK$41"}</definedName>
    <definedName name="_ago99999" localSheetId="31" hidden="1">{"'gráf jan00'!$A$1:$AK$41"}</definedName>
    <definedName name="_ago99999" localSheetId="29" hidden="1">{"'gráf jan00'!$A$1:$AK$41"}</definedName>
    <definedName name="_ago99999" localSheetId="28" hidden="1">{"'gráf jan00'!$A$1:$AK$41"}</definedName>
    <definedName name="_ago99999" localSheetId="27" hidden="1">{"'gráf jan00'!$A$1:$AK$41"}</definedName>
    <definedName name="_ago99999" localSheetId="24" hidden="1">{"'gráf jan00'!$A$1:$AK$41"}</definedName>
    <definedName name="_ago99999" localSheetId="26" hidden="1">{"'gráf jan00'!$A$1:$AK$41"}</definedName>
    <definedName name="_ago99999" localSheetId="23" hidden="1">{"'gráf jan00'!$A$1:$AK$41"}</definedName>
    <definedName name="_ago99999" localSheetId="22" hidden="1">{"'gráf jan00'!$A$1:$AK$41"}</definedName>
    <definedName name="_ago99999" localSheetId="19" hidden="1">{"'gráf jan00'!$A$1:$AK$41"}</definedName>
    <definedName name="_ago99999" localSheetId="21" hidden="1">{"'gráf jan00'!$A$1:$AK$41"}</definedName>
    <definedName name="_ago99999" localSheetId="20" hidden="1">{"'gráf jan00'!$A$1:$AK$41"}</definedName>
    <definedName name="_ago99999" localSheetId="18" hidden="1">{"'gráf jan00'!$A$1:$AK$41"}</definedName>
    <definedName name="_ago99999" localSheetId="17" hidden="1">{"'gráf jan00'!$A$1:$AK$41"}</definedName>
    <definedName name="_ago99999" localSheetId="15" hidden="1">{"'gráf jan00'!$A$1:$AK$41"}</definedName>
    <definedName name="_ago99999" localSheetId="12" hidden="1">{"'gráf jan00'!$A$1:$AK$41"}</definedName>
    <definedName name="_ago99999" localSheetId="38" hidden="1">{"'gráf jan00'!$A$1:$AK$41"}</definedName>
    <definedName name="_ago99999" localSheetId="37" hidden="1">{"'gráf jan00'!$A$1:$AK$41"}</definedName>
    <definedName name="_ago99999" localSheetId="36" hidden="1">{"'gráf jan00'!$A$1:$AK$41"}</definedName>
    <definedName name="_ago99999" localSheetId="34" hidden="1">{"'gráf jan00'!$A$1:$AK$41"}</definedName>
    <definedName name="_ago99999" localSheetId="35" hidden="1">{"'gráf jan00'!$A$1:$AK$41"}</definedName>
    <definedName name="_ago99999" localSheetId="30" hidden="1">{"'gráf jan00'!$A$1:$AK$41"}</definedName>
    <definedName name="_ago99999" hidden="1">{"'gráf jan00'!$A$1:$AK$41"}</definedName>
    <definedName name="_arq1" localSheetId="25" hidden="1">{"'REL CUSTODIF'!$B$1:$H$72"}</definedName>
    <definedName name="_arq1" localSheetId="16" hidden="1">{"'REL CUSTODIF'!$B$1:$H$72"}</definedName>
    <definedName name="_arq1" localSheetId="14" hidden="1">{"'REL CUSTODIF'!$B$1:$H$72"}</definedName>
    <definedName name="_arq1" localSheetId="13" hidden="1">{"'REL CUSTODIF'!$B$1:$H$72"}</definedName>
    <definedName name="_arq1" localSheetId="11" hidden="1">{"'REL CUSTODIF'!$B$1:$H$72"}</definedName>
    <definedName name="_arq1" localSheetId="10" hidden="1">{"'REL CUSTODIF'!$B$1:$H$72"}</definedName>
    <definedName name="_arq1" localSheetId="9" hidden="1">{"'REL CUSTODIF'!$B$1:$H$72"}</definedName>
    <definedName name="_arq1" localSheetId="8" hidden="1">{"'REL CUSTODIF'!$B$1:$H$72"}</definedName>
    <definedName name="_arq1" localSheetId="7" hidden="1">{"'REL CUSTODIF'!$B$1:$H$72"}</definedName>
    <definedName name="_arq1" localSheetId="33" hidden="1">{"'REL CUSTODIF'!$B$1:$H$72"}</definedName>
    <definedName name="_arq1" localSheetId="32" hidden="1">{"'REL CUSTODIF'!$B$1:$H$72"}</definedName>
    <definedName name="_arq1" localSheetId="31" hidden="1">{"'REL CUSTODIF'!$B$1:$H$72"}</definedName>
    <definedName name="_arq1" localSheetId="29" hidden="1">{"'REL CUSTODIF'!$B$1:$H$72"}</definedName>
    <definedName name="_arq1" localSheetId="28" hidden="1">{"'REL CUSTODIF'!$B$1:$H$72"}</definedName>
    <definedName name="_arq1" localSheetId="27" hidden="1">{"'REL CUSTODIF'!$B$1:$H$72"}</definedName>
    <definedName name="_arq1" localSheetId="24" hidden="1">{"'REL CUSTODIF'!$B$1:$H$72"}</definedName>
    <definedName name="_arq1" localSheetId="26" hidden="1">{"'REL CUSTODIF'!$B$1:$H$72"}</definedName>
    <definedName name="_arq1" localSheetId="23" hidden="1">{"'REL CUSTODIF'!$B$1:$H$72"}</definedName>
    <definedName name="_arq1" localSheetId="22" hidden="1">{"'REL CUSTODIF'!$B$1:$H$72"}</definedName>
    <definedName name="_arq1" localSheetId="19" hidden="1">{"'REL CUSTODIF'!$B$1:$H$72"}</definedName>
    <definedName name="_arq1" localSheetId="21" hidden="1">{"'REL CUSTODIF'!$B$1:$H$72"}</definedName>
    <definedName name="_arq1" localSheetId="20" hidden="1">{"'REL CUSTODIF'!$B$1:$H$72"}</definedName>
    <definedName name="_arq1" localSheetId="18" hidden="1">{"'REL CUSTODIF'!$B$1:$H$72"}</definedName>
    <definedName name="_arq1" localSheetId="17" hidden="1">{"'REL CUSTODIF'!$B$1:$H$72"}</definedName>
    <definedName name="_arq1" localSheetId="15" hidden="1">{"'REL CUSTODIF'!$B$1:$H$72"}</definedName>
    <definedName name="_arq1" localSheetId="12" hidden="1">{"'REL CUSTODIF'!$B$1:$H$72"}</definedName>
    <definedName name="_arq1" localSheetId="38" hidden="1">{"'REL CUSTODIF'!$B$1:$H$72"}</definedName>
    <definedName name="_arq1" localSheetId="37" hidden="1">{"'REL CUSTODIF'!$B$1:$H$72"}</definedName>
    <definedName name="_arq1" localSheetId="36" hidden="1">{"'REL CUSTODIF'!$B$1:$H$72"}</definedName>
    <definedName name="_arq1" localSheetId="34" hidden="1">{"'REL CUSTODIF'!$B$1:$H$72"}</definedName>
    <definedName name="_arq1" localSheetId="35" hidden="1">{"'REL CUSTODIF'!$B$1:$H$72"}</definedName>
    <definedName name="_arq1" localSheetId="30" hidden="1">{"'REL CUSTODIF'!$B$1:$H$72"}</definedName>
    <definedName name="_arq1" hidden="1">{"'REL CUSTODIF'!$B$1:$H$72"}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U9">#REF!</definedName>
    <definedName name="_AUX2">#REF!</definedName>
    <definedName name="_ba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bbbbb">#REF!</definedName>
    <definedName name="_br4">#REF!</definedName>
    <definedName name="_C">#REF!</definedName>
    <definedName name="_cab1">#REF!</definedName>
    <definedName name="_cab2">#REF!</definedName>
    <definedName name="_cab3">#REF!</definedName>
    <definedName name="_cab4">#REF!</definedName>
    <definedName name="_cab5">#REF!</definedName>
    <definedName name="_cab6">#REF!</definedName>
    <definedName name="_cab7">#REF!</definedName>
    <definedName name="_COD1">#REF!</definedName>
    <definedName name="_COD10">#REF!</definedName>
    <definedName name="_COD11">#REF!</definedName>
    <definedName name="_COD111111">#REF!</definedName>
    <definedName name="_COD1111111">#REF!</definedName>
    <definedName name="_COD13">#REF!</definedName>
    <definedName name="_COD138">#REF!</definedName>
    <definedName name="_COD140">#REF!</definedName>
    <definedName name="_COD144">#REF!</definedName>
    <definedName name="_COD146">#REF!</definedName>
    <definedName name="_COD149">#REF!</definedName>
    <definedName name="_COD152">#REF!</definedName>
    <definedName name="_COD154">#REF!</definedName>
    <definedName name="_COD155">#REF!</definedName>
    <definedName name="_COD156">#REF!</definedName>
    <definedName name="_COD157">#REF!</definedName>
    <definedName name="_COD158">#REF!</definedName>
    <definedName name="_COD16">#REF!</definedName>
    <definedName name="_COD161">#REF!</definedName>
    <definedName name="_COD166">#REF!</definedName>
    <definedName name="_COD168">#REF!</definedName>
    <definedName name="_COD169">#REF!</definedName>
    <definedName name="_COD17">#REF!</definedName>
    <definedName name="_COD170">#REF!</definedName>
    <definedName name="_COD171">#REF!</definedName>
    <definedName name="_COD172">#REF!</definedName>
    <definedName name="_COD173">#REF!</definedName>
    <definedName name="_COD174">#REF!</definedName>
    <definedName name="_COD175">#REF!</definedName>
    <definedName name="_COD177">#REF!</definedName>
    <definedName name="_COD178">#REF!</definedName>
    <definedName name="_COD179">#REF!</definedName>
    <definedName name="_COD180">#REF!</definedName>
    <definedName name="_COD184">#REF!</definedName>
    <definedName name="_COD189">#REF!</definedName>
    <definedName name="_COD191">#REF!</definedName>
    <definedName name="_COD192">#REF!</definedName>
    <definedName name="_COD195">#REF!</definedName>
    <definedName name="_COD198">#REF!</definedName>
    <definedName name="_COD199">#REF!</definedName>
    <definedName name="_COD200">#REF!</definedName>
    <definedName name="_COD21">#REF!</definedName>
    <definedName name="_COD23">#REF!</definedName>
    <definedName name="_COD24">#REF!</definedName>
    <definedName name="_COD28">#REF!</definedName>
    <definedName name="_COD29">#REF!</definedName>
    <definedName name="_COD32">#REF!</definedName>
    <definedName name="_COD35">#REF!</definedName>
    <definedName name="_COD36">#REF!</definedName>
    <definedName name="_COD37">#REF!</definedName>
    <definedName name="_COD41">#REF!</definedName>
    <definedName name="_COD42">#REF!</definedName>
    <definedName name="_COD43">#REF!</definedName>
    <definedName name="_COD44">#REF!</definedName>
    <definedName name="_COD46">#REF!</definedName>
    <definedName name="_COD47">#REF!</definedName>
    <definedName name="_COD49">#REF!</definedName>
    <definedName name="_COD50">#REF!</definedName>
    <definedName name="_COD55">#REF!</definedName>
    <definedName name="_COD60">#REF!</definedName>
    <definedName name="_COD62">#REF!</definedName>
    <definedName name="_COD65">#REF!</definedName>
    <definedName name="_COD66">#REF!</definedName>
    <definedName name="_COD68">#REF!</definedName>
    <definedName name="_COD8">#REF!</definedName>
    <definedName name="_cod99999">#REF!</definedName>
    <definedName name="_COL1">#REF!</definedName>
    <definedName name="_COL2">#REF!</definedName>
    <definedName name="_D1" localSheetId="25" hidden="1">{#N/A,#N/A,FALSE,"PCOL"}</definedName>
    <definedName name="_D1" localSheetId="16" hidden="1">{#N/A,#N/A,FALSE,"PCOL"}</definedName>
    <definedName name="_D1" localSheetId="14" hidden="1">{#N/A,#N/A,FALSE,"PCOL"}</definedName>
    <definedName name="_D1" localSheetId="13" hidden="1">{#N/A,#N/A,FALSE,"PCOL"}</definedName>
    <definedName name="_D1" localSheetId="11" hidden="1">{#N/A,#N/A,FALSE,"PCOL"}</definedName>
    <definedName name="_D1" localSheetId="10" hidden="1">{#N/A,#N/A,FALSE,"PCOL"}</definedName>
    <definedName name="_D1" localSheetId="9" hidden="1">{#N/A,#N/A,FALSE,"PCOL"}</definedName>
    <definedName name="_D1" localSheetId="8" hidden="1">{#N/A,#N/A,FALSE,"PCOL"}</definedName>
    <definedName name="_D1" localSheetId="7" hidden="1">{#N/A,#N/A,FALSE,"PCOL"}</definedName>
    <definedName name="_D1" localSheetId="33" hidden="1">{#N/A,#N/A,FALSE,"PCOL"}</definedName>
    <definedName name="_D1" localSheetId="32" hidden="1">{#N/A,#N/A,FALSE,"PCOL"}</definedName>
    <definedName name="_D1" localSheetId="31" hidden="1">{#N/A,#N/A,FALSE,"PCOL"}</definedName>
    <definedName name="_D1" localSheetId="29" hidden="1">{#N/A,#N/A,FALSE,"PCOL"}</definedName>
    <definedName name="_D1" localSheetId="28" hidden="1">{#N/A,#N/A,FALSE,"PCOL"}</definedName>
    <definedName name="_D1" localSheetId="27" hidden="1">{#N/A,#N/A,FALSE,"PCOL"}</definedName>
    <definedName name="_D1" localSheetId="24" hidden="1">{#N/A,#N/A,FALSE,"PCOL"}</definedName>
    <definedName name="_D1" localSheetId="26" hidden="1">{#N/A,#N/A,FALSE,"PCOL"}</definedName>
    <definedName name="_D1" localSheetId="23" hidden="1">{#N/A,#N/A,FALSE,"PCOL"}</definedName>
    <definedName name="_D1" localSheetId="22" hidden="1">{#N/A,#N/A,FALSE,"PCOL"}</definedName>
    <definedName name="_D1" localSheetId="19" hidden="1">{#N/A,#N/A,FALSE,"PCOL"}</definedName>
    <definedName name="_D1" localSheetId="21" hidden="1">{#N/A,#N/A,FALSE,"PCOL"}</definedName>
    <definedName name="_D1" localSheetId="20" hidden="1">{#N/A,#N/A,FALSE,"PCOL"}</definedName>
    <definedName name="_D1" localSheetId="18" hidden="1">{#N/A,#N/A,FALSE,"PCOL"}</definedName>
    <definedName name="_D1" localSheetId="17" hidden="1">{#N/A,#N/A,FALSE,"PCOL"}</definedName>
    <definedName name="_D1" localSheetId="15" hidden="1">{#N/A,#N/A,FALSE,"PCOL"}</definedName>
    <definedName name="_D1" localSheetId="12" hidden="1">{#N/A,#N/A,FALSE,"PCOL"}</definedName>
    <definedName name="_D1" localSheetId="38" hidden="1">{#N/A,#N/A,FALSE,"PCOL"}</definedName>
    <definedName name="_D1" localSheetId="37" hidden="1">{#N/A,#N/A,FALSE,"PCOL"}</definedName>
    <definedName name="_D1" localSheetId="36" hidden="1">{#N/A,#N/A,FALSE,"PCOL"}</definedName>
    <definedName name="_D1" localSheetId="34" hidden="1">{#N/A,#N/A,FALSE,"PCOL"}</definedName>
    <definedName name="_D1" localSheetId="35" hidden="1">{#N/A,#N/A,FALSE,"PCOL"}</definedName>
    <definedName name="_D1" localSheetId="30" hidden="1">{#N/A,#N/A,FALSE,"PCOL"}</definedName>
    <definedName name="_D1" hidden="1">{#N/A,#N/A,FALSE,"PCOL"}</definedName>
    <definedName name="_DEF2" localSheetId="25" hidden="1">{#N/A,#N/A,FALSE,"DEF1";#N/A,#N/A,FALSE,"DEF2";#N/A,#N/A,FALSE,"DEF3"}</definedName>
    <definedName name="_DEF2" localSheetId="16" hidden="1">{#N/A,#N/A,FALSE,"DEF1";#N/A,#N/A,FALSE,"DEF2";#N/A,#N/A,FALSE,"DEF3"}</definedName>
    <definedName name="_DEF2" localSheetId="14" hidden="1">{#N/A,#N/A,FALSE,"DEF1";#N/A,#N/A,FALSE,"DEF2";#N/A,#N/A,FALSE,"DEF3"}</definedName>
    <definedName name="_DEF2" localSheetId="13" hidden="1">{#N/A,#N/A,FALSE,"DEF1";#N/A,#N/A,FALSE,"DEF2";#N/A,#N/A,FALSE,"DEF3"}</definedName>
    <definedName name="_DEF2" localSheetId="11" hidden="1">{#N/A,#N/A,FALSE,"DEF1";#N/A,#N/A,FALSE,"DEF2";#N/A,#N/A,FALSE,"DEF3"}</definedName>
    <definedName name="_DEF2" localSheetId="10" hidden="1">{#N/A,#N/A,FALSE,"DEF1";#N/A,#N/A,FALSE,"DEF2";#N/A,#N/A,FALSE,"DEF3"}</definedName>
    <definedName name="_DEF2" localSheetId="9" hidden="1">{#N/A,#N/A,FALSE,"DEF1";#N/A,#N/A,FALSE,"DEF2";#N/A,#N/A,FALSE,"DEF3"}</definedName>
    <definedName name="_DEF2" localSheetId="8" hidden="1">{#N/A,#N/A,FALSE,"DEF1";#N/A,#N/A,FALSE,"DEF2";#N/A,#N/A,FALSE,"DEF3"}</definedName>
    <definedName name="_DEF2" localSheetId="7" hidden="1">{#N/A,#N/A,FALSE,"DEF1";#N/A,#N/A,FALSE,"DEF2";#N/A,#N/A,FALSE,"DEF3"}</definedName>
    <definedName name="_DEF2" localSheetId="33" hidden="1">{#N/A,#N/A,FALSE,"DEF1";#N/A,#N/A,FALSE,"DEF2";#N/A,#N/A,FALSE,"DEF3"}</definedName>
    <definedName name="_DEF2" localSheetId="32" hidden="1">{#N/A,#N/A,FALSE,"DEF1";#N/A,#N/A,FALSE,"DEF2";#N/A,#N/A,FALSE,"DEF3"}</definedName>
    <definedName name="_DEF2" localSheetId="31" hidden="1">{#N/A,#N/A,FALSE,"DEF1";#N/A,#N/A,FALSE,"DEF2";#N/A,#N/A,FALSE,"DEF3"}</definedName>
    <definedName name="_DEF2" localSheetId="29" hidden="1">{#N/A,#N/A,FALSE,"DEF1";#N/A,#N/A,FALSE,"DEF2";#N/A,#N/A,FALSE,"DEF3"}</definedName>
    <definedName name="_DEF2" localSheetId="28" hidden="1">{#N/A,#N/A,FALSE,"DEF1";#N/A,#N/A,FALSE,"DEF2";#N/A,#N/A,FALSE,"DEF3"}</definedName>
    <definedName name="_DEF2" localSheetId="27" hidden="1">{#N/A,#N/A,FALSE,"DEF1";#N/A,#N/A,FALSE,"DEF2";#N/A,#N/A,FALSE,"DEF3"}</definedName>
    <definedName name="_DEF2" localSheetId="24" hidden="1">{#N/A,#N/A,FALSE,"DEF1";#N/A,#N/A,FALSE,"DEF2";#N/A,#N/A,FALSE,"DEF3"}</definedName>
    <definedName name="_DEF2" localSheetId="26" hidden="1">{#N/A,#N/A,FALSE,"DEF1";#N/A,#N/A,FALSE,"DEF2";#N/A,#N/A,FALSE,"DEF3"}</definedName>
    <definedName name="_DEF2" localSheetId="23" hidden="1">{#N/A,#N/A,FALSE,"DEF1";#N/A,#N/A,FALSE,"DEF2";#N/A,#N/A,FALSE,"DEF3"}</definedName>
    <definedName name="_DEF2" localSheetId="22" hidden="1">{#N/A,#N/A,FALSE,"DEF1";#N/A,#N/A,FALSE,"DEF2";#N/A,#N/A,FALSE,"DEF3"}</definedName>
    <definedName name="_DEF2" localSheetId="19" hidden="1">{#N/A,#N/A,FALSE,"DEF1";#N/A,#N/A,FALSE,"DEF2";#N/A,#N/A,FALSE,"DEF3"}</definedName>
    <definedName name="_DEF2" localSheetId="21" hidden="1">{#N/A,#N/A,FALSE,"DEF1";#N/A,#N/A,FALSE,"DEF2";#N/A,#N/A,FALSE,"DEF3"}</definedName>
    <definedName name="_DEF2" localSheetId="20" hidden="1">{#N/A,#N/A,FALSE,"DEF1";#N/A,#N/A,FALSE,"DEF2";#N/A,#N/A,FALSE,"DEF3"}</definedName>
    <definedName name="_DEF2" localSheetId="18" hidden="1">{#N/A,#N/A,FALSE,"DEF1";#N/A,#N/A,FALSE,"DEF2";#N/A,#N/A,FALSE,"DEF3"}</definedName>
    <definedName name="_DEF2" localSheetId="17" hidden="1">{#N/A,#N/A,FALSE,"DEF1";#N/A,#N/A,FALSE,"DEF2";#N/A,#N/A,FALSE,"DEF3"}</definedName>
    <definedName name="_DEF2" localSheetId="15" hidden="1">{#N/A,#N/A,FALSE,"DEF1";#N/A,#N/A,FALSE,"DEF2";#N/A,#N/A,FALSE,"DEF3"}</definedName>
    <definedName name="_DEF2" localSheetId="12" hidden="1">{#N/A,#N/A,FALSE,"DEF1";#N/A,#N/A,FALSE,"DEF2";#N/A,#N/A,FALSE,"DEF3"}</definedName>
    <definedName name="_DEF2" localSheetId="38" hidden="1">{#N/A,#N/A,FALSE,"DEF1";#N/A,#N/A,FALSE,"DEF2";#N/A,#N/A,FALSE,"DEF3"}</definedName>
    <definedName name="_DEF2" localSheetId="37" hidden="1">{#N/A,#N/A,FALSE,"DEF1";#N/A,#N/A,FALSE,"DEF2";#N/A,#N/A,FALSE,"DEF3"}</definedName>
    <definedName name="_DEF2" localSheetId="36" hidden="1">{#N/A,#N/A,FALSE,"DEF1";#N/A,#N/A,FALSE,"DEF2";#N/A,#N/A,FALSE,"DEF3"}</definedName>
    <definedName name="_DEF2" localSheetId="34" hidden="1">{#N/A,#N/A,FALSE,"DEF1";#N/A,#N/A,FALSE,"DEF2";#N/A,#N/A,FALSE,"DEF3"}</definedName>
    <definedName name="_DEF2" localSheetId="35" hidden="1">{#N/A,#N/A,FALSE,"DEF1";#N/A,#N/A,FALSE,"DEF2";#N/A,#N/A,FALSE,"DEF3"}</definedName>
    <definedName name="_DEF2" localSheetId="30" hidden="1">{#N/A,#N/A,FALSE,"DEF1";#N/A,#N/A,FALSE,"DEF2";#N/A,#N/A,FALSE,"DEF3"}</definedName>
    <definedName name="_DEF2" hidden="1">{#N/A,#N/A,FALSE,"DEF1";#N/A,#N/A,FALSE,"DEF2";#N/A,#N/A,FALSE,"DEF3"}</definedName>
    <definedName name="_DEF3" localSheetId="25" hidden="1">{#N/A,#N/A,FALSE,"DEF1";#N/A,#N/A,FALSE,"DEF2";#N/A,#N/A,FALSE,"DEF3"}</definedName>
    <definedName name="_DEF3" localSheetId="16" hidden="1">{#N/A,#N/A,FALSE,"DEF1";#N/A,#N/A,FALSE,"DEF2";#N/A,#N/A,FALSE,"DEF3"}</definedName>
    <definedName name="_DEF3" localSheetId="14" hidden="1">{#N/A,#N/A,FALSE,"DEF1";#N/A,#N/A,FALSE,"DEF2";#N/A,#N/A,FALSE,"DEF3"}</definedName>
    <definedName name="_DEF3" localSheetId="13" hidden="1">{#N/A,#N/A,FALSE,"DEF1";#N/A,#N/A,FALSE,"DEF2";#N/A,#N/A,FALSE,"DEF3"}</definedName>
    <definedName name="_DEF3" localSheetId="11" hidden="1">{#N/A,#N/A,FALSE,"DEF1";#N/A,#N/A,FALSE,"DEF2";#N/A,#N/A,FALSE,"DEF3"}</definedName>
    <definedName name="_DEF3" localSheetId="10" hidden="1">{#N/A,#N/A,FALSE,"DEF1";#N/A,#N/A,FALSE,"DEF2";#N/A,#N/A,FALSE,"DEF3"}</definedName>
    <definedName name="_DEF3" localSheetId="9" hidden="1">{#N/A,#N/A,FALSE,"DEF1";#N/A,#N/A,FALSE,"DEF2";#N/A,#N/A,FALSE,"DEF3"}</definedName>
    <definedName name="_DEF3" localSheetId="8" hidden="1">{#N/A,#N/A,FALSE,"DEF1";#N/A,#N/A,FALSE,"DEF2";#N/A,#N/A,FALSE,"DEF3"}</definedName>
    <definedName name="_DEF3" localSheetId="7" hidden="1">{#N/A,#N/A,FALSE,"DEF1";#N/A,#N/A,FALSE,"DEF2";#N/A,#N/A,FALSE,"DEF3"}</definedName>
    <definedName name="_DEF3" localSheetId="33" hidden="1">{#N/A,#N/A,FALSE,"DEF1";#N/A,#N/A,FALSE,"DEF2";#N/A,#N/A,FALSE,"DEF3"}</definedName>
    <definedName name="_DEF3" localSheetId="32" hidden="1">{#N/A,#N/A,FALSE,"DEF1";#N/A,#N/A,FALSE,"DEF2";#N/A,#N/A,FALSE,"DEF3"}</definedName>
    <definedName name="_DEF3" localSheetId="31" hidden="1">{#N/A,#N/A,FALSE,"DEF1";#N/A,#N/A,FALSE,"DEF2";#N/A,#N/A,FALSE,"DEF3"}</definedName>
    <definedName name="_DEF3" localSheetId="29" hidden="1">{#N/A,#N/A,FALSE,"DEF1";#N/A,#N/A,FALSE,"DEF2";#N/A,#N/A,FALSE,"DEF3"}</definedName>
    <definedName name="_DEF3" localSheetId="28" hidden="1">{#N/A,#N/A,FALSE,"DEF1";#N/A,#N/A,FALSE,"DEF2";#N/A,#N/A,FALSE,"DEF3"}</definedName>
    <definedName name="_DEF3" localSheetId="27" hidden="1">{#N/A,#N/A,FALSE,"DEF1";#N/A,#N/A,FALSE,"DEF2";#N/A,#N/A,FALSE,"DEF3"}</definedName>
    <definedName name="_DEF3" localSheetId="24" hidden="1">{#N/A,#N/A,FALSE,"DEF1";#N/A,#N/A,FALSE,"DEF2";#N/A,#N/A,FALSE,"DEF3"}</definedName>
    <definedName name="_DEF3" localSheetId="26" hidden="1">{#N/A,#N/A,FALSE,"DEF1";#N/A,#N/A,FALSE,"DEF2";#N/A,#N/A,FALSE,"DEF3"}</definedName>
    <definedName name="_DEF3" localSheetId="23" hidden="1">{#N/A,#N/A,FALSE,"DEF1";#N/A,#N/A,FALSE,"DEF2";#N/A,#N/A,FALSE,"DEF3"}</definedName>
    <definedName name="_DEF3" localSheetId="22" hidden="1">{#N/A,#N/A,FALSE,"DEF1";#N/A,#N/A,FALSE,"DEF2";#N/A,#N/A,FALSE,"DEF3"}</definedName>
    <definedName name="_DEF3" localSheetId="19" hidden="1">{#N/A,#N/A,FALSE,"DEF1";#N/A,#N/A,FALSE,"DEF2";#N/A,#N/A,FALSE,"DEF3"}</definedName>
    <definedName name="_DEF3" localSheetId="21" hidden="1">{#N/A,#N/A,FALSE,"DEF1";#N/A,#N/A,FALSE,"DEF2";#N/A,#N/A,FALSE,"DEF3"}</definedName>
    <definedName name="_DEF3" localSheetId="20" hidden="1">{#N/A,#N/A,FALSE,"DEF1";#N/A,#N/A,FALSE,"DEF2";#N/A,#N/A,FALSE,"DEF3"}</definedName>
    <definedName name="_DEF3" localSheetId="18" hidden="1">{#N/A,#N/A,FALSE,"DEF1";#N/A,#N/A,FALSE,"DEF2";#N/A,#N/A,FALSE,"DEF3"}</definedName>
    <definedName name="_DEF3" localSheetId="17" hidden="1">{#N/A,#N/A,FALSE,"DEF1";#N/A,#N/A,FALSE,"DEF2";#N/A,#N/A,FALSE,"DEF3"}</definedName>
    <definedName name="_DEF3" localSheetId="15" hidden="1">{#N/A,#N/A,FALSE,"DEF1";#N/A,#N/A,FALSE,"DEF2";#N/A,#N/A,FALSE,"DEF3"}</definedName>
    <definedName name="_DEF3" localSheetId="12" hidden="1">{#N/A,#N/A,FALSE,"DEF1";#N/A,#N/A,FALSE,"DEF2";#N/A,#N/A,FALSE,"DEF3"}</definedName>
    <definedName name="_DEF3" localSheetId="38" hidden="1">{#N/A,#N/A,FALSE,"DEF1";#N/A,#N/A,FALSE,"DEF2";#N/A,#N/A,FALSE,"DEF3"}</definedName>
    <definedName name="_DEF3" localSheetId="37" hidden="1">{#N/A,#N/A,FALSE,"DEF1";#N/A,#N/A,FALSE,"DEF2";#N/A,#N/A,FALSE,"DEF3"}</definedName>
    <definedName name="_DEF3" localSheetId="36" hidden="1">{#N/A,#N/A,FALSE,"DEF1";#N/A,#N/A,FALSE,"DEF2";#N/A,#N/A,FALSE,"DEF3"}</definedName>
    <definedName name="_DEF3" localSheetId="34" hidden="1">{#N/A,#N/A,FALSE,"DEF1";#N/A,#N/A,FALSE,"DEF2";#N/A,#N/A,FALSE,"DEF3"}</definedName>
    <definedName name="_DEF3" localSheetId="35" hidden="1">{#N/A,#N/A,FALSE,"DEF1";#N/A,#N/A,FALSE,"DEF2";#N/A,#N/A,FALSE,"DEF3"}</definedName>
    <definedName name="_DEF3" localSheetId="30" hidden="1">{#N/A,#N/A,FALSE,"DEF1";#N/A,#N/A,FALSE,"DEF2";#N/A,#N/A,FALSE,"DEF3"}</definedName>
    <definedName name="_DEF3" hidden="1">{#N/A,#N/A,FALSE,"DEF1";#N/A,#N/A,FALSE,"DEF2";#N/A,#N/A,FALSE,"DEF3"}</definedName>
    <definedName name="_doc_name">#REF!</definedName>
    <definedName name="_efc10" localSheetId="25" hidden="1">{"'RR'!$A$2:$E$81"}</definedName>
    <definedName name="_efc10" localSheetId="16" hidden="1">{"'RR'!$A$2:$E$81"}</definedName>
    <definedName name="_efc10" localSheetId="14" hidden="1">{"'RR'!$A$2:$E$81"}</definedName>
    <definedName name="_efc10" localSheetId="13" hidden="1">{"'RR'!$A$2:$E$81"}</definedName>
    <definedName name="_efc10" localSheetId="11" hidden="1">{"'RR'!$A$2:$E$81"}</definedName>
    <definedName name="_efc10" localSheetId="10" hidden="1">{"'RR'!$A$2:$E$81"}</definedName>
    <definedName name="_efc10" localSheetId="9" hidden="1">{"'RR'!$A$2:$E$81"}</definedName>
    <definedName name="_efc10" localSheetId="8" hidden="1">{"'RR'!$A$2:$E$81"}</definedName>
    <definedName name="_efc10" localSheetId="7" hidden="1">{"'RR'!$A$2:$E$81"}</definedName>
    <definedName name="_efc10" localSheetId="33" hidden="1">{"'RR'!$A$2:$E$81"}</definedName>
    <definedName name="_efc10" localSheetId="32" hidden="1">{"'RR'!$A$2:$E$81"}</definedName>
    <definedName name="_efc10" localSheetId="31" hidden="1">{"'RR'!$A$2:$E$81"}</definedName>
    <definedName name="_efc10" localSheetId="29" hidden="1">{"'RR'!$A$2:$E$81"}</definedName>
    <definedName name="_efc10" localSheetId="28" hidden="1">{"'RR'!$A$2:$E$81"}</definedName>
    <definedName name="_efc10" localSheetId="27" hidden="1">{"'RR'!$A$2:$E$81"}</definedName>
    <definedName name="_efc10" localSheetId="24" hidden="1">{"'RR'!$A$2:$E$81"}</definedName>
    <definedName name="_efc10" localSheetId="26" hidden="1">{"'RR'!$A$2:$E$81"}</definedName>
    <definedName name="_efc10" localSheetId="23" hidden="1">{"'RR'!$A$2:$E$81"}</definedName>
    <definedName name="_efc10" localSheetId="22" hidden="1">{"'RR'!$A$2:$E$81"}</definedName>
    <definedName name="_efc10" localSheetId="19" hidden="1">{"'RR'!$A$2:$E$81"}</definedName>
    <definedName name="_efc10" localSheetId="21" hidden="1">{"'RR'!$A$2:$E$81"}</definedName>
    <definedName name="_efc10" localSheetId="20" hidden="1">{"'RR'!$A$2:$E$81"}</definedName>
    <definedName name="_efc10" localSheetId="18" hidden="1">{"'RR'!$A$2:$E$81"}</definedName>
    <definedName name="_efc10" localSheetId="17" hidden="1">{"'RR'!$A$2:$E$81"}</definedName>
    <definedName name="_efc10" localSheetId="15" hidden="1">{"'RR'!$A$2:$E$81"}</definedName>
    <definedName name="_efc10" localSheetId="12" hidden="1">{"'RR'!$A$2:$E$81"}</definedName>
    <definedName name="_efc10" localSheetId="38" hidden="1">{"'RR'!$A$2:$E$81"}</definedName>
    <definedName name="_efc10" localSheetId="37" hidden="1">{"'RR'!$A$2:$E$81"}</definedName>
    <definedName name="_efc10" localSheetId="36" hidden="1">{"'RR'!$A$2:$E$81"}</definedName>
    <definedName name="_efc10" localSheetId="34" hidden="1">{"'RR'!$A$2:$E$81"}</definedName>
    <definedName name="_efc10" localSheetId="35" hidden="1">{"'RR'!$A$2:$E$81"}</definedName>
    <definedName name="_efc10" localSheetId="30" hidden="1">{"'RR'!$A$2:$E$81"}</definedName>
    <definedName name="_efc10" hidden="1">{"'RR'!$A$2:$E$81"}</definedName>
    <definedName name="_EFC2" localSheetId="25" hidden="1">{"'RR'!$A$2:$E$81"}</definedName>
    <definedName name="_EFC2" localSheetId="16" hidden="1">{"'RR'!$A$2:$E$81"}</definedName>
    <definedName name="_EFC2" localSheetId="14" hidden="1">{"'RR'!$A$2:$E$81"}</definedName>
    <definedName name="_EFC2" localSheetId="13" hidden="1">{"'RR'!$A$2:$E$81"}</definedName>
    <definedName name="_EFC2" localSheetId="11" hidden="1">{"'RR'!$A$2:$E$81"}</definedName>
    <definedName name="_EFC2" localSheetId="10" hidden="1">{"'RR'!$A$2:$E$81"}</definedName>
    <definedName name="_EFC2" localSheetId="9" hidden="1">{"'RR'!$A$2:$E$81"}</definedName>
    <definedName name="_EFC2" localSheetId="8" hidden="1">{"'RR'!$A$2:$E$81"}</definedName>
    <definedName name="_EFC2" localSheetId="7" hidden="1">{"'RR'!$A$2:$E$81"}</definedName>
    <definedName name="_EFC2" localSheetId="33" hidden="1">{"'RR'!$A$2:$E$81"}</definedName>
    <definedName name="_EFC2" localSheetId="32" hidden="1">{"'RR'!$A$2:$E$81"}</definedName>
    <definedName name="_EFC2" localSheetId="31" hidden="1">{"'RR'!$A$2:$E$81"}</definedName>
    <definedName name="_EFC2" localSheetId="29" hidden="1">{"'RR'!$A$2:$E$81"}</definedName>
    <definedName name="_EFC2" localSheetId="28" hidden="1">{"'RR'!$A$2:$E$81"}</definedName>
    <definedName name="_EFC2" localSheetId="27" hidden="1">{"'RR'!$A$2:$E$81"}</definedName>
    <definedName name="_EFC2" localSheetId="24" hidden="1">{"'RR'!$A$2:$E$81"}</definedName>
    <definedName name="_EFC2" localSheetId="26" hidden="1">{"'RR'!$A$2:$E$81"}</definedName>
    <definedName name="_EFC2" localSheetId="23" hidden="1">{"'RR'!$A$2:$E$81"}</definedName>
    <definedName name="_EFC2" localSheetId="22" hidden="1">{"'RR'!$A$2:$E$81"}</definedName>
    <definedName name="_EFC2" localSheetId="19" hidden="1">{"'RR'!$A$2:$E$81"}</definedName>
    <definedName name="_EFC2" localSheetId="21" hidden="1">{"'RR'!$A$2:$E$81"}</definedName>
    <definedName name="_EFC2" localSheetId="20" hidden="1">{"'RR'!$A$2:$E$81"}</definedName>
    <definedName name="_EFC2" localSheetId="18" hidden="1">{"'RR'!$A$2:$E$81"}</definedName>
    <definedName name="_EFC2" localSheetId="17" hidden="1">{"'RR'!$A$2:$E$81"}</definedName>
    <definedName name="_EFC2" localSheetId="15" hidden="1">{"'RR'!$A$2:$E$81"}</definedName>
    <definedName name="_EFC2" localSheetId="12" hidden="1">{"'RR'!$A$2:$E$81"}</definedName>
    <definedName name="_EFC2" localSheetId="38" hidden="1">{"'RR'!$A$2:$E$81"}</definedName>
    <definedName name="_EFC2" localSheetId="37" hidden="1">{"'RR'!$A$2:$E$81"}</definedName>
    <definedName name="_EFC2" localSheetId="36" hidden="1">{"'RR'!$A$2:$E$81"}</definedName>
    <definedName name="_EFC2" localSheetId="34" hidden="1">{"'RR'!$A$2:$E$81"}</definedName>
    <definedName name="_EFC2" localSheetId="35" hidden="1">{"'RR'!$A$2:$E$81"}</definedName>
    <definedName name="_EFC2" localSheetId="30" hidden="1">{"'RR'!$A$2:$E$81"}</definedName>
    <definedName name="_EFC2" hidden="1">{"'RR'!$A$2:$E$81"}</definedName>
    <definedName name="_EFC3" localSheetId="25" hidden="1">{"'RR'!$A$2:$E$81"}</definedName>
    <definedName name="_EFC3" localSheetId="16" hidden="1">{"'RR'!$A$2:$E$81"}</definedName>
    <definedName name="_EFC3" localSheetId="14" hidden="1">{"'RR'!$A$2:$E$81"}</definedName>
    <definedName name="_EFC3" localSheetId="13" hidden="1">{"'RR'!$A$2:$E$81"}</definedName>
    <definedName name="_EFC3" localSheetId="11" hidden="1">{"'RR'!$A$2:$E$81"}</definedName>
    <definedName name="_EFC3" localSheetId="10" hidden="1">{"'RR'!$A$2:$E$81"}</definedName>
    <definedName name="_EFC3" localSheetId="9" hidden="1">{"'RR'!$A$2:$E$81"}</definedName>
    <definedName name="_EFC3" localSheetId="8" hidden="1">{"'RR'!$A$2:$E$81"}</definedName>
    <definedName name="_EFC3" localSheetId="7" hidden="1">{"'RR'!$A$2:$E$81"}</definedName>
    <definedName name="_EFC3" localSheetId="33" hidden="1">{"'RR'!$A$2:$E$81"}</definedName>
    <definedName name="_EFC3" localSheetId="32" hidden="1">{"'RR'!$A$2:$E$81"}</definedName>
    <definedName name="_EFC3" localSheetId="31" hidden="1">{"'RR'!$A$2:$E$81"}</definedName>
    <definedName name="_EFC3" localSheetId="29" hidden="1">{"'RR'!$A$2:$E$81"}</definedName>
    <definedName name="_EFC3" localSheetId="28" hidden="1">{"'RR'!$A$2:$E$81"}</definedName>
    <definedName name="_EFC3" localSheetId="27" hidden="1">{"'RR'!$A$2:$E$81"}</definedName>
    <definedName name="_EFC3" localSheetId="24" hidden="1">{"'RR'!$A$2:$E$81"}</definedName>
    <definedName name="_EFC3" localSheetId="26" hidden="1">{"'RR'!$A$2:$E$81"}</definedName>
    <definedName name="_EFC3" localSheetId="23" hidden="1">{"'RR'!$A$2:$E$81"}</definedName>
    <definedName name="_EFC3" localSheetId="22" hidden="1">{"'RR'!$A$2:$E$81"}</definedName>
    <definedName name="_EFC3" localSheetId="19" hidden="1">{"'RR'!$A$2:$E$81"}</definedName>
    <definedName name="_EFC3" localSheetId="21" hidden="1">{"'RR'!$A$2:$E$81"}</definedName>
    <definedName name="_EFC3" localSheetId="20" hidden="1">{"'RR'!$A$2:$E$81"}</definedName>
    <definedName name="_EFC3" localSheetId="18" hidden="1">{"'RR'!$A$2:$E$81"}</definedName>
    <definedName name="_EFC3" localSheetId="17" hidden="1">{"'RR'!$A$2:$E$81"}</definedName>
    <definedName name="_EFC3" localSheetId="15" hidden="1">{"'RR'!$A$2:$E$81"}</definedName>
    <definedName name="_EFC3" localSheetId="12" hidden="1">{"'RR'!$A$2:$E$81"}</definedName>
    <definedName name="_EFC3" localSheetId="38" hidden="1">{"'RR'!$A$2:$E$81"}</definedName>
    <definedName name="_EFC3" localSheetId="37" hidden="1">{"'RR'!$A$2:$E$81"}</definedName>
    <definedName name="_EFC3" localSheetId="36" hidden="1">{"'RR'!$A$2:$E$81"}</definedName>
    <definedName name="_EFC3" localSheetId="34" hidden="1">{"'RR'!$A$2:$E$81"}</definedName>
    <definedName name="_EFC3" localSheetId="35" hidden="1">{"'RR'!$A$2:$E$81"}</definedName>
    <definedName name="_EFC3" localSheetId="30" hidden="1">{"'RR'!$A$2:$E$81"}</definedName>
    <definedName name="_EFC3" hidden="1">{"'RR'!$A$2:$E$81"}</definedName>
    <definedName name="_EFC4" localSheetId="25" hidden="1">{"'RR'!$A$2:$E$81"}</definedName>
    <definedName name="_EFC4" localSheetId="16" hidden="1">{"'RR'!$A$2:$E$81"}</definedName>
    <definedName name="_EFC4" localSheetId="14" hidden="1">{"'RR'!$A$2:$E$81"}</definedName>
    <definedName name="_EFC4" localSheetId="13" hidden="1">{"'RR'!$A$2:$E$81"}</definedName>
    <definedName name="_EFC4" localSheetId="11" hidden="1">{"'RR'!$A$2:$E$81"}</definedName>
    <definedName name="_EFC4" localSheetId="10" hidden="1">{"'RR'!$A$2:$E$81"}</definedName>
    <definedName name="_EFC4" localSheetId="9" hidden="1">{"'RR'!$A$2:$E$81"}</definedName>
    <definedName name="_EFC4" localSheetId="8" hidden="1">{"'RR'!$A$2:$E$81"}</definedName>
    <definedName name="_EFC4" localSheetId="7" hidden="1">{"'RR'!$A$2:$E$81"}</definedName>
    <definedName name="_EFC4" localSheetId="33" hidden="1">{"'RR'!$A$2:$E$81"}</definedName>
    <definedName name="_EFC4" localSheetId="32" hidden="1">{"'RR'!$A$2:$E$81"}</definedName>
    <definedName name="_EFC4" localSheetId="31" hidden="1">{"'RR'!$A$2:$E$81"}</definedName>
    <definedName name="_EFC4" localSheetId="29" hidden="1">{"'RR'!$A$2:$E$81"}</definedName>
    <definedName name="_EFC4" localSheetId="28" hidden="1">{"'RR'!$A$2:$E$81"}</definedName>
    <definedName name="_EFC4" localSheetId="27" hidden="1">{"'RR'!$A$2:$E$81"}</definedName>
    <definedName name="_EFC4" localSheetId="24" hidden="1">{"'RR'!$A$2:$E$81"}</definedName>
    <definedName name="_EFC4" localSheetId="26" hidden="1">{"'RR'!$A$2:$E$81"}</definedName>
    <definedName name="_EFC4" localSheetId="23" hidden="1">{"'RR'!$A$2:$E$81"}</definedName>
    <definedName name="_EFC4" localSheetId="22" hidden="1">{"'RR'!$A$2:$E$81"}</definedName>
    <definedName name="_EFC4" localSheetId="19" hidden="1">{"'RR'!$A$2:$E$81"}</definedName>
    <definedName name="_EFC4" localSheetId="21" hidden="1">{"'RR'!$A$2:$E$81"}</definedName>
    <definedName name="_EFC4" localSheetId="20" hidden="1">{"'RR'!$A$2:$E$81"}</definedName>
    <definedName name="_EFC4" localSheetId="18" hidden="1">{"'RR'!$A$2:$E$81"}</definedName>
    <definedName name="_EFC4" localSheetId="17" hidden="1">{"'RR'!$A$2:$E$81"}</definedName>
    <definedName name="_EFC4" localSheetId="15" hidden="1">{"'RR'!$A$2:$E$81"}</definedName>
    <definedName name="_EFC4" localSheetId="12" hidden="1">{"'RR'!$A$2:$E$81"}</definedName>
    <definedName name="_EFC4" localSheetId="38" hidden="1">{"'RR'!$A$2:$E$81"}</definedName>
    <definedName name="_EFC4" localSheetId="37" hidden="1">{"'RR'!$A$2:$E$81"}</definedName>
    <definedName name="_EFC4" localSheetId="36" hidden="1">{"'RR'!$A$2:$E$81"}</definedName>
    <definedName name="_EFC4" localSheetId="34" hidden="1">{"'RR'!$A$2:$E$81"}</definedName>
    <definedName name="_EFC4" localSheetId="35" hidden="1">{"'RR'!$A$2:$E$81"}</definedName>
    <definedName name="_EFC4" localSheetId="30" hidden="1">{"'RR'!$A$2:$E$81"}</definedName>
    <definedName name="_EFC4" hidden="1">{"'RR'!$A$2:$E$81"}</definedName>
    <definedName name="_EQP1">#REF!</definedName>
    <definedName name="_EQP2">#REF!</definedName>
    <definedName name="_EQP3">#REF!</definedName>
    <definedName name="_EQP4">#REF!</definedName>
    <definedName name="_EQP5">#REF!</definedName>
    <definedName name="_EQP6">#REF!</definedName>
    <definedName name="_ESP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xpansao">#REF!</definedName>
    <definedName name="_F99000">#REF!</definedName>
    <definedName name="_ffp16" localSheetId="25" hidden="1">{"'gráf jan00'!$A$1:$AK$41"}</definedName>
    <definedName name="_ffp16" localSheetId="16" hidden="1">{"'gráf jan00'!$A$1:$AK$41"}</definedName>
    <definedName name="_ffp16" localSheetId="14" hidden="1">{"'gráf jan00'!$A$1:$AK$41"}</definedName>
    <definedName name="_ffp16" localSheetId="13" hidden="1">{"'gráf jan00'!$A$1:$AK$41"}</definedName>
    <definedName name="_ffp16" localSheetId="11" hidden="1">{"'gráf jan00'!$A$1:$AK$41"}</definedName>
    <definedName name="_ffp16" localSheetId="10" hidden="1">{"'gráf jan00'!$A$1:$AK$41"}</definedName>
    <definedName name="_ffp16" localSheetId="9" hidden="1">{"'gráf jan00'!$A$1:$AK$41"}</definedName>
    <definedName name="_ffp16" localSheetId="8" hidden="1">{"'gráf jan00'!$A$1:$AK$41"}</definedName>
    <definedName name="_ffp16" localSheetId="7" hidden="1">{"'gráf jan00'!$A$1:$AK$41"}</definedName>
    <definedName name="_ffp16" localSheetId="33" hidden="1">{"'gráf jan00'!$A$1:$AK$41"}</definedName>
    <definedName name="_ffp16" localSheetId="32" hidden="1">{"'gráf jan00'!$A$1:$AK$41"}</definedName>
    <definedName name="_ffp16" localSheetId="31" hidden="1">{"'gráf jan00'!$A$1:$AK$41"}</definedName>
    <definedName name="_ffp16" localSheetId="29" hidden="1">{"'gráf jan00'!$A$1:$AK$41"}</definedName>
    <definedName name="_ffp16" localSheetId="28" hidden="1">{"'gráf jan00'!$A$1:$AK$41"}</definedName>
    <definedName name="_ffp16" localSheetId="27" hidden="1">{"'gráf jan00'!$A$1:$AK$41"}</definedName>
    <definedName name="_ffp16" localSheetId="24" hidden="1">{"'gráf jan00'!$A$1:$AK$41"}</definedName>
    <definedName name="_ffp16" localSheetId="26" hidden="1">{"'gráf jan00'!$A$1:$AK$41"}</definedName>
    <definedName name="_ffp16" localSheetId="23" hidden="1">{"'gráf jan00'!$A$1:$AK$41"}</definedName>
    <definedName name="_ffp16" localSheetId="22" hidden="1">{"'gráf jan00'!$A$1:$AK$41"}</definedName>
    <definedName name="_ffp16" localSheetId="19" hidden="1">{"'gráf jan00'!$A$1:$AK$41"}</definedName>
    <definedName name="_ffp16" localSheetId="21" hidden="1">{"'gráf jan00'!$A$1:$AK$41"}</definedName>
    <definedName name="_ffp16" localSheetId="20" hidden="1">{"'gráf jan00'!$A$1:$AK$41"}</definedName>
    <definedName name="_ffp16" localSheetId="18" hidden="1">{"'gráf jan00'!$A$1:$AK$41"}</definedName>
    <definedName name="_ffp16" localSheetId="17" hidden="1">{"'gráf jan00'!$A$1:$AK$41"}</definedName>
    <definedName name="_ffp16" localSheetId="15" hidden="1">{"'gráf jan00'!$A$1:$AK$41"}</definedName>
    <definedName name="_ffp16" localSheetId="12" hidden="1">{"'gráf jan00'!$A$1:$AK$41"}</definedName>
    <definedName name="_ffp16" localSheetId="38" hidden="1">{"'gráf jan00'!$A$1:$AK$41"}</definedName>
    <definedName name="_ffp16" localSheetId="37" hidden="1">{"'gráf jan00'!$A$1:$AK$41"}</definedName>
    <definedName name="_ffp16" localSheetId="36" hidden="1">{"'gráf jan00'!$A$1:$AK$41"}</definedName>
    <definedName name="_ffp16" localSheetId="34" hidden="1">{"'gráf jan00'!$A$1:$AK$41"}</definedName>
    <definedName name="_ffp16" localSheetId="35" hidden="1">{"'gráf jan00'!$A$1:$AK$41"}</definedName>
    <definedName name="_ffp16" localSheetId="30" hidden="1">{"'gráf jan00'!$A$1:$AK$41"}</definedName>
    <definedName name="_ffp16" hidden="1">{"'gráf jan00'!$A$1:$AK$41"}</definedName>
    <definedName name="_ffp4589" localSheetId="25" hidden="1">{"'gráf jan00'!$A$1:$AK$41"}</definedName>
    <definedName name="_ffp4589" localSheetId="16" hidden="1">{"'gráf jan00'!$A$1:$AK$41"}</definedName>
    <definedName name="_ffp4589" localSheetId="14" hidden="1">{"'gráf jan00'!$A$1:$AK$41"}</definedName>
    <definedName name="_ffp4589" localSheetId="13" hidden="1">{"'gráf jan00'!$A$1:$AK$41"}</definedName>
    <definedName name="_ffp4589" localSheetId="11" hidden="1">{"'gráf jan00'!$A$1:$AK$41"}</definedName>
    <definedName name="_ffp4589" localSheetId="10" hidden="1">{"'gráf jan00'!$A$1:$AK$41"}</definedName>
    <definedName name="_ffp4589" localSheetId="9" hidden="1">{"'gráf jan00'!$A$1:$AK$41"}</definedName>
    <definedName name="_ffp4589" localSheetId="8" hidden="1">{"'gráf jan00'!$A$1:$AK$41"}</definedName>
    <definedName name="_ffp4589" localSheetId="7" hidden="1">{"'gráf jan00'!$A$1:$AK$41"}</definedName>
    <definedName name="_ffp4589" localSheetId="33" hidden="1">{"'gráf jan00'!$A$1:$AK$41"}</definedName>
    <definedName name="_ffp4589" localSheetId="32" hidden="1">{"'gráf jan00'!$A$1:$AK$41"}</definedName>
    <definedName name="_ffp4589" localSheetId="31" hidden="1">{"'gráf jan00'!$A$1:$AK$41"}</definedName>
    <definedName name="_ffp4589" localSheetId="29" hidden="1">{"'gráf jan00'!$A$1:$AK$41"}</definedName>
    <definedName name="_ffp4589" localSheetId="28" hidden="1">{"'gráf jan00'!$A$1:$AK$41"}</definedName>
    <definedName name="_ffp4589" localSheetId="27" hidden="1">{"'gráf jan00'!$A$1:$AK$41"}</definedName>
    <definedName name="_ffp4589" localSheetId="24" hidden="1">{"'gráf jan00'!$A$1:$AK$41"}</definedName>
    <definedName name="_ffp4589" localSheetId="26" hidden="1">{"'gráf jan00'!$A$1:$AK$41"}</definedName>
    <definedName name="_ffp4589" localSheetId="23" hidden="1">{"'gráf jan00'!$A$1:$AK$41"}</definedName>
    <definedName name="_ffp4589" localSheetId="22" hidden="1">{"'gráf jan00'!$A$1:$AK$41"}</definedName>
    <definedName name="_ffp4589" localSheetId="19" hidden="1">{"'gráf jan00'!$A$1:$AK$41"}</definedName>
    <definedName name="_ffp4589" localSheetId="21" hidden="1">{"'gráf jan00'!$A$1:$AK$41"}</definedName>
    <definedName name="_ffp4589" localSheetId="20" hidden="1">{"'gráf jan00'!$A$1:$AK$41"}</definedName>
    <definedName name="_ffp4589" localSheetId="18" hidden="1">{"'gráf jan00'!$A$1:$AK$41"}</definedName>
    <definedName name="_ffp4589" localSheetId="17" hidden="1">{"'gráf jan00'!$A$1:$AK$41"}</definedName>
    <definedName name="_ffp4589" localSheetId="15" hidden="1">{"'gráf jan00'!$A$1:$AK$41"}</definedName>
    <definedName name="_ffp4589" localSheetId="12" hidden="1">{"'gráf jan00'!$A$1:$AK$41"}</definedName>
    <definedName name="_ffp4589" localSheetId="38" hidden="1">{"'gráf jan00'!$A$1:$AK$41"}</definedName>
    <definedName name="_ffp4589" localSheetId="37" hidden="1">{"'gráf jan00'!$A$1:$AK$41"}</definedName>
    <definedName name="_ffp4589" localSheetId="36" hidden="1">{"'gráf jan00'!$A$1:$AK$41"}</definedName>
    <definedName name="_ffp4589" localSheetId="34" hidden="1">{"'gráf jan00'!$A$1:$AK$41"}</definedName>
    <definedName name="_ffp4589" localSheetId="35" hidden="1">{"'gráf jan00'!$A$1:$AK$41"}</definedName>
    <definedName name="_ffp4589" localSheetId="30" hidden="1">{"'gráf jan00'!$A$1:$AK$41"}</definedName>
    <definedName name="_ffp4589" hidden="1">{"'gráf jan00'!$A$1:$AK$41"}</definedName>
    <definedName name="_Fill" hidden="1">#REF!</definedName>
    <definedName name="_xlnm._FilterDatabase" localSheetId="4" hidden="1">'CRONO BENS'!$A$5:$AJ$69</definedName>
    <definedName name="_xlnm._FilterDatabase" localSheetId="5" hidden="1">'CRONO PROJETOS_TOPO'!$A$5:$AL$5</definedName>
    <definedName name="_xlnm._FilterDatabase" localSheetId="2" hidden="1">'CRONO SERV'!$A$5:$AI$743</definedName>
    <definedName name="_xlnm._FilterDatabase" localSheetId="16" hidden="1">'MC_SS 148'!$B$1:$B$51</definedName>
    <definedName name="_xlnm._FilterDatabase" localSheetId="14" hidden="1">'MC_SS 158'!$A$1:$A$17</definedName>
    <definedName name="_xlnm._FilterDatabase" localSheetId="13" hidden="1">'MC_SS 160'!$A$1:$A$17</definedName>
    <definedName name="_xlnm._FilterDatabase" localSheetId="11" hidden="1">'MC_SS 162'!$A$1:$A$47</definedName>
    <definedName name="_xlnm._FilterDatabase" localSheetId="10" hidden="1">'MC_SS 166'!$B$1:$B$48</definedName>
    <definedName name="_xlnm._FilterDatabase" localSheetId="7" hidden="1">'MC_SS 228'!$A$1:$A$17</definedName>
    <definedName name="_xlnm._FilterDatabase" localSheetId="33" hidden="1">'MC_SS 74'!$A$1:$A$46</definedName>
    <definedName name="_xlnm._FilterDatabase" localSheetId="32" hidden="1">'MC_SS 89'!$A$1:$A$26</definedName>
    <definedName name="_xlnm._FilterDatabase" localSheetId="31" hidden="1">'MC_SS 94'!$A$1:$A$68</definedName>
    <definedName name="_xlnm._FilterDatabase" localSheetId="29" hidden="1">'MC_SS 96'!$A$1:$A$119</definedName>
    <definedName name="_xlnm._FilterDatabase" localSheetId="28" hidden="1">'MC_SS 97'!$B$1:$B$128</definedName>
    <definedName name="_xlnm._FilterDatabase" localSheetId="27" hidden="1">'MC_SS 98'!$B$1:$B$88</definedName>
    <definedName name="_xlnm._FilterDatabase" localSheetId="22" hidden="1">MC_SS_126!$D$1:$D$62</definedName>
    <definedName name="_xlnm._FilterDatabase" localSheetId="19" hidden="1">MC_SS_132_2025!$A$1:$A$236</definedName>
    <definedName name="_xlnm._FilterDatabase" localSheetId="21" hidden="1">MC_SS_132_2026!$D$1:$D$32</definedName>
    <definedName name="_xlnm._FilterDatabase" localSheetId="20" hidden="1">MC_SS_133!$D$1:$D$76</definedName>
    <definedName name="_xlnm._FilterDatabase" localSheetId="18" hidden="1">MC_SS_135!$B$1:$B$96</definedName>
    <definedName name="_xlnm._FilterDatabase" localSheetId="15" hidden="1">MC_SS_157!$D$1:$D$62</definedName>
    <definedName name="_xlnm._FilterDatabase" localSheetId="34" hidden="1">MC_SS_63!$B$1:$B$306</definedName>
    <definedName name="_xlnm._FilterDatabase" localSheetId="30" hidden="1">MC_SS_90!$G$1:$G$440</definedName>
    <definedName name="_xlnm._FilterDatabase" localSheetId="6" hidden="1">'PREV. MENSAL MAIO26'!$A$2:$AH$50</definedName>
    <definedName name="_xlnm._FilterDatabase" localSheetId="1" hidden="1">'RESUMO CRON FINANC'!$A$5:$S$69</definedName>
    <definedName name="_xlnm._FilterDatabase" hidden="1">#REF!</definedName>
    <definedName name="_FL1">#REF!</definedName>
    <definedName name="_fol1">#REF!</definedName>
    <definedName name="_FOL10">#REF!</definedName>
    <definedName name="_FOL11">#REF!</definedName>
    <definedName name="_FOL12">#REF!</definedName>
    <definedName name="_FOL13">#REF!</definedName>
    <definedName name="_FOL14">#REF!</definedName>
    <definedName name="_FOL15">#REF!</definedName>
    <definedName name="_FOL16">#REF!</definedName>
    <definedName name="_fol2">#REF!:#REF!</definedName>
    <definedName name="_fol3">#REF!</definedName>
    <definedName name="_FOL4">#REF!</definedName>
    <definedName name="_FOL5">#REF!</definedName>
    <definedName name="_FOL6">#REF!</definedName>
    <definedName name="_FOL7">#REF!</definedName>
    <definedName name="_FOL8">#REF!</definedName>
    <definedName name="_FOL9">#REF!</definedName>
    <definedName name="_jun04" localSheetId="25" hidden="1">{"'gráf jan00'!$A$1:$AK$41"}</definedName>
    <definedName name="_jun04" localSheetId="16" hidden="1">{"'gráf jan00'!$A$1:$AK$41"}</definedName>
    <definedName name="_jun04" localSheetId="14" hidden="1">{"'gráf jan00'!$A$1:$AK$41"}</definedName>
    <definedName name="_jun04" localSheetId="13" hidden="1">{"'gráf jan00'!$A$1:$AK$41"}</definedName>
    <definedName name="_jun04" localSheetId="11" hidden="1">{"'gráf jan00'!$A$1:$AK$41"}</definedName>
    <definedName name="_jun04" localSheetId="10" hidden="1">{"'gráf jan00'!$A$1:$AK$41"}</definedName>
    <definedName name="_jun04" localSheetId="9" hidden="1">{"'gráf jan00'!$A$1:$AK$41"}</definedName>
    <definedName name="_jun04" localSheetId="8" hidden="1">{"'gráf jan00'!$A$1:$AK$41"}</definedName>
    <definedName name="_jun04" localSheetId="7" hidden="1">{"'gráf jan00'!$A$1:$AK$41"}</definedName>
    <definedName name="_jun04" localSheetId="33" hidden="1">{"'gráf jan00'!$A$1:$AK$41"}</definedName>
    <definedName name="_jun04" localSheetId="32" hidden="1">{"'gráf jan00'!$A$1:$AK$41"}</definedName>
    <definedName name="_jun04" localSheetId="31" hidden="1">{"'gráf jan00'!$A$1:$AK$41"}</definedName>
    <definedName name="_jun04" localSheetId="29" hidden="1">{"'gráf jan00'!$A$1:$AK$41"}</definedName>
    <definedName name="_jun04" localSheetId="28" hidden="1">{"'gráf jan00'!$A$1:$AK$41"}</definedName>
    <definedName name="_jun04" localSheetId="27" hidden="1">{"'gráf jan00'!$A$1:$AK$41"}</definedName>
    <definedName name="_jun04" localSheetId="24" hidden="1">{"'gráf jan00'!$A$1:$AK$41"}</definedName>
    <definedName name="_jun04" localSheetId="26" hidden="1">{"'gráf jan00'!$A$1:$AK$41"}</definedName>
    <definedName name="_jun04" localSheetId="23" hidden="1">{"'gráf jan00'!$A$1:$AK$41"}</definedName>
    <definedName name="_jun04" localSheetId="22" hidden="1">{"'gráf jan00'!$A$1:$AK$41"}</definedName>
    <definedName name="_jun04" localSheetId="19" hidden="1">{"'gráf jan00'!$A$1:$AK$41"}</definedName>
    <definedName name="_jun04" localSheetId="21" hidden="1">{"'gráf jan00'!$A$1:$AK$41"}</definedName>
    <definedName name="_jun04" localSheetId="20" hidden="1">{"'gráf jan00'!$A$1:$AK$41"}</definedName>
    <definedName name="_jun04" localSheetId="18" hidden="1">{"'gráf jan00'!$A$1:$AK$41"}</definedName>
    <definedName name="_jun04" localSheetId="17" hidden="1">{"'gráf jan00'!$A$1:$AK$41"}</definedName>
    <definedName name="_jun04" localSheetId="15" hidden="1">{"'gráf jan00'!$A$1:$AK$41"}</definedName>
    <definedName name="_jun04" localSheetId="12" hidden="1">{"'gráf jan00'!$A$1:$AK$41"}</definedName>
    <definedName name="_jun04" localSheetId="38" hidden="1">{"'gráf jan00'!$A$1:$AK$41"}</definedName>
    <definedName name="_jun04" localSheetId="37" hidden="1">{"'gráf jan00'!$A$1:$AK$41"}</definedName>
    <definedName name="_jun04" localSheetId="36" hidden="1">{"'gráf jan00'!$A$1:$AK$41"}</definedName>
    <definedName name="_jun04" localSheetId="34" hidden="1">{"'gráf jan00'!$A$1:$AK$41"}</definedName>
    <definedName name="_jun04" localSheetId="35" hidden="1">{"'gráf jan00'!$A$1:$AK$41"}</definedName>
    <definedName name="_jun04" localSheetId="30" hidden="1">{"'gráf jan00'!$A$1:$AK$41"}</definedName>
    <definedName name="_jun04" hidden="1">{"'gráf jan00'!$A$1:$AK$41"}</definedName>
    <definedName name="_Key1" hidden="1">#REF!</definedName>
    <definedName name="_Key2" hidden="1">#REF!</definedName>
    <definedName name="_ki2" localSheetId="25" hidden="1">{#N/A,#N/A,FALSE,"PCOL"}</definedName>
    <definedName name="_ki2" localSheetId="16" hidden="1">{#N/A,#N/A,FALSE,"PCOL"}</definedName>
    <definedName name="_ki2" localSheetId="14" hidden="1">{#N/A,#N/A,FALSE,"PCOL"}</definedName>
    <definedName name="_ki2" localSheetId="13" hidden="1">{#N/A,#N/A,FALSE,"PCOL"}</definedName>
    <definedName name="_ki2" localSheetId="11" hidden="1">{#N/A,#N/A,FALSE,"PCOL"}</definedName>
    <definedName name="_ki2" localSheetId="10" hidden="1">{#N/A,#N/A,FALSE,"PCOL"}</definedName>
    <definedName name="_ki2" localSheetId="9" hidden="1">{#N/A,#N/A,FALSE,"PCOL"}</definedName>
    <definedName name="_ki2" localSheetId="8" hidden="1">{#N/A,#N/A,FALSE,"PCOL"}</definedName>
    <definedName name="_ki2" localSheetId="7" hidden="1">{#N/A,#N/A,FALSE,"PCOL"}</definedName>
    <definedName name="_ki2" localSheetId="33" hidden="1">{#N/A,#N/A,FALSE,"PCOL"}</definedName>
    <definedName name="_ki2" localSheetId="32" hidden="1">{#N/A,#N/A,FALSE,"PCOL"}</definedName>
    <definedName name="_ki2" localSheetId="31" hidden="1">{#N/A,#N/A,FALSE,"PCOL"}</definedName>
    <definedName name="_ki2" localSheetId="29" hidden="1">{#N/A,#N/A,FALSE,"PCOL"}</definedName>
    <definedName name="_ki2" localSheetId="28" hidden="1">{#N/A,#N/A,FALSE,"PCOL"}</definedName>
    <definedName name="_ki2" localSheetId="27" hidden="1">{#N/A,#N/A,FALSE,"PCOL"}</definedName>
    <definedName name="_ki2" localSheetId="24" hidden="1">{#N/A,#N/A,FALSE,"PCOL"}</definedName>
    <definedName name="_ki2" localSheetId="26" hidden="1">{#N/A,#N/A,FALSE,"PCOL"}</definedName>
    <definedName name="_ki2" localSheetId="23" hidden="1">{#N/A,#N/A,FALSE,"PCOL"}</definedName>
    <definedName name="_ki2" localSheetId="22" hidden="1">{#N/A,#N/A,FALSE,"PCOL"}</definedName>
    <definedName name="_ki2" localSheetId="19" hidden="1">{#N/A,#N/A,FALSE,"PCOL"}</definedName>
    <definedName name="_ki2" localSheetId="21" hidden="1">{#N/A,#N/A,FALSE,"PCOL"}</definedName>
    <definedName name="_ki2" localSheetId="20" hidden="1">{#N/A,#N/A,FALSE,"PCOL"}</definedName>
    <definedName name="_ki2" localSheetId="18" hidden="1">{#N/A,#N/A,FALSE,"PCOL"}</definedName>
    <definedName name="_ki2" localSheetId="17" hidden="1">{#N/A,#N/A,FALSE,"PCOL"}</definedName>
    <definedName name="_ki2" localSheetId="15" hidden="1">{#N/A,#N/A,FALSE,"PCOL"}</definedName>
    <definedName name="_ki2" localSheetId="12" hidden="1">{#N/A,#N/A,FALSE,"PCOL"}</definedName>
    <definedName name="_ki2" localSheetId="38" hidden="1">{#N/A,#N/A,FALSE,"PCOL"}</definedName>
    <definedName name="_ki2" localSheetId="37" hidden="1">{#N/A,#N/A,FALSE,"PCOL"}</definedName>
    <definedName name="_ki2" localSheetId="36" hidden="1">{#N/A,#N/A,FALSE,"PCOL"}</definedName>
    <definedName name="_ki2" localSheetId="34" hidden="1">{#N/A,#N/A,FALSE,"PCOL"}</definedName>
    <definedName name="_ki2" localSheetId="35" hidden="1">{#N/A,#N/A,FALSE,"PCOL"}</definedName>
    <definedName name="_ki2" localSheetId="30" hidden="1">{#N/A,#N/A,FALSE,"PCOL"}</definedName>
    <definedName name="_ki2" hidden="1">{#N/A,#N/A,FALSE,"PCOL"}</definedName>
    <definedName name="_kub1">#REF!</definedName>
    <definedName name="_kub2">#REF!</definedName>
    <definedName name="_LI1">#REF!</definedName>
    <definedName name="_LI2">#REF!</definedName>
    <definedName name="_Lider">#REF!</definedName>
    <definedName name="_LUP1">#N/A</definedName>
    <definedName name="_LUP2">#N/A</definedName>
    <definedName name="_m">#REF!</definedName>
    <definedName name="_m___0">#REF!</definedName>
    <definedName name="_manufact">#REF!</definedName>
    <definedName name="_manufactr">#REF!</definedName>
    <definedName name="_MatMult_B" hidden="1">#REF!</definedName>
    <definedName name="_MOA1" localSheetId="25" hidden="1">{#N/A,#N/A,FALSE,"DEF1";#N/A,#N/A,FALSE,"DEF2";#N/A,#N/A,FALSE,"DEF3"}</definedName>
    <definedName name="_MOA1" localSheetId="16" hidden="1">{#N/A,#N/A,FALSE,"DEF1";#N/A,#N/A,FALSE,"DEF2";#N/A,#N/A,FALSE,"DEF3"}</definedName>
    <definedName name="_MOA1" localSheetId="14" hidden="1">{#N/A,#N/A,FALSE,"DEF1";#N/A,#N/A,FALSE,"DEF2";#N/A,#N/A,FALSE,"DEF3"}</definedName>
    <definedName name="_MOA1" localSheetId="13" hidden="1">{#N/A,#N/A,FALSE,"DEF1";#N/A,#N/A,FALSE,"DEF2";#N/A,#N/A,FALSE,"DEF3"}</definedName>
    <definedName name="_MOA1" localSheetId="11" hidden="1">{#N/A,#N/A,FALSE,"DEF1";#N/A,#N/A,FALSE,"DEF2";#N/A,#N/A,FALSE,"DEF3"}</definedName>
    <definedName name="_MOA1" localSheetId="10" hidden="1">{#N/A,#N/A,FALSE,"DEF1";#N/A,#N/A,FALSE,"DEF2";#N/A,#N/A,FALSE,"DEF3"}</definedName>
    <definedName name="_MOA1" localSheetId="9" hidden="1">{#N/A,#N/A,FALSE,"DEF1";#N/A,#N/A,FALSE,"DEF2";#N/A,#N/A,FALSE,"DEF3"}</definedName>
    <definedName name="_MOA1" localSheetId="8" hidden="1">{#N/A,#N/A,FALSE,"DEF1";#N/A,#N/A,FALSE,"DEF2";#N/A,#N/A,FALSE,"DEF3"}</definedName>
    <definedName name="_MOA1" localSheetId="7" hidden="1">{#N/A,#N/A,FALSE,"DEF1";#N/A,#N/A,FALSE,"DEF2";#N/A,#N/A,FALSE,"DEF3"}</definedName>
    <definedName name="_MOA1" localSheetId="33" hidden="1">{#N/A,#N/A,FALSE,"DEF1";#N/A,#N/A,FALSE,"DEF2";#N/A,#N/A,FALSE,"DEF3"}</definedName>
    <definedName name="_MOA1" localSheetId="32" hidden="1">{#N/A,#N/A,FALSE,"DEF1";#N/A,#N/A,FALSE,"DEF2";#N/A,#N/A,FALSE,"DEF3"}</definedName>
    <definedName name="_MOA1" localSheetId="31" hidden="1">{#N/A,#N/A,FALSE,"DEF1";#N/A,#N/A,FALSE,"DEF2";#N/A,#N/A,FALSE,"DEF3"}</definedName>
    <definedName name="_MOA1" localSheetId="29" hidden="1">{#N/A,#N/A,FALSE,"DEF1";#N/A,#N/A,FALSE,"DEF2";#N/A,#N/A,FALSE,"DEF3"}</definedName>
    <definedName name="_MOA1" localSheetId="28" hidden="1">{#N/A,#N/A,FALSE,"DEF1";#N/A,#N/A,FALSE,"DEF2";#N/A,#N/A,FALSE,"DEF3"}</definedName>
    <definedName name="_MOA1" localSheetId="27" hidden="1">{#N/A,#N/A,FALSE,"DEF1";#N/A,#N/A,FALSE,"DEF2";#N/A,#N/A,FALSE,"DEF3"}</definedName>
    <definedName name="_MOA1" localSheetId="24" hidden="1">{#N/A,#N/A,FALSE,"DEF1";#N/A,#N/A,FALSE,"DEF2";#N/A,#N/A,FALSE,"DEF3"}</definedName>
    <definedName name="_MOA1" localSheetId="26" hidden="1">{#N/A,#N/A,FALSE,"DEF1";#N/A,#N/A,FALSE,"DEF2";#N/A,#N/A,FALSE,"DEF3"}</definedName>
    <definedName name="_MOA1" localSheetId="23" hidden="1">{#N/A,#N/A,FALSE,"DEF1";#N/A,#N/A,FALSE,"DEF2";#N/A,#N/A,FALSE,"DEF3"}</definedName>
    <definedName name="_MOA1" localSheetId="22" hidden="1">{#N/A,#N/A,FALSE,"DEF1";#N/A,#N/A,FALSE,"DEF2";#N/A,#N/A,FALSE,"DEF3"}</definedName>
    <definedName name="_MOA1" localSheetId="19" hidden="1">{#N/A,#N/A,FALSE,"DEF1";#N/A,#N/A,FALSE,"DEF2";#N/A,#N/A,FALSE,"DEF3"}</definedName>
    <definedName name="_MOA1" localSheetId="21" hidden="1">{#N/A,#N/A,FALSE,"DEF1";#N/A,#N/A,FALSE,"DEF2";#N/A,#N/A,FALSE,"DEF3"}</definedName>
    <definedName name="_MOA1" localSheetId="20" hidden="1">{#N/A,#N/A,FALSE,"DEF1";#N/A,#N/A,FALSE,"DEF2";#N/A,#N/A,FALSE,"DEF3"}</definedName>
    <definedName name="_MOA1" localSheetId="18" hidden="1">{#N/A,#N/A,FALSE,"DEF1";#N/A,#N/A,FALSE,"DEF2";#N/A,#N/A,FALSE,"DEF3"}</definedName>
    <definedName name="_MOA1" localSheetId="17" hidden="1">{#N/A,#N/A,FALSE,"DEF1";#N/A,#N/A,FALSE,"DEF2";#N/A,#N/A,FALSE,"DEF3"}</definedName>
    <definedName name="_MOA1" localSheetId="15" hidden="1">{#N/A,#N/A,FALSE,"DEF1";#N/A,#N/A,FALSE,"DEF2";#N/A,#N/A,FALSE,"DEF3"}</definedName>
    <definedName name="_MOA1" localSheetId="12" hidden="1">{#N/A,#N/A,FALSE,"DEF1";#N/A,#N/A,FALSE,"DEF2";#N/A,#N/A,FALSE,"DEF3"}</definedName>
    <definedName name="_MOA1" localSheetId="38" hidden="1">{#N/A,#N/A,FALSE,"DEF1";#N/A,#N/A,FALSE,"DEF2";#N/A,#N/A,FALSE,"DEF3"}</definedName>
    <definedName name="_MOA1" localSheetId="37" hidden="1">{#N/A,#N/A,FALSE,"DEF1";#N/A,#N/A,FALSE,"DEF2";#N/A,#N/A,FALSE,"DEF3"}</definedName>
    <definedName name="_MOA1" localSheetId="36" hidden="1">{#N/A,#N/A,FALSE,"DEF1";#N/A,#N/A,FALSE,"DEF2";#N/A,#N/A,FALSE,"DEF3"}</definedName>
    <definedName name="_MOA1" localSheetId="34" hidden="1">{#N/A,#N/A,FALSE,"DEF1";#N/A,#N/A,FALSE,"DEF2";#N/A,#N/A,FALSE,"DEF3"}</definedName>
    <definedName name="_MOA1" localSheetId="35" hidden="1">{#N/A,#N/A,FALSE,"DEF1";#N/A,#N/A,FALSE,"DEF2";#N/A,#N/A,FALSE,"DEF3"}</definedName>
    <definedName name="_MOA1" localSheetId="30" hidden="1">{#N/A,#N/A,FALSE,"DEF1";#N/A,#N/A,FALSE,"DEF2";#N/A,#N/A,FALSE,"DEF3"}</definedName>
    <definedName name="_MOA1" hidden="1">{#N/A,#N/A,FALSE,"DEF1";#N/A,#N/A,FALSE,"DEF2";#N/A,#N/A,FALSE,"DEF3"}</definedName>
    <definedName name="_MOA2" localSheetId="25" hidden="1">{#N/A,#N/A,FALSE,"DEF1";#N/A,#N/A,FALSE,"DEF2";#N/A,#N/A,FALSE,"DEF3"}</definedName>
    <definedName name="_MOA2" localSheetId="16" hidden="1">{#N/A,#N/A,FALSE,"DEF1";#N/A,#N/A,FALSE,"DEF2";#N/A,#N/A,FALSE,"DEF3"}</definedName>
    <definedName name="_MOA2" localSheetId="14" hidden="1">{#N/A,#N/A,FALSE,"DEF1";#N/A,#N/A,FALSE,"DEF2";#N/A,#N/A,FALSE,"DEF3"}</definedName>
    <definedName name="_MOA2" localSheetId="13" hidden="1">{#N/A,#N/A,FALSE,"DEF1";#N/A,#N/A,FALSE,"DEF2";#N/A,#N/A,FALSE,"DEF3"}</definedName>
    <definedName name="_MOA2" localSheetId="11" hidden="1">{#N/A,#N/A,FALSE,"DEF1";#N/A,#N/A,FALSE,"DEF2";#N/A,#N/A,FALSE,"DEF3"}</definedName>
    <definedName name="_MOA2" localSheetId="10" hidden="1">{#N/A,#N/A,FALSE,"DEF1";#N/A,#N/A,FALSE,"DEF2";#N/A,#N/A,FALSE,"DEF3"}</definedName>
    <definedName name="_MOA2" localSheetId="9" hidden="1">{#N/A,#N/A,FALSE,"DEF1";#N/A,#N/A,FALSE,"DEF2";#N/A,#N/A,FALSE,"DEF3"}</definedName>
    <definedName name="_MOA2" localSheetId="8" hidden="1">{#N/A,#N/A,FALSE,"DEF1";#N/A,#N/A,FALSE,"DEF2";#N/A,#N/A,FALSE,"DEF3"}</definedName>
    <definedName name="_MOA2" localSheetId="7" hidden="1">{#N/A,#N/A,FALSE,"DEF1";#N/A,#N/A,FALSE,"DEF2";#N/A,#N/A,FALSE,"DEF3"}</definedName>
    <definedName name="_MOA2" localSheetId="33" hidden="1">{#N/A,#N/A,FALSE,"DEF1";#N/A,#N/A,FALSE,"DEF2";#N/A,#N/A,FALSE,"DEF3"}</definedName>
    <definedName name="_MOA2" localSheetId="32" hidden="1">{#N/A,#N/A,FALSE,"DEF1";#N/A,#N/A,FALSE,"DEF2";#N/A,#N/A,FALSE,"DEF3"}</definedName>
    <definedName name="_MOA2" localSheetId="31" hidden="1">{#N/A,#N/A,FALSE,"DEF1";#N/A,#N/A,FALSE,"DEF2";#N/A,#N/A,FALSE,"DEF3"}</definedName>
    <definedName name="_MOA2" localSheetId="29" hidden="1">{#N/A,#N/A,FALSE,"DEF1";#N/A,#N/A,FALSE,"DEF2";#N/A,#N/A,FALSE,"DEF3"}</definedName>
    <definedName name="_MOA2" localSheetId="28" hidden="1">{#N/A,#N/A,FALSE,"DEF1";#N/A,#N/A,FALSE,"DEF2";#N/A,#N/A,FALSE,"DEF3"}</definedName>
    <definedName name="_MOA2" localSheetId="27" hidden="1">{#N/A,#N/A,FALSE,"DEF1";#N/A,#N/A,FALSE,"DEF2";#N/A,#N/A,FALSE,"DEF3"}</definedName>
    <definedName name="_MOA2" localSheetId="24" hidden="1">{#N/A,#N/A,FALSE,"DEF1";#N/A,#N/A,FALSE,"DEF2";#N/A,#N/A,FALSE,"DEF3"}</definedName>
    <definedName name="_MOA2" localSheetId="26" hidden="1">{#N/A,#N/A,FALSE,"DEF1";#N/A,#N/A,FALSE,"DEF2";#N/A,#N/A,FALSE,"DEF3"}</definedName>
    <definedName name="_MOA2" localSheetId="23" hidden="1">{#N/A,#N/A,FALSE,"DEF1";#N/A,#N/A,FALSE,"DEF2";#N/A,#N/A,FALSE,"DEF3"}</definedName>
    <definedName name="_MOA2" localSheetId="22" hidden="1">{#N/A,#N/A,FALSE,"DEF1";#N/A,#N/A,FALSE,"DEF2";#N/A,#N/A,FALSE,"DEF3"}</definedName>
    <definedName name="_MOA2" localSheetId="19" hidden="1">{#N/A,#N/A,FALSE,"DEF1";#N/A,#N/A,FALSE,"DEF2";#N/A,#N/A,FALSE,"DEF3"}</definedName>
    <definedName name="_MOA2" localSheetId="21" hidden="1">{#N/A,#N/A,FALSE,"DEF1";#N/A,#N/A,FALSE,"DEF2";#N/A,#N/A,FALSE,"DEF3"}</definedName>
    <definedName name="_MOA2" localSheetId="20" hidden="1">{#N/A,#N/A,FALSE,"DEF1";#N/A,#N/A,FALSE,"DEF2";#N/A,#N/A,FALSE,"DEF3"}</definedName>
    <definedName name="_MOA2" localSheetId="18" hidden="1">{#N/A,#N/A,FALSE,"DEF1";#N/A,#N/A,FALSE,"DEF2";#N/A,#N/A,FALSE,"DEF3"}</definedName>
    <definedName name="_MOA2" localSheetId="17" hidden="1">{#N/A,#N/A,FALSE,"DEF1";#N/A,#N/A,FALSE,"DEF2";#N/A,#N/A,FALSE,"DEF3"}</definedName>
    <definedName name="_MOA2" localSheetId="15" hidden="1">{#N/A,#N/A,FALSE,"DEF1";#N/A,#N/A,FALSE,"DEF2";#N/A,#N/A,FALSE,"DEF3"}</definedName>
    <definedName name="_MOA2" localSheetId="12" hidden="1">{#N/A,#N/A,FALSE,"DEF1";#N/A,#N/A,FALSE,"DEF2";#N/A,#N/A,FALSE,"DEF3"}</definedName>
    <definedName name="_MOA2" localSheetId="38" hidden="1">{#N/A,#N/A,FALSE,"DEF1";#N/A,#N/A,FALSE,"DEF2";#N/A,#N/A,FALSE,"DEF3"}</definedName>
    <definedName name="_MOA2" localSheetId="37" hidden="1">{#N/A,#N/A,FALSE,"DEF1";#N/A,#N/A,FALSE,"DEF2";#N/A,#N/A,FALSE,"DEF3"}</definedName>
    <definedName name="_MOA2" localSheetId="36" hidden="1">{#N/A,#N/A,FALSE,"DEF1";#N/A,#N/A,FALSE,"DEF2";#N/A,#N/A,FALSE,"DEF3"}</definedName>
    <definedName name="_MOA2" localSheetId="34" hidden="1">{#N/A,#N/A,FALSE,"DEF1";#N/A,#N/A,FALSE,"DEF2";#N/A,#N/A,FALSE,"DEF3"}</definedName>
    <definedName name="_MOA2" localSheetId="35" hidden="1">{#N/A,#N/A,FALSE,"DEF1";#N/A,#N/A,FALSE,"DEF2";#N/A,#N/A,FALSE,"DEF3"}</definedName>
    <definedName name="_MOA2" localSheetId="30" hidden="1">{#N/A,#N/A,FALSE,"DEF1";#N/A,#N/A,FALSE,"DEF2";#N/A,#N/A,FALSE,"DEF3"}</definedName>
    <definedName name="_MOA2" hidden="1">{#N/A,#N/A,FALSE,"DEF1";#N/A,#N/A,FALSE,"DEF2";#N/A,#N/A,FALSE,"DEF3"}</definedName>
    <definedName name="_model">#REF!</definedName>
    <definedName name="_MTF1">#REF!</definedName>
    <definedName name="_MTF2">#REF!</definedName>
    <definedName name="_MTF3">#REF!</definedName>
    <definedName name="_MTF4">#REF!</definedName>
    <definedName name="_MTF5">#REF!</definedName>
    <definedName name="_MTF6">#REF!</definedName>
    <definedName name="_MTV1" localSheetId="1">[16]Plan1!$D$20:$G$41</definedName>
    <definedName name="_MTV1">#REF!</definedName>
    <definedName name="_MTV2" localSheetId="1">[17]Plan1!$E$20:$H$37</definedName>
    <definedName name="_MTV2">#REF!</definedName>
    <definedName name="_MTV3" localSheetId="1">[18]Plan1!$D$19:$G$32</definedName>
    <definedName name="_MTV3">#REF!</definedName>
    <definedName name="_MTV4" localSheetId="1">[19]Plan1!$C$20:$F$29</definedName>
    <definedName name="_MTV4">#REF!</definedName>
    <definedName name="_MTV5" localSheetId="1">[20]Plan1!$E$16:$G$20</definedName>
    <definedName name="_MTV5">#REF!</definedName>
    <definedName name="_n2" localSheetId="25" hidden="1">{#N/A,#N/A,FALSE,"PCOL"}</definedName>
    <definedName name="_n2" localSheetId="16" hidden="1">{#N/A,#N/A,FALSE,"PCOL"}</definedName>
    <definedName name="_n2" localSheetId="14" hidden="1">{#N/A,#N/A,FALSE,"PCOL"}</definedName>
    <definedName name="_n2" localSheetId="13" hidden="1">{#N/A,#N/A,FALSE,"PCOL"}</definedName>
    <definedName name="_n2" localSheetId="11" hidden="1">{#N/A,#N/A,FALSE,"PCOL"}</definedName>
    <definedName name="_n2" localSheetId="10" hidden="1">{#N/A,#N/A,FALSE,"PCOL"}</definedName>
    <definedName name="_n2" localSheetId="9" hidden="1">{#N/A,#N/A,FALSE,"PCOL"}</definedName>
    <definedName name="_n2" localSheetId="8" hidden="1">{#N/A,#N/A,FALSE,"PCOL"}</definedName>
    <definedName name="_n2" localSheetId="7" hidden="1">{#N/A,#N/A,FALSE,"PCOL"}</definedName>
    <definedName name="_n2" localSheetId="33" hidden="1">{#N/A,#N/A,FALSE,"PCOL"}</definedName>
    <definedName name="_n2" localSheetId="32" hidden="1">{#N/A,#N/A,FALSE,"PCOL"}</definedName>
    <definedName name="_n2" localSheetId="31" hidden="1">{#N/A,#N/A,FALSE,"PCOL"}</definedName>
    <definedName name="_n2" localSheetId="29" hidden="1">{#N/A,#N/A,FALSE,"PCOL"}</definedName>
    <definedName name="_n2" localSheetId="28" hidden="1">{#N/A,#N/A,FALSE,"PCOL"}</definedName>
    <definedName name="_n2" localSheetId="27" hidden="1">{#N/A,#N/A,FALSE,"PCOL"}</definedName>
    <definedName name="_n2" localSheetId="24" hidden="1">{#N/A,#N/A,FALSE,"PCOL"}</definedName>
    <definedName name="_n2" localSheetId="26" hidden="1">{#N/A,#N/A,FALSE,"PCOL"}</definedName>
    <definedName name="_n2" localSheetId="23" hidden="1">{#N/A,#N/A,FALSE,"PCOL"}</definedName>
    <definedName name="_n2" localSheetId="22" hidden="1">{#N/A,#N/A,FALSE,"PCOL"}</definedName>
    <definedName name="_n2" localSheetId="19" hidden="1">{#N/A,#N/A,FALSE,"PCOL"}</definedName>
    <definedName name="_n2" localSheetId="21" hidden="1">{#N/A,#N/A,FALSE,"PCOL"}</definedName>
    <definedName name="_n2" localSheetId="20" hidden="1">{#N/A,#N/A,FALSE,"PCOL"}</definedName>
    <definedName name="_n2" localSheetId="18" hidden="1">{#N/A,#N/A,FALSE,"PCOL"}</definedName>
    <definedName name="_n2" localSheetId="17" hidden="1">{#N/A,#N/A,FALSE,"PCOL"}</definedName>
    <definedName name="_n2" localSheetId="15" hidden="1">{#N/A,#N/A,FALSE,"PCOL"}</definedName>
    <definedName name="_n2" localSheetId="12" hidden="1">{#N/A,#N/A,FALSE,"PCOL"}</definedName>
    <definedName name="_n2" localSheetId="38" hidden="1">{#N/A,#N/A,FALSE,"PCOL"}</definedName>
    <definedName name="_n2" localSheetId="37" hidden="1">{#N/A,#N/A,FALSE,"PCOL"}</definedName>
    <definedName name="_n2" localSheetId="36" hidden="1">{#N/A,#N/A,FALSE,"PCOL"}</definedName>
    <definedName name="_n2" localSheetId="34" hidden="1">{#N/A,#N/A,FALSE,"PCOL"}</definedName>
    <definedName name="_n2" localSheetId="35" hidden="1">{#N/A,#N/A,FALSE,"PCOL"}</definedName>
    <definedName name="_n2" localSheetId="30" hidden="1">{#N/A,#N/A,FALSE,"PCOL"}</definedName>
    <definedName name="_n2" hidden="1">{#N/A,#N/A,FALSE,"PCOL"}</definedName>
    <definedName name="_of_sheet">#REF!</definedName>
    <definedName name="_Order1" localSheetId="4" hidden="1">#REF!</definedName>
    <definedName name="_Order1" localSheetId="5" hidden="1">#REF!</definedName>
    <definedName name="_Order1" localSheetId="2" hidden="1">#REF!</definedName>
    <definedName name="_Order1" localSheetId="25" hidden="1">#REF!</definedName>
    <definedName name="_Order1" localSheetId="16" hidden="1">#REF!</definedName>
    <definedName name="_Order1" localSheetId="14" hidden="1">#REF!</definedName>
    <definedName name="_Order1" localSheetId="13" hidden="1">#REF!</definedName>
    <definedName name="_Order1" localSheetId="11" hidden="1">#REF!</definedName>
    <definedName name="_Order1" localSheetId="10" hidden="1">#REF!</definedName>
    <definedName name="_Order1" localSheetId="9" hidden="1">#REF!</definedName>
    <definedName name="_Order1" localSheetId="8" hidden="1">#REF!</definedName>
    <definedName name="_Order1" localSheetId="7" hidden="1">#REF!</definedName>
    <definedName name="_Order1" localSheetId="33" hidden="1">#REF!</definedName>
    <definedName name="_Order1" localSheetId="32" hidden="1">#REF!</definedName>
    <definedName name="_Order1" localSheetId="31" hidden="1">#REF!</definedName>
    <definedName name="_Order1" localSheetId="29" hidden="1">#REF!</definedName>
    <definedName name="_Order1" localSheetId="28" hidden="1">#REF!</definedName>
    <definedName name="_Order1" localSheetId="27" hidden="1">#REF!</definedName>
    <definedName name="_Order1" localSheetId="24" hidden="1">#REF!</definedName>
    <definedName name="_Order1" localSheetId="26" hidden="1">#REF!</definedName>
    <definedName name="_Order1" localSheetId="23" hidden="1">#REF!</definedName>
    <definedName name="_Order1" localSheetId="22" hidden="1">#REF!</definedName>
    <definedName name="_Order1" localSheetId="19" hidden="1">#REF!</definedName>
    <definedName name="_Order1" localSheetId="21" hidden="1">#REF!</definedName>
    <definedName name="_Order1" localSheetId="20" hidden="1">#REF!</definedName>
    <definedName name="_Order1" localSheetId="18" hidden="1">#REF!</definedName>
    <definedName name="_Order1" localSheetId="17" hidden="1">#REF!</definedName>
    <definedName name="_Order1" localSheetId="15" hidden="1">#REF!</definedName>
    <definedName name="_Order1" localSheetId="12" hidden="1">#REF!</definedName>
    <definedName name="_Order1" localSheetId="38" hidden="1">#REF!</definedName>
    <definedName name="_Order1" localSheetId="37" hidden="1">#REF!</definedName>
    <definedName name="_Order1" localSheetId="36" hidden="1">#REF!</definedName>
    <definedName name="_Order1" localSheetId="34" hidden="1">#REF!</definedName>
    <definedName name="_Order1" localSheetId="35" hidden="1">#REF!</definedName>
    <definedName name="_Order1" localSheetId="30" hidden="1">#REF!</definedName>
    <definedName name="_Order1" localSheetId="1" hidden="1">#REF!</definedName>
    <definedName name="_Order1" hidden="1">255</definedName>
    <definedName name="_Order2" hidden="1">255</definedName>
    <definedName name="_OUT98" localSheetId="25" hidden="1">{#N/A,#N/A,TRUE,"Serviços"}</definedName>
    <definedName name="_OUT98" localSheetId="16" hidden="1">{#N/A,#N/A,TRUE,"Serviços"}</definedName>
    <definedName name="_OUT98" localSheetId="14" hidden="1">{#N/A,#N/A,TRUE,"Serviços"}</definedName>
    <definedName name="_OUT98" localSheetId="13" hidden="1">{#N/A,#N/A,TRUE,"Serviços"}</definedName>
    <definedName name="_OUT98" localSheetId="11" hidden="1">{#N/A,#N/A,TRUE,"Serviços"}</definedName>
    <definedName name="_OUT98" localSheetId="10" hidden="1">{#N/A,#N/A,TRUE,"Serviços"}</definedName>
    <definedName name="_OUT98" localSheetId="9" hidden="1">{#N/A,#N/A,TRUE,"Serviços"}</definedName>
    <definedName name="_OUT98" localSheetId="8" hidden="1">{#N/A,#N/A,TRUE,"Serviços"}</definedName>
    <definedName name="_OUT98" localSheetId="7" hidden="1">{#N/A,#N/A,TRUE,"Serviços"}</definedName>
    <definedName name="_OUT98" localSheetId="33" hidden="1">{#N/A,#N/A,TRUE,"Serviços"}</definedName>
    <definedName name="_OUT98" localSheetId="32" hidden="1">{#N/A,#N/A,TRUE,"Serviços"}</definedName>
    <definedName name="_OUT98" localSheetId="31" hidden="1">{#N/A,#N/A,TRUE,"Serviços"}</definedName>
    <definedName name="_OUT98" localSheetId="29" hidden="1">{#N/A,#N/A,TRUE,"Serviços"}</definedName>
    <definedName name="_OUT98" localSheetId="28" hidden="1">{#N/A,#N/A,TRUE,"Serviços"}</definedName>
    <definedName name="_OUT98" localSheetId="27" hidden="1">{#N/A,#N/A,TRUE,"Serviços"}</definedName>
    <definedName name="_OUT98" localSheetId="24" hidden="1">{#N/A,#N/A,TRUE,"Serviços"}</definedName>
    <definedName name="_OUT98" localSheetId="26" hidden="1">{#N/A,#N/A,TRUE,"Serviços"}</definedName>
    <definedName name="_OUT98" localSheetId="23" hidden="1">{#N/A,#N/A,TRUE,"Serviços"}</definedName>
    <definedName name="_OUT98" localSheetId="22" hidden="1">{#N/A,#N/A,TRUE,"Serviços"}</definedName>
    <definedName name="_OUT98" localSheetId="19" hidden="1">{#N/A,#N/A,TRUE,"Serviços"}</definedName>
    <definedName name="_OUT98" localSheetId="21" hidden="1">{#N/A,#N/A,TRUE,"Serviços"}</definedName>
    <definedName name="_OUT98" localSheetId="20" hidden="1">{#N/A,#N/A,TRUE,"Serviços"}</definedName>
    <definedName name="_OUT98" localSheetId="18" hidden="1">{#N/A,#N/A,TRUE,"Serviços"}</definedName>
    <definedName name="_OUT98" localSheetId="17" hidden="1">{#N/A,#N/A,TRUE,"Serviços"}</definedName>
    <definedName name="_OUT98" localSheetId="15" hidden="1">{#N/A,#N/A,TRUE,"Serviços"}</definedName>
    <definedName name="_OUT98" localSheetId="12" hidden="1">{#N/A,#N/A,TRUE,"Serviços"}</definedName>
    <definedName name="_OUT98" localSheetId="38" hidden="1">{#N/A,#N/A,TRUE,"Serviços"}</definedName>
    <definedName name="_OUT98" localSheetId="37" hidden="1">{#N/A,#N/A,TRUE,"Serviços"}</definedName>
    <definedName name="_OUT98" localSheetId="36" hidden="1">{#N/A,#N/A,TRUE,"Serviços"}</definedName>
    <definedName name="_OUT98" localSheetId="34" hidden="1">{#N/A,#N/A,TRUE,"Serviços"}</definedName>
    <definedName name="_OUT98" localSheetId="35" hidden="1">{#N/A,#N/A,TRUE,"Serviços"}</definedName>
    <definedName name="_OUT98" localSheetId="30" hidden="1">{#N/A,#N/A,TRUE,"Serviços"}</definedName>
    <definedName name="_OUT98" hidden="1">{#N/A,#N/A,TRUE,"Serviços"}</definedName>
    <definedName name="_p.reatia">#REF!</definedName>
    <definedName name="_p_order">#REF!</definedName>
    <definedName name="_Parse_Out" hidden="1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ga10">#REF!</definedName>
    <definedName name="_pga11">#REF!</definedName>
    <definedName name="_pga2">#REF!</definedName>
    <definedName name="_pga3">#REF!</definedName>
    <definedName name="_pga4">#REF!</definedName>
    <definedName name="_pga5">#REF!</definedName>
    <definedName name="_pga6">#REF!</definedName>
    <definedName name="_pga7">#REF!</definedName>
    <definedName name="_pga8">#REF!</definedName>
    <definedName name="_pga9">#REF!</definedName>
    <definedName name="_pid_no">#REF!</definedName>
    <definedName name="_PN10" localSheetId="25" hidden="1">{"'gráf jan00'!$A$1:$AK$41"}</definedName>
    <definedName name="_PN10" localSheetId="16" hidden="1">{"'gráf jan00'!$A$1:$AK$41"}</definedName>
    <definedName name="_PN10" localSheetId="14" hidden="1">{"'gráf jan00'!$A$1:$AK$41"}</definedName>
    <definedName name="_PN10" localSheetId="13" hidden="1">{"'gráf jan00'!$A$1:$AK$41"}</definedName>
    <definedName name="_PN10" localSheetId="11" hidden="1">{"'gráf jan00'!$A$1:$AK$41"}</definedName>
    <definedName name="_PN10" localSheetId="10" hidden="1">{"'gráf jan00'!$A$1:$AK$41"}</definedName>
    <definedName name="_PN10" localSheetId="9" hidden="1">{"'gráf jan00'!$A$1:$AK$41"}</definedName>
    <definedName name="_PN10" localSheetId="8" hidden="1">{"'gráf jan00'!$A$1:$AK$41"}</definedName>
    <definedName name="_PN10" localSheetId="7" hidden="1">{"'gráf jan00'!$A$1:$AK$41"}</definedName>
    <definedName name="_PN10" localSheetId="33" hidden="1">{"'gráf jan00'!$A$1:$AK$41"}</definedName>
    <definedName name="_PN10" localSheetId="32" hidden="1">{"'gráf jan00'!$A$1:$AK$41"}</definedName>
    <definedName name="_PN10" localSheetId="31" hidden="1">{"'gráf jan00'!$A$1:$AK$41"}</definedName>
    <definedName name="_PN10" localSheetId="29" hidden="1">{"'gráf jan00'!$A$1:$AK$41"}</definedName>
    <definedName name="_PN10" localSheetId="28" hidden="1">{"'gráf jan00'!$A$1:$AK$41"}</definedName>
    <definedName name="_PN10" localSheetId="27" hidden="1">{"'gráf jan00'!$A$1:$AK$41"}</definedName>
    <definedName name="_PN10" localSheetId="24" hidden="1">{"'gráf jan00'!$A$1:$AK$41"}</definedName>
    <definedName name="_PN10" localSheetId="26" hidden="1">{"'gráf jan00'!$A$1:$AK$41"}</definedName>
    <definedName name="_PN10" localSheetId="23" hidden="1">{"'gráf jan00'!$A$1:$AK$41"}</definedName>
    <definedName name="_PN10" localSheetId="22" hidden="1">{"'gráf jan00'!$A$1:$AK$41"}</definedName>
    <definedName name="_PN10" localSheetId="19" hidden="1">{"'gráf jan00'!$A$1:$AK$41"}</definedName>
    <definedName name="_PN10" localSheetId="21" hidden="1">{"'gráf jan00'!$A$1:$AK$41"}</definedName>
    <definedName name="_PN10" localSheetId="20" hidden="1">{"'gráf jan00'!$A$1:$AK$41"}</definedName>
    <definedName name="_PN10" localSheetId="18" hidden="1">{"'gráf jan00'!$A$1:$AK$41"}</definedName>
    <definedName name="_PN10" localSheetId="17" hidden="1">{"'gráf jan00'!$A$1:$AK$41"}</definedName>
    <definedName name="_PN10" localSheetId="15" hidden="1">{"'gráf jan00'!$A$1:$AK$41"}</definedName>
    <definedName name="_PN10" localSheetId="12" hidden="1">{"'gráf jan00'!$A$1:$AK$41"}</definedName>
    <definedName name="_PN10" localSheetId="38" hidden="1">{"'gráf jan00'!$A$1:$AK$41"}</definedName>
    <definedName name="_PN10" localSheetId="37" hidden="1">{"'gráf jan00'!$A$1:$AK$41"}</definedName>
    <definedName name="_PN10" localSheetId="36" hidden="1">{"'gráf jan00'!$A$1:$AK$41"}</definedName>
    <definedName name="_PN10" localSheetId="34" hidden="1">{"'gráf jan00'!$A$1:$AK$41"}</definedName>
    <definedName name="_PN10" localSheetId="35" hidden="1">{"'gráf jan00'!$A$1:$AK$41"}</definedName>
    <definedName name="_PN10" localSheetId="30" hidden="1">{"'gráf jan00'!$A$1:$AK$41"}</definedName>
    <definedName name="_PN10" hidden="1">{"'gráf jan00'!$A$1:$AK$41"}</definedName>
    <definedName name="_pod_mm">#REF!</definedName>
    <definedName name="_potencia">#REF!</definedName>
    <definedName name="_pppprr">#REF!</definedName>
    <definedName name="_Print_Area_MI">#REF!</definedName>
    <definedName name="_projectDescript">#REF!</definedName>
    <definedName name="_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1">#REF!</definedName>
    <definedName name="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ndimento">#REF!</definedName>
    <definedName name="_req_no">#REF!</definedName>
    <definedName name="_RES25">#REF!</definedName>
    <definedName name="_rev">#REF!</definedName>
    <definedName name="_rev.">#REF!</definedName>
    <definedName name="_RUN1">#REF!</definedName>
    <definedName name="_RUN2">#REF!</definedName>
    <definedName name="_service">#REF!</definedName>
    <definedName name="_sheet_no">#REF!</definedName>
    <definedName name="_sjp4">#REF!</definedName>
    <definedName name="_Sort" hidden="1">#REF!</definedName>
    <definedName name="_Subestação">#REF!</definedName>
    <definedName name="_tabelaDenominação">#REF!</definedName>
    <definedName name="_Tag_Carga">#REF!</definedName>
    <definedName name="_Tag_CCM">#REF!</definedName>
    <definedName name="_tag_no">#REF!</definedName>
    <definedName name="_Titulos_Impressão_IM">#REF!</definedName>
    <definedName name="_TK1">#REF!</definedName>
    <definedName name="_tk13">#REF!</definedName>
    <definedName name="_tk14">#REF!</definedName>
    <definedName name="_TK3">#REF!</definedName>
    <definedName name="_TK5">#REF!</definedName>
    <definedName name="_TK6">#REF!</definedName>
    <definedName name="_tk7">#REF!</definedName>
    <definedName name="_tk8">#REF!</definedName>
    <definedName name="_TOT1">"$#REF!.$#REF!$#REF!"</definedName>
    <definedName name="_TOT2">"$#REF!.$#REF!$#REF!"</definedName>
    <definedName name="_TOT3">#REF!</definedName>
    <definedName name="_TOT4">"$#REF!.$#REF!$#REF!"</definedName>
    <definedName name="_TOT5">"$#REF!.$#REF!$#REF!"</definedName>
    <definedName name="_TOT6">#REF!</definedName>
    <definedName name="_TOT7">#REF!</definedName>
    <definedName name="_TT1">#REF!</definedName>
    <definedName name="_TT2">#REF!</definedName>
    <definedName name="_TT4">#REF!</definedName>
    <definedName name="_v1" localSheetId="25" hidden="1">{"'REL CUSTODIF'!$B$1:$H$72"}</definedName>
    <definedName name="_v1" localSheetId="16" hidden="1">{"'REL CUSTODIF'!$B$1:$H$72"}</definedName>
    <definedName name="_v1" localSheetId="14" hidden="1">{"'REL CUSTODIF'!$B$1:$H$72"}</definedName>
    <definedName name="_v1" localSheetId="13" hidden="1">{"'REL CUSTODIF'!$B$1:$H$72"}</definedName>
    <definedName name="_v1" localSheetId="11" hidden="1">{"'REL CUSTODIF'!$B$1:$H$72"}</definedName>
    <definedName name="_v1" localSheetId="10" hidden="1">{"'REL CUSTODIF'!$B$1:$H$72"}</definedName>
    <definedName name="_v1" localSheetId="9" hidden="1">{"'REL CUSTODIF'!$B$1:$H$72"}</definedName>
    <definedName name="_v1" localSheetId="8" hidden="1">{"'REL CUSTODIF'!$B$1:$H$72"}</definedName>
    <definedName name="_v1" localSheetId="7" hidden="1">{"'REL CUSTODIF'!$B$1:$H$72"}</definedName>
    <definedName name="_v1" localSheetId="33" hidden="1">{"'REL CUSTODIF'!$B$1:$H$72"}</definedName>
    <definedName name="_v1" localSheetId="32" hidden="1">{"'REL CUSTODIF'!$B$1:$H$72"}</definedName>
    <definedName name="_v1" localSheetId="31" hidden="1">{"'REL CUSTODIF'!$B$1:$H$72"}</definedName>
    <definedName name="_v1" localSheetId="29" hidden="1">{"'REL CUSTODIF'!$B$1:$H$72"}</definedName>
    <definedName name="_v1" localSheetId="28" hidden="1">{"'REL CUSTODIF'!$B$1:$H$72"}</definedName>
    <definedName name="_v1" localSheetId="27" hidden="1">{"'REL CUSTODIF'!$B$1:$H$72"}</definedName>
    <definedName name="_v1" localSheetId="24" hidden="1">{"'REL CUSTODIF'!$B$1:$H$72"}</definedName>
    <definedName name="_v1" localSheetId="26" hidden="1">{"'REL CUSTODIF'!$B$1:$H$72"}</definedName>
    <definedName name="_v1" localSheetId="23" hidden="1">{"'REL CUSTODIF'!$B$1:$H$72"}</definedName>
    <definedName name="_v1" localSheetId="22" hidden="1">{"'REL CUSTODIF'!$B$1:$H$72"}</definedName>
    <definedName name="_v1" localSheetId="19" hidden="1">{"'REL CUSTODIF'!$B$1:$H$72"}</definedName>
    <definedName name="_v1" localSheetId="21" hidden="1">{"'REL CUSTODIF'!$B$1:$H$72"}</definedName>
    <definedName name="_v1" localSheetId="20" hidden="1">{"'REL CUSTODIF'!$B$1:$H$72"}</definedName>
    <definedName name="_v1" localSheetId="18" hidden="1">{"'REL CUSTODIF'!$B$1:$H$72"}</definedName>
    <definedName name="_v1" localSheetId="17" hidden="1">{"'REL CUSTODIF'!$B$1:$H$72"}</definedName>
    <definedName name="_v1" localSheetId="15" hidden="1">{"'REL CUSTODIF'!$B$1:$H$72"}</definedName>
    <definedName name="_v1" localSheetId="12" hidden="1">{"'REL CUSTODIF'!$B$1:$H$72"}</definedName>
    <definedName name="_v1" localSheetId="38" hidden="1">{"'REL CUSTODIF'!$B$1:$H$72"}</definedName>
    <definedName name="_v1" localSheetId="37" hidden="1">{"'REL CUSTODIF'!$B$1:$H$72"}</definedName>
    <definedName name="_v1" localSheetId="36" hidden="1">{"'REL CUSTODIF'!$B$1:$H$72"}</definedName>
    <definedName name="_v1" localSheetId="34" hidden="1">{"'REL CUSTODIF'!$B$1:$H$72"}</definedName>
    <definedName name="_v1" localSheetId="35" hidden="1">{"'REL CUSTODIF'!$B$1:$H$72"}</definedName>
    <definedName name="_v1" localSheetId="30" hidden="1">{"'REL CUSTODIF'!$B$1:$H$72"}</definedName>
    <definedName name="_v1" hidden="1">{"'REL CUSTODIF'!$B$1:$H$72"}</definedName>
    <definedName name="_wrn.pendenci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">#REF!</definedName>
    <definedName name="_x1" localSheetId="25" hidden="1">{"'REL CUSTODIF'!$B$1:$H$72"}</definedName>
    <definedName name="_x1" localSheetId="16" hidden="1">{"'REL CUSTODIF'!$B$1:$H$72"}</definedName>
    <definedName name="_x1" localSheetId="14" hidden="1">{"'REL CUSTODIF'!$B$1:$H$72"}</definedName>
    <definedName name="_x1" localSheetId="13" hidden="1">{"'REL CUSTODIF'!$B$1:$H$72"}</definedName>
    <definedName name="_x1" localSheetId="11" hidden="1">{"'REL CUSTODIF'!$B$1:$H$72"}</definedName>
    <definedName name="_x1" localSheetId="10" hidden="1">{"'REL CUSTODIF'!$B$1:$H$72"}</definedName>
    <definedName name="_x1" localSheetId="9" hidden="1">{"'REL CUSTODIF'!$B$1:$H$72"}</definedName>
    <definedName name="_x1" localSheetId="8" hidden="1">{"'REL CUSTODIF'!$B$1:$H$72"}</definedName>
    <definedName name="_x1" localSheetId="7" hidden="1">{"'REL CUSTODIF'!$B$1:$H$72"}</definedName>
    <definedName name="_x1" localSheetId="33" hidden="1">{"'REL CUSTODIF'!$B$1:$H$72"}</definedName>
    <definedName name="_x1" localSheetId="32" hidden="1">{"'REL CUSTODIF'!$B$1:$H$72"}</definedName>
    <definedName name="_x1" localSheetId="31" hidden="1">{"'REL CUSTODIF'!$B$1:$H$72"}</definedName>
    <definedName name="_x1" localSheetId="29" hidden="1">{"'REL CUSTODIF'!$B$1:$H$72"}</definedName>
    <definedName name="_x1" localSheetId="28" hidden="1">{"'REL CUSTODIF'!$B$1:$H$72"}</definedName>
    <definedName name="_x1" localSheetId="27" hidden="1">{"'REL CUSTODIF'!$B$1:$H$72"}</definedName>
    <definedName name="_x1" localSheetId="24" hidden="1">{"'REL CUSTODIF'!$B$1:$H$72"}</definedName>
    <definedName name="_x1" localSheetId="26" hidden="1">{"'REL CUSTODIF'!$B$1:$H$72"}</definedName>
    <definedName name="_x1" localSheetId="23" hidden="1">{"'REL CUSTODIF'!$B$1:$H$72"}</definedName>
    <definedName name="_x1" localSheetId="22" hidden="1">{"'REL CUSTODIF'!$B$1:$H$72"}</definedName>
    <definedName name="_x1" localSheetId="19" hidden="1">{"'REL CUSTODIF'!$B$1:$H$72"}</definedName>
    <definedName name="_x1" localSheetId="21" hidden="1">{"'REL CUSTODIF'!$B$1:$H$72"}</definedName>
    <definedName name="_x1" localSheetId="20" hidden="1">{"'REL CUSTODIF'!$B$1:$H$72"}</definedName>
    <definedName name="_x1" localSheetId="18" hidden="1">{"'REL CUSTODIF'!$B$1:$H$72"}</definedName>
    <definedName name="_x1" localSheetId="17" hidden="1">{"'REL CUSTODIF'!$B$1:$H$72"}</definedName>
    <definedName name="_x1" localSheetId="15" hidden="1">{"'REL CUSTODIF'!$B$1:$H$72"}</definedName>
    <definedName name="_x1" localSheetId="12" hidden="1">{"'REL CUSTODIF'!$B$1:$H$72"}</definedName>
    <definedName name="_x1" localSheetId="38" hidden="1">{"'REL CUSTODIF'!$B$1:$H$72"}</definedName>
    <definedName name="_x1" localSheetId="37" hidden="1">{"'REL CUSTODIF'!$B$1:$H$72"}</definedName>
    <definedName name="_x1" localSheetId="36" hidden="1">{"'REL CUSTODIF'!$B$1:$H$72"}</definedName>
    <definedName name="_x1" localSheetId="34" hidden="1">{"'REL CUSTODIF'!$B$1:$H$72"}</definedName>
    <definedName name="_x1" localSheetId="35" hidden="1">{"'REL CUSTODIF'!$B$1:$H$72"}</definedName>
    <definedName name="_x1" localSheetId="30" hidden="1">{"'REL CUSTODIF'!$B$1:$H$72"}</definedName>
    <definedName name="_x1" hidden="1">{"'REL CUSTODIF'!$B$1:$H$72"}</definedName>
    <definedName name="_x10" localSheetId="25" hidden="1">{"'REL CUSTODIF'!$B$1:$H$72"}</definedName>
    <definedName name="_x10" localSheetId="16" hidden="1">{"'REL CUSTODIF'!$B$1:$H$72"}</definedName>
    <definedName name="_x10" localSheetId="14" hidden="1">{"'REL CUSTODIF'!$B$1:$H$72"}</definedName>
    <definedName name="_x10" localSheetId="13" hidden="1">{"'REL CUSTODIF'!$B$1:$H$72"}</definedName>
    <definedName name="_x10" localSheetId="11" hidden="1">{"'REL CUSTODIF'!$B$1:$H$72"}</definedName>
    <definedName name="_x10" localSheetId="10" hidden="1">{"'REL CUSTODIF'!$B$1:$H$72"}</definedName>
    <definedName name="_x10" localSheetId="9" hidden="1">{"'REL CUSTODIF'!$B$1:$H$72"}</definedName>
    <definedName name="_x10" localSheetId="8" hidden="1">{"'REL CUSTODIF'!$B$1:$H$72"}</definedName>
    <definedName name="_x10" localSheetId="7" hidden="1">{"'REL CUSTODIF'!$B$1:$H$72"}</definedName>
    <definedName name="_x10" localSheetId="33" hidden="1">{"'REL CUSTODIF'!$B$1:$H$72"}</definedName>
    <definedName name="_x10" localSheetId="32" hidden="1">{"'REL CUSTODIF'!$B$1:$H$72"}</definedName>
    <definedName name="_x10" localSheetId="31" hidden="1">{"'REL CUSTODIF'!$B$1:$H$72"}</definedName>
    <definedName name="_x10" localSheetId="29" hidden="1">{"'REL CUSTODIF'!$B$1:$H$72"}</definedName>
    <definedName name="_x10" localSheetId="28" hidden="1">{"'REL CUSTODIF'!$B$1:$H$72"}</definedName>
    <definedName name="_x10" localSheetId="27" hidden="1">{"'REL CUSTODIF'!$B$1:$H$72"}</definedName>
    <definedName name="_x10" localSheetId="24" hidden="1">{"'REL CUSTODIF'!$B$1:$H$72"}</definedName>
    <definedName name="_x10" localSheetId="26" hidden="1">{"'REL CUSTODIF'!$B$1:$H$72"}</definedName>
    <definedName name="_x10" localSheetId="23" hidden="1">{"'REL CUSTODIF'!$B$1:$H$72"}</definedName>
    <definedName name="_x10" localSheetId="22" hidden="1">{"'REL CUSTODIF'!$B$1:$H$72"}</definedName>
    <definedName name="_x10" localSheetId="19" hidden="1">{"'REL CUSTODIF'!$B$1:$H$72"}</definedName>
    <definedName name="_x10" localSheetId="21" hidden="1">{"'REL CUSTODIF'!$B$1:$H$72"}</definedName>
    <definedName name="_x10" localSheetId="20" hidden="1">{"'REL CUSTODIF'!$B$1:$H$72"}</definedName>
    <definedName name="_x10" localSheetId="18" hidden="1">{"'REL CUSTODIF'!$B$1:$H$72"}</definedName>
    <definedName name="_x10" localSheetId="17" hidden="1">{"'REL CUSTODIF'!$B$1:$H$72"}</definedName>
    <definedName name="_x10" localSheetId="15" hidden="1">{"'REL CUSTODIF'!$B$1:$H$72"}</definedName>
    <definedName name="_x10" localSheetId="12" hidden="1">{"'REL CUSTODIF'!$B$1:$H$72"}</definedName>
    <definedName name="_x10" localSheetId="38" hidden="1">{"'REL CUSTODIF'!$B$1:$H$72"}</definedName>
    <definedName name="_x10" localSheetId="37" hidden="1">{"'REL CUSTODIF'!$B$1:$H$72"}</definedName>
    <definedName name="_x10" localSheetId="36" hidden="1">{"'REL CUSTODIF'!$B$1:$H$72"}</definedName>
    <definedName name="_x10" localSheetId="34" hidden="1">{"'REL CUSTODIF'!$B$1:$H$72"}</definedName>
    <definedName name="_x10" localSheetId="35" hidden="1">{"'REL CUSTODIF'!$B$1:$H$72"}</definedName>
    <definedName name="_x10" localSheetId="30" hidden="1">{"'REL CUSTODIF'!$B$1:$H$72"}</definedName>
    <definedName name="_x10" hidden="1">{"'REL CUSTODIF'!$B$1:$H$72"}</definedName>
    <definedName name="_x11" localSheetId="25" hidden="1">{"'REL CUSTODIF'!$B$1:$H$72"}</definedName>
    <definedName name="_x11" localSheetId="16" hidden="1">{"'REL CUSTODIF'!$B$1:$H$72"}</definedName>
    <definedName name="_x11" localSheetId="14" hidden="1">{"'REL CUSTODIF'!$B$1:$H$72"}</definedName>
    <definedName name="_x11" localSheetId="13" hidden="1">{"'REL CUSTODIF'!$B$1:$H$72"}</definedName>
    <definedName name="_x11" localSheetId="11" hidden="1">{"'REL CUSTODIF'!$B$1:$H$72"}</definedName>
    <definedName name="_x11" localSheetId="10" hidden="1">{"'REL CUSTODIF'!$B$1:$H$72"}</definedName>
    <definedName name="_x11" localSheetId="9" hidden="1">{"'REL CUSTODIF'!$B$1:$H$72"}</definedName>
    <definedName name="_x11" localSheetId="8" hidden="1">{"'REL CUSTODIF'!$B$1:$H$72"}</definedName>
    <definedName name="_x11" localSheetId="7" hidden="1">{"'REL CUSTODIF'!$B$1:$H$72"}</definedName>
    <definedName name="_x11" localSheetId="33" hidden="1">{"'REL CUSTODIF'!$B$1:$H$72"}</definedName>
    <definedName name="_x11" localSheetId="32" hidden="1">{"'REL CUSTODIF'!$B$1:$H$72"}</definedName>
    <definedName name="_x11" localSheetId="31" hidden="1">{"'REL CUSTODIF'!$B$1:$H$72"}</definedName>
    <definedName name="_x11" localSheetId="29" hidden="1">{"'REL CUSTODIF'!$B$1:$H$72"}</definedName>
    <definedName name="_x11" localSheetId="28" hidden="1">{"'REL CUSTODIF'!$B$1:$H$72"}</definedName>
    <definedName name="_x11" localSheetId="27" hidden="1">{"'REL CUSTODIF'!$B$1:$H$72"}</definedName>
    <definedName name="_x11" localSheetId="24" hidden="1">{"'REL CUSTODIF'!$B$1:$H$72"}</definedName>
    <definedName name="_x11" localSheetId="26" hidden="1">{"'REL CUSTODIF'!$B$1:$H$72"}</definedName>
    <definedName name="_x11" localSheetId="23" hidden="1">{"'REL CUSTODIF'!$B$1:$H$72"}</definedName>
    <definedName name="_x11" localSheetId="22" hidden="1">{"'REL CUSTODIF'!$B$1:$H$72"}</definedName>
    <definedName name="_x11" localSheetId="19" hidden="1">{"'REL CUSTODIF'!$B$1:$H$72"}</definedName>
    <definedName name="_x11" localSheetId="21" hidden="1">{"'REL CUSTODIF'!$B$1:$H$72"}</definedName>
    <definedName name="_x11" localSheetId="20" hidden="1">{"'REL CUSTODIF'!$B$1:$H$72"}</definedName>
    <definedName name="_x11" localSheetId="18" hidden="1">{"'REL CUSTODIF'!$B$1:$H$72"}</definedName>
    <definedName name="_x11" localSheetId="17" hidden="1">{"'REL CUSTODIF'!$B$1:$H$72"}</definedName>
    <definedName name="_x11" localSheetId="15" hidden="1">{"'REL CUSTODIF'!$B$1:$H$72"}</definedName>
    <definedName name="_x11" localSheetId="12" hidden="1">{"'REL CUSTODIF'!$B$1:$H$72"}</definedName>
    <definedName name="_x11" localSheetId="38" hidden="1">{"'REL CUSTODIF'!$B$1:$H$72"}</definedName>
    <definedName name="_x11" localSheetId="37" hidden="1">{"'REL CUSTODIF'!$B$1:$H$72"}</definedName>
    <definedName name="_x11" localSheetId="36" hidden="1">{"'REL CUSTODIF'!$B$1:$H$72"}</definedName>
    <definedName name="_x11" localSheetId="34" hidden="1">{"'REL CUSTODIF'!$B$1:$H$72"}</definedName>
    <definedName name="_x11" localSheetId="35" hidden="1">{"'REL CUSTODIF'!$B$1:$H$72"}</definedName>
    <definedName name="_x11" localSheetId="30" hidden="1">{"'REL CUSTODIF'!$B$1:$H$72"}</definedName>
    <definedName name="_x11" hidden="1">{"'REL CUSTODIF'!$B$1:$H$72"}</definedName>
    <definedName name="_x12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9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8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7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x12" hidden="1">{#N/A,#N/A,FALSE,"Suprimentos";#N/A,#N/A,FALSE,"Medicina e Segurança";#N/A,#N/A,FALSE,"Administração";#N/A,#N/A,FALSE,"Meio Ambiente";#N/A,#N/A,FALSE,"Operação (Mina)";#N/A,#N/A,FALSE,"Operação (Porto)"}</definedName>
    <definedName name="_x13" localSheetId="25" hidden="1">{"'REL CUSTODIF'!$B$1:$H$72"}</definedName>
    <definedName name="_x13" localSheetId="16" hidden="1">{"'REL CUSTODIF'!$B$1:$H$72"}</definedName>
    <definedName name="_x13" localSheetId="14" hidden="1">{"'REL CUSTODIF'!$B$1:$H$72"}</definedName>
    <definedName name="_x13" localSheetId="13" hidden="1">{"'REL CUSTODIF'!$B$1:$H$72"}</definedName>
    <definedName name="_x13" localSheetId="11" hidden="1">{"'REL CUSTODIF'!$B$1:$H$72"}</definedName>
    <definedName name="_x13" localSheetId="10" hidden="1">{"'REL CUSTODIF'!$B$1:$H$72"}</definedName>
    <definedName name="_x13" localSheetId="9" hidden="1">{"'REL CUSTODIF'!$B$1:$H$72"}</definedName>
    <definedName name="_x13" localSheetId="8" hidden="1">{"'REL CUSTODIF'!$B$1:$H$72"}</definedName>
    <definedName name="_x13" localSheetId="7" hidden="1">{"'REL CUSTODIF'!$B$1:$H$72"}</definedName>
    <definedName name="_x13" localSheetId="33" hidden="1">{"'REL CUSTODIF'!$B$1:$H$72"}</definedName>
    <definedName name="_x13" localSheetId="32" hidden="1">{"'REL CUSTODIF'!$B$1:$H$72"}</definedName>
    <definedName name="_x13" localSheetId="31" hidden="1">{"'REL CUSTODIF'!$B$1:$H$72"}</definedName>
    <definedName name="_x13" localSheetId="29" hidden="1">{"'REL CUSTODIF'!$B$1:$H$72"}</definedName>
    <definedName name="_x13" localSheetId="28" hidden="1">{"'REL CUSTODIF'!$B$1:$H$72"}</definedName>
    <definedName name="_x13" localSheetId="27" hidden="1">{"'REL CUSTODIF'!$B$1:$H$72"}</definedName>
    <definedName name="_x13" localSheetId="24" hidden="1">{"'REL CUSTODIF'!$B$1:$H$72"}</definedName>
    <definedName name="_x13" localSheetId="26" hidden="1">{"'REL CUSTODIF'!$B$1:$H$72"}</definedName>
    <definedName name="_x13" localSheetId="23" hidden="1">{"'REL CUSTODIF'!$B$1:$H$72"}</definedName>
    <definedName name="_x13" localSheetId="22" hidden="1">{"'REL CUSTODIF'!$B$1:$H$72"}</definedName>
    <definedName name="_x13" localSheetId="19" hidden="1">{"'REL CUSTODIF'!$B$1:$H$72"}</definedName>
    <definedName name="_x13" localSheetId="21" hidden="1">{"'REL CUSTODIF'!$B$1:$H$72"}</definedName>
    <definedName name="_x13" localSheetId="20" hidden="1">{"'REL CUSTODIF'!$B$1:$H$72"}</definedName>
    <definedName name="_x13" localSheetId="18" hidden="1">{"'REL CUSTODIF'!$B$1:$H$72"}</definedName>
    <definedName name="_x13" localSheetId="17" hidden="1">{"'REL CUSTODIF'!$B$1:$H$72"}</definedName>
    <definedName name="_x13" localSheetId="15" hidden="1">{"'REL CUSTODIF'!$B$1:$H$72"}</definedName>
    <definedName name="_x13" localSheetId="12" hidden="1">{"'REL CUSTODIF'!$B$1:$H$72"}</definedName>
    <definedName name="_x13" localSheetId="38" hidden="1">{"'REL CUSTODIF'!$B$1:$H$72"}</definedName>
    <definedName name="_x13" localSheetId="37" hidden="1">{"'REL CUSTODIF'!$B$1:$H$72"}</definedName>
    <definedName name="_x13" localSheetId="36" hidden="1">{"'REL CUSTODIF'!$B$1:$H$72"}</definedName>
    <definedName name="_x13" localSheetId="34" hidden="1">{"'REL CUSTODIF'!$B$1:$H$72"}</definedName>
    <definedName name="_x13" localSheetId="35" hidden="1">{"'REL CUSTODIF'!$B$1:$H$72"}</definedName>
    <definedName name="_x13" localSheetId="30" hidden="1">{"'REL CUSTODIF'!$B$1:$H$72"}</definedName>
    <definedName name="_x13" hidden="1">{"'REL CUSTODIF'!$B$1:$H$72"}</definedName>
    <definedName name="_x2" localSheetId="25" hidden="1">{"'REL CUSTODIF'!$B$1:$H$72"}</definedName>
    <definedName name="_x2" localSheetId="16" hidden="1">{"'REL CUSTODIF'!$B$1:$H$72"}</definedName>
    <definedName name="_x2" localSheetId="14" hidden="1">{"'REL CUSTODIF'!$B$1:$H$72"}</definedName>
    <definedName name="_x2" localSheetId="13" hidden="1">{"'REL CUSTODIF'!$B$1:$H$72"}</definedName>
    <definedName name="_x2" localSheetId="11" hidden="1">{"'REL CUSTODIF'!$B$1:$H$72"}</definedName>
    <definedName name="_x2" localSheetId="10" hidden="1">{"'REL CUSTODIF'!$B$1:$H$72"}</definedName>
    <definedName name="_x2" localSheetId="9" hidden="1">{"'REL CUSTODIF'!$B$1:$H$72"}</definedName>
    <definedName name="_x2" localSheetId="8" hidden="1">{"'REL CUSTODIF'!$B$1:$H$72"}</definedName>
    <definedName name="_x2" localSheetId="7" hidden="1">{"'REL CUSTODIF'!$B$1:$H$72"}</definedName>
    <definedName name="_x2" localSheetId="33" hidden="1">{"'REL CUSTODIF'!$B$1:$H$72"}</definedName>
    <definedName name="_x2" localSheetId="32" hidden="1">{"'REL CUSTODIF'!$B$1:$H$72"}</definedName>
    <definedName name="_x2" localSheetId="31" hidden="1">{"'REL CUSTODIF'!$B$1:$H$72"}</definedName>
    <definedName name="_x2" localSheetId="29" hidden="1">{"'REL CUSTODIF'!$B$1:$H$72"}</definedName>
    <definedName name="_x2" localSheetId="28" hidden="1">{"'REL CUSTODIF'!$B$1:$H$72"}</definedName>
    <definedName name="_x2" localSheetId="27" hidden="1">{"'REL CUSTODIF'!$B$1:$H$72"}</definedName>
    <definedName name="_x2" localSheetId="24" hidden="1">{"'REL CUSTODIF'!$B$1:$H$72"}</definedName>
    <definedName name="_x2" localSheetId="26" hidden="1">{"'REL CUSTODIF'!$B$1:$H$72"}</definedName>
    <definedName name="_x2" localSheetId="23" hidden="1">{"'REL CUSTODIF'!$B$1:$H$72"}</definedName>
    <definedName name="_x2" localSheetId="22" hidden="1">{"'REL CUSTODIF'!$B$1:$H$72"}</definedName>
    <definedName name="_x2" localSheetId="19" hidden="1">{"'REL CUSTODIF'!$B$1:$H$72"}</definedName>
    <definedName name="_x2" localSheetId="21" hidden="1">{"'REL CUSTODIF'!$B$1:$H$72"}</definedName>
    <definedName name="_x2" localSheetId="20" hidden="1">{"'REL CUSTODIF'!$B$1:$H$72"}</definedName>
    <definedName name="_x2" localSheetId="18" hidden="1">{"'REL CUSTODIF'!$B$1:$H$72"}</definedName>
    <definedName name="_x2" localSheetId="17" hidden="1">{"'REL CUSTODIF'!$B$1:$H$72"}</definedName>
    <definedName name="_x2" localSheetId="15" hidden="1">{"'REL CUSTODIF'!$B$1:$H$72"}</definedName>
    <definedName name="_x2" localSheetId="12" hidden="1">{"'REL CUSTODIF'!$B$1:$H$72"}</definedName>
    <definedName name="_x2" localSheetId="38" hidden="1">{"'REL CUSTODIF'!$B$1:$H$72"}</definedName>
    <definedName name="_x2" localSheetId="37" hidden="1">{"'REL CUSTODIF'!$B$1:$H$72"}</definedName>
    <definedName name="_x2" localSheetId="36" hidden="1">{"'REL CUSTODIF'!$B$1:$H$72"}</definedName>
    <definedName name="_x2" localSheetId="34" hidden="1">{"'REL CUSTODIF'!$B$1:$H$72"}</definedName>
    <definedName name="_x2" localSheetId="35" hidden="1">{"'REL CUSTODIF'!$B$1:$H$72"}</definedName>
    <definedName name="_x2" localSheetId="30" hidden="1">{"'REL CUSTODIF'!$B$1:$H$72"}</definedName>
    <definedName name="_x2" hidden="1">{"'REL CUSTODIF'!$B$1:$H$72"}</definedName>
    <definedName name="_x20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9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8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7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x20" hidden="1">{#N/A,#N/A,FALSE,"Suprimentos";#N/A,#N/A,FALSE,"Medicina e Segurança";#N/A,#N/A,FALSE,"Administração";#N/A,#N/A,FALSE,"Meio Ambiente";#N/A,#N/A,FALSE,"Operação (Mina)";#N/A,#N/A,FALSE,"Operação (Porto)"}</definedName>
    <definedName name="_x3" localSheetId="25" hidden="1">{"'REL CUSTODIF'!$B$1:$H$72"}</definedName>
    <definedName name="_x3" localSheetId="16" hidden="1">{"'REL CUSTODIF'!$B$1:$H$72"}</definedName>
    <definedName name="_x3" localSheetId="14" hidden="1">{"'REL CUSTODIF'!$B$1:$H$72"}</definedName>
    <definedName name="_x3" localSheetId="13" hidden="1">{"'REL CUSTODIF'!$B$1:$H$72"}</definedName>
    <definedName name="_x3" localSheetId="11" hidden="1">{"'REL CUSTODIF'!$B$1:$H$72"}</definedName>
    <definedName name="_x3" localSheetId="10" hidden="1">{"'REL CUSTODIF'!$B$1:$H$72"}</definedName>
    <definedName name="_x3" localSheetId="9" hidden="1">{"'REL CUSTODIF'!$B$1:$H$72"}</definedName>
    <definedName name="_x3" localSheetId="8" hidden="1">{"'REL CUSTODIF'!$B$1:$H$72"}</definedName>
    <definedName name="_x3" localSheetId="7" hidden="1">{"'REL CUSTODIF'!$B$1:$H$72"}</definedName>
    <definedName name="_x3" localSheetId="33" hidden="1">{"'REL CUSTODIF'!$B$1:$H$72"}</definedName>
    <definedName name="_x3" localSheetId="32" hidden="1">{"'REL CUSTODIF'!$B$1:$H$72"}</definedName>
    <definedName name="_x3" localSheetId="31" hidden="1">{"'REL CUSTODIF'!$B$1:$H$72"}</definedName>
    <definedName name="_x3" localSheetId="29" hidden="1">{"'REL CUSTODIF'!$B$1:$H$72"}</definedName>
    <definedName name="_x3" localSheetId="28" hidden="1">{"'REL CUSTODIF'!$B$1:$H$72"}</definedName>
    <definedName name="_x3" localSheetId="27" hidden="1">{"'REL CUSTODIF'!$B$1:$H$72"}</definedName>
    <definedName name="_x3" localSheetId="24" hidden="1">{"'REL CUSTODIF'!$B$1:$H$72"}</definedName>
    <definedName name="_x3" localSheetId="26" hidden="1">{"'REL CUSTODIF'!$B$1:$H$72"}</definedName>
    <definedName name="_x3" localSheetId="23" hidden="1">{"'REL CUSTODIF'!$B$1:$H$72"}</definedName>
    <definedName name="_x3" localSheetId="22" hidden="1">{"'REL CUSTODIF'!$B$1:$H$72"}</definedName>
    <definedName name="_x3" localSheetId="19" hidden="1">{"'REL CUSTODIF'!$B$1:$H$72"}</definedName>
    <definedName name="_x3" localSheetId="21" hidden="1">{"'REL CUSTODIF'!$B$1:$H$72"}</definedName>
    <definedName name="_x3" localSheetId="20" hidden="1">{"'REL CUSTODIF'!$B$1:$H$72"}</definedName>
    <definedName name="_x3" localSheetId="18" hidden="1">{"'REL CUSTODIF'!$B$1:$H$72"}</definedName>
    <definedName name="_x3" localSheetId="17" hidden="1">{"'REL CUSTODIF'!$B$1:$H$72"}</definedName>
    <definedName name="_x3" localSheetId="15" hidden="1">{"'REL CUSTODIF'!$B$1:$H$72"}</definedName>
    <definedName name="_x3" localSheetId="12" hidden="1">{"'REL CUSTODIF'!$B$1:$H$72"}</definedName>
    <definedName name="_x3" localSheetId="38" hidden="1">{"'REL CUSTODIF'!$B$1:$H$72"}</definedName>
    <definedName name="_x3" localSheetId="37" hidden="1">{"'REL CUSTODIF'!$B$1:$H$72"}</definedName>
    <definedName name="_x3" localSheetId="36" hidden="1">{"'REL CUSTODIF'!$B$1:$H$72"}</definedName>
    <definedName name="_x3" localSheetId="34" hidden="1">{"'REL CUSTODIF'!$B$1:$H$72"}</definedName>
    <definedName name="_x3" localSheetId="35" hidden="1">{"'REL CUSTODIF'!$B$1:$H$72"}</definedName>
    <definedName name="_x3" localSheetId="30" hidden="1">{"'REL CUSTODIF'!$B$1:$H$72"}</definedName>
    <definedName name="_x3" hidden="1">{"'REL CUSTODIF'!$B$1:$H$72"}</definedName>
    <definedName name="_x4" localSheetId="25" hidden="1">{"'REL CUSTODIF'!$B$1:$H$72"}</definedName>
    <definedName name="_x4" localSheetId="16" hidden="1">{"'REL CUSTODIF'!$B$1:$H$72"}</definedName>
    <definedName name="_x4" localSheetId="14" hidden="1">{"'REL CUSTODIF'!$B$1:$H$72"}</definedName>
    <definedName name="_x4" localSheetId="13" hidden="1">{"'REL CUSTODIF'!$B$1:$H$72"}</definedName>
    <definedName name="_x4" localSheetId="11" hidden="1">{"'REL CUSTODIF'!$B$1:$H$72"}</definedName>
    <definedName name="_x4" localSheetId="10" hidden="1">{"'REL CUSTODIF'!$B$1:$H$72"}</definedName>
    <definedName name="_x4" localSheetId="9" hidden="1">{"'REL CUSTODIF'!$B$1:$H$72"}</definedName>
    <definedName name="_x4" localSheetId="8" hidden="1">{"'REL CUSTODIF'!$B$1:$H$72"}</definedName>
    <definedName name="_x4" localSheetId="7" hidden="1">{"'REL CUSTODIF'!$B$1:$H$72"}</definedName>
    <definedName name="_x4" localSheetId="33" hidden="1">{"'REL CUSTODIF'!$B$1:$H$72"}</definedName>
    <definedName name="_x4" localSheetId="32" hidden="1">{"'REL CUSTODIF'!$B$1:$H$72"}</definedName>
    <definedName name="_x4" localSheetId="31" hidden="1">{"'REL CUSTODIF'!$B$1:$H$72"}</definedName>
    <definedName name="_x4" localSheetId="29" hidden="1">{"'REL CUSTODIF'!$B$1:$H$72"}</definedName>
    <definedName name="_x4" localSheetId="28" hidden="1">{"'REL CUSTODIF'!$B$1:$H$72"}</definedName>
    <definedName name="_x4" localSheetId="27" hidden="1">{"'REL CUSTODIF'!$B$1:$H$72"}</definedName>
    <definedName name="_x4" localSheetId="24" hidden="1">{"'REL CUSTODIF'!$B$1:$H$72"}</definedName>
    <definedName name="_x4" localSheetId="26" hidden="1">{"'REL CUSTODIF'!$B$1:$H$72"}</definedName>
    <definedName name="_x4" localSheetId="23" hidden="1">{"'REL CUSTODIF'!$B$1:$H$72"}</definedName>
    <definedName name="_x4" localSheetId="22" hidden="1">{"'REL CUSTODIF'!$B$1:$H$72"}</definedName>
    <definedName name="_x4" localSheetId="19" hidden="1">{"'REL CUSTODIF'!$B$1:$H$72"}</definedName>
    <definedName name="_x4" localSheetId="21" hidden="1">{"'REL CUSTODIF'!$B$1:$H$72"}</definedName>
    <definedName name="_x4" localSheetId="20" hidden="1">{"'REL CUSTODIF'!$B$1:$H$72"}</definedName>
    <definedName name="_x4" localSheetId="18" hidden="1">{"'REL CUSTODIF'!$B$1:$H$72"}</definedName>
    <definedName name="_x4" localSheetId="17" hidden="1">{"'REL CUSTODIF'!$B$1:$H$72"}</definedName>
    <definedName name="_x4" localSheetId="15" hidden="1">{"'REL CUSTODIF'!$B$1:$H$72"}</definedName>
    <definedName name="_x4" localSheetId="12" hidden="1">{"'REL CUSTODIF'!$B$1:$H$72"}</definedName>
    <definedName name="_x4" localSheetId="38" hidden="1">{"'REL CUSTODIF'!$B$1:$H$72"}</definedName>
    <definedName name="_x4" localSheetId="37" hidden="1">{"'REL CUSTODIF'!$B$1:$H$72"}</definedName>
    <definedName name="_x4" localSheetId="36" hidden="1">{"'REL CUSTODIF'!$B$1:$H$72"}</definedName>
    <definedName name="_x4" localSheetId="34" hidden="1">{"'REL CUSTODIF'!$B$1:$H$72"}</definedName>
    <definedName name="_x4" localSheetId="35" hidden="1">{"'REL CUSTODIF'!$B$1:$H$72"}</definedName>
    <definedName name="_x4" localSheetId="30" hidden="1">{"'REL CUSTODIF'!$B$1:$H$72"}</definedName>
    <definedName name="_x4" hidden="1">{"'REL CUSTODIF'!$B$1:$H$72"}</definedName>
    <definedName name="_x5" localSheetId="25" hidden="1">{"'REL CUSTODIF'!$B$1:$H$72"}</definedName>
    <definedName name="_x5" localSheetId="16" hidden="1">{"'REL CUSTODIF'!$B$1:$H$72"}</definedName>
    <definedName name="_x5" localSheetId="14" hidden="1">{"'REL CUSTODIF'!$B$1:$H$72"}</definedName>
    <definedName name="_x5" localSheetId="13" hidden="1">{"'REL CUSTODIF'!$B$1:$H$72"}</definedName>
    <definedName name="_x5" localSheetId="11" hidden="1">{"'REL CUSTODIF'!$B$1:$H$72"}</definedName>
    <definedName name="_x5" localSheetId="10" hidden="1">{"'REL CUSTODIF'!$B$1:$H$72"}</definedName>
    <definedName name="_x5" localSheetId="9" hidden="1">{"'REL CUSTODIF'!$B$1:$H$72"}</definedName>
    <definedName name="_x5" localSheetId="8" hidden="1">{"'REL CUSTODIF'!$B$1:$H$72"}</definedName>
    <definedName name="_x5" localSheetId="7" hidden="1">{"'REL CUSTODIF'!$B$1:$H$72"}</definedName>
    <definedName name="_x5" localSheetId="33" hidden="1">{"'REL CUSTODIF'!$B$1:$H$72"}</definedName>
    <definedName name="_x5" localSheetId="32" hidden="1">{"'REL CUSTODIF'!$B$1:$H$72"}</definedName>
    <definedName name="_x5" localSheetId="31" hidden="1">{"'REL CUSTODIF'!$B$1:$H$72"}</definedName>
    <definedName name="_x5" localSheetId="29" hidden="1">{"'REL CUSTODIF'!$B$1:$H$72"}</definedName>
    <definedName name="_x5" localSheetId="28" hidden="1">{"'REL CUSTODIF'!$B$1:$H$72"}</definedName>
    <definedName name="_x5" localSheetId="27" hidden="1">{"'REL CUSTODIF'!$B$1:$H$72"}</definedName>
    <definedName name="_x5" localSheetId="24" hidden="1">{"'REL CUSTODIF'!$B$1:$H$72"}</definedName>
    <definedName name="_x5" localSheetId="26" hidden="1">{"'REL CUSTODIF'!$B$1:$H$72"}</definedName>
    <definedName name="_x5" localSheetId="23" hidden="1">{"'REL CUSTODIF'!$B$1:$H$72"}</definedName>
    <definedName name="_x5" localSheetId="22" hidden="1">{"'REL CUSTODIF'!$B$1:$H$72"}</definedName>
    <definedName name="_x5" localSheetId="19" hidden="1">{"'REL CUSTODIF'!$B$1:$H$72"}</definedName>
    <definedName name="_x5" localSheetId="21" hidden="1">{"'REL CUSTODIF'!$B$1:$H$72"}</definedName>
    <definedName name="_x5" localSheetId="20" hidden="1">{"'REL CUSTODIF'!$B$1:$H$72"}</definedName>
    <definedName name="_x5" localSheetId="18" hidden="1">{"'REL CUSTODIF'!$B$1:$H$72"}</definedName>
    <definedName name="_x5" localSheetId="17" hidden="1">{"'REL CUSTODIF'!$B$1:$H$72"}</definedName>
    <definedName name="_x5" localSheetId="15" hidden="1">{"'REL CUSTODIF'!$B$1:$H$72"}</definedName>
    <definedName name="_x5" localSheetId="12" hidden="1">{"'REL CUSTODIF'!$B$1:$H$72"}</definedName>
    <definedName name="_x5" localSheetId="38" hidden="1">{"'REL CUSTODIF'!$B$1:$H$72"}</definedName>
    <definedName name="_x5" localSheetId="37" hidden="1">{"'REL CUSTODIF'!$B$1:$H$72"}</definedName>
    <definedName name="_x5" localSheetId="36" hidden="1">{"'REL CUSTODIF'!$B$1:$H$72"}</definedName>
    <definedName name="_x5" localSheetId="34" hidden="1">{"'REL CUSTODIF'!$B$1:$H$72"}</definedName>
    <definedName name="_x5" localSheetId="35" hidden="1">{"'REL CUSTODIF'!$B$1:$H$72"}</definedName>
    <definedName name="_x5" localSheetId="30" hidden="1">{"'REL CUSTODIF'!$B$1:$H$72"}</definedName>
    <definedName name="_x5" hidden="1">{"'REL CUSTODIF'!$B$1:$H$72"}</definedName>
    <definedName name="_x6" localSheetId="25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6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4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3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1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0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9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8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7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3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2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1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9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8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7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4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6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3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2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9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1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20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8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7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5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12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8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7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6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4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5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30" hidden="1">{#N/A,#N/A,FALSE,"Suprimentos";#N/A,#N/A,FALSE,"Medicina e Segurança";#N/A,#N/A,FALSE,"Administração";#N/A,#N/A,FALSE,"Meio Ambiente";#N/A,#N/A,FALSE,"Operação (Mina)";#N/A,#N/A,FALSE,"Operação (Porto)"}</definedName>
    <definedName name="_x6" hidden="1">{#N/A,#N/A,FALSE,"Suprimentos";#N/A,#N/A,FALSE,"Medicina e Segurança";#N/A,#N/A,FALSE,"Administração";#N/A,#N/A,FALSE,"Meio Ambiente";#N/A,#N/A,FALSE,"Operação (Mina)";#N/A,#N/A,FALSE,"Operação (Porto)"}</definedName>
    <definedName name="_x7" localSheetId="25" hidden="1">{"'REL CUSTODIF'!$B$1:$H$72"}</definedName>
    <definedName name="_x7" localSheetId="16" hidden="1">{"'REL CUSTODIF'!$B$1:$H$72"}</definedName>
    <definedName name="_x7" localSheetId="14" hidden="1">{"'REL CUSTODIF'!$B$1:$H$72"}</definedName>
    <definedName name="_x7" localSheetId="13" hidden="1">{"'REL CUSTODIF'!$B$1:$H$72"}</definedName>
    <definedName name="_x7" localSheetId="11" hidden="1">{"'REL CUSTODIF'!$B$1:$H$72"}</definedName>
    <definedName name="_x7" localSheetId="10" hidden="1">{"'REL CUSTODIF'!$B$1:$H$72"}</definedName>
    <definedName name="_x7" localSheetId="9" hidden="1">{"'REL CUSTODIF'!$B$1:$H$72"}</definedName>
    <definedName name="_x7" localSheetId="8" hidden="1">{"'REL CUSTODIF'!$B$1:$H$72"}</definedName>
    <definedName name="_x7" localSheetId="7" hidden="1">{"'REL CUSTODIF'!$B$1:$H$72"}</definedName>
    <definedName name="_x7" localSheetId="33" hidden="1">{"'REL CUSTODIF'!$B$1:$H$72"}</definedName>
    <definedName name="_x7" localSheetId="32" hidden="1">{"'REL CUSTODIF'!$B$1:$H$72"}</definedName>
    <definedName name="_x7" localSheetId="31" hidden="1">{"'REL CUSTODIF'!$B$1:$H$72"}</definedName>
    <definedName name="_x7" localSheetId="29" hidden="1">{"'REL CUSTODIF'!$B$1:$H$72"}</definedName>
    <definedName name="_x7" localSheetId="28" hidden="1">{"'REL CUSTODIF'!$B$1:$H$72"}</definedName>
    <definedName name="_x7" localSheetId="27" hidden="1">{"'REL CUSTODIF'!$B$1:$H$72"}</definedName>
    <definedName name="_x7" localSheetId="24" hidden="1">{"'REL CUSTODIF'!$B$1:$H$72"}</definedName>
    <definedName name="_x7" localSheetId="26" hidden="1">{"'REL CUSTODIF'!$B$1:$H$72"}</definedName>
    <definedName name="_x7" localSheetId="23" hidden="1">{"'REL CUSTODIF'!$B$1:$H$72"}</definedName>
    <definedName name="_x7" localSheetId="22" hidden="1">{"'REL CUSTODIF'!$B$1:$H$72"}</definedName>
    <definedName name="_x7" localSheetId="19" hidden="1">{"'REL CUSTODIF'!$B$1:$H$72"}</definedName>
    <definedName name="_x7" localSheetId="21" hidden="1">{"'REL CUSTODIF'!$B$1:$H$72"}</definedName>
    <definedName name="_x7" localSheetId="20" hidden="1">{"'REL CUSTODIF'!$B$1:$H$72"}</definedName>
    <definedName name="_x7" localSheetId="18" hidden="1">{"'REL CUSTODIF'!$B$1:$H$72"}</definedName>
    <definedName name="_x7" localSheetId="17" hidden="1">{"'REL CUSTODIF'!$B$1:$H$72"}</definedName>
    <definedName name="_x7" localSheetId="15" hidden="1">{"'REL CUSTODIF'!$B$1:$H$72"}</definedName>
    <definedName name="_x7" localSheetId="12" hidden="1">{"'REL CUSTODIF'!$B$1:$H$72"}</definedName>
    <definedName name="_x7" localSheetId="38" hidden="1">{"'REL CUSTODIF'!$B$1:$H$72"}</definedName>
    <definedName name="_x7" localSheetId="37" hidden="1">{"'REL CUSTODIF'!$B$1:$H$72"}</definedName>
    <definedName name="_x7" localSheetId="36" hidden="1">{"'REL CUSTODIF'!$B$1:$H$72"}</definedName>
    <definedName name="_x7" localSheetId="34" hidden="1">{"'REL CUSTODIF'!$B$1:$H$72"}</definedName>
    <definedName name="_x7" localSheetId="35" hidden="1">{"'REL CUSTODIF'!$B$1:$H$72"}</definedName>
    <definedName name="_x7" localSheetId="30" hidden="1">{"'REL CUSTODIF'!$B$1:$H$72"}</definedName>
    <definedName name="_x7" hidden="1">{"'REL CUSTODIF'!$B$1:$H$72"}</definedName>
    <definedName name="_x8" localSheetId="25" hidden="1">{"'REL CUSTODIF'!$B$1:$H$72"}</definedName>
    <definedName name="_x8" localSheetId="16" hidden="1">{"'REL CUSTODIF'!$B$1:$H$72"}</definedName>
    <definedName name="_x8" localSheetId="14" hidden="1">{"'REL CUSTODIF'!$B$1:$H$72"}</definedName>
    <definedName name="_x8" localSheetId="13" hidden="1">{"'REL CUSTODIF'!$B$1:$H$72"}</definedName>
    <definedName name="_x8" localSheetId="11" hidden="1">{"'REL CUSTODIF'!$B$1:$H$72"}</definedName>
    <definedName name="_x8" localSheetId="10" hidden="1">{"'REL CUSTODIF'!$B$1:$H$72"}</definedName>
    <definedName name="_x8" localSheetId="9" hidden="1">{"'REL CUSTODIF'!$B$1:$H$72"}</definedName>
    <definedName name="_x8" localSheetId="8" hidden="1">{"'REL CUSTODIF'!$B$1:$H$72"}</definedName>
    <definedName name="_x8" localSheetId="7" hidden="1">{"'REL CUSTODIF'!$B$1:$H$72"}</definedName>
    <definedName name="_x8" localSheetId="33" hidden="1">{"'REL CUSTODIF'!$B$1:$H$72"}</definedName>
    <definedName name="_x8" localSheetId="32" hidden="1">{"'REL CUSTODIF'!$B$1:$H$72"}</definedName>
    <definedName name="_x8" localSheetId="31" hidden="1">{"'REL CUSTODIF'!$B$1:$H$72"}</definedName>
    <definedName name="_x8" localSheetId="29" hidden="1">{"'REL CUSTODIF'!$B$1:$H$72"}</definedName>
    <definedName name="_x8" localSheetId="28" hidden="1">{"'REL CUSTODIF'!$B$1:$H$72"}</definedName>
    <definedName name="_x8" localSheetId="27" hidden="1">{"'REL CUSTODIF'!$B$1:$H$72"}</definedName>
    <definedName name="_x8" localSheetId="24" hidden="1">{"'REL CUSTODIF'!$B$1:$H$72"}</definedName>
    <definedName name="_x8" localSheetId="26" hidden="1">{"'REL CUSTODIF'!$B$1:$H$72"}</definedName>
    <definedName name="_x8" localSheetId="23" hidden="1">{"'REL CUSTODIF'!$B$1:$H$72"}</definedName>
    <definedName name="_x8" localSheetId="22" hidden="1">{"'REL CUSTODIF'!$B$1:$H$72"}</definedName>
    <definedName name="_x8" localSheetId="19" hidden="1">{"'REL CUSTODIF'!$B$1:$H$72"}</definedName>
    <definedName name="_x8" localSheetId="21" hidden="1">{"'REL CUSTODIF'!$B$1:$H$72"}</definedName>
    <definedName name="_x8" localSheetId="20" hidden="1">{"'REL CUSTODIF'!$B$1:$H$72"}</definedName>
    <definedName name="_x8" localSheetId="18" hidden="1">{"'REL CUSTODIF'!$B$1:$H$72"}</definedName>
    <definedName name="_x8" localSheetId="17" hidden="1">{"'REL CUSTODIF'!$B$1:$H$72"}</definedName>
    <definedName name="_x8" localSheetId="15" hidden="1">{"'REL CUSTODIF'!$B$1:$H$72"}</definedName>
    <definedName name="_x8" localSheetId="12" hidden="1">{"'REL CUSTODIF'!$B$1:$H$72"}</definedName>
    <definedName name="_x8" localSheetId="38" hidden="1">{"'REL CUSTODIF'!$B$1:$H$72"}</definedName>
    <definedName name="_x8" localSheetId="37" hidden="1">{"'REL CUSTODIF'!$B$1:$H$72"}</definedName>
    <definedName name="_x8" localSheetId="36" hidden="1">{"'REL CUSTODIF'!$B$1:$H$72"}</definedName>
    <definedName name="_x8" localSheetId="34" hidden="1">{"'REL CUSTODIF'!$B$1:$H$72"}</definedName>
    <definedName name="_x8" localSheetId="35" hidden="1">{"'REL CUSTODIF'!$B$1:$H$72"}</definedName>
    <definedName name="_x8" localSheetId="30" hidden="1">{"'REL CUSTODIF'!$B$1:$H$72"}</definedName>
    <definedName name="_x8" hidden="1">{"'REL CUSTODIF'!$B$1:$H$72"}</definedName>
    <definedName name="A">#REF!</definedName>
    <definedName name="A_333">#REF!</definedName>
    <definedName name="A_km">#REF!</definedName>
    <definedName name="A_S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>#REF!</definedName>
    <definedName name="aaaaa" localSheetId="25" hidden="1">{"'gráf jan00'!$A$1:$AK$41"}</definedName>
    <definedName name="aaaaa" localSheetId="16" hidden="1">{"'gráf jan00'!$A$1:$AK$41"}</definedName>
    <definedName name="aaaaa" localSheetId="14" hidden="1">{"'gráf jan00'!$A$1:$AK$41"}</definedName>
    <definedName name="aaaaa" localSheetId="13" hidden="1">{"'gráf jan00'!$A$1:$AK$41"}</definedName>
    <definedName name="aaaaa" localSheetId="11" hidden="1">{"'gráf jan00'!$A$1:$AK$41"}</definedName>
    <definedName name="aaaaa" localSheetId="10" hidden="1">{"'gráf jan00'!$A$1:$AK$41"}</definedName>
    <definedName name="aaaaa" localSheetId="9" hidden="1">{"'gráf jan00'!$A$1:$AK$41"}</definedName>
    <definedName name="aaaaa" localSheetId="8" hidden="1">{"'gráf jan00'!$A$1:$AK$41"}</definedName>
    <definedName name="aaaaa" localSheetId="7" hidden="1">{"'gráf jan00'!$A$1:$AK$41"}</definedName>
    <definedName name="aaaaa" localSheetId="33" hidden="1">{"'gráf jan00'!$A$1:$AK$41"}</definedName>
    <definedName name="aaaaa" localSheetId="32" hidden="1">{"'gráf jan00'!$A$1:$AK$41"}</definedName>
    <definedName name="aaaaa" localSheetId="31" hidden="1">{"'gráf jan00'!$A$1:$AK$41"}</definedName>
    <definedName name="aaaaa" localSheetId="29" hidden="1">{"'gráf jan00'!$A$1:$AK$41"}</definedName>
    <definedName name="aaaaa" localSheetId="28" hidden="1">{"'gráf jan00'!$A$1:$AK$41"}</definedName>
    <definedName name="aaaaa" localSheetId="27" hidden="1">{"'gráf jan00'!$A$1:$AK$41"}</definedName>
    <definedName name="aaaaa" localSheetId="24" hidden="1">{"'gráf jan00'!$A$1:$AK$41"}</definedName>
    <definedName name="aaaaa" localSheetId="26" hidden="1">{"'gráf jan00'!$A$1:$AK$41"}</definedName>
    <definedName name="aaaaa" localSheetId="23" hidden="1">{"'gráf jan00'!$A$1:$AK$41"}</definedName>
    <definedName name="aaaaa" localSheetId="22" hidden="1">{"'gráf jan00'!$A$1:$AK$41"}</definedName>
    <definedName name="aaaaa" localSheetId="19" hidden="1">{"'gráf jan00'!$A$1:$AK$41"}</definedName>
    <definedName name="aaaaa" localSheetId="21" hidden="1">{"'gráf jan00'!$A$1:$AK$41"}</definedName>
    <definedName name="aaaaa" localSheetId="20" hidden="1">{"'gráf jan00'!$A$1:$AK$41"}</definedName>
    <definedName name="aaaaa" localSheetId="18" hidden="1">{"'gráf jan00'!$A$1:$AK$41"}</definedName>
    <definedName name="aaaaa" localSheetId="17" hidden="1">{"'gráf jan00'!$A$1:$AK$41"}</definedName>
    <definedName name="aaaaa" localSheetId="15" hidden="1">{"'gráf jan00'!$A$1:$AK$41"}</definedName>
    <definedName name="aaaaa" localSheetId="12" hidden="1">{"'gráf jan00'!$A$1:$AK$41"}</definedName>
    <definedName name="aaaaa" localSheetId="38" hidden="1">{"'gráf jan00'!$A$1:$AK$41"}</definedName>
    <definedName name="aaaaa" localSheetId="37" hidden="1">{"'gráf jan00'!$A$1:$AK$41"}</definedName>
    <definedName name="aaaaa" localSheetId="36" hidden="1">{"'gráf jan00'!$A$1:$AK$41"}</definedName>
    <definedName name="aaaaa" localSheetId="34" hidden="1">{"'gráf jan00'!$A$1:$AK$41"}</definedName>
    <definedName name="aaaaa" localSheetId="35" hidden="1">{"'gráf jan00'!$A$1:$AK$41"}</definedName>
    <definedName name="aaaaa" localSheetId="30" hidden="1">{"'gráf jan00'!$A$1:$AK$41"}</definedName>
    <definedName name="aaaaa" hidden="1">{"'gráf jan00'!$A$1:$AK$41"}</definedName>
    <definedName name="AAAAAA" localSheetId="25" hidden="1">{#N/A,#N/A,FALSE,"GQGEMPRE"}</definedName>
    <definedName name="AAAAAA" localSheetId="16" hidden="1">{#N/A,#N/A,FALSE,"GQGEMPRE"}</definedName>
    <definedName name="AAAAAA" localSheetId="14" hidden="1">{#N/A,#N/A,FALSE,"GQGEMPRE"}</definedName>
    <definedName name="AAAAAA" localSheetId="13" hidden="1">{#N/A,#N/A,FALSE,"GQGEMPRE"}</definedName>
    <definedName name="AAAAAA" localSheetId="11" hidden="1">{#N/A,#N/A,FALSE,"GQGEMPRE"}</definedName>
    <definedName name="AAAAAA" localSheetId="10" hidden="1">{#N/A,#N/A,FALSE,"GQGEMPRE"}</definedName>
    <definedName name="AAAAAA" localSheetId="9" hidden="1">{#N/A,#N/A,FALSE,"GQGEMPRE"}</definedName>
    <definedName name="AAAAAA" localSheetId="8" hidden="1">{#N/A,#N/A,FALSE,"GQGEMPRE"}</definedName>
    <definedName name="AAAAAA" localSheetId="7" hidden="1">{#N/A,#N/A,FALSE,"GQGEMPRE"}</definedName>
    <definedName name="AAAAAA" localSheetId="33" hidden="1">{#N/A,#N/A,FALSE,"GQGEMPRE"}</definedName>
    <definedName name="AAAAAA" localSheetId="32" hidden="1">{#N/A,#N/A,FALSE,"GQGEMPRE"}</definedName>
    <definedName name="AAAAAA" localSheetId="31" hidden="1">{#N/A,#N/A,FALSE,"GQGEMPRE"}</definedName>
    <definedName name="AAAAAA" localSheetId="29" hidden="1">{#N/A,#N/A,FALSE,"GQGEMPRE"}</definedName>
    <definedName name="AAAAAA" localSheetId="28" hidden="1">{#N/A,#N/A,FALSE,"GQGEMPRE"}</definedName>
    <definedName name="AAAAAA" localSheetId="27" hidden="1">{#N/A,#N/A,FALSE,"GQGEMPRE"}</definedName>
    <definedName name="AAAAAA" localSheetId="24" hidden="1">{#N/A,#N/A,FALSE,"GQGEMPRE"}</definedName>
    <definedName name="AAAAAA" localSheetId="26" hidden="1">{#N/A,#N/A,FALSE,"GQGEMPRE"}</definedName>
    <definedName name="AAAAAA" localSheetId="23" hidden="1">{#N/A,#N/A,FALSE,"GQGEMPRE"}</definedName>
    <definedName name="AAAAAA" localSheetId="22" hidden="1">{#N/A,#N/A,FALSE,"GQGEMPRE"}</definedName>
    <definedName name="AAAAAA" localSheetId="19" hidden="1">{#N/A,#N/A,FALSE,"GQGEMPRE"}</definedName>
    <definedName name="AAAAAA" localSheetId="21" hidden="1">{#N/A,#N/A,FALSE,"GQGEMPRE"}</definedName>
    <definedName name="AAAAAA" localSheetId="20" hidden="1">{#N/A,#N/A,FALSE,"GQGEMPRE"}</definedName>
    <definedName name="AAAAAA" localSheetId="18" hidden="1">{#N/A,#N/A,FALSE,"GQGEMPRE"}</definedName>
    <definedName name="AAAAAA" localSheetId="17" hidden="1">{#N/A,#N/A,FALSE,"GQGEMPRE"}</definedName>
    <definedName name="AAAAAA" localSheetId="15" hidden="1">{#N/A,#N/A,FALSE,"GQGEMPRE"}</definedName>
    <definedName name="AAAAAA" localSheetId="12" hidden="1">{#N/A,#N/A,FALSE,"GQGEMPRE"}</definedName>
    <definedName name="AAAAAA" localSheetId="38" hidden="1">{#N/A,#N/A,FALSE,"GQGEMPRE"}</definedName>
    <definedName name="AAAAAA" localSheetId="37" hidden="1">{#N/A,#N/A,FALSE,"GQGEMPRE"}</definedName>
    <definedName name="AAAAAA" localSheetId="36" hidden="1">{#N/A,#N/A,FALSE,"GQGEMPRE"}</definedName>
    <definedName name="AAAAAA" localSheetId="34" hidden="1">{#N/A,#N/A,FALSE,"GQGEMPRE"}</definedName>
    <definedName name="AAAAAA" localSheetId="35" hidden="1">{#N/A,#N/A,FALSE,"GQGEMPRE"}</definedName>
    <definedName name="AAAAAA" localSheetId="30" hidden="1">{#N/A,#N/A,FALSE,"GQGEMPRE"}</definedName>
    <definedName name="AAAAAA" hidden="1">{#N/A,#N/A,FALSE,"GQGEMPRE"}</definedName>
    <definedName name="aaaaaaa" localSheetId="4" hidden="1">{#N/A,#N/A,FALSE,"Cronograma";#N/A,#N/A,FALSE,"Cronogr. 2"}</definedName>
    <definedName name="aaaaaaa" localSheetId="5" hidden="1">{#N/A,#N/A,FALSE,"Cronograma";#N/A,#N/A,FALSE,"Cronogr. 2"}</definedName>
    <definedName name="aaaaaaa" localSheetId="2" hidden="1">{#N/A,#N/A,FALSE,"Cronograma";#N/A,#N/A,FALSE,"Cronogr. 2"}</definedName>
    <definedName name="aaaaaaa" localSheetId="25" hidden="1">{#N/A,#N/A,FALSE,"Cronograma";#N/A,#N/A,FALSE,"Cronogr. 2"}</definedName>
    <definedName name="aaaaaaa" localSheetId="16" hidden="1">{#N/A,#N/A,FALSE,"Cronograma";#N/A,#N/A,FALSE,"Cronogr. 2"}</definedName>
    <definedName name="aaaaaaa" localSheetId="14" hidden="1">{#N/A,#N/A,FALSE,"Cronograma";#N/A,#N/A,FALSE,"Cronogr. 2"}</definedName>
    <definedName name="aaaaaaa" localSheetId="13" hidden="1">{#N/A,#N/A,FALSE,"Cronograma";#N/A,#N/A,FALSE,"Cronogr. 2"}</definedName>
    <definedName name="aaaaaaa" localSheetId="11" hidden="1">{#N/A,#N/A,FALSE,"Cronograma";#N/A,#N/A,FALSE,"Cronogr. 2"}</definedName>
    <definedName name="aaaaaaa" localSheetId="10" hidden="1">{#N/A,#N/A,FALSE,"Cronograma";#N/A,#N/A,FALSE,"Cronogr. 2"}</definedName>
    <definedName name="aaaaaaa" localSheetId="9" hidden="1">{#N/A,#N/A,FALSE,"Cronograma";#N/A,#N/A,FALSE,"Cronogr. 2"}</definedName>
    <definedName name="aaaaaaa" localSheetId="8" hidden="1">{#N/A,#N/A,FALSE,"Cronograma";#N/A,#N/A,FALSE,"Cronogr. 2"}</definedName>
    <definedName name="aaaaaaa" localSheetId="7" hidden="1">{#N/A,#N/A,FALSE,"Cronograma";#N/A,#N/A,FALSE,"Cronogr. 2"}</definedName>
    <definedName name="aaaaaaa" localSheetId="33" hidden="1">{#N/A,#N/A,FALSE,"Cronograma";#N/A,#N/A,FALSE,"Cronogr. 2"}</definedName>
    <definedName name="aaaaaaa" localSheetId="32" hidden="1">{#N/A,#N/A,FALSE,"Cronograma";#N/A,#N/A,FALSE,"Cronogr. 2"}</definedName>
    <definedName name="aaaaaaa" localSheetId="31" hidden="1">{#N/A,#N/A,FALSE,"Cronograma";#N/A,#N/A,FALSE,"Cronogr. 2"}</definedName>
    <definedName name="aaaaaaa" localSheetId="29" hidden="1">{#N/A,#N/A,FALSE,"Cronograma";#N/A,#N/A,FALSE,"Cronogr. 2"}</definedName>
    <definedName name="aaaaaaa" localSheetId="28" hidden="1">{#N/A,#N/A,FALSE,"Cronograma";#N/A,#N/A,FALSE,"Cronogr. 2"}</definedName>
    <definedName name="aaaaaaa" localSheetId="27" hidden="1">{#N/A,#N/A,FALSE,"Cronograma";#N/A,#N/A,FALSE,"Cronogr. 2"}</definedName>
    <definedName name="aaaaaaa" localSheetId="24" hidden="1">{#N/A,#N/A,FALSE,"Cronograma";#N/A,#N/A,FALSE,"Cronogr. 2"}</definedName>
    <definedName name="aaaaaaa" localSheetId="26" hidden="1">{#N/A,#N/A,FALSE,"Cronograma";#N/A,#N/A,FALSE,"Cronogr. 2"}</definedName>
    <definedName name="aaaaaaa" localSheetId="23" hidden="1">{#N/A,#N/A,FALSE,"Cronograma";#N/A,#N/A,FALSE,"Cronogr. 2"}</definedName>
    <definedName name="aaaaaaa" localSheetId="22" hidden="1">{#N/A,#N/A,FALSE,"Cronograma";#N/A,#N/A,FALSE,"Cronogr. 2"}</definedName>
    <definedName name="aaaaaaa" localSheetId="19" hidden="1">{#N/A,#N/A,FALSE,"Cronograma";#N/A,#N/A,FALSE,"Cronogr. 2"}</definedName>
    <definedName name="aaaaaaa" localSheetId="21" hidden="1">{#N/A,#N/A,FALSE,"Cronograma";#N/A,#N/A,FALSE,"Cronogr. 2"}</definedName>
    <definedName name="aaaaaaa" localSheetId="20" hidden="1">{#N/A,#N/A,FALSE,"Cronograma";#N/A,#N/A,FALSE,"Cronogr. 2"}</definedName>
    <definedName name="aaaaaaa" localSheetId="18" hidden="1">{#N/A,#N/A,FALSE,"Cronograma";#N/A,#N/A,FALSE,"Cronogr. 2"}</definedName>
    <definedName name="aaaaaaa" localSheetId="17" hidden="1">{#N/A,#N/A,FALSE,"Cronograma";#N/A,#N/A,FALSE,"Cronogr. 2"}</definedName>
    <definedName name="aaaaaaa" localSheetId="15" hidden="1">{#N/A,#N/A,FALSE,"Cronograma";#N/A,#N/A,FALSE,"Cronogr. 2"}</definedName>
    <definedName name="aaaaaaa" localSheetId="12" hidden="1">{#N/A,#N/A,FALSE,"Cronograma";#N/A,#N/A,FALSE,"Cronogr. 2"}</definedName>
    <definedName name="aaaaaaa" localSheetId="38" hidden="1">{#N/A,#N/A,FALSE,"Cronograma";#N/A,#N/A,FALSE,"Cronogr. 2"}</definedName>
    <definedName name="aaaaaaa" localSheetId="37" hidden="1">{#N/A,#N/A,FALSE,"Cronograma";#N/A,#N/A,FALSE,"Cronogr. 2"}</definedName>
    <definedName name="aaaaaaa" localSheetId="36" hidden="1">{#N/A,#N/A,FALSE,"Cronograma";#N/A,#N/A,FALSE,"Cronogr. 2"}</definedName>
    <definedName name="aaaaaaa" localSheetId="34" hidden="1">{#N/A,#N/A,FALSE,"Cronograma";#N/A,#N/A,FALSE,"Cronogr. 2"}</definedName>
    <definedName name="aaaaaaa" localSheetId="35" hidden="1">{#N/A,#N/A,FALSE,"Cronograma";#N/A,#N/A,FALSE,"Cronogr. 2"}</definedName>
    <definedName name="aaaaaaa" localSheetId="30" hidden="1">{#N/A,#N/A,FALSE,"Cronograma";#N/A,#N/A,FALSE,"Cronogr. 2"}</definedName>
    <definedName name="aaaaaaa" localSheetId="1" hidden="1">{#N/A,#N/A,FALSE,"Cronograma";#N/A,#N/A,FALSE,"Cronogr. 2"}</definedName>
    <definedName name="aaaaaaa" hidden="1">{#N/A,#N/A,FALSE,"Cronograma";#N/A,#N/A,FALSE,"Cronogr. 2"}</definedName>
    <definedName name="aaaaaaaaaaaaaaaaaaa" localSheetId="4" hidden="1">{#N/A,#N/A,FALSE,"Cronograma";#N/A,#N/A,FALSE,"Cronogr. 2"}</definedName>
    <definedName name="aaaaaaaaaaaaaaaaaaa" localSheetId="5" hidden="1">{#N/A,#N/A,FALSE,"Cronograma";#N/A,#N/A,FALSE,"Cronogr. 2"}</definedName>
    <definedName name="aaaaaaaaaaaaaaaaaaa" localSheetId="2" hidden="1">{#N/A,#N/A,FALSE,"Cronograma";#N/A,#N/A,FALSE,"Cronogr. 2"}</definedName>
    <definedName name="aaaaaaaaaaaaaaaaaaa" localSheetId="25" hidden="1">{#N/A,#N/A,FALSE,"Cronograma";#N/A,#N/A,FALSE,"Cronogr. 2"}</definedName>
    <definedName name="aaaaaaaaaaaaaaaaaaa" localSheetId="16" hidden="1">{#N/A,#N/A,FALSE,"Cronograma";#N/A,#N/A,FALSE,"Cronogr. 2"}</definedName>
    <definedName name="aaaaaaaaaaaaaaaaaaa" localSheetId="14" hidden="1">{#N/A,#N/A,FALSE,"Cronograma";#N/A,#N/A,FALSE,"Cronogr. 2"}</definedName>
    <definedName name="aaaaaaaaaaaaaaaaaaa" localSheetId="13" hidden="1">{#N/A,#N/A,FALSE,"Cronograma";#N/A,#N/A,FALSE,"Cronogr. 2"}</definedName>
    <definedName name="aaaaaaaaaaaaaaaaaaa" localSheetId="11" hidden="1">{#N/A,#N/A,FALSE,"Cronograma";#N/A,#N/A,FALSE,"Cronogr. 2"}</definedName>
    <definedName name="aaaaaaaaaaaaaaaaaaa" localSheetId="10" hidden="1">{#N/A,#N/A,FALSE,"Cronograma";#N/A,#N/A,FALSE,"Cronogr. 2"}</definedName>
    <definedName name="aaaaaaaaaaaaaaaaaaa" localSheetId="9" hidden="1">{#N/A,#N/A,FALSE,"Cronograma";#N/A,#N/A,FALSE,"Cronogr. 2"}</definedName>
    <definedName name="aaaaaaaaaaaaaaaaaaa" localSheetId="8" hidden="1">{#N/A,#N/A,FALSE,"Cronograma";#N/A,#N/A,FALSE,"Cronogr. 2"}</definedName>
    <definedName name="aaaaaaaaaaaaaaaaaaa" localSheetId="7" hidden="1">{#N/A,#N/A,FALSE,"Cronograma";#N/A,#N/A,FALSE,"Cronogr. 2"}</definedName>
    <definedName name="aaaaaaaaaaaaaaaaaaa" localSheetId="33" hidden="1">{#N/A,#N/A,FALSE,"Cronograma";#N/A,#N/A,FALSE,"Cronogr. 2"}</definedName>
    <definedName name="aaaaaaaaaaaaaaaaaaa" localSheetId="32" hidden="1">{#N/A,#N/A,FALSE,"Cronograma";#N/A,#N/A,FALSE,"Cronogr. 2"}</definedName>
    <definedName name="aaaaaaaaaaaaaaaaaaa" localSheetId="31" hidden="1">{#N/A,#N/A,FALSE,"Cronograma";#N/A,#N/A,FALSE,"Cronogr. 2"}</definedName>
    <definedName name="aaaaaaaaaaaaaaaaaaa" localSheetId="29" hidden="1">{#N/A,#N/A,FALSE,"Cronograma";#N/A,#N/A,FALSE,"Cronogr. 2"}</definedName>
    <definedName name="aaaaaaaaaaaaaaaaaaa" localSheetId="28" hidden="1">{#N/A,#N/A,FALSE,"Cronograma";#N/A,#N/A,FALSE,"Cronogr. 2"}</definedName>
    <definedName name="aaaaaaaaaaaaaaaaaaa" localSheetId="27" hidden="1">{#N/A,#N/A,FALSE,"Cronograma";#N/A,#N/A,FALSE,"Cronogr. 2"}</definedName>
    <definedName name="aaaaaaaaaaaaaaaaaaa" localSheetId="24" hidden="1">{#N/A,#N/A,FALSE,"Cronograma";#N/A,#N/A,FALSE,"Cronogr. 2"}</definedName>
    <definedName name="aaaaaaaaaaaaaaaaaaa" localSheetId="26" hidden="1">{#N/A,#N/A,FALSE,"Cronograma";#N/A,#N/A,FALSE,"Cronogr. 2"}</definedName>
    <definedName name="aaaaaaaaaaaaaaaaaaa" localSheetId="23" hidden="1">{#N/A,#N/A,FALSE,"Cronograma";#N/A,#N/A,FALSE,"Cronogr. 2"}</definedName>
    <definedName name="aaaaaaaaaaaaaaaaaaa" localSheetId="22" hidden="1">{#N/A,#N/A,FALSE,"Cronograma";#N/A,#N/A,FALSE,"Cronogr. 2"}</definedName>
    <definedName name="aaaaaaaaaaaaaaaaaaa" localSheetId="19" hidden="1">{#N/A,#N/A,FALSE,"Cronograma";#N/A,#N/A,FALSE,"Cronogr. 2"}</definedName>
    <definedName name="aaaaaaaaaaaaaaaaaaa" localSheetId="21" hidden="1">{#N/A,#N/A,FALSE,"Cronograma";#N/A,#N/A,FALSE,"Cronogr. 2"}</definedName>
    <definedName name="aaaaaaaaaaaaaaaaaaa" localSheetId="20" hidden="1">{#N/A,#N/A,FALSE,"Cronograma";#N/A,#N/A,FALSE,"Cronogr. 2"}</definedName>
    <definedName name="aaaaaaaaaaaaaaaaaaa" localSheetId="18" hidden="1">{#N/A,#N/A,FALSE,"Cronograma";#N/A,#N/A,FALSE,"Cronogr. 2"}</definedName>
    <definedName name="aaaaaaaaaaaaaaaaaaa" localSheetId="17" hidden="1">{#N/A,#N/A,FALSE,"Cronograma";#N/A,#N/A,FALSE,"Cronogr. 2"}</definedName>
    <definedName name="aaaaaaaaaaaaaaaaaaa" localSheetId="15" hidden="1">{#N/A,#N/A,FALSE,"Cronograma";#N/A,#N/A,FALSE,"Cronogr. 2"}</definedName>
    <definedName name="aaaaaaaaaaaaaaaaaaa" localSheetId="12" hidden="1">{#N/A,#N/A,FALSE,"Cronograma";#N/A,#N/A,FALSE,"Cronogr. 2"}</definedName>
    <definedName name="aaaaaaaaaaaaaaaaaaa" localSheetId="38" hidden="1">{#N/A,#N/A,FALSE,"Cronograma";#N/A,#N/A,FALSE,"Cronogr. 2"}</definedName>
    <definedName name="aaaaaaaaaaaaaaaaaaa" localSheetId="37" hidden="1">{#N/A,#N/A,FALSE,"Cronograma";#N/A,#N/A,FALSE,"Cronogr. 2"}</definedName>
    <definedName name="aaaaaaaaaaaaaaaaaaa" localSheetId="36" hidden="1">{#N/A,#N/A,FALSE,"Cronograma";#N/A,#N/A,FALSE,"Cronogr. 2"}</definedName>
    <definedName name="aaaaaaaaaaaaaaaaaaa" localSheetId="34" hidden="1">{#N/A,#N/A,FALSE,"Cronograma";#N/A,#N/A,FALSE,"Cronogr. 2"}</definedName>
    <definedName name="aaaaaaaaaaaaaaaaaaa" localSheetId="35" hidden="1">{#N/A,#N/A,FALSE,"Cronograma";#N/A,#N/A,FALSE,"Cronogr. 2"}</definedName>
    <definedName name="aaaaaaaaaaaaaaaaaaa" localSheetId="30" hidden="1">{#N/A,#N/A,FALSE,"Cronograma";#N/A,#N/A,FALSE,"Cronogr. 2"}</definedName>
    <definedName name="aaaaaaaaaaaaaaaaaaa" localSheetId="1" hidden="1">{#N/A,#N/A,FALSE,"Cronograma";#N/A,#N/A,FALSE,"Cronogr. 2"}</definedName>
    <definedName name="aaaaaaaaaaaaaaaaaaa" hidden="1">{#N/A,#N/A,FALSE,"Cronograma";#N/A,#N/A,FALSE,"Cronogr. 2"}</definedName>
    <definedName name="aaaaaaaaaaaaaaaaaaaaaaaaaaaaaaaaaaaa">#REF!</definedName>
    <definedName name="aaas" localSheetId="25" hidden="1">{"'gráf jan00'!$A$1:$AK$41"}</definedName>
    <definedName name="aaas" localSheetId="16" hidden="1">{"'gráf jan00'!$A$1:$AK$41"}</definedName>
    <definedName name="aaas" localSheetId="14" hidden="1">{"'gráf jan00'!$A$1:$AK$41"}</definedName>
    <definedName name="aaas" localSheetId="13" hidden="1">{"'gráf jan00'!$A$1:$AK$41"}</definedName>
    <definedName name="aaas" localSheetId="11" hidden="1">{"'gráf jan00'!$A$1:$AK$41"}</definedName>
    <definedName name="aaas" localSheetId="10" hidden="1">{"'gráf jan00'!$A$1:$AK$41"}</definedName>
    <definedName name="aaas" localSheetId="9" hidden="1">{"'gráf jan00'!$A$1:$AK$41"}</definedName>
    <definedName name="aaas" localSheetId="8" hidden="1">{"'gráf jan00'!$A$1:$AK$41"}</definedName>
    <definedName name="aaas" localSheetId="7" hidden="1">{"'gráf jan00'!$A$1:$AK$41"}</definedName>
    <definedName name="aaas" localSheetId="33" hidden="1">{"'gráf jan00'!$A$1:$AK$41"}</definedName>
    <definedName name="aaas" localSheetId="32" hidden="1">{"'gráf jan00'!$A$1:$AK$41"}</definedName>
    <definedName name="aaas" localSheetId="31" hidden="1">{"'gráf jan00'!$A$1:$AK$41"}</definedName>
    <definedName name="aaas" localSheetId="29" hidden="1">{"'gráf jan00'!$A$1:$AK$41"}</definedName>
    <definedName name="aaas" localSheetId="28" hidden="1">{"'gráf jan00'!$A$1:$AK$41"}</definedName>
    <definedName name="aaas" localSheetId="27" hidden="1">{"'gráf jan00'!$A$1:$AK$41"}</definedName>
    <definedName name="aaas" localSheetId="24" hidden="1">{"'gráf jan00'!$A$1:$AK$41"}</definedName>
    <definedName name="aaas" localSheetId="26" hidden="1">{"'gráf jan00'!$A$1:$AK$41"}</definedName>
    <definedName name="aaas" localSheetId="23" hidden="1">{"'gráf jan00'!$A$1:$AK$41"}</definedName>
    <definedName name="aaas" localSheetId="22" hidden="1">{"'gráf jan00'!$A$1:$AK$41"}</definedName>
    <definedName name="aaas" localSheetId="19" hidden="1">{"'gráf jan00'!$A$1:$AK$41"}</definedName>
    <definedName name="aaas" localSheetId="21" hidden="1">{"'gráf jan00'!$A$1:$AK$41"}</definedName>
    <definedName name="aaas" localSheetId="20" hidden="1">{"'gráf jan00'!$A$1:$AK$41"}</definedName>
    <definedName name="aaas" localSheetId="18" hidden="1">{"'gráf jan00'!$A$1:$AK$41"}</definedName>
    <definedName name="aaas" localSheetId="17" hidden="1">{"'gráf jan00'!$A$1:$AK$41"}</definedName>
    <definedName name="aaas" localSheetId="15" hidden="1">{"'gráf jan00'!$A$1:$AK$41"}</definedName>
    <definedName name="aaas" localSheetId="12" hidden="1">{"'gráf jan00'!$A$1:$AK$41"}</definedName>
    <definedName name="aaas" localSheetId="38" hidden="1">{"'gráf jan00'!$A$1:$AK$41"}</definedName>
    <definedName name="aaas" localSheetId="37" hidden="1">{"'gráf jan00'!$A$1:$AK$41"}</definedName>
    <definedName name="aaas" localSheetId="36" hidden="1">{"'gráf jan00'!$A$1:$AK$41"}</definedName>
    <definedName name="aaas" localSheetId="34" hidden="1">{"'gráf jan00'!$A$1:$AK$41"}</definedName>
    <definedName name="aaas" localSheetId="35" hidden="1">{"'gráf jan00'!$A$1:$AK$41"}</definedName>
    <definedName name="aaas" localSheetId="30" hidden="1">{"'gráf jan00'!$A$1:$AK$41"}</definedName>
    <definedName name="aaas" hidden="1">{"'gráf jan00'!$A$1:$AK$41"}</definedName>
    <definedName name="aadas">#REF!</definedName>
    <definedName name="aas" hidden="1">#REF!</definedName>
    <definedName name="aasaasas" localSheetId="25" hidden="1">{#N/A,#N/A,TRUE,"indice";#N/A,#N/A,TRUE,"indicadores";#N/A,#N/A,TRUE,"comentarios"}</definedName>
    <definedName name="aasaasas" localSheetId="16" hidden="1">{#N/A,#N/A,TRUE,"indice";#N/A,#N/A,TRUE,"indicadores";#N/A,#N/A,TRUE,"comentarios"}</definedName>
    <definedName name="aasaasas" localSheetId="14" hidden="1">{#N/A,#N/A,TRUE,"indice";#N/A,#N/A,TRUE,"indicadores";#N/A,#N/A,TRUE,"comentarios"}</definedName>
    <definedName name="aasaasas" localSheetId="13" hidden="1">{#N/A,#N/A,TRUE,"indice";#N/A,#N/A,TRUE,"indicadores";#N/A,#N/A,TRUE,"comentarios"}</definedName>
    <definedName name="aasaasas" localSheetId="11" hidden="1">{#N/A,#N/A,TRUE,"indice";#N/A,#N/A,TRUE,"indicadores";#N/A,#N/A,TRUE,"comentarios"}</definedName>
    <definedName name="aasaasas" localSheetId="10" hidden="1">{#N/A,#N/A,TRUE,"indice";#N/A,#N/A,TRUE,"indicadores";#N/A,#N/A,TRUE,"comentarios"}</definedName>
    <definedName name="aasaasas" localSheetId="9" hidden="1">{#N/A,#N/A,TRUE,"indice";#N/A,#N/A,TRUE,"indicadores";#N/A,#N/A,TRUE,"comentarios"}</definedName>
    <definedName name="aasaasas" localSheetId="8" hidden="1">{#N/A,#N/A,TRUE,"indice";#N/A,#N/A,TRUE,"indicadores";#N/A,#N/A,TRUE,"comentarios"}</definedName>
    <definedName name="aasaasas" localSheetId="7" hidden="1">{#N/A,#N/A,TRUE,"indice";#N/A,#N/A,TRUE,"indicadores";#N/A,#N/A,TRUE,"comentarios"}</definedName>
    <definedName name="aasaasas" localSheetId="33" hidden="1">{#N/A,#N/A,TRUE,"indice";#N/A,#N/A,TRUE,"indicadores";#N/A,#N/A,TRUE,"comentarios"}</definedName>
    <definedName name="aasaasas" localSheetId="32" hidden="1">{#N/A,#N/A,TRUE,"indice";#N/A,#N/A,TRUE,"indicadores";#N/A,#N/A,TRUE,"comentarios"}</definedName>
    <definedName name="aasaasas" localSheetId="31" hidden="1">{#N/A,#N/A,TRUE,"indice";#N/A,#N/A,TRUE,"indicadores";#N/A,#N/A,TRUE,"comentarios"}</definedName>
    <definedName name="aasaasas" localSheetId="29" hidden="1">{#N/A,#N/A,TRUE,"indice";#N/A,#N/A,TRUE,"indicadores";#N/A,#N/A,TRUE,"comentarios"}</definedName>
    <definedName name="aasaasas" localSheetId="28" hidden="1">{#N/A,#N/A,TRUE,"indice";#N/A,#N/A,TRUE,"indicadores";#N/A,#N/A,TRUE,"comentarios"}</definedName>
    <definedName name="aasaasas" localSheetId="27" hidden="1">{#N/A,#N/A,TRUE,"indice";#N/A,#N/A,TRUE,"indicadores";#N/A,#N/A,TRUE,"comentarios"}</definedName>
    <definedName name="aasaasas" localSheetId="24" hidden="1">{#N/A,#N/A,TRUE,"indice";#N/A,#N/A,TRUE,"indicadores";#N/A,#N/A,TRUE,"comentarios"}</definedName>
    <definedName name="aasaasas" localSheetId="26" hidden="1">{#N/A,#N/A,TRUE,"indice";#N/A,#N/A,TRUE,"indicadores";#N/A,#N/A,TRUE,"comentarios"}</definedName>
    <definedName name="aasaasas" localSheetId="23" hidden="1">{#N/A,#N/A,TRUE,"indice";#N/A,#N/A,TRUE,"indicadores";#N/A,#N/A,TRUE,"comentarios"}</definedName>
    <definedName name="aasaasas" localSheetId="22" hidden="1">{#N/A,#N/A,TRUE,"indice";#N/A,#N/A,TRUE,"indicadores";#N/A,#N/A,TRUE,"comentarios"}</definedName>
    <definedName name="aasaasas" localSheetId="19" hidden="1">{#N/A,#N/A,TRUE,"indice";#N/A,#N/A,TRUE,"indicadores";#N/A,#N/A,TRUE,"comentarios"}</definedName>
    <definedName name="aasaasas" localSheetId="21" hidden="1">{#N/A,#N/A,TRUE,"indice";#N/A,#N/A,TRUE,"indicadores";#N/A,#N/A,TRUE,"comentarios"}</definedName>
    <definedName name="aasaasas" localSheetId="20" hidden="1">{#N/A,#N/A,TRUE,"indice";#N/A,#N/A,TRUE,"indicadores";#N/A,#N/A,TRUE,"comentarios"}</definedName>
    <definedName name="aasaasas" localSheetId="18" hidden="1">{#N/A,#N/A,TRUE,"indice";#N/A,#N/A,TRUE,"indicadores";#N/A,#N/A,TRUE,"comentarios"}</definedName>
    <definedName name="aasaasas" localSheetId="17" hidden="1">{#N/A,#N/A,TRUE,"indice";#N/A,#N/A,TRUE,"indicadores";#N/A,#N/A,TRUE,"comentarios"}</definedName>
    <definedName name="aasaasas" localSheetId="15" hidden="1">{#N/A,#N/A,TRUE,"indice";#N/A,#N/A,TRUE,"indicadores";#N/A,#N/A,TRUE,"comentarios"}</definedName>
    <definedName name="aasaasas" localSheetId="12" hidden="1">{#N/A,#N/A,TRUE,"indice";#N/A,#N/A,TRUE,"indicadores";#N/A,#N/A,TRUE,"comentarios"}</definedName>
    <definedName name="aasaasas" localSheetId="38" hidden="1">{#N/A,#N/A,TRUE,"indice";#N/A,#N/A,TRUE,"indicadores";#N/A,#N/A,TRUE,"comentarios"}</definedName>
    <definedName name="aasaasas" localSheetId="37" hidden="1">{#N/A,#N/A,TRUE,"indice";#N/A,#N/A,TRUE,"indicadores";#N/A,#N/A,TRUE,"comentarios"}</definedName>
    <definedName name="aasaasas" localSheetId="36" hidden="1">{#N/A,#N/A,TRUE,"indice";#N/A,#N/A,TRUE,"indicadores";#N/A,#N/A,TRUE,"comentarios"}</definedName>
    <definedName name="aasaasas" localSheetId="34" hidden="1">{#N/A,#N/A,TRUE,"indice";#N/A,#N/A,TRUE,"indicadores";#N/A,#N/A,TRUE,"comentarios"}</definedName>
    <definedName name="aasaasas" localSheetId="35" hidden="1">{#N/A,#N/A,TRUE,"indice";#N/A,#N/A,TRUE,"indicadores";#N/A,#N/A,TRUE,"comentarios"}</definedName>
    <definedName name="aasaasas" localSheetId="30" hidden="1">{#N/A,#N/A,TRUE,"indice";#N/A,#N/A,TRUE,"indicadores";#N/A,#N/A,TRUE,"comentarios"}</definedName>
    <definedName name="aasaasas" hidden="1">{#N/A,#N/A,TRUE,"indice";#N/A,#N/A,TRUE,"indicadores";#N/A,#N/A,TRUE,"comentarios"}</definedName>
    <definedName name="ab" localSheetId="25" hidden="1">{#N/A,#N/A,FALSE,"ET-CAPA";#N/A,#N/A,FALSE,"ET-PAG1";#N/A,#N/A,FALSE,"ET-PAG2";#N/A,#N/A,FALSE,"ET-PAG3";#N/A,#N/A,FALSE,"ET-PAG4";#N/A,#N/A,FALSE,"ET-PAG5"}</definedName>
    <definedName name="ab" localSheetId="16" hidden="1">{#N/A,#N/A,FALSE,"ET-CAPA";#N/A,#N/A,FALSE,"ET-PAG1";#N/A,#N/A,FALSE,"ET-PAG2";#N/A,#N/A,FALSE,"ET-PAG3";#N/A,#N/A,FALSE,"ET-PAG4";#N/A,#N/A,FALSE,"ET-PAG5"}</definedName>
    <definedName name="ab" localSheetId="14" hidden="1">{#N/A,#N/A,FALSE,"ET-CAPA";#N/A,#N/A,FALSE,"ET-PAG1";#N/A,#N/A,FALSE,"ET-PAG2";#N/A,#N/A,FALSE,"ET-PAG3";#N/A,#N/A,FALSE,"ET-PAG4";#N/A,#N/A,FALSE,"ET-PAG5"}</definedName>
    <definedName name="ab" localSheetId="13" hidden="1">{#N/A,#N/A,FALSE,"ET-CAPA";#N/A,#N/A,FALSE,"ET-PAG1";#N/A,#N/A,FALSE,"ET-PAG2";#N/A,#N/A,FALSE,"ET-PAG3";#N/A,#N/A,FALSE,"ET-PAG4";#N/A,#N/A,FALSE,"ET-PAG5"}</definedName>
    <definedName name="ab" localSheetId="11" hidden="1">{#N/A,#N/A,FALSE,"ET-CAPA";#N/A,#N/A,FALSE,"ET-PAG1";#N/A,#N/A,FALSE,"ET-PAG2";#N/A,#N/A,FALSE,"ET-PAG3";#N/A,#N/A,FALSE,"ET-PAG4";#N/A,#N/A,FALSE,"ET-PAG5"}</definedName>
    <definedName name="ab" localSheetId="10" hidden="1">{#N/A,#N/A,FALSE,"ET-CAPA";#N/A,#N/A,FALSE,"ET-PAG1";#N/A,#N/A,FALSE,"ET-PAG2";#N/A,#N/A,FALSE,"ET-PAG3";#N/A,#N/A,FALSE,"ET-PAG4";#N/A,#N/A,FALSE,"ET-PAG5"}</definedName>
    <definedName name="ab" localSheetId="9" hidden="1">{#N/A,#N/A,FALSE,"ET-CAPA";#N/A,#N/A,FALSE,"ET-PAG1";#N/A,#N/A,FALSE,"ET-PAG2";#N/A,#N/A,FALSE,"ET-PAG3";#N/A,#N/A,FALSE,"ET-PAG4";#N/A,#N/A,FALSE,"ET-PAG5"}</definedName>
    <definedName name="ab" localSheetId="8" hidden="1">{#N/A,#N/A,FALSE,"ET-CAPA";#N/A,#N/A,FALSE,"ET-PAG1";#N/A,#N/A,FALSE,"ET-PAG2";#N/A,#N/A,FALSE,"ET-PAG3";#N/A,#N/A,FALSE,"ET-PAG4";#N/A,#N/A,FALSE,"ET-PAG5"}</definedName>
    <definedName name="ab" localSheetId="7" hidden="1">{#N/A,#N/A,FALSE,"ET-CAPA";#N/A,#N/A,FALSE,"ET-PAG1";#N/A,#N/A,FALSE,"ET-PAG2";#N/A,#N/A,FALSE,"ET-PAG3";#N/A,#N/A,FALSE,"ET-PAG4";#N/A,#N/A,FALSE,"ET-PAG5"}</definedName>
    <definedName name="ab" localSheetId="33" hidden="1">{#N/A,#N/A,FALSE,"ET-CAPA";#N/A,#N/A,FALSE,"ET-PAG1";#N/A,#N/A,FALSE,"ET-PAG2";#N/A,#N/A,FALSE,"ET-PAG3";#N/A,#N/A,FALSE,"ET-PAG4";#N/A,#N/A,FALSE,"ET-PAG5"}</definedName>
    <definedName name="ab" localSheetId="32" hidden="1">{#N/A,#N/A,FALSE,"ET-CAPA";#N/A,#N/A,FALSE,"ET-PAG1";#N/A,#N/A,FALSE,"ET-PAG2";#N/A,#N/A,FALSE,"ET-PAG3";#N/A,#N/A,FALSE,"ET-PAG4";#N/A,#N/A,FALSE,"ET-PAG5"}</definedName>
    <definedName name="ab" localSheetId="31" hidden="1">{#N/A,#N/A,FALSE,"ET-CAPA";#N/A,#N/A,FALSE,"ET-PAG1";#N/A,#N/A,FALSE,"ET-PAG2";#N/A,#N/A,FALSE,"ET-PAG3";#N/A,#N/A,FALSE,"ET-PAG4";#N/A,#N/A,FALSE,"ET-PAG5"}</definedName>
    <definedName name="ab" localSheetId="29" hidden="1">{#N/A,#N/A,FALSE,"ET-CAPA";#N/A,#N/A,FALSE,"ET-PAG1";#N/A,#N/A,FALSE,"ET-PAG2";#N/A,#N/A,FALSE,"ET-PAG3";#N/A,#N/A,FALSE,"ET-PAG4";#N/A,#N/A,FALSE,"ET-PAG5"}</definedName>
    <definedName name="ab" localSheetId="28" hidden="1">{#N/A,#N/A,FALSE,"ET-CAPA";#N/A,#N/A,FALSE,"ET-PAG1";#N/A,#N/A,FALSE,"ET-PAG2";#N/A,#N/A,FALSE,"ET-PAG3";#N/A,#N/A,FALSE,"ET-PAG4";#N/A,#N/A,FALSE,"ET-PAG5"}</definedName>
    <definedName name="ab" localSheetId="27" hidden="1">{#N/A,#N/A,FALSE,"ET-CAPA";#N/A,#N/A,FALSE,"ET-PAG1";#N/A,#N/A,FALSE,"ET-PAG2";#N/A,#N/A,FALSE,"ET-PAG3";#N/A,#N/A,FALSE,"ET-PAG4";#N/A,#N/A,FALSE,"ET-PAG5"}</definedName>
    <definedName name="ab" localSheetId="24" hidden="1">{#N/A,#N/A,FALSE,"ET-CAPA";#N/A,#N/A,FALSE,"ET-PAG1";#N/A,#N/A,FALSE,"ET-PAG2";#N/A,#N/A,FALSE,"ET-PAG3";#N/A,#N/A,FALSE,"ET-PAG4";#N/A,#N/A,FALSE,"ET-PAG5"}</definedName>
    <definedName name="ab" localSheetId="26" hidden="1">{#N/A,#N/A,FALSE,"ET-CAPA";#N/A,#N/A,FALSE,"ET-PAG1";#N/A,#N/A,FALSE,"ET-PAG2";#N/A,#N/A,FALSE,"ET-PAG3";#N/A,#N/A,FALSE,"ET-PAG4";#N/A,#N/A,FALSE,"ET-PAG5"}</definedName>
    <definedName name="ab" localSheetId="23" hidden="1">{#N/A,#N/A,FALSE,"ET-CAPA";#N/A,#N/A,FALSE,"ET-PAG1";#N/A,#N/A,FALSE,"ET-PAG2";#N/A,#N/A,FALSE,"ET-PAG3";#N/A,#N/A,FALSE,"ET-PAG4";#N/A,#N/A,FALSE,"ET-PAG5"}</definedName>
    <definedName name="ab" localSheetId="22" hidden="1">{#N/A,#N/A,FALSE,"ET-CAPA";#N/A,#N/A,FALSE,"ET-PAG1";#N/A,#N/A,FALSE,"ET-PAG2";#N/A,#N/A,FALSE,"ET-PAG3";#N/A,#N/A,FALSE,"ET-PAG4";#N/A,#N/A,FALSE,"ET-PAG5"}</definedName>
    <definedName name="ab" localSheetId="19" hidden="1">{#N/A,#N/A,FALSE,"ET-CAPA";#N/A,#N/A,FALSE,"ET-PAG1";#N/A,#N/A,FALSE,"ET-PAG2";#N/A,#N/A,FALSE,"ET-PAG3";#N/A,#N/A,FALSE,"ET-PAG4";#N/A,#N/A,FALSE,"ET-PAG5"}</definedName>
    <definedName name="ab" localSheetId="21" hidden="1">{#N/A,#N/A,FALSE,"ET-CAPA";#N/A,#N/A,FALSE,"ET-PAG1";#N/A,#N/A,FALSE,"ET-PAG2";#N/A,#N/A,FALSE,"ET-PAG3";#N/A,#N/A,FALSE,"ET-PAG4";#N/A,#N/A,FALSE,"ET-PAG5"}</definedName>
    <definedName name="ab" localSheetId="20" hidden="1">{#N/A,#N/A,FALSE,"ET-CAPA";#N/A,#N/A,FALSE,"ET-PAG1";#N/A,#N/A,FALSE,"ET-PAG2";#N/A,#N/A,FALSE,"ET-PAG3";#N/A,#N/A,FALSE,"ET-PAG4";#N/A,#N/A,FALSE,"ET-PAG5"}</definedName>
    <definedName name="ab" localSheetId="18" hidden="1">{#N/A,#N/A,FALSE,"ET-CAPA";#N/A,#N/A,FALSE,"ET-PAG1";#N/A,#N/A,FALSE,"ET-PAG2";#N/A,#N/A,FALSE,"ET-PAG3";#N/A,#N/A,FALSE,"ET-PAG4";#N/A,#N/A,FALSE,"ET-PAG5"}</definedName>
    <definedName name="ab" localSheetId="17" hidden="1">{#N/A,#N/A,FALSE,"ET-CAPA";#N/A,#N/A,FALSE,"ET-PAG1";#N/A,#N/A,FALSE,"ET-PAG2";#N/A,#N/A,FALSE,"ET-PAG3";#N/A,#N/A,FALSE,"ET-PAG4";#N/A,#N/A,FALSE,"ET-PAG5"}</definedName>
    <definedName name="ab" localSheetId="15" hidden="1">{#N/A,#N/A,FALSE,"ET-CAPA";#N/A,#N/A,FALSE,"ET-PAG1";#N/A,#N/A,FALSE,"ET-PAG2";#N/A,#N/A,FALSE,"ET-PAG3";#N/A,#N/A,FALSE,"ET-PAG4";#N/A,#N/A,FALSE,"ET-PAG5"}</definedName>
    <definedName name="ab" localSheetId="12" hidden="1">{#N/A,#N/A,FALSE,"ET-CAPA";#N/A,#N/A,FALSE,"ET-PAG1";#N/A,#N/A,FALSE,"ET-PAG2";#N/A,#N/A,FALSE,"ET-PAG3";#N/A,#N/A,FALSE,"ET-PAG4";#N/A,#N/A,FALSE,"ET-PAG5"}</definedName>
    <definedName name="ab" localSheetId="38" hidden="1">{#N/A,#N/A,FALSE,"ET-CAPA";#N/A,#N/A,FALSE,"ET-PAG1";#N/A,#N/A,FALSE,"ET-PAG2";#N/A,#N/A,FALSE,"ET-PAG3";#N/A,#N/A,FALSE,"ET-PAG4";#N/A,#N/A,FALSE,"ET-PAG5"}</definedName>
    <definedName name="ab" localSheetId="37" hidden="1">{#N/A,#N/A,FALSE,"ET-CAPA";#N/A,#N/A,FALSE,"ET-PAG1";#N/A,#N/A,FALSE,"ET-PAG2";#N/A,#N/A,FALSE,"ET-PAG3";#N/A,#N/A,FALSE,"ET-PAG4";#N/A,#N/A,FALSE,"ET-PAG5"}</definedName>
    <definedName name="ab" localSheetId="36" hidden="1">{#N/A,#N/A,FALSE,"ET-CAPA";#N/A,#N/A,FALSE,"ET-PAG1";#N/A,#N/A,FALSE,"ET-PAG2";#N/A,#N/A,FALSE,"ET-PAG3";#N/A,#N/A,FALSE,"ET-PAG4";#N/A,#N/A,FALSE,"ET-PAG5"}</definedName>
    <definedName name="ab" localSheetId="34" hidden="1">{#N/A,#N/A,FALSE,"ET-CAPA";#N/A,#N/A,FALSE,"ET-PAG1";#N/A,#N/A,FALSE,"ET-PAG2";#N/A,#N/A,FALSE,"ET-PAG3";#N/A,#N/A,FALSE,"ET-PAG4";#N/A,#N/A,FALSE,"ET-PAG5"}</definedName>
    <definedName name="ab" localSheetId="35" hidden="1">{#N/A,#N/A,FALSE,"ET-CAPA";#N/A,#N/A,FALSE,"ET-PAG1";#N/A,#N/A,FALSE,"ET-PAG2";#N/A,#N/A,FALSE,"ET-PAG3";#N/A,#N/A,FALSE,"ET-PAG4";#N/A,#N/A,FALSE,"ET-PAG5"}</definedName>
    <definedName name="ab" localSheetId="30" hidden="1">{#N/A,#N/A,FALSE,"ET-CAPA";#N/A,#N/A,FALSE,"ET-PAG1";#N/A,#N/A,FALSE,"ET-PAG2";#N/A,#N/A,FALSE,"ET-PAG3";#N/A,#N/A,FALSE,"ET-PAG4";#N/A,#N/A,FALSE,"ET-PAG5"}</definedName>
    <definedName name="ab" hidden="1">{#N/A,#N/A,FALSE,"ET-CAPA";#N/A,#N/A,FALSE,"ET-PAG1";#N/A,#N/A,FALSE,"ET-PAG2";#N/A,#N/A,FALSE,"ET-PAG3";#N/A,#N/A,FALSE,"ET-PAG4";#N/A,#N/A,FALSE,"ET-PAG5"}</definedName>
    <definedName name="ABARTH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25" hidden="1">{#N/A,#N/A,FALSE,"PCOL"}</definedName>
    <definedName name="abc" localSheetId="16" hidden="1">{#N/A,#N/A,FALSE,"PCOL"}</definedName>
    <definedName name="abc" localSheetId="14" hidden="1">{#N/A,#N/A,FALSE,"PCOL"}</definedName>
    <definedName name="abc" localSheetId="13" hidden="1">{#N/A,#N/A,FALSE,"PCOL"}</definedName>
    <definedName name="abc" localSheetId="11" hidden="1">{#N/A,#N/A,FALSE,"PCOL"}</definedName>
    <definedName name="abc" localSheetId="10" hidden="1">{#N/A,#N/A,FALSE,"PCOL"}</definedName>
    <definedName name="abc" localSheetId="9" hidden="1">{#N/A,#N/A,FALSE,"PCOL"}</definedName>
    <definedName name="abc" localSheetId="8" hidden="1">{#N/A,#N/A,FALSE,"PCOL"}</definedName>
    <definedName name="abc" localSheetId="7" hidden="1">{#N/A,#N/A,FALSE,"PCOL"}</definedName>
    <definedName name="abc" localSheetId="33" hidden="1">{#N/A,#N/A,FALSE,"PCOL"}</definedName>
    <definedName name="abc" localSheetId="32" hidden="1">{#N/A,#N/A,FALSE,"PCOL"}</definedName>
    <definedName name="abc" localSheetId="31" hidden="1">{#N/A,#N/A,FALSE,"PCOL"}</definedName>
    <definedName name="abc" localSheetId="29" hidden="1">{#N/A,#N/A,FALSE,"PCOL"}</definedName>
    <definedName name="abc" localSheetId="28" hidden="1">{#N/A,#N/A,FALSE,"PCOL"}</definedName>
    <definedName name="abc" localSheetId="27" hidden="1">{#N/A,#N/A,FALSE,"PCOL"}</definedName>
    <definedName name="abc" localSheetId="24" hidden="1">{#N/A,#N/A,FALSE,"PCOL"}</definedName>
    <definedName name="abc" localSheetId="26" hidden="1">{#N/A,#N/A,FALSE,"PCOL"}</definedName>
    <definedName name="abc" localSheetId="23" hidden="1">{#N/A,#N/A,FALSE,"PCOL"}</definedName>
    <definedName name="abc" localSheetId="22" hidden="1">{#N/A,#N/A,FALSE,"PCOL"}</definedName>
    <definedName name="abc" localSheetId="19" hidden="1">{#N/A,#N/A,FALSE,"PCOL"}</definedName>
    <definedName name="abc" localSheetId="21" hidden="1">{#N/A,#N/A,FALSE,"PCOL"}</definedName>
    <definedName name="abc" localSheetId="20" hidden="1">{#N/A,#N/A,FALSE,"PCOL"}</definedName>
    <definedName name="abc" localSheetId="18" hidden="1">{#N/A,#N/A,FALSE,"PCOL"}</definedName>
    <definedName name="abc" localSheetId="17" hidden="1">{#N/A,#N/A,FALSE,"PCOL"}</definedName>
    <definedName name="abc" localSheetId="15" hidden="1">{#N/A,#N/A,FALSE,"PCOL"}</definedName>
    <definedName name="abc" localSheetId="12" hidden="1">{#N/A,#N/A,FALSE,"PCOL"}</definedName>
    <definedName name="abc" localSheetId="38" hidden="1">{#N/A,#N/A,FALSE,"PCOL"}</definedName>
    <definedName name="abc" localSheetId="37" hidden="1">{#N/A,#N/A,FALSE,"PCOL"}</definedName>
    <definedName name="abc" localSheetId="36" hidden="1">{#N/A,#N/A,FALSE,"PCOL"}</definedName>
    <definedName name="abc" localSheetId="34" hidden="1">{#N/A,#N/A,FALSE,"PCOL"}</definedName>
    <definedName name="abc" localSheetId="35" hidden="1">{#N/A,#N/A,FALSE,"PCOL"}</definedName>
    <definedName name="abc" localSheetId="30" hidden="1">{#N/A,#N/A,FALSE,"PCOL"}</definedName>
    <definedName name="abc" hidden="1">{#N/A,#N/A,FALSE,"PCOL"}</definedName>
    <definedName name="ABC.XLS" localSheetId="25" hidden="1">{"'Quadro'!$A$4:$BG$78"}</definedName>
    <definedName name="ABC.XLS" localSheetId="16" hidden="1">{"'Quadro'!$A$4:$BG$78"}</definedName>
    <definedName name="ABC.XLS" localSheetId="14" hidden="1">{"'Quadro'!$A$4:$BG$78"}</definedName>
    <definedName name="ABC.XLS" localSheetId="13" hidden="1">{"'Quadro'!$A$4:$BG$78"}</definedName>
    <definedName name="ABC.XLS" localSheetId="11" hidden="1">{"'Quadro'!$A$4:$BG$78"}</definedName>
    <definedName name="ABC.XLS" localSheetId="10" hidden="1">{"'Quadro'!$A$4:$BG$78"}</definedName>
    <definedName name="ABC.XLS" localSheetId="9" hidden="1">{"'Quadro'!$A$4:$BG$78"}</definedName>
    <definedName name="ABC.XLS" localSheetId="8" hidden="1">{"'Quadro'!$A$4:$BG$78"}</definedName>
    <definedName name="ABC.XLS" localSheetId="7" hidden="1">{"'Quadro'!$A$4:$BG$78"}</definedName>
    <definedName name="ABC.XLS" localSheetId="33" hidden="1">{"'Quadro'!$A$4:$BG$78"}</definedName>
    <definedName name="ABC.XLS" localSheetId="32" hidden="1">{"'Quadro'!$A$4:$BG$78"}</definedName>
    <definedName name="ABC.XLS" localSheetId="31" hidden="1">{"'Quadro'!$A$4:$BG$78"}</definedName>
    <definedName name="ABC.XLS" localSheetId="29" hidden="1">{"'Quadro'!$A$4:$BG$78"}</definedName>
    <definedName name="ABC.XLS" localSheetId="28" hidden="1">{"'Quadro'!$A$4:$BG$78"}</definedName>
    <definedName name="ABC.XLS" localSheetId="27" hidden="1">{"'Quadro'!$A$4:$BG$78"}</definedName>
    <definedName name="ABC.XLS" localSheetId="24" hidden="1">{"'Quadro'!$A$4:$BG$78"}</definedName>
    <definedName name="ABC.XLS" localSheetId="26" hidden="1">{"'Quadro'!$A$4:$BG$78"}</definedName>
    <definedName name="ABC.XLS" localSheetId="23" hidden="1">{"'Quadro'!$A$4:$BG$78"}</definedName>
    <definedName name="ABC.XLS" localSheetId="22" hidden="1">{"'Quadro'!$A$4:$BG$78"}</definedName>
    <definedName name="ABC.XLS" localSheetId="19" hidden="1">{"'Quadro'!$A$4:$BG$78"}</definedName>
    <definedName name="ABC.XLS" localSheetId="21" hidden="1">{"'Quadro'!$A$4:$BG$78"}</definedName>
    <definedName name="ABC.XLS" localSheetId="20" hidden="1">{"'Quadro'!$A$4:$BG$78"}</definedName>
    <definedName name="ABC.XLS" localSheetId="18" hidden="1">{"'Quadro'!$A$4:$BG$78"}</definedName>
    <definedName name="ABC.XLS" localSheetId="17" hidden="1">{"'Quadro'!$A$4:$BG$78"}</definedName>
    <definedName name="ABC.XLS" localSheetId="15" hidden="1">{"'Quadro'!$A$4:$BG$78"}</definedName>
    <definedName name="ABC.XLS" localSheetId="12" hidden="1">{"'Quadro'!$A$4:$BG$78"}</definedName>
    <definedName name="ABC.XLS" localSheetId="38" hidden="1">{"'Quadro'!$A$4:$BG$78"}</definedName>
    <definedName name="ABC.XLS" localSheetId="37" hidden="1">{"'Quadro'!$A$4:$BG$78"}</definedName>
    <definedName name="ABC.XLS" localSheetId="36" hidden="1">{"'Quadro'!$A$4:$BG$78"}</definedName>
    <definedName name="ABC.XLS" localSheetId="34" hidden="1">{"'Quadro'!$A$4:$BG$78"}</definedName>
    <definedName name="ABC.XLS" localSheetId="35" hidden="1">{"'Quadro'!$A$4:$BG$78"}</definedName>
    <definedName name="ABC.XLS" localSheetId="30" hidden="1">{"'Quadro'!$A$4:$BG$78"}</definedName>
    <definedName name="ABC.XLS" hidden="1">{"'Quadro'!$A$4:$BG$78"}</definedName>
    <definedName name="abcd" localSheetId="25" hidden="1">{#N/A,#N/A,FALSE,"PCOL"}</definedName>
    <definedName name="abcd" localSheetId="16" hidden="1">{#N/A,#N/A,FALSE,"PCOL"}</definedName>
    <definedName name="abcd" localSheetId="14" hidden="1">{#N/A,#N/A,FALSE,"PCOL"}</definedName>
    <definedName name="abcd" localSheetId="13" hidden="1">{#N/A,#N/A,FALSE,"PCOL"}</definedName>
    <definedName name="abcd" localSheetId="11" hidden="1">{#N/A,#N/A,FALSE,"PCOL"}</definedName>
    <definedName name="abcd" localSheetId="10" hidden="1">{#N/A,#N/A,FALSE,"PCOL"}</definedName>
    <definedName name="abcd" localSheetId="9" hidden="1">{#N/A,#N/A,FALSE,"PCOL"}</definedName>
    <definedName name="abcd" localSheetId="8" hidden="1">{#N/A,#N/A,FALSE,"PCOL"}</definedName>
    <definedName name="abcd" localSheetId="7" hidden="1">{#N/A,#N/A,FALSE,"PCOL"}</definedName>
    <definedName name="abcd" localSheetId="33" hidden="1">{#N/A,#N/A,FALSE,"PCOL"}</definedName>
    <definedName name="abcd" localSheetId="32" hidden="1">{#N/A,#N/A,FALSE,"PCOL"}</definedName>
    <definedName name="abcd" localSheetId="31" hidden="1">{#N/A,#N/A,FALSE,"PCOL"}</definedName>
    <definedName name="abcd" localSheetId="29" hidden="1">{#N/A,#N/A,FALSE,"PCOL"}</definedName>
    <definedName name="abcd" localSheetId="28" hidden="1">{#N/A,#N/A,FALSE,"PCOL"}</definedName>
    <definedName name="abcd" localSheetId="27" hidden="1">{#N/A,#N/A,FALSE,"PCOL"}</definedName>
    <definedName name="abcd" localSheetId="24" hidden="1">{#N/A,#N/A,FALSE,"PCOL"}</definedName>
    <definedName name="abcd" localSheetId="26" hidden="1">{#N/A,#N/A,FALSE,"PCOL"}</definedName>
    <definedName name="abcd" localSheetId="23" hidden="1">{#N/A,#N/A,FALSE,"PCOL"}</definedName>
    <definedName name="abcd" localSheetId="22" hidden="1">{#N/A,#N/A,FALSE,"PCOL"}</definedName>
    <definedName name="abcd" localSheetId="19" hidden="1">{#N/A,#N/A,FALSE,"PCOL"}</definedName>
    <definedName name="abcd" localSheetId="21" hidden="1">{#N/A,#N/A,FALSE,"PCOL"}</definedName>
    <definedName name="abcd" localSheetId="20" hidden="1">{#N/A,#N/A,FALSE,"PCOL"}</definedName>
    <definedName name="abcd" localSheetId="18" hidden="1">{#N/A,#N/A,FALSE,"PCOL"}</definedName>
    <definedName name="abcd" localSheetId="17" hidden="1">{#N/A,#N/A,FALSE,"PCOL"}</definedName>
    <definedName name="abcd" localSheetId="15" hidden="1">{#N/A,#N/A,FALSE,"PCOL"}</definedName>
    <definedName name="abcd" localSheetId="12" hidden="1">{#N/A,#N/A,FALSE,"PCOL"}</definedName>
    <definedName name="abcd" localSheetId="38" hidden="1">{#N/A,#N/A,FALSE,"PCOL"}</definedName>
    <definedName name="abcd" localSheetId="37" hidden="1">{#N/A,#N/A,FALSE,"PCOL"}</definedName>
    <definedName name="abcd" localSheetId="36" hidden="1">{#N/A,#N/A,FALSE,"PCOL"}</definedName>
    <definedName name="abcd" localSheetId="34" hidden="1">{#N/A,#N/A,FALSE,"PCOL"}</definedName>
    <definedName name="abcd" localSheetId="35" hidden="1">{#N/A,#N/A,FALSE,"PCOL"}</definedName>
    <definedName name="abcd" localSheetId="30" hidden="1">{#N/A,#N/A,FALSE,"PCOL"}</definedName>
    <definedName name="abcd" hidden="1">{#N/A,#N/A,FALSE,"PCOL"}</definedName>
    <definedName name="abcdaa" localSheetId="25" hidden="1">{#N/A,#N/A,FALSE,"PCOL"}</definedName>
    <definedName name="abcdaa" localSheetId="16" hidden="1">{#N/A,#N/A,FALSE,"PCOL"}</definedName>
    <definedName name="abcdaa" localSheetId="14" hidden="1">{#N/A,#N/A,FALSE,"PCOL"}</definedName>
    <definedName name="abcdaa" localSheetId="13" hidden="1">{#N/A,#N/A,FALSE,"PCOL"}</definedName>
    <definedName name="abcdaa" localSheetId="11" hidden="1">{#N/A,#N/A,FALSE,"PCOL"}</definedName>
    <definedName name="abcdaa" localSheetId="10" hidden="1">{#N/A,#N/A,FALSE,"PCOL"}</definedName>
    <definedName name="abcdaa" localSheetId="9" hidden="1">{#N/A,#N/A,FALSE,"PCOL"}</definedName>
    <definedName name="abcdaa" localSheetId="8" hidden="1">{#N/A,#N/A,FALSE,"PCOL"}</definedName>
    <definedName name="abcdaa" localSheetId="7" hidden="1">{#N/A,#N/A,FALSE,"PCOL"}</definedName>
    <definedName name="abcdaa" localSheetId="33" hidden="1">{#N/A,#N/A,FALSE,"PCOL"}</definedName>
    <definedName name="abcdaa" localSheetId="32" hidden="1">{#N/A,#N/A,FALSE,"PCOL"}</definedName>
    <definedName name="abcdaa" localSheetId="31" hidden="1">{#N/A,#N/A,FALSE,"PCOL"}</definedName>
    <definedName name="abcdaa" localSheetId="29" hidden="1">{#N/A,#N/A,FALSE,"PCOL"}</definedName>
    <definedName name="abcdaa" localSheetId="28" hidden="1">{#N/A,#N/A,FALSE,"PCOL"}</definedName>
    <definedName name="abcdaa" localSheetId="27" hidden="1">{#N/A,#N/A,FALSE,"PCOL"}</definedName>
    <definedName name="abcdaa" localSheetId="24" hidden="1">{#N/A,#N/A,FALSE,"PCOL"}</definedName>
    <definedName name="abcdaa" localSheetId="26" hidden="1">{#N/A,#N/A,FALSE,"PCOL"}</definedName>
    <definedName name="abcdaa" localSheetId="23" hidden="1">{#N/A,#N/A,FALSE,"PCOL"}</definedName>
    <definedName name="abcdaa" localSheetId="22" hidden="1">{#N/A,#N/A,FALSE,"PCOL"}</definedName>
    <definedName name="abcdaa" localSheetId="19" hidden="1">{#N/A,#N/A,FALSE,"PCOL"}</definedName>
    <definedName name="abcdaa" localSheetId="21" hidden="1">{#N/A,#N/A,FALSE,"PCOL"}</definedName>
    <definedName name="abcdaa" localSheetId="20" hidden="1">{#N/A,#N/A,FALSE,"PCOL"}</definedName>
    <definedName name="abcdaa" localSheetId="18" hidden="1">{#N/A,#N/A,FALSE,"PCOL"}</definedName>
    <definedName name="abcdaa" localSheetId="17" hidden="1">{#N/A,#N/A,FALSE,"PCOL"}</definedName>
    <definedName name="abcdaa" localSheetId="15" hidden="1">{#N/A,#N/A,FALSE,"PCOL"}</definedName>
    <definedName name="abcdaa" localSheetId="12" hidden="1">{#N/A,#N/A,FALSE,"PCOL"}</definedName>
    <definedName name="abcdaa" localSheetId="38" hidden="1">{#N/A,#N/A,FALSE,"PCOL"}</definedName>
    <definedName name="abcdaa" localSheetId="37" hidden="1">{#N/A,#N/A,FALSE,"PCOL"}</definedName>
    <definedName name="abcdaa" localSheetId="36" hidden="1">{#N/A,#N/A,FALSE,"PCOL"}</definedName>
    <definedName name="abcdaa" localSheetId="34" hidden="1">{#N/A,#N/A,FALSE,"PCOL"}</definedName>
    <definedName name="abcdaa" localSheetId="35" hidden="1">{#N/A,#N/A,FALSE,"PCOL"}</definedName>
    <definedName name="abcdaa" localSheetId="30" hidden="1">{#N/A,#N/A,FALSE,"PCOL"}</definedName>
    <definedName name="abcdaa" hidden="1">{#N/A,#N/A,FALSE,"PCOL"}</definedName>
    <definedName name="abcdaaa" localSheetId="25" hidden="1">{#N/A,#N/A,FALSE,"PCOL"}</definedName>
    <definedName name="abcdaaa" localSheetId="16" hidden="1">{#N/A,#N/A,FALSE,"PCOL"}</definedName>
    <definedName name="abcdaaa" localSheetId="14" hidden="1">{#N/A,#N/A,FALSE,"PCOL"}</definedName>
    <definedName name="abcdaaa" localSheetId="13" hidden="1">{#N/A,#N/A,FALSE,"PCOL"}</definedName>
    <definedName name="abcdaaa" localSheetId="11" hidden="1">{#N/A,#N/A,FALSE,"PCOL"}</definedName>
    <definedName name="abcdaaa" localSheetId="10" hidden="1">{#N/A,#N/A,FALSE,"PCOL"}</definedName>
    <definedName name="abcdaaa" localSheetId="9" hidden="1">{#N/A,#N/A,FALSE,"PCOL"}</definedName>
    <definedName name="abcdaaa" localSheetId="8" hidden="1">{#N/A,#N/A,FALSE,"PCOL"}</definedName>
    <definedName name="abcdaaa" localSheetId="7" hidden="1">{#N/A,#N/A,FALSE,"PCOL"}</definedName>
    <definedName name="abcdaaa" localSheetId="33" hidden="1">{#N/A,#N/A,FALSE,"PCOL"}</definedName>
    <definedName name="abcdaaa" localSheetId="32" hidden="1">{#N/A,#N/A,FALSE,"PCOL"}</definedName>
    <definedName name="abcdaaa" localSheetId="31" hidden="1">{#N/A,#N/A,FALSE,"PCOL"}</definedName>
    <definedName name="abcdaaa" localSheetId="29" hidden="1">{#N/A,#N/A,FALSE,"PCOL"}</definedName>
    <definedName name="abcdaaa" localSheetId="28" hidden="1">{#N/A,#N/A,FALSE,"PCOL"}</definedName>
    <definedName name="abcdaaa" localSheetId="27" hidden="1">{#N/A,#N/A,FALSE,"PCOL"}</definedName>
    <definedName name="abcdaaa" localSheetId="24" hidden="1">{#N/A,#N/A,FALSE,"PCOL"}</definedName>
    <definedName name="abcdaaa" localSheetId="26" hidden="1">{#N/A,#N/A,FALSE,"PCOL"}</definedName>
    <definedName name="abcdaaa" localSheetId="23" hidden="1">{#N/A,#N/A,FALSE,"PCOL"}</definedName>
    <definedName name="abcdaaa" localSheetId="22" hidden="1">{#N/A,#N/A,FALSE,"PCOL"}</definedName>
    <definedName name="abcdaaa" localSheetId="19" hidden="1">{#N/A,#N/A,FALSE,"PCOL"}</definedName>
    <definedName name="abcdaaa" localSheetId="21" hidden="1">{#N/A,#N/A,FALSE,"PCOL"}</definedName>
    <definedName name="abcdaaa" localSheetId="20" hidden="1">{#N/A,#N/A,FALSE,"PCOL"}</definedName>
    <definedName name="abcdaaa" localSheetId="18" hidden="1">{#N/A,#N/A,FALSE,"PCOL"}</definedName>
    <definedName name="abcdaaa" localSheetId="17" hidden="1">{#N/A,#N/A,FALSE,"PCOL"}</definedName>
    <definedName name="abcdaaa" localSheetId="15" hidden="1">{#N/A,#N/A,FALSE,"PCOL"}</definedName>
    <definedName name="abcdaaa" localSheetId="12" hidden="1">{#N/A,#N/A,FALSE,"PCOL"}</definedName>
    <definedName name="abcdaaa" localSheetId="38" hidden="1">{#N/A,#N/A,FALSE,"PCOL"}</definedName>
    <definedName name="abcdaaa" localSheetId="37" hidden="1">{#N/A,#N/A,FALSE,"PCOL"}</definedName>
    <definedName name="abcdaaa" localSheetId="36" hidden="1">{#N/A,#N/A,FALSE,"PCOL"}</definedName>
    <definedName name="abcdaaa" localSheetId="34" hidden="1">{#N/A,#N/A,FALSE,"PCOL"}</definedName>
    <definedName name="abcdaaa" localSheetId="35" hidden="1">{#N/A,#N/A,FALSE,"PCOL"}</definedName>
    <definedName name="abcdaaa" localSheetId="30" hidden="1">{#N/A,#N/A,FALSE,"PCOL"}</definedName>
    <definedName name="abcdaaa" hidden="1">{#N/A,#N/A,FALSE,"PCOL"}</definedName>
    <definedName name="abcdaaa2" localSheetId="25" hidden="1">{#N/A,#N/A,FALSE,"PCOL"}</definedName>
    <definedName name="abcdaaa2" localSheetId="16" hidden="1">{#N/A,#N/A,FALSE,"PCOL"}</definedName>
    <definedName name="abcdaaa2" localSheetId="14" hidden="1">{#N/A,#N/A,FALSE,"PCOL"}</definedName>
    <definedName name="abcdaaa2" localSheetId="13" hidden="1">{#N/A,#N/A,FALSE,"PCOL"}</definedName>
    <definedName name="abcdaaa2" localSheetId="11" hidden="1">{#N/A,#N/A,FALSE,"PCOL"}</definedName>
    <definedName name="abcdaaa2" localSheetId="10" hidden="1">{#N/A,#N/A,FALSE,"PCOL"}</definedName>
    <definedName name="abcdaaa2" localSheetId="9" hidden="1">{#N/A,#N/A,FALSE,"PCOL"}</definedName>
    <definedName name="abcdaaa2" localSheetId="8" hidden="1">{#N/A,#N/A,FALSE,"PCOL"}</definedName>
    <definedName name="abcdaaa2" localSheetId="7" hidden="1">{#N/A,#N/A,FALSE,"PCOL"}</definedName>
    <definedName name="abcdaaa2" localSheetId="33" hidden="1">{#N/A,#N/A,FALSE,"PCOL"}</definedName>
    <definedName name="abcdaaa2" localSheetId="32" hidden="1">{#N/A,#N/A,FALSE,"PCOL"}</definedName>
    <definedName name="abcdaaa2" localSheetId="31" hidden="1">{#N/A,#N/A,FALSE,"PCOL"}</definedName>
    <definedName name="abcdaaa2" localSheetId="29" hidden="1">{#N/A,#N/A,FALSE,"PCOL"}</definedName>
    <definedName name="abcdaaa2" localSheetId="28" hidden="1">{#N/A,#N/A,FALSE,"PCOL"}</definedName>
    <definedName name="abcdaaa2" localSheetId="27" hidden="1">{#N/A,#N/A,FALSE,"PCOL"}</definedName>
    <definedName name="abcdaaa2" localSheetId="24" hidden="1">{#N/A,#N/A,FALSE,"PCOL"}</definedName>
    <definedName name="abcdaaa2" localSheetId="26" hidden="1">{#N/A,#N/A,FALSE,"PCOL"}</definedName>
    <definedName name="abcdaaa2" localSheetId="23" hidden="1">{#N/A,#N/A,FALSE,"PCOL"}</definedName>
    <definedName name="abcdaaa2" localSheetId="22" hidden="1">{#N/A,#N/A,FALSE,"PCOL"}</definedName>
    <definedName name="abcdaaa2" localSheetId="19" hidden="1">{#N/A,#N/A,FALSE,"PCOL"}</definedName>
    <definedName name="abcdaaa2" localSheetId="21" hidden="1">{#N/A,#N/A,FALSE,"PCOL"}</definedName>
    <definedName name="abcdaaa2" localSheetId="20" hidden="1">{#N/A,#N/A,FALSE,"PCOL"}</definedName>
    <definedName name="abcdaaa2" localSheetId="18" hidden="1">{#N/A,#N/A,FALSE,"PCOL"}</definedName>
    <definedName name="abcdaaa2" localSheetId="17" hidden="1">{#N/A,#N/A,FALSE,"PCOL"}</definedName>
    <definedName name="abcdaaa2" localSheetId="15" hidden="1">{#N/A,#N/A,FALSE,"PCOL"}</definedName>
    <definedName name="abcdaaa2" localSheetId="12" hidden="1">{#N/A,#N/A,FALSE,"PCOL"}</definedName>
    <definedName name="abcdaaa2" localSheetId="38" hidden="1">{#N/A,#N/A,FALSE,"PCOL"}</definedName>
    <definedName name="abcdaaa2" localSheetId="37" hidden="1">{#N/A,#N/A,FALSE,"PCOL"}</definedName>
    <definedName name="abcdaaa2" localSheetId="36" hidden="1">{#N/A,#N/A,FALSE,"PCOL"}</definedName>
    <definedName name="abcdaaa2" localSheetId="34" hidden="1">{#N/A,#N/A,FALSE,"PCOL"}</definedName>
    <definedName name="abcdaaa2" localSheetId="35" hidden="1">{#N/A,#N/A,FALSE,"PCOL"}</definedName>
    <definedName name="abcdaaa2" localSheetId="30" hidden="1">{#N/A,#N/A,FALSE,"PCOL"}</definedName>
    <definedName name="abcdaaa2" hidden="1">{#N/A,#N/A,FALSE,"PCOL"}</definedName>
    <definedName name="abcde" localSheetId="25" hidden="1">{#N/A,#N/A,FALSE,"PCOL"}</definedName>
    <definedName name="abcde" localSheetId="16" hidden="1">{#N/A,#N/A,FALSE,"PCOL"}</definedName>
    <definedName name="abcde" localSheetId="14" hidden="1">{#N/A,#N/A,FALSE,"PCOL"}</definedName>
    <definedName name="abcde" localSheetId="13" hidden="1">{#N/A,#N/A,FALSE,"PCOL"}</definedName>
    <definedName name="abcde" localSheetId="11" hidden="1">{#N/A,#N/A,FALSE,"PCOL"}</definedName>
    <definedName name="abcde" localSheetId="10" hidden="1">{#N/A,#N/A,FALSE,"PCOL"}</definedName>
    <definedName name="abcde" localSheetId="9" hidden="1">{#N/A,#N/A,FALSE,"PCOL"}</definedName>
    <definedName name="abcde" localSheetId="8" hidden="1">{#N/A,#N/A,FALSE,"PCOL"}</definedName>
    <definedName name="abcde" localSheetId="7" hidden="1">{#N/A,#N/A,FALSE,"PCOL"}</definedName>
    <definedName name="abcde" localSheetId="33" hidden="1">{#N/A,#N/A,FALSE,"PCOL"}</definedName>
    <definedName name="abcde" localSheetId="32" hidden="1">{#N/A,#N/A,FALSE,"PCOL"}</definedName>
    <definedName name="abcde" localSheetId="31" hidden="1">{#N/A,#N/A,FALSE,"PCOL"}</definedName>
    <definedName name="abcde" localSheetId="29" hidden="1">{#N/A,#N/A,FALSE,"PCOL"}</definedName>
    <definedName name="abcde" localSheetId="28" hidden="1">{#N/A,#N/A,FALSE,"PCOL"}</definedName>
    <definedName name="abcde" localSheetId="27" hidden="1">{#N/A,#N/A,FALSE,"PCOL"}</definedName>
    <definedName name="abcde" localSheetId="24" hidden="1">{#N/A,#N/A,FALSE,"PCOL"}</definedName>
    <definedName name="abcde" localSheetId="26" hidden="1">{#N/A,#N/A,FALSE,"PCOL"}</definedName>
    <definedName name="abcde" localSheetId="23" hidden="1">{#N/A,#N/A,FALSE,"PCOL"}</definedName>
    <definedName name="abcde" localSheetId="22" hidden="1">{#N/A,#N/A,FALSE,"PCOL"}</definedName>
    <definedName name="abcde" localSheetId="19" hidden="1">{#N/A,#N/A,FALSE,"PCOL"}</definedName>
    <definedName name="abcde" localSheetId="21" hidden="1">{#N/A,#N/A,FALSE,"PCOL"}</definedName>
    <definedName name="abcde" localSheetId="20" hidden="1">{#N/A,#N/A,FALSE,"PCOL"}</definedName>
    <definedName name="abcde" localSheetId="18" hidden="1">{#N/A,#N/A,FALSE,"PCOL"}</definedName>
    <definedName name="abcde" localSheetId="17" hidden="1">{#N/A,#N/A,FALSE,"PCOL"}</definedName>
    <definedName name="abcde" localSheetId="15" hidden="1">{#N/A,#N/A,FALSE,"PCOL"}</definedName>
    <definedName name="abcde" localSheetId="12" hidden="1">{#N/A,#N/A,FALSE,"PCOL"}</definedName>
    <definedName name="abcde" localSheetId="38" hidden="1">{#N/A,#N/A,FALSE,"PCOL"}</definedName>
    <definedName name="abcde" localSheetId="37" hidden="1">{#N/A,#N/A,FALSE,"PCOL"}</definedName>
    <definedName name="abcde" localSheetId="36" hidden="1">{#N/A,#N/A,FALSE,"PCOL"}</definedName>
    <definedName name="abcde" localSheetId="34" hidden="1">{#N/A,#N/A,FALSE,"PCOL"}</definedName>
    <definedName name="abcde" localSheetId="35" hidden="1">{#N/A,#N/A,FALSE,"PCOL"}</definedName>
    <definedName name="abcde" localSheetId="30" hidden="1">{#N/A,#N/A,FALSE,"PCOL"}</definedName>
    <definedName name="abcde" hidden="1">{#N/A,#N/A,FALSE,"PCOL"}</definedName>
    <definedName name="abcdee" localSheetId="25" hidden="1">{#N/A,#N/A,FALSE,"PCOL"}</definedName>
    <definedName name="abcdee" localSheetId="16" hidden="1">{#N/A,#N/A,FALSE,"PCOL"}</definedName>
    <definedName name="abcdee" localSheetId="14" hidden="1">{#N/A,#N/A,FALSE,"PCOL"}</definedName>
    <definedName name="abcdee" localSheetId="13" hidden="1">{#N/A,#N/A,FALSE,"PCOL"}</definedName>
    <definedName name="abcdee" localSheetId="11" hidden="1">{#N/A,#N/A,FALSE,"PCOL"}</definedName>
    <definedName name="abcdee" localSheetId="10" hidden="1">{#N/A,#N/A,FALSE,"PCOL"}</definedName>
    <definedName name="abcdee" localSheetId="9" hidden="1">{#N/A,#N/A,FALSE,"PCOL"}</definedName>
    <definedName name="abcdee" localSheetId="8" hidden="1">{#N/A,#N/A,FALSE,"PCOL"}</definedName>
    <definedName name="abcdee" localSheetId="7" hidden="1">{#N/A,#N/A,FALSE,"PCOL"}</definedName>
    <definedName name="abcdee" localSheetId="33" hidden="1">{#N/A,#N/A,FALSE,"PCOL"}</definedName>
    <definedName name="abcdee" localSheetId="32" hidden="1">{#N/A,#N/A,FALSE,"PCOL"}</definedName>
    <definedName name="abcdee" localSheetId="31" hidden="1">{#N/A,#N/A,FALSE,"PCOL"}</definedName>
    <definedName name="abcdee" localSheetId="29" hidden="1">{#N/A,#N/A,FALSE,"PCOL"}</definedName>
    <definedName name="abcdee" localSheetId="28" hidden="1">{#N/A,#N/A,FALSE,"PCOL"}</definedName>
    <definedName name="abcdee" localSheetId="27" hidden="1">{#N/A,#N/A,FALSE,"PCOL"}</definedName>
    <definedName name="abcdee" localSheetId="24" hidden="1">{#N/A,#N/A,FALSE,"PCOL"}</definedName>
    <definedName name="abcdee" localSheetId="26" hidden="1">{#N/A,#N/A,FALSE,"PCOL"}</definedName>
    <definedName name="abcdee" localSheetId="23" hidden="1">{#N/A,#N/A,FALSE,"PCOL"}</definedName>
    <definedName name="abcdee" localSheetId="22" hidden="1">{#N/A,#N/A,FALSE,"PCOL"}</definedName>
    <definedName name="abcdee" localSheetId="19" hidden="1">{#N/A,#N/A,FALSE,"PCOL"}</definedName>
    <definedName name="abcdee" localSheetId="21" hidden="1">{#N/A,#N/A,FALSE,"PCOL"}</definedName>
    <definedName name="abcdee" localSheetId="20" hidden="1">{#N/A,#N/A,FALSE,"PCOL"}</definedName>
    <definedName name="abcdee" localSheetId="18" hidden="1">{#N/A,#N/A,FALSE,"PCOL"}</definedName>
    <definedName name="abcdee" localSheetId="17" hidden="1">{#N/A,#N/A,FALSE,"PCOL"}</definedName>
    <definedName name="abcdee" localSheetId="15" hidden="1">{#N/A,#N/A,FALSE,"PCOL"}</definedName>
    <definedName name="abcdee" localSheetId="12" hidden="1">{#N/A,#N/A,FALSE,"PCOL"}</definedName>
    <definedName name="abcdee" localSheetId="38" hidden="1">{#N/A,#N/A,FALSE,"PCOL"}</definedName>
    <definedName name="abcdee" localSheetId="37" hidden="1">{#N/A,#N/A,FALSE,"PCOL"}</definedName>
    <definedName name="abcdee" localSheetId="36" hidden="1">{#N/A,#N/A,FALSE,"PCOL"}</definedName>
    <definedName name="abcdee" localSheetId="34" hidden="1">{#N/A,#N/A,FALSE,"PCOL"}</definedName>
    <definedName name="abcdee" localSheetId="35" hidden="1">{#N/A,#N/A,FALSE,"PCOL"}</definedName>
    <definedName name="abcdee" localSheetId="30" hidden="1">{#N/A,#N/A,FALSE,"PCOL"}</definedName>
    <definedName name="abcdee" hidden="1">{#N/A,#N/A,FALSE,"PCOL"}</definedName>
    <definedName name="ABCDEEE" localSheetId="25" hidden="1">{#N/A,#N/A,FALSE,"PCOL"}</definedName>
    <definedName name="ABCDEEE" localSheetId="16" hidden="1">{#N/A,#N/A,FALSE,"PCOL"}</definedName>
    <definedName name="ABCDEEE" localSheetId="14" hidden="1">{#N/A,#N/A,FALSE,"PCOL"}</definedName>
    <definedName name="ABCDEEE" localSheetId="13" hidden="1">{#N/A,#N/A,FALSE,"PCOL"}</definedName>
    <definedName name="ABCDEEE" localSheetId="11" hidden="1">{#N/A,#N/A,FALSE,"PCOL"}</definedName>
    <definedName name="ABCDEEE" localSheetId="10" hidden="1">{#N/A,#N/A,FALSE,"PCOL"}</definedName>
    <definedName name="ABCDEEE" localSheetId="9" hidden="1">{#N/A,#N/A,FALSE,"PCOL"}</definedName>
    <definedName name="ABCDEEE" localSheetId="8" hidden="1">{#N/A,#N/A,FALSE,"PCOL"}</definedName>
    <definedName name="ABCDEEE" localSheetId="7" hidden="1">{#N/A,#N/A,FALSE,"PCOL"}</definedName>
    <definedName name="ABCDEEE" localSheetId="33" hidden="1">{#N/A,#N/A,FALSE,"PCOL"}</definedName>
    <definedName name="ABCDEEE" localSheetId="32" hidden="1">{#N/A,#N/A,FALSE,"PCOL"}</definedName>
    <definedName name="ABCDEEE" localSheetId="31" hidden="1">{#N/A,#N/A,FALSE,"PCOL"}</definedName>
    <definedName name="ABCDEEE" localSheetId="29" hidden="1">{#N/A,#N/A,FALSE,"PCOL"}</definedName>
    <definedName name="ABCDEEE" localSheetId="28" hidden="1">{#N/A,#N/A,FALSE,"PCOL"}</definedName>
    <definedName name="ABCDEEE" localSheetId="27" hidden="1">{#N/A,#N/A,FALSE,"PCOL"}</definedName>
    <definedName name="ABCDEEE" localSheetId="24" hidden="1">{#N/A,#N/A,FALSE,"PCOL"}</definedName>
    <definedName name="ABCDEEE" localSheetId="26" hidden="1">{#N/A,#N/A,FALSE,"PCOL"}</definedName>
    <definedName name="ABCDEEE" localSheetId="23" hidden="1">{#N/A,#N/A,FALSE,"PCOL"}</definedName>
    <definedName name="ABCDEEE" localSheetId="22" hidden="1">{#N/A,#N/A,FALSE,"PCOL"}</definedName>
    <definedName name="ABCDEEE" localSheetId="19" hidden="1">{#N/A,#N/A,FALSE,"PCOL"}</definedName>
    <definedName name="ABCDEEE" localSheetId="21" hidden="1">{#N/A,#N/A,FALSE,"PCOL"}</definedName>
    <definedName name="ABCDEEE" localSheetId="20" hidden="1">{#N/A,#N/A,FALSE,"PCOL"}</definedName>
    <definedName name="ABCDEEE" localSheetId="18" hidden="1">{#N/A,#N/A,FALSE,"PCOL"}</definedName>
    <definedName name="ABCDEEE" localSheetId="17" hidden="1">{#N/A,#N/A,FALSE,"PCOL"}</definedName>
    <definedName name="ABCDEEE" localSheetId="15" hidden="1">{#N/A,#N/A,FALSE,"PCOL"}</definedName>
    <definedName name="ABCDEEE" localSheetId="12" hidden="1">{#N/A,#N/A,FALSE,"PCOL"}</definedName>
    <definedName name="ABCDEEE" localSheetId="38" hidden="1">{#N/A,#N/A,FALSE,"PCOL"}</definedName>
    <definedName name="ABCDEEE" localSheetId="37" hidden="1">{#N/A,#N/A,FALSE,"PCOL"}</definedName>
    <definedName name="ABCDEEE" localSheetId="36" hidden="1">{#N/A,#N/A,FALSE,"PCOL"}</definedName>
    <definedName name="ABCDEEE" localSheetId="34" hidden="1">{#N/A,#N/A,FALSE,"PCOL"}</definedName>
    <definedName name="ABCDEEE" localSheetId="35" hidden="1">{#N/A,#N/A,FALSE,"PCOL"}</definedName>
    <definedName name="ABCDEEE" localSheetId="30" hidden="1">{#N/A,#N/A,FALSE,"PCOL"}</definedName>
    <definedName name="ABCDEEE" hidden="1">{#N/A,#N/A,FALSE,"PCOL"}</definedName>
    <definedName name="ABCDMM" localSheetId="25" hidden="1">{#N/A,#N/A,FALSE,"PCOL"}</definedName>
    <definedName name="ABCDMM" localSheetId="16" hidden="1">{#N/A,#N/A,FALSE,"PCOL"}</definedName>
    <definedName name="ABCDMM" localSheetId="14" hidden="1">{#N/A,#N/A,FALSE,"PCOL"}</definedName>
    <definedName name="ABCDMM" localSheetId="13" hidden="1">{#N/A,#N/A,FALSE,"PCOL"}</definedName>
    <definedName name="ABCDMM" localSheetId="11" hidden="1">{#N/A,#N/A,FALSE,"PCOL"}</definedName>
    <definedName name="ABCDMM" localSheetId="10" hidden="1">{#N/A,#N/A,FALSE,"PCOL"}</definedName>
    <definedName name="ABCDMM" localSheetId="9" hidden="1">{#N/A,#N/A,FALSE,"PCOL"}</definedName>
    <definedName name="ABCDMM" localSheetId="8" hidden="1">{#N/A,#N/A,FALSE,"PCOL"}</definedName>
    <definedName name="ABCDMM" localSheetId="7" hidden="1">{#N/A,#N/A,FALSE,"PCOL"}</definedName>
    <definedName name="ABCDMM" localSheetId="33" hidden="1">{#N/A,#N/A,FALSE,"PCOL"}</definedName>
    <definedName name="ABCDMM" localSheetId="32" hidden="1">{#N/A,#N/A,FALSE,"PCOL"}</definedName>
    <definedName name="ABCDMM" localSheetId="31" hidden="1">{#N/A,#N/A,FALSE,"PCOL"}</definedName>
    <definedName name="ABCDMM" localSheetId="29" hidden="1">{#N/A,#N/A,FALSE,"PCOL"}</definedName>
    <definedName name="ABCDMM" localSheetId="28" hidden="1">{#N/A,#N/A,FALSE,"PCOL"}</definedName>
    <definedName name="ABCDMM" localSheetId="27" hidden="1">{#N/A,#N/A,FALSE,"PCOL"}</definedName>
    <definedName name="ABCDMM" localSheetId="24" hidden="1">{#N/A,#N/A,FALSE,"PCOL"}</definedName>
    <definedName name="ABCDMM" localSheetId="26" hidden="1">{#N/A,#N/A,FALSE,"PCOL"}</definedName>
    <definedName name="ABCDMM" localSheetId="23" hidden="1">{#N/A,#N/A,FALSE,"PCOL"}</definedName>
    <definedName name="ABCDMM" localSheetId="22" hidden="1">{#N/A,#N/A,FALSE,"PCOL"}</definedName>
    <definedName name="ABCDMM" localSheetId="19" hidden="1">{#N/A,#N/A,FALSE,"PCOL"}</definedName>
    <definedName name="ABCDMM" localSheetId="21" hidden="1">{#N/A,#N/A,FALSE,"PCOL"}</definedName>
    <definedName name="ABCDMM" localSheetId="20" hidden="1">{#N/A,#N/A,FALSE,"PCOL"}</definedName>
    <definedName name="ABCDMM" localSheetId="18" hidden="1">{#N/A,#N/A,FALSE,"PCOL"}</definedName>
    <definedName name="ABCDMM" localSheetId="17" hidden="1">{#N/A,#N/A,FALSE,"PCOL"}</definedName>
    <definedName name="ABCDMM" localSheetId="15" hidden="1">{#N/A,#N/A,FALSE,"PCOL"}</definedName>
    <definedName name="ABCDMM" localSheetId="12" hidden="1">{#N/A,#N/A,FALSE,"PCOL"}</definedName>
    <definedName name="ABCDMM" localSheetId="38" hidden="1">{#N/A,#N/A,FALSE,"PCOL"}</definedName>
    <definedName name="ABCDMM" localSheetId="37" hidden="1">{#N/A,#N/A,FALSE,"PCOL"}</definedName>
    <definedName name="ABCDMM" localSheetId="36" hidden="1">{#N/A,#N/A,FALSE,"PCOL"}</definedName>
    <definedName name="ABCDMM" localSheetId="34" hidden="1">{#N/A,#N/A,FALSE,"PCOL"}</definedName>
    <definedName name="ABCDMM" localSheetId="35" hidden="1">{#N/A,#N/A,FALSE,"PCOL"}</definedName>
    <definedName name="ABCDMM" localSheetId="30" hidden="1">{#N/A,#N/A,FALSE,"PCOL"}</definedName>
    <definedName name="ABCDMM" hidden="1">{#N/A,#N/A,FALSE,"PCOL"}</definedName>
    <definedName name="ABER">#REF!</definedName>
    <definedName name="abobora.xls" localSheetId="25" hidden="1">{"'Quadro'!$A$4:$BG$78"}</definedName>
    <definedName name="abobora.xls" localSheetId="16" hidden="1">{"'Quadro'!$A$4:$BG$78"}</definedName>
    <definedName name="abobora.xls" localSheetId="14" hidden="1">{"'Quadro'!$A$4:$BG$78"}</definedName>
    <definedName name="abobora.xls" localSheetId="13" hidden="1">{"'Quadro'!$A$4:$BG$78"}</definedName>
    <definedName name="abobora.xls" localSheetId="11" hidden="1">{"'Quadro'!$A$4:$BG$78"}</definedName>
    <definedName name="abobora.xls" localSheetId="10" hidden="1">{"'Quadro'!$A$4:$BG$78"}</definedName>
    <definedName name="abobora.xls" localSheetId="9" hidden="1">{"'Quadro'!$A$4:$BG$78"}</definedName>
    <definedName name="abobora.xls" localSheetId="8" hidden="1">{"'Quadro'!$A$4:$BG$78"}</definedName>
    <definedName name="abobora.xls" localSheetId="7" hidden="1">{"'Quadro'!$A$4:$BG$78"}</definedName>
    <definedName name="abobora.xls" localSheetId="33" hidden="1">{"'Quadro'!$A$4:$BG$78"}</definedName>
    <definedName name="abobora.xls" localSheetId="32" hidden="1">{"'Quadro'!$A$4:$BG$78"}</definedName>
    <definedName name="abobora.xls" localSheetId="31" hidden="1">{"'Quadro'!$A$4:$BG$78"}</definedName>
    <definedName name="abobora.xls" localSheetId="29" hidden="1">{"'Quadro'!$A$4:$BG$78"}</definedName>
    <definedName name="abobora.xls" localSheetId="28" hidden="1">{"'Quadro'!$A$4:$BG$78"}</definedName>
    <definedName name="abobora.xls" localSheetId="27" hidden="1">{"'Quadro'!$A$4:$BG$78"}</definedName>
    <definedName name="abobora.xls" localSheetId="24" hidden="1">{"'Quadro'!$A$4:$BG$78"}</definedName>
    <definedName name="abobora.xls" localSheetId="26" hidden="1">{"'Quadro'!$A$4:$BG$78"}</definedName>
    <definedName name="abobora.xls" localSheetId="23" hidden="1">{"'Quadro'!$A$4:$BG$78"}</definedName>
    <definedName name="abobora.xls" localSheetId="22" hidden="1">{"'Quadro'!$A$4:$BG$78"}</definedName>
    <definedName name="abobora.xls" localSheetId="19" hidden="1">{"'Quadro'!$A$4:$BG$78"}</definedName>
    <definedName name="abobora.xls" localSheetId="21" hidden="1">{"'Quadro'!$A$4:$BG$78"}</definedName>
    <definedName name="abobora.xls" localSheetId="20" hidden="1">{"'Quadro'!$A$4:$BG$78"}</definedName>
    <definedName name="abobora.xls" localSheetId="18" hidden="1">{"'Quadro'!$A$4:$BG$78"}</definedName>
    <definedName name="abobora.xls" localSheetId="17" hidden="1">{"'Quadro'!$A$4:$BG$78"}</definedName>
    <definedName name="abobora.xls" localSheetId="15" hidden="1">{"'Quadro'!$A$4:$BG$78"}</definedName>
    <definedName name="abobora.xls" localSheetId="12" hidden="1">{"'Quadro'!$A$4:$BG$78"}</definedName>
    <definedName name="abobora.xls" localSheetId="38" hidden="1">{"'Quadro'!$A$4:$BG$78"}</definedName>
    <definedName name="abobora.xls" localSheetId="37" hidden="1">{"'Quadro'!$A$4:$BG$78"}</definedName>
    <definedName name="abobora.xls" localSheetId="36" hidden="1">{"'Quadro'!$A$4:$BG$78"}</definedName>
    <definedName name="abobora.xls" localSheetId="34" hidden="1">{"'Quadro'!$A$4:$BG$78"}</definedName>
    <definedName name="abobora.xls" localSheetId="35" hidden="1">{"'Quadro'!$A$4:$BG$78"}</definedName>
    <definedName name="abobora.xls" localSheetId="30" hidden="1">{"'Quadro'!$A$4:$BG$78"}</definedName>
    <definedName name="abobora.xls" hidden="1">{"'Quadro'!$A$4:$BG$78"}</definedName>
    <definedName name="Abr" localSheetId="25">'MC_SS 100'!DaysAndWeeks+DATE([0]!CalendárioYear,4,1)-WEEKDAY(DATE([0]!CalendárioYear,4,1),'MC_SS 100'!OpçãodeDiadaSemana)+1</definedName>
    <definedName name="Abr" localSheetId="16">'MC_SS 148'!DaysAndWeeks+DATE([0]!CalendárioYear,4,1)-WEEKDAY(DATE([0]!CalendárioYear,4,1),'MC_SS 148'!OpçãodeDiadaSemana)+1</definedName>
    <definedName name="Abr" localSheetId="14">'MC_SS 158'!DaysAndWeeks+DATE([0]!CalendárioYear,4,1)-WEEKDAY(DATE([0]!CalendárioYear,4,1),'MC_SS 158'!OpçãodeDiadaSemana)+1</definedName>
    <definedName name="Abr" localSheetId="13">'MC_SS 160'!DaysAndWeeks+DATE([0]!CalendárioYear,4,1)-WEEKDAY(DATE([0]!CalendárioYear,4,1),'MC_SS 160'!OpçãodeDiadaSemana)+1</definedName>
    <definedName name="Abr" localSheetId="11">'MC_SS 162'!DaysAndWeeks+DATE([0]!CalendárioYear,4,1)-WEEKDAY(DATE([0]!CalendárioYear,4,1),'MC_SS 162'!OpçãodeDiadaSemana)+1</definedName>
    <definedName name="Abr" localSheetId="10">'MC_SS 166'!DaysAndWeeks+DATE([0]!CalendárioYear,4,1)-WEEKDAY(DATE([0]!CalendárioYear,4,1),'MC_SS 166'!OpçãodeDiadaSemana)+1</definedName>
    <definedName name="Abr" localSheetId="9">'MC_SS 171'!DaysAndWeeks+DATE([0]!CalendárioYear,4,1)-WEEKDAY(DATE([0]!CalendárioYear,4,1),'MC_SS 171'!OpçãodeDiadaSemana)+1</definedName>
    <definedName name="Abr" localSheetId="8">'MC_SS 172'!DaysAndWeeks+DATE([0]!CalendárioYear,4,1)-WEEKDAY(DATE([0]!CalendárioYear,4,1),'MC_SS 172'!OpçãodeDiadaSemana)+1</definedName>
    <definedName name="Abr" localSheetId="7">'MC_SS 228'!DaysAndWeeks+DATE([0]!CalendárioYear,4,1)-WEEKDAY(DATE([0]!CalendárioYear,4,1),'MC_SS 228'!OpçãodeDiadaSemana)+1</definedName>
    <definedName name="Abr" localSheetId="33">'MC_SS 74'!DaysAndWeeks+DATE([0]!CalendárioYear,4,1)-WEEKDAY(DATE([0]!CalendárioYear,4,1),'MC_SS 74'!OpçãodeDiadaSemana)+1</definedName>
    <definedName name="Abr" localSheetId="32">'MC_SS 89'!DaysAndWeeks+DATE([0]!CalendárioYear,4,1)-WEEKDAY(DATE([0]!CalendárioYear,4,1),'MC_SS 89'!OpçãodeDiadaSemana)+1</definedName>
    <definedName name="Abr" localSheetId="31">'MC_SS 94'!DaysAndWeeks+DATE([0]!CalendárioYear,4,1)-WEEKDAY(DATE([0]!CalendárioYear,4,1),'MC_SS 94'!OpçãodeDiadaSemana)+1</definedName>
    <definedName name="Abr" localSheetId="29">'MC_SS 96'!DaysAndWeeks+DATE([0]!CalendárioYear,4,1)-WEEKDAY(DATE([0]!CalendárioYear,4,1),'MC_SS 96'!OpçãodeDiadaSemana)+1</definedName>
    <definedName name="Abr" localSheetId="28">'MC_SS 97'!DaysAndWeeks+DATE([0]!CalendárioYear,4,1)-WEEKDAY(DATE([0]!CalendárioYear,4,1),'MC_SS 97'!OpçãodeDiadaSemana)+1</definedName>
    <definedName name="Abr" localSheetId="27">'MC_SS 98'!DaysAndWeeks+DATE([0]!CalendárioYear,4,1)-WEEKDAY(DATE([0]!CalendárioYear,4,1),'MC_SS 98'!OpçãodeDiadaSemana)+1</definedName>
    <definedName name="Abr" localSheetId="24">MC_SS_103!DaysAndWeeks+DATE([0]!CalendárioYear,4,1)-WEEKDAY(DATE([0]!CalendárioYear,4,1),MC_SS_103!OpçãodeDiadaSemana)+1</definedName>
    <definedName name="Abr" localSheetId="26">MC_SS_109!DaysAndWeeks+DATE(CalendárioYear,4,1)-WEEKDAY(DATE(CalendárioYear,4,1),MC_SS_109!OpçãodeDiadaSemana)+1</definedName>
    <definedName name="Abr" localSheetId="23">MC_SS_110!DaysAndWeeks+DATE([0]!CalendárioYear,4,1)-WEEKDAY(DATE([0]!CalendárioYear,4,1),MC_SS_110!OpçãodeDiadaSemana)+1</definedName>
    <definedName name="Abr" localSheetId="22">MC_SS_126!DaysAndWeeks+DATE([0]!CalendárioYear,4,1)-WEEKDAY(DATE([0]!CalendárioYear,4,1),MC_SS_126!OpçãodeDiadaSemana)+1</definedName>
    <definedName name="Abr" localSheetId="19">MC_SS_132_2025!DaysAndWeeks+DATE([0]!CalendárioYear,4,1)-WEEKDAY(DATE([0]!CalendárioYear,4,1),MC_SS_132_2025!OpçãodeDiadaSemana)+1</definedName>
    <definedName name="Abr" localSheetId="21">MC_SS_132_2026!DaysAndWeeks+DATE([0]!CalendárioYear,4,1)-WEEKDAY(DATE([0]!CalendárioYear,4,1),MC_SS_132_2026!OpçãodeDiadaSemana)+1</definedName>
    <definedName name="Abr" localSheetId="20">MC_SS_133!DaysAndWeeks+DATE([0]!CalendárioYear,4,1)-WEEKDAY(DATE([0]!CalendárioYear,4,1),MC_SS_133!OpçãodeDiadaSemana)+1</definedName>
    <definedName name="Abr" localSheetId="18">MC_SS_135!DaysAndWeeks+DATE([0]!CalendárioYear,4,1)-WEEKDAY(DATE([0]!CalendárioYear,4,1),MC_SS_135!OpçãodeDiadaSemana)+1</definedName>
    <definedName name="Abr" localSheetId="17">MC_SS_136!DaysAndWeeks+DATE([0]!CalendárioYear,4,1)-WEEKDAY(DATE([0]!CalendárioYear,4,1),MC_SS_136!OpçãodeDiadaSemana)+1</definedName>
    <definedName name="Abr" localSheetId="15">MC_SS_157!DaysAndWeeks+DATE([0]!CalendárioYear,4,1)-WEEKDAY(DATE([0]!CalendárioYear,4,1),MC_SS_157!OpçãodeDiadaSemana)+1</definedName>
    <definedName name="Abr" localSheetId="12">MC_SS_160!DaysAndWeeks+DATE([0]!CalendárioYear,4,1)-WEEKDAY(DATE([0]!CalendárioYear,4,1),MC_SS_160!OpçãodeDiadaSemana)+1</definedName>
    <definedName name="Abr" localSheetId="38">MC_SS_39!DaysAndWeeks+DATE([0]!CalendárioYear,4,1)-WEEKDAY(DATE([0]!CalendárioYear,4,1),MC_SS_39!OpçãodeDiadaSemana)+1</definedName>
    <definedName name="Abr" localSheetId="37">MC_SS_44!DaysAndWeeks+DATE([0]!CalendárioYear,4,1)-WEEKDAY(DATE([0]!CalendárioYear,4,1),MC_SS_44!OpçãodeDiadaSemana)+1</definedName>
    <definedName name="Abr" localSheetId="36">MC_SS_45!DaysAndWeeks+DATE([0]!CalendárioYear,4,1)-WEEKDAY(DATE([0]!CalendárioYear,4,1),MC_SS_45!OpçãodeDiadaSemana)+1</definedName>
    <definedName name="Abr" localSheetId="34">MC_SS_63!DaysAndWeeks+DATE([0]!CalendárioYear,4,1)-WEEKDAY(DATE([0]!CalendárioYear,4,1),MC_SS_63!OpçãodeDiadaSemana)+1</definedName>
    <definedName name="Abr" localSheetId="35">MC_SS_66!DaysAndWeeks+DATE([0]!CalendárioYear,4,1)-WEEKDAY(DATE([0]!CalendárioYear,4,1),MC_SS_66!OpçãodeDiadaSemana)+1</definedName>
    <definedName name="Abr" localSheetId="30">MC_SS_90!DaysAndWeeks+DATE([0]!CalendárioYear,4,1)-WEEKDAY(DATE([0]!CalendárioYear,4,1),MC_SS_90!OpçãodeDiadaSemana)+1</definedName>
    <definedName name="Abr">DaysAndWeeks+DATE(CalendárioYear,4,1)-WEEKDAY(DATE(CalendárioYear,4,1),OpçãodeDiadaSemana)+1</definedName>
    <definedName name="Acabamento_face_ASME">[21]FL.03!$BE$121:$BE$124</definedName>
    <definedName name="Acabamento_face_DIN">[21]FL.03!$BE$126:$BE$129</definedName>
    <definedName name="Accts_Balances">#REF!</definedName>
    <definedName name="Accts_Balances1">#REF!</definedName>
    <definedName name="aceita">#REF!</definedName>
    <definedName name="ACESIT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SÓRIOS">#REF!</definedName>
    <definedName name="Acidente" localSheetId="25" hidden="1">{"'gráf jan00'!$A$1:$AK$41"}</definedName>
    <definedName name="Acidente" localSheetId="16" hidden="1">{"'gráf jan00'!$A$1:$AK$41"}</definedName>
    <definedName name="Acidente" localSheetId="14" hidden="1">{"'gráf jan00'!$A$1:$AK$41"}</definedName>
    <definedName name="Acidente" localSheetId="13" hidden="1">{"'gráf jan00'!$A$1:$AK$41"}</definedName>
    <definedName name="Acidente" localSheetId="11" hidden="1">{"'gráf jan00'!$A$1:$AK$41"}</definedName>
    <definedName name="Acidente" localSheetId="10" hidden="1">{"'gráf jan00'!$A$1:$AK$41"}</definedName>
    <definedName name="Acidente" localSheetId="9" hidden="1">{"'gráf jan00'!$A$1:$AK$41"}</definedName>
    <definedName name="Acidente" localSheetId="8" hidden="1">{"'gráf jan00'!$A$1:$AK$41"}</definedName>
    <definedName name="Acidente" localSheetId="7" hidden="1">{"'gráf jan00'!$A$1:$AK$41"}</definedName>
    <definedName name="Acidente" localSheetId="33" hidden="1">{"'gráf jan00'!$A$1:$AK$41"}</definedName>
    <definedName name="Acidente" localSheetId="32" hidden="1">{"'gráf jan00'!$A$1:$AK$41"}</definedName>
    <definedName name="Acidente" localSheetId="31" hidden="1">{"'gráf jan00'!$A$1:$AK$41"}</definedName>
    <definedName name="Acidente" localSheetId="29" hidden="1">{"'gráf jan00'!$A$1:$AK$41"}</definedName>
    <definedName name="Acidente" localSheetId="28" hidden="1">{"'gráf jan00'!$A$1:$AK$41"}</definedName>
    <definedName name="Acidente" localSheetId="27" hidden="1">{"'gráf jan00'!$A$1:$AK$41"}</definedName>
    <definedName name="Acidente" localSheetId="24" hidden="1">{"'gráf jan00'!$A$1:$AK$41"}</definedName>
    <definedName name="Acidente" localSheetId="26" hidden="1">{"'gráf jan00'!$A$1:$AK$41"}</definedName>
    <definedName name="Acidente" localSheetId="23" hidden="1">{"'gráf jan00'!$A$1:$AK$41"}</definedName>
    <definedName name="Acidente" localSheetId="22" hidden="1">{"'gráf jan00'!$A$1:$AK$41"}</definedName>
    <definedName name="Acidente" localSheetId="19" hidden="1">{"'gráf jan00'!$A$1:$AK$41"}</definedName>
    <definedName name="Acidente" localSheetId="21" hidden="1">{"'gráf jan00'!$A$1:$AK$41"}</definedName>
    <definedName name="Acidente" localSheetId="20" hidden="1">{"'gráf jan00'!$A$1:$AK$41"}</definedName>
    <definedName name="Acidente" localSheetId="18" hidden="1">{"'gráf jan00'!$A$1:$AK$41"}</definedName>
    <definedName name="Acidente" localSheetId="17" hidden="1">{"'gráf jan00'!$A$1:$AK$41"}</definedName>
    <definedName name="Acidente" localSheetId="15" hidden="1">{"'gráf jan00'!$A$1:$AK$41"}</definedName>
    <definedName name="Acidente" localSheetId="12" hidden="1">{"'gráf jan00'!$A$1:$AK$41"}</definedName>
    <definedName name="Acidente" localSheetId="38" hidden="1">{"'gráf jan00'!$A$1:$AK$41"}</definedName>
    <definedName name="Acidente" localSheetId="37" hidden="1">{"'gráf jan00'!$A$1:$AK$41"}</definedName>
    <definedName name="Acidente" localSheetId="36" hidden="1">{"'gráf jan00'!$A$1:$AK$41"}</definedName>
    <definedName name="Acidente" localSheetId="34" hidden="1">{"'gráf jan00'!$A$1:$AK$41"}</definedName>
    <definedName name="Acidente" localSheetId="35" hidden="1">{"'gráf jan00'!$A$1:$AK$41"}</definedName>
    <definedName name="Acidente" localSheetId="30" hidden="1">{"'gráf jan00'!$A$1:$AK$41"}</definedName>
    <definedName name="Acidente" hidden="1">{"'gráf jan00'!$A$1:$AK$41"}</definedName>
    <definedName name="ACT">#REF!</definedName>
    <definedName name="AD">#REF!</definedName>
    <definedName name="adas">#REF!</definedName>
    <definedName name="adasdad" localSheetId="25" hidden="1">{"'gráf jan00'!$A$1:$AK$41"}</definedName>
    <definedName name="adasdad" localSheetId="16" hidden="1">{"'gráf jan00'!$A$1:$AK$41"}</definedName>
    <definedName name="adasdad" localSheetId="14" hidden="1">{"'gráf jan00'!$A$1:$AK$41"}</definedName>
    <definedName name="adasdad" localSheetId="13" hidden="1">{"'gráf jan00'!$A$1:$AK$41"}</definedName>
    <definedName name="adasdad" localSheetId="11" hidden="1">{"'gráf jan00'!$A$1:$AK$41"}</definedName>
    <definedName name="adasdad" localSheetId="10" hidden="1">{"'gráf jan00'!$A$1:$AK$41"}</definedName>
    <definedName name="adasdad" localSheetId="9" hidden="1">{"'gráf jan00'!$A$1:$AK$41"}</definedName>
    <definedName name="adasdad" localSheetId="8" hidden="1">{"'gráf jan00'!$A$1:$AK$41"}</definedName>
    <definedName name="adasdad" localSheetId="7" hidden="1">{"'gráf jan00'!$A$1:$AK$41"}</definedName>
    <definedName name="adasdad" localSheetId="33" hidden="1">{"'gráf jan00'!$A$1:$AK$41"}</definedName>
    <definedName name="adasdad" localSheetId="32" hidden="1">{"'gráf jan00'!$A$1:$AK$41"}</definedName>
    <definedName name="adasdad" localSheetId="31" hidden="1">{"'gráf jan00'!$A$1:$AK$41"}</definedName>
    <definedName name="adasdad" localSheetId="29" hidden="1">{"'gráf jan00'!$A$1:$AK$41"}</definedName>
    <definedName name="adasdad" localSheetId="28" hidden="1">{"'gráf jan00'!$A$1:$AK$41"}</definedName>
    <definedName name="adasdad" localSheetId="27" hidden="1">{"'gráf jan00'!$A$1:$AK$41"}</definedName>
    <definedName name="adasdad" localSheetId="24" hidden="1">{"'gráf jan00'!$A$1:$AK$41"}</definedName>
    <definedName name="adasdad" localSheetId="26" hidden="1">{"'gráf jan00'!$A$1:$AK$41"}</definedName>
    <definedName name="adasdad" localSheetId="23" hidden="1">{"'gráf jan00'!$A$1:$AK$41"}</definedName>
    <definedName name="adasdad" localSheetId="22" hidden="1">{"'gráf jan00'!$A$1:$AK$41"}</definedName>
    <definedName name="adasdad" localSheetId="19" hidden="1">{"'gráf jan00'!$A$1:$AK$41"}</definedName>
    <definedName name="adasdad" localSheetId="21" hidden="1">{"'gráf jan00'!$A$1:$AK$41"}</definedName>
    <definedName name="adasdad" localSheetId="20" hidden="1">{"'gráf jan00'!$A$1:$AK$41"}</definedName>
    <definedName name="adasdad" localSheetId="18" hidden="1">{"'gráf jan00'!$A$1:$AK$41"}</definedName>
    <definedName name="adasdad" localSheetId="17" hidden="1">{"'gráf jan00'!$A$1:$AK$41"}</definedName>
    <definedName name="adasdad" localSheetId="15" hidden="1">{"'gráf jan00'!$A$1:$AK$41"}</definedName>
    <definedName name="adasdad" localSheetId="12" hidden="1">{"'gráf jan00'!$A$1:$AK$41"}</definedName>
    <definedName name="adasdad" localSheetId="38" hidden="1">{"'gráf jan00'!$A$1:$AK$41"}</definedName>
    <definedName name="adasdad" localSheetId="37" hidden="1">{"'gráf jan00'!$A$1:$AK$41"}</definedName>
    <definedName name="adasdad" localSheetId="36" hidden="1">{"'gráf jan00'!$A$1:$AK$41"}</definedName>
    <definedName name="adasdad" localSheetId="34" hidden="1">{"'gráf jan00'!$A$1:$AK$41"}</definedName>
    <definedName name="adasdad" localSheetId="35" hidden="1">{"'gráf jan00'!$A$1:$AK$41"}</definedName>
    <definedName name="adasdad" localSheetId="30" hidden="1">{"'gráf jan00'!$A$1:$AK$41"}</definedName>
    <definedName name="adasdad" hidden="1">{"'gráf jan00'!$A$1:$AK$41"}</definedName>
    <definedName name="ADB">#REF!</definedName>
    <definedName name="Adc">#REF!</definedName>
    <definedName name="ADCA">#REF!</definedName>
    <definedName name="ADCD">#REF!</definedName>
    <definedName name="ADCM">#REF!</definedName>
    <definedName name="ADCT">#REF!</definedName>
    <definedName name="ADCV">#REF!</definedName>
    <definedName name="addd" localSheetId="25" hidden="1">{#N/A,#N/A,FALSE,"GQGEMPRE"}</definedName>
    <definedName name="addd" localSheetId="16" hidden="1">{#N/A,#N/A,FALSE,"GQGEMPRE"}</definedName>
    <definedName name="addd" localSheetId="14" hidden="1">{#N/A,#N/A,FALSE,"GQGEMPRE"}</definedName>
    <definedName name="addd" localSheetId="13" hidden="1">{#N/A,#N/A,FALSE,"GQGEMPRE"}</definedName>
    <definedName name="addd" localSheetId="11" hidden="1">{#N/A,#N/A,FALSE,"GQGEMPRE"}</definedName>
    <definedName name="addd" localSheetId="10" hidden="1">{#N/A,#N/A,FALSE,"GQGEMPRE"}</definedName>
    <definedName name="addd" localSheetId="9" hidden="1">{#N/A,#N/A,FALSE,"GQGEMPRE"}</definedName>
    <definedName name="addd" localSheetId="8" hidden="1">{#N/A,#N/A,FALSE,"GQGEMPRE"}</definedName>
    <definedName name="addd" localSheetId="7" hidden="1">{#N/A,#N/A,FALSE,"GQGEMPRE"}</definedName>
    <definedName name="addd" localSheetId="33" hidden="1">{#N/A,#N/A,FALSE,"GQGEMPRE"}</definedName>
    <definedName name="addd" localSheetId="32" hidden="1">{#N/A,#N/A,FALSE,"GQGEMPRE"}</definedName>
    <definedName name="addd" localSheetId="31" hidden="1">{#N/A,#N/A,FALSE,"GQGEMPRE"}</definedName>
    <definedName name="addd" localSheetId="29" hidden="1">{#N/A,#N/A,FALSE,"GQGEMPRE"}</definedName>
    <definedName name="addd" localSheetId="28" hidden="1">{#N/A,#N/A,FALSE,"GQGEMPRE"}</definedName>
    <definedName name="addd" localSheetId="27" hidden="1">{#N/A,#N/A,FALSE,"GQGEMPRE"}</definedName>
    <definedName name="addd" localSheetId="24" hidden="1">{#N/A,#N/A,FALSE,"GQGEMPRE"}</definedName>
    <definedName name="addd" localSheetId="26" hidden="1">{#N/A,#N/A,FALSE,"GQGEMPRE"}</definedName>
    <definedName name="addd" localSheetId="23" hidden="1">{#N/A,#N/A,FALSE,"GQGEMPRE"}</definedName>
    <definedName name="addd" localSheetId="22" hidden="1">{#N/A,#N/A,FALSE,"GQGEMPRE"}</definedName>
    <definedName name="addd" localSheetId="19" hidden="1">{#N/A,#N/A,FALSE,"GQGEMPRE"}</definedName>
    <definedName name="addd" localSheetId="21" hidden="1">{#N/A,#N/A,FALSE,"GQGEMPRE"}</definedName>
    <definedName name="addd" localSheetId="20" hidden="1">{#N/A,#N/A,FALSE,"GQGEMPRE"}</definedName>
    <definedName name="addd" localSheetId="18" hidden="1">{#N/A,#N/A,FALSE,"GQGEMPRE"}</definedName>
    <definedName name="addd" localSheetId="17" hidden="1">{#N/A,#N/A,FALSE,"GQGEMPRE"}</definedName>
    <definedName name="addd" localSheetId="15" hidden="1">{#N/A,#N/A,FALSE,"GQGEMPRE"}</definedName>
    <definedName name="addd" localSheetId="12" hidden="1">{#N/A,#N/A,FALSE,"GQGEMPRE"}</definedName>
    <definedName name="addd" localSheetId="38" hidden="1">{#N/A,#N/A,FALSE,"GQGEMPRE"}</definedName>
    <definedName name="addd" localSheetId="37" hidden="1">{#N/A,#N/A,FALSE,"GQGEMPRE"}</definedName>
    <definedName name="addd" localSheetId="36" hidden="1">{#N/A,#N/A,FALSE,"GQGEMPRE"}</definedName>
    <definedName name="addd" localSheetId="34" hidden="1">{#N/A,#N/A,FALSE,"GQGEMPRE"}</definedName>
    <definedName name="addd" localSheetId="35" hidden="1">{#N/A,#N/A,FALSE,"GQGEMPRE"}</definedName>
    <definedName name="addd" localSheetId="30" hidden="1">{#N/A,#N/A,FALSE,"GQGEMPRE"}</definedName>
    <definedName name="addd" hidden="1">{#N/A,#N/A,FALSE,"GQGEMPRE"}</definedName>
    <definedName name="ADE">#REF!</definedName>
    <definedName name="ADED" localSheetId="25" hidden="1">{"'gráf jan00'!$A$1:$AK$41"}</definedName>
    <definedName name="ADED" localSheetId="16" hidden="1">{"'gráf jan00'!$A$1:$AK$41"}</definedName>
    <definedName name="ADED" localSheetId="14" hidden="1">{"'gráf jan00'!$A$1:$AK$41"}</definedName>
    <definedName name="ADED" localSheetId="13" hidden="1">{"'gráf jan00'!$A$1:$AK$41"}</definedName>
    <definedName name="ADED" localSheetId="11" hidden="1">{"'gráf jan00'!$A$1:$AK$41"}</definedName>
    <definedName name="ADED" localSheetId="10" hidden="1">{"'gráf jan00'!$A$1:$AK$41"}</definedName>
    <definedName name="ADED" localSheetId="9" hidden="1">{"'gráf jan00'!$A$1:$AK$41"}</definedName>
    <definedName name="ADED" localSheetId="8" hidden="1">{"'gráf jan00'!$A$1:$AK$41"}</definedName>
    <definedName name="ADED" localSheetId="7" hidden="1">{"'gráf jan00'!$A$1:$AK$41"}</definedName>
    <definedName name="ADED" localSheetId="33" hidden="1">{"'gráf jan00'!$A$1:$AK$41"}</definedName>
    <definedName name="ADED" localSheetId="32" hidden="1">{"'gráf jan00'!$A$1:$AK$41"}</definedName>
    <definedName name="ADED" localSheetId="31" hidden="1">{"'gráf jan00'!$A$1:$AK$41"}</definedName>
    <definedName name="ADED" localSheetId="29" hidden="1">{"'gráf jan00'!$A$1:$AK$41"}</definedName>
    <definedName name="ADED" localSheetId="28" hidden="1">{"'gráf jan00'!$A$1:$AK$41"}</definedName>
    <definedName name="ADED" localSheetId="27" hidden="1">{"'gráf jan00'!$A$1:$AK$41"}</definedName>
    <definedName name="ADED" localSheetId="24" hidden="1">{"'gráf jan00'!$A$1:$AK$41"}</definedName>
    <definedName name="ADED" localSheetId="26" hidden="1">{"'gráf jan00'!$A$1:$AK$41"}</definedName>
    <definedName name="ADED" localSheetId="23" hidden="1">{"'gráf jan00'!$A$1:$AK$41"}</definedName>
    <definedName name="ADED" localSheetId="22" hidden="1">{"'gráf jan00'!$A$1:$AK$41"}</definedName>
    <definedName name="ADED" localSheetId="19" hidden="1">{"'gráf jan00'!$A$1:$AK$41"}</definedName>
    <definedName name="ADED" localSheetId="21" hidden="1">{"'gráf jan00'!$A$1:$AK$41"}</definedName>
    <definedName name="ADED" localSheetId="20" hidden="1">{"'gráf jan00'!$A$1:$AK$41"}</definedName>
    <definedName name="ADED" localSheetId="18" hidden="1">{"'gráf jan00'!$A$1:$AK$41"}</definedName>
    <definedName name="ADED" localSheetId="17" hidden="1">{"'gráf jan00'!$A$1:$AK$41"}</definedName>
    <definedName name="ADED" localSheetId="15" hidden="1">{"'gráf jan00'!$A$1:$AK$41"}</definedName>
    <definedName name="ADED" localSheetId="12" hidden="1">{"'gráf jan00'!$A$1:$AK$41"}</definedName>
    <definedName name="ADED" localSheetId="38" hidden="1">{"'gráf jan00'!$A$1:$AK$41"}</definedName>
    <definedName name="ADED" localSheetId="37" hidden="1">{"'gráf jan00'!$A$1:$AK$41"}</definedName>
    <definedName name="ADED" localSheetId="36" hidden="1">{"'gráf jan00'!$A$1:$AK$41"}</definedName>
    <definedName name="ADED" localSheetId="34" hidden="1">{"'gráf jan00'!$A$1:$AK$41"}</definedName>
    <definedName name="ADED" localSheetId="35" hidden="1">{"'gráf jan00'!$A$1:$AK$41"}</definedName>
    <definedName name="ADED" localSheetId="30" hidden="1">{"'gráf jan00'!$A$1:$AK$41"}</definedName>
    <definedName name="ADED" hidden="1">{"'gráf jan00'!$A$1:$AK$41"}</definedName>
    <definedName name="adendo">#REF!</definedName>
    <definedName name="Adequaqção" localSheetId="25" hidden="1">{"'gráf jan00'!$A$1:$AK$41"}</definedName>
    <definedName name="Adequaqção" localSheetId="16" hidden="1">{"'gráf jan00'!$A$1:$AK$41"}</definedName>
    <definedName name="Adequaqção" localSheetId="14" hidden="1">{"'gráf jan00'!$A$1:$AK$41"}</definedName>
    <definedName name="Adequaqção" localSheetId="13" hidden="1">{"'gráf jan00'!$A$1:$AK$41"}</definedName>
    <definedName name="Adequaqção" localSheetId="11" hidden="1">{"'gráf jan00'!$A$1:$AK$41"}</definedName>
    <definedName name="Adequaqção" localSheetId="10" hidden="1">{"'gráf jan00'!$A$1:$AK$41"}</definedName>
    <definedName name="Adequaqção" localSheetId="9" hidden="1">{"'gráf jan00'!$A$1:$AK$41"}</definedName>
    <definedName name="Adequaqção" localSheetId="8" hidden="1">{"'gráf jan00'!$A$1:$AK$41"}</definedName>
    <definedName name="Adequaqção" localSheetId="7" hidden="1">{"'gráf jan00'!$A$1:$AK$41"}</definedName>
    <definedName name="Adequaqção" localSheetId="33" hidden="1">{"'gráf jan00'!$A$1:$AK$41"}</definedName>
    <definedName name="Adequaqção" localSheetId="32" hidden="1">{"'gráf jan00'!$A$1:$AK$41"}</definedName>
    <definedName name="Adequaqção" localSheetId="31" hidden="1">{"'gráf jan00'!$A$1:$AK$41"}</definedName>
    <definedName name="Adequaqção" localSheetId="29" hidden="1">{"'gráf jan00'!$A$1:$AK$41"}</definedName>
    <definedName name="Adequaqção" localSheetId="28" hidden="1">{"'gráf jan00'!$A$1:$AK$41"}</definedName>
    <definedName name="Adequaqção" localSheetId="27" hidden="1">{"'gráf jan00'!$A$1:$AK$41"}</definedName>
    <definedName name="Adequaqção" localSheetId="24" hidden="1">{"'gráf jan00'!$A$1:$AK$41"}</definedName>
    <definedName name="Adequaqção" localSheetId="26" hidden="1">{"'gráf jan00'!$A$1:$AK$41"}</definedName>
    <definedName name="Adequaqção" localSheetId="23" hidden="1">{"'gráf jan00'!$A$1:$AK$41"}</definedName>
    <definedName name="Adequaqção" localSheetId="22" hidden="1">{"'gráf jan00'!$A$1:$AK$41"}</definedName>
    <definedName name="Adequaqção" localSheetId="19" hidden="1">{"'gráf jan00'!$A$1:$AK$41"}</definedName>
    <definedName name="Adequaqção" localSheetId="21" hidden="1">{"'gráf jan00'!$A$1:$AK$41"}</definedName>
    <definedName name="Adequaqção" localSheetId="20" hidden="1">{"'gráf jan00'!$A$1:$AK$41"}</definedName>
    <definedName name="Adequaqção" localSheetId="18" hidden="1">{"'gráf jan00'!$A$1:$AK$41"}</definedName>
    <definedName name="Adequaqção" localSheetId="17" hidden="1">{"'gráf jan00'!$A$1:$AK$41"}</definedName>
    <definedName name="Adequaqção" localSheetId="15" hidden="1">{"'gráf jan00'!$A$1:$AK$41"}</definedName>
    <definedName name="Adequaqção" localSheetId="12" hidden="1">{"'gráf jan00'!$A$1:$AK$41"}</definedName>
    <definedName name="Adequaqção" localSheetId="38" hidden="1">{"'gráf jan00'!$A$1:$AK$41"}</definedName>
    <definedName name="Adequaqção" localSheetId="37" hidden="1">{"'gráf jan00'!$A$1:$AK$41"}</definedName>
    <definedName name="Adequaqção" localSheetId="36" hidden="1">{"'gráf jan00'!$A$1:$AK$41"}</definedName>
    <definedName name="Adequaqção" localSheetId="34" hidden="1">{"'gráf jan00'!$A$1:$AK$41"}</definedName>
    <definedName name="Adequaqção" localSheetId="35" hidden="1">{"'gráf jan00'!$A$1:$AK$41"}</definedName>
    <definedName name="Adequaqção" localSheetId="30" hidden="1">{"'gráf jan00'!$A$1:$AK$41"}</definedName>
    <definedName name="Adequaqção" hidden="1">{"'gráf jan00'!$A$1:$AK$41"}</definedName>
    <definedName name="ADF">#REF!</definedName>
    <definedName name="adfadssf" hidden="1">#REF!</definedName>
    <definedName name="adfdf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gag">#REF!</definedName>
    <definedName name="ADI">#REF!</definedName>
    <definedName name="Adianto">#REF!</definedName>
    <definedName name="ADINTRA">#REF!</definedName>
    <definedName name="aditivo" localSheetId="25" hidden="1">{#N/A,#N/A,FALSE,"PCOL"}</definedName>
    <definedName name="aditivo" localSheetId="16" hidden="1">{#N/A,#N/A,FALSE,"PCOL"}</definedName>
    <definedName name="aditivo" localSheetId="14" hidden="1">{#N/A,#N/A,FALSE,"PCOL"}</definedName>
    <definedName name="aditivo" localSheetId="13" hidden="1">{#N/A,#N/A,FALSE,"PCOL"}</definedName>
    <definedName name="aditivo" localSheetId="11" hidden="1">{#N/A,#N/A,FALSE,"PCOL"}</definedName>
    <definedName name="aditivo" localSheetId="10" hidden="1">{#N/A,#N/A,FALSE,"PCOL"}</definedName>
    <definedName name="aditivo" localSheetId="9" hidden="1">{#N/A,#N/A,FALSE,"PCOL"}</definedName>
    <definedName name="aditivo" localSheetId="8" hidden="1">{#N/A,#N/A,FALSE,"PCOL"}</definedName>
    <definedName name="aditivo" localSheetId="7" hidden="1">{#N/A,#N/A,FALSE,"PCOL"}</definedName>
    <definedName name="aditivo" localSheetId="33" hidden="1">{#N/A,#N/A,FALSE,"PCOL"}</definedName>
    <definedName name="aditivo" localSheetId="32" hidden="1">{#N/A,#N/A,FALSE,"PCOL"}</definedName>
    <definedName name="aditivo" localSheetId="31" hidden="1">{#N/A,#N/A,FALSE,"PCOL"}</definedName>
    <definedName name="aditivo" localSheetId="29" hidden="1">{#N/A,#N/A,FALSE,"PCOL"}</definedName>
    <definedName name="aditivo" localSheetId="28" hidden="1">{#N/A,#N/A,FALSE,"PCOL"}</definedName>
    <definedName name="aditivo" localSheetId="27" hidden="1">{#N/A,#N/A,FALSE,"PCOL"}</definedName>
    <definedName name="aditivo" localSheetId="24" hidden="1">{#N/A,#N/A,FALSE,"PCOL"}</definedName>
    <definedName name="aditivo" localSheetId="26" hidden="1">{#N/A,#N/A,FALSE,"PCOL"}</definedName>
    <definedName name="aditivo" localSheetId="23" hidden="1">{#N/A,#N/A,FALSE,"PCOL"}</definedName>
    <definedName name="aditivo" localSheetId="22" hidden="1">{#N/A,#N/A,FALSE,"PCOL"}</definedName>
    <definedName name="aditivo" localSheetId="19" hidden="1">{#N/A,#N/A,FALSE,"PCOL"}</definedName>
    <definedName name="aditivo" localSheetId="21" hidden="1">{#N/A,#N/A,FALSE,"PCOL"}</definedName>
    <definedName name="aditivo" localSheetId="20" hidden="1">{#N/A,#N/A,FALSE,"PCOL"}</definedName>
    <definedName name="aditivo" localSheetId="18" hidden="1">{#N/A,#N/A,FALSE,"PCOL"}</definedName>
    <definedName name="aditivo" localSheetId="17" hidden="1">{#N/A,#N/A,FALSE,"PCOL"}</definedName>
    <definedName name="aditivo" localSheetId="15" hidden="1">{#N/A,#N/A,FALSE,"PCOL"}</definedName>
    <definedName name="aditivo" localSheetId="12" hidden="1">{#N/A,#N/A,FALSE,"PCOL"}</definedName>
    <definedName name="aditivo" localSheetId="38" hidden="1">{#N/A,#N/A,FALSE,"PCOL"}</definedName>
    <definedName name="aditivo" localSheetId="37" hidden="1">{#N/A,#N/A,FALSE,"PCOL"}</definedName>
    <definedName name="aditivo" localSheetId="36" hidden="1">{#N/A,#N/A,FALSE,"PCOL"}</definedName>
    <definedName name="aditivo" localSheetId="34" hidden="1">{#N/A,#N/A,FALSE,"PCOL"}</definedName>
    <definedName name="aditivo" localSheetId="35" hidden="1">{#N/A,#N/A,FALSE,"PCOL"}</definedName>
    <definedName name="aditivo" localSheetId="30" hidden="1">{#N/A,#N/A,FALSE,"PCOL"}</definedName>
    <definedName name="aditivo" hidden="1">{#N/A,#N/A,FALSE,"PCOL"}</definedName>
    <definedName name="ADJP">#REF!</definedName>
    <definedName name="ADLE">#REF!</definedName>
    <definedName name="ADM">#REF!</definedName>
    <definedName name="Adm.Central">#REF!</definedName>
    <definedName name="Adm.Local">#REF!</definedName>
    <definedName name="ADM___0">#REF!</definedName>
    <definedName name="admula">#REF!</definedName>
    <definedName name="ADN">#REF!</definedName>
    <definedName name="ADNOT">#REF!</definedName>
    <definedName name="ADP">#REF!</definedName>
    <definedName name="ADQ">#REF!</definedName>
    <definedName name="ADRP">#REF!</definedName>
    <definedName name="ADS">#REF!</definedName>
    <definedName name="adsf" localSheetId="25" hidden="1">{"'gráf jan00'!$A$1:$AK$41"}</definedName>
    <definedName name="adsf" localSheetId="16" hidden="1">{"'gráf jan00'!$A$1:$AK$41"}</definedName>
    <definedName name="adsf" localSheetId="14" hidden="1">{"'gráf jan00'!$A$1:$AK$41"}</definedName>
    <definedName name="adsf" localSheetId="13" hidden="1">{"'gráf jan00'!$A$1:$AK$41"}</definedName>
    <definedName name="adsf" localSheetId="11" hidden="1">{"'gráf jan00'!$A$1:$AK$41"}</definedName>
    <definedName name="adsf" localSheetId="10" hidden="1">{"'gráf jan00'!$A$1:$AK$41"}</definedName>
    <definedName name="adsf" localSheetId="9" hidden="1">{"'gráf jan00'!$A$1:$AK$41"}</definedName>
    <definedName name="adsf" localSheetId="8" hidden="1">{"'gráf jan00'!$A$1:$AK$41"}</definedName>
    <definedName name="adsf" localSheetId="7" hidden="1">{"'gráf jan00'!$A$1:$AK$41"}</definedName>
    <definedName name="adsf" localSheetId="33" hidden="1">{"'gráf jan00'!$A$1:$AK$41"}</definedName>
    <definedName name="adsf" localSheetId="32" hidden="1">{"'gráf jan00'!$A$1:$AK$41"}</definedName>
    <definedName name="adsf" localSheetId="31" hidden="1">{"'gráf jan00'!$A$1:$AK$41"}</definedName>
    <definedName name="adsf" localSheetId="29" hidden="1">{"'gráf jan00'!$A$1:$AK$41"}</definedName>
    <definedName name="adsf" localSheetId="28" hidden="1">{"'gráf jan00'!$A$1:$AK$41"}</definedName>
    <definedName name="adsf" localSheetId="27" hidden="1">{"'gráf jan00'!$A$1:$AK$41"}</definedName>
    <definedName name="adsf" localSheetId="24" hidden="1">{"'gráf jan00'!$A$1:$AK$41"}</definedName>
    <definedName name="adsf" localSheetId="26" hidden="1">{"'gráf jan00'!$A$1:$AK$41"}</definedName>
    <definedName name="adsf" localSheetId="23" hidden="1">{"'gráf jan00'!$A$1:$AK$41"}</definedName>
    <definedName name="adsf" localSheetId="22" hidden="1">{"'gráf jan00'!$A$1:$AK$41"}</definedName>
    <definedName name="adsf" localSheetId="19" hidden="1">{"'gráf jan00'!$A$1:$AK$41"}</definedName>
    <definedName name="adsf" localSheetId="21" hidden="1">{"'gráf jan00'!$A$1:$AK$41"}</definedName>
    <definedName name="adsf" localSheetId="20" hidden="1">{"'gráf jan00'!$A$1:$AK$41"}</definedName>
    <definedName name="adsf" localSheetId="18" hidden="1">{"'gráf jan00'!$A$1:$AK$41"}</definedName>
    <definedName name="adsf" localSheetId="17" hidden="1">{"'gráf jan00'!$A$1:$AK$41"}</definedName>
    <definedName name="adsf" localSheetId="15" hidden="1">{"'gráf jan00'!$A$1:$AK$41"}</definedName>
    <definedName name="adsf" localSheetId="12" hidden="1">{"'gráf jan00'!$A$1:$AK$41"}</definedName>
    <definedName name="adsf" localSheetId="38" hidden="1">{"'gráf jan00'!$A$1:$AK$41"}</definedName>
    <definedName name="adsf" localSheetId="37" hidden="1">{"'gráf jan00'!$A$1:$AK$41"}</definedName>
    <definedName name="adsf" localSheetId="36" hidden="1">{"'gráf jan00'!$A$1:$AK$41"}</definedName>
    <definedName name="adsf" localSheetId="34" hidden="1">{"'gráf jan00'!$A$1:$AK$41"}</definedName>
    <definedName name="adsf" localSheetId="35" hidden="1">{"'gráf jan00'!$A$1:$AK$41"}</definedName>
    <definedName name="adsf" localSheetId="30" hidden="1">{"'gráf jan00'!$A$1:$AK$41"}</definedName>
    <definedName name="adsf" hidden="1">{"'gráf jan00'!$A$1:$AK$41"}</definedName>
    <definedName name="adsfa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TACF">#REF!</definedName>
    <definedName name="ADTACI">#REF!</definedName>
    <definedName name="ADTACR">#REF!</definedName>
    <definedName name="ADTACS">#REF!</definedName>
    <definedName name="ADTI">#REF!</definedName>
    <definedName name="ADTPEADS">#REF!</definedName>
    <definedName name="ADTPVCR">#REF!</definedName>
    <definedName name="ADTPVCS">#REF!</definedName>
    <definedName name="ADTRA">#REF!</definedName>
    <definedName name="A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localSheetId="25" hidden="1">{"'gráf jan00'!$A$1:$AK$41"}</definedName>
    <definedName name="afds" localSheetId="16" hidden="1">{"'gráf jan00'!$A$1:$AK$41"}</definedName>
    <definedName name="afds" localSheetId="14" hidden="1">{"'gráf jan00'!$A$1:$AK$41"}</definedName>
    <definedName name="afds" localSheetId="13" hidden="1">{"'gráf jan00'!$A$1:$AK$41"}</definedName>
    <definedName name="afds" localSheetId="11" hidden="1">{"'gráf jan00'!$A$1:$AK$41"}</definedName>
    <definedName name="afds" localSheetId="10" hidden="1">{"'gráf jan00'!$A$1:$AK$41"}</definedName>
    <definedName name="afds" localSheetId="9" hidden="1">{"'gráf jan00'!$A$1:$AK$41"}</definedName>
    <definedName name="afds" localSheetId="8" hidden="1">{"'gráf jan00'!$A$1:$AK$41"}</definedName>
    <definedName name="afds" localSheetId="7" hidden="1">{"'gráf jan00'!$A$1:$AK$41"}</definedName>
    <definedName name="afds" localSheetId="33" hidden="1">{"'gráf jan00'!$A$1:$AK$41"}</definedName>
    <definedName name="afds" localSheetId="32" hidden="1">{"'gráf jan00'!$A$1:$AK$41"}</definedName>
    <definedName name="afds" localSheetId="31" hidden="1">{"'gráf jan00'!$A$1:$AK$41"}</definedName>
    <definedName name="afds" localSheetId="29" hidden="1">{"'gráf jan00'!$A$1:$AK$41"}</definedName>
    <definedName name="afds" localSheetId="28" hidden="1">{"'gráf jan00'!$A$1:$AK$41"}</definedName>
    <definedName name="afds" localSheetId="27" hidden="1">{"'gráf jan00'!$A$1:$AK$41"}</definedName>
    <definedName name="afds" localSheetId="24" hidden="1">{"'gráf jan00'!$A$1:$AK$41"}</definedName>
    <definedName name="afds" localSheetId="26" hidden="1">{"'gráf jan00'!$A$1:$AK$41"}</definedName>
    <definedName name="afds" localSheetId="23" hidden="1">{"'gráf jan00'!$A$1:$AK$41"}</definedName>
    <definedName name="afds" localSheetId="22" hidden="1">{"'gráf jan00'!$A$1:$AK$41"}</definedName>
    <definedName name="afds" localSheetId="19" hidden="1">{"'gráf jan00'!$A$1:$AK$41"}</definedName>
    <definedName name="afds" localSheetId="21" hidden="1">{"'gráf jan00'!$A$1:$AK$41"}</definedName>
    <definedName name="afds" localSheetId="20" hidden="1">{"'gráf jan00'!$A$1:$AK$41"}</definedName>
    <definedName name="afds" localSheetId="18" hidden="1">{"'gráf jan00'!$A$1:$AK$41"}</definedName>
    <definedName name="afds" localSheetId="17" hidden="1">{"'gráf jan00'!$A$1:$AK$41"}</definedName>
    <definedName name="afds" localSheetId="15" hidden="1">{"'gráf jan00'!$A$1:$AK$41"}</definedName>
    <definedName name="afds" localSheetId="12" hidden="1">{"'gráf jan00'!$A$1:$AK$41"}</definedName>
    <definedName name="afds" localSheetId="38" hidden="1">{"'gráf jan00'!$A$1:$AK$41"}</definedName>
    <definedName name="afds" localSheetId="37" hidden="1">{"'gráf jan00'!$A$1:$AK$41"}</definedName>
    <definedName name="afds" localSheetId="36" hidden="1">{"'gráf jan00'!$A$1:$AK$41"}</definedName>
    <definedName name="afds" localSheetId="34" hidden="1">{"'gráf jan00'!$A$1:$AK$41"}</definedName>
    <definedName name="afds" localSheetId="35" hidden="1">{"'gráf jan00'!$A$1:$AK$41"}</definedName>
    <definedName name="afds" localSheetId="30" hidden="1">{"'gráf jan00'!$A$1:$AK$41"}</definedName>
    <definedName name="afds" hidden="1">{"'gráf jan00'!$A$1:$AK$41"}</definedName>
    <definedName name="ag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localSheetId="25" hidden="1">{"'gráf jan00'!$A$1:$AK$41"}</definedName>
    <definedName name="AGAKLJDFK" localSheetId="16" hidden="1">{"'gráf jan00'!$A$1:$AK$41"}</definedName>
    <definedName name="AGAKLJDFK" localSheetId="14" hidden="1">{"'gráf jan00'!$A$1:$AK$41"}</definedName>
    <definedName name="AGAKLJDFK" localSheetId="13" hidden="1">{"'gráf jan00'!$A$1:$AK$41"}</definedName>
    <definedName name="AGAKLJDFK" localSheetId="11" hidden="1">{"'gráf jan00'!$A$1:$AK$41"}</definedName>
    <definedName name="AGAKLJDFK" localSheetId="10" hidden="1">{"'gráf jan00'!$A$1:$AK$41"}</definedName>
    <definedName name="AGAKLJDFK" localSheetId="9" hidden="1">{"'gráf jan00'!$A$1:$AK$41"}</definedName>
    <definedName name="AGAKLJDFK" localSheetId="8" hidden="1">{"'gráf jan00'!$A$1:$AK$41"}</definedName>
    <definedName name="AGAKLJDFK" localSheetId="7" hidden="1">{"'gráf jan00'!$A$1:$AK$41"}</definedName>
    <definedName name="AGAKLJDFK" localSheetId="33" hidden="1">{"'gráf jan00'!$A$1:$AK$41"}</definedName>
    <definedName name="AGAKLJDFK" localSheetId="32" hidden="1">{"'gráf jan00'!$A$1:$AK$41"}</definedName>
    <definedName name="AGAKLJDFK" localSheetId="31" hidden="1">{"'gráf jan00'!$A$1:$AK$41"}</definedName>
    <definedName name="AGAKLJDFK" localSheetId="29" hidden="1">{"'gráf jan00'!$A$1:$AK$41"}</definedName>
    <definedName name="AGAKLJDFK" localSheetId="28" hidden="1">{"'gráf jan00'!$A$1:$AK$41"}</definedName>
    <definedName name="AGAKLJDFK" localSheetId="27" hidden="1">{"'gráf jan00'!$A$1:$AK$41"}</definedName>
    <definedName name="AGAKLJDFK" localSheetId="24" hidden="1">{"'gráf jan00'!$A$1:$AK$41"}</definedName>
    <definedName name="AGAKLJDFK" localSheetId="26" hidden="1">{"'gráf jan00'!$A$1:$AK$41"}</definedName>
    <definedName name="AGAKLJDFK" localSheetId="23" hidden="1">{"'gráf jan00'!$A$1:$AK$41"}</definedName>
    <definedName name="AGAKLJDFK" localSheetId="22" hidden="1">{"'gráf jan00'!$A$1:$AK$41"}</definedName>
    <definedName name="AGAKLJDFK" localSheetId="19" hidden="1">{"'gráf jan00'!$A$1:$AK$41"}</definedName>
    <definedName name="AGAKLJDFK" localSheetId="21" hidden="1">{"'gráf jan00'!$A$1:$AK$41"}</definedName>
    <definedName name="AGAKLJDFK" localSheetId="20" hidden="1">{"'gráf jan00'!$A$1:$AK$41"}</definedName>
    <definedName name="AGAKLJDFK" localSheetId="18" hidden="1">{"'gráf jan00'!$A$1:$AK$41"}</definedName>
    <definedName name="AGAKLJDFK" localSheetId="17" hidden="1">{"'gráf jan00'!$A$1:$AK$41"}</definedName>
    <definedName name="AGAKLJDFK" localSheetId="15" hidden="1">{"'gráf jan00'!$A$1:$AK$41"}</definedName>
    <definedName name="AGAKLJDFK" localSheetId="12" hidden="1">{"'gráf jan00'!$A$1:$AK$41"}</definedName>
    <definedName name="AGAKLJDFK" localSheetId="38" hidden="1">{"'gráf jan00'!$A$1:$AK$41"}</definedName>
    <definedName name="AGAKLJDFK" localSheetId="37" hidden="1">{"'gráf jan00'!$A$1:$AK$41"}</definedName>
    <definedName name="AGAKLJDFK" localSheetId="36" hidden="1">{"'gráf jan00'!$A$1:$AK$41"}</definedName>
    <definedName name="AGAKLJDFK" localSheetId="34" hidden="1">{"'gráf jan00'!$A$1:$AK$41"}</definedName>
    <definedName name="AGAKLJDFK" localSheetId="35" hidden="1">{"'gráf jan00'!$A$1:$AK$41"}</definedName>
    <definedName name="AGAKLJDFK" localSheetId="30" hidden="1">{"'gráf jan00'!$A$1:$AK$41"}</definedName>
    <definedName name="AGAKLJDFK" hidden="1">{"'gráf jan00'!$A$1:$AK$41"}</definedName>
    <definedName name="agdad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localSheetId="25" hidden="1">{#N/A,#N/A,FALSE,"ET-CAPA";#N/A,#N/A,FALSE,"ET-PAG1";#N/A,#N/A,FALSE,"ET-PAG2";#N/A,#N/A,FALSE,"ET-PAG3";#N/A,#N/A,FALSE,"ET-PAG4";#N/A,#N/A,FALSE,"ET-PAG5"}</definedName>
    <definedName name="Ago" localSheetId="16" hidden="1">{#N/A,#N/A,FALSE,"ET-CAPA";#N/A,#N/A,FALSE,"ET-PAG1";#N/A,#N/A,FALSE,"ET-PAG2";#N/A,#N/A,FALSE,"ET-PAG3";#N/A,#N/A,FALSE,"ET-PAG4";#N/A,#N/A,FALSE,"ET-PAG5"}</definedName>
    <definedName name="Ago" localSheetId="14" hidden="1">{#N/A,#N/A,FALSE,"ET-CAPA";#N/A,#N/A,FALSE,"ET-PAG1";#N/A,#N/A,FALSE,"ET-PAG2";#N/A,#N/A,FALSE,"ET-PAG3";#N/A,#N/A,FALSE,"ET-PAG4";#N/A,#N/A,FALSE,"ET-PAG5"}</definedName>
    <definedName name="Ago" localSheetId="13" hidden="1">{#N/A,#N/A,FALSE,"ET-CAPA";#N/A,#N/A,FALSE,"ET-PAG1";#N/A,#N/A,FALSE,"ET-PAG2";#N/A,#N/A,FALSE,"ET-PAG3";#N/A,#N/A,FALSE,"ET-PAG4";#N/A,#N/A,FALSE,"ET-PAG5"}</definedName>
    <definedName name="Ago" localSheetId="11" hidden="1">{#N/A,#N/A,FALSE,"ET-CAPA";#N/A,#N/A,FALSE,"ET-PAG1";#N/A,#N/A,FALSE,"ET-PAG2";#N/A,#N/A,FALSE,"ET-PAG3";#N/A,#N/A,FALSE,"ET-PAG4";#N/A,#N/A,FALSE,"ET-PAG5"}</definedName>
    <definedName name="Ago" localSheetId="10" hidden="1">{#N/A,#N/A,FALSE,"ET-CAPA";#N/A,#N/A,FALSE,"ET-PAG1";#N/A,#N/A,FALSE,"ET-PAG2";#N/A,#N/A,FALSE,"ET-PAG3";#N/A,#N/A,FALSE,"ET-PAG4";#N/A,#N/A,FALSE,"ET-PAG5"}</definedName>
    <definedName name="Ago" localSheetId="9" hidden="1">{#N/A,#N/A,FALSE,"ET-CAPA";#N/A,#N/A,FALSE,"ET-PAG1";#N/A,#N/A,FALSE,"ET-PAG2";#N/A,#N/A,FALSE,"ET-PAG3";#N/A,#N/A,FALSE,"ET-PAG4";#N/A,#N/A,FALSE,"ET-PAG5"}</definedName>
    <definedName name="Ago" localSheetId="8" hidden="1">{#N/A,#N/A,FALSE,"ET-CAPA";#N/A,#N/A,FALSE,"ET-PAG1";#N/A,#N/A,FALSE,"ET-PAG2";#N/A,#N/A,FALSE,"ET-PAG3";#N/A,#N/A,FALSE,"ET-PAG4";#N/A,#N/A,FALSE,"ET-PAG5"}</definedName>
    <definedName name="Ago" localSheetId="7" hidden="1">{#N/A,#N/A,FALSE,"ET-CAPA";#N/A,#N/A,FALSE,"ET-PAG1";#N/A,#N/A,FALSE,"ET-PAG2";#N/A,#N/A,FALSE,"ET-PAG3";#N/A,#N/A,FALSE,"ET-PAG4";#N/A,#N/A,FALSE,"ET-PAG5"}</definedName>
    <definedName name="Ago" localSheetId="33" hidden="1">{#N/A,#N/A,FALSE,"ET-CAPA";#N/A,#N/A,FALSE,"ET-PAG1";#N/A,#N/A,FALSE,"ET-PAG2";#N/A,#N/A,FALSE,"ET-PAG3";#N/A,#N/A,FALSE,"ET-PAG4";#N/A,#N/A,FALSE,"ET-PAG5"}</definedName>
    <definedName name="Ago" localSheetId="32" hidden="1">{#N/A,#N/A,FALSE,"ET-CAPA";#N/A,#N/A,FALSE,"ET-PAG1";#N/A,#N/A,FALSE,"ET-PAG2";#N/A,#N/A,FALSE,"ET-PAG3";#N/A,#N/A,FALSE,"ET-PAG4";#N/A,#N/A,FALSE,"ET-PAG5"}</definedName>
    <definedName name="Ago" localSheetId="31" hidden="1">{#N/A,#N/A,FALSE,"ET-CAPA";#N/A,#N/A,FALSE,"ET-PAG1";#N/A,#N/A,FALSE,"ET-PAG2";#N/A,#N/A,FALSE,"ET-PAG3";#N/A,#N/A,FALSE,"ET-PAG4";#N/A,#N/A,FALSE,"ET-PAG5"}</definedName>
    <definedName name="Ago" localSheetId="29" hidden="1">{#N/A,#N/A,FALSE,"ET-CAPA";#N/A,#N/A,FALSE,"ET-PAG1";#N/A,#N/A,FALSE,"ET-PAG2";#N/A,#N/A,FALSE,"ET-PAG3";#N/A,#N/A,FALSE,"ET-PAG4";#N/A,#N/A,FALSE,"ET-PAG5"}</definedName>
    <definedName name="Ago" localSheetId="28" hidden="1">{#N/A,#N/A,FALSE,"ET-CAPA";#N/A,#N/A,FALSE,"ET-PAG1";#N/A,#N/A,FALSE,"ET-PAG2";#N/A,#N/A,FALSE,"ET-PAG3";#N/A,#N/A,FALSE,"ET-PAG4";#N/A,#N/A,FALSE,"ET-PAG5"}</definedName>
    <definedName name="Ago" localSheetId="27" hidden="1">{#N/A,#N/A,FALSE,"ET-CAPA";#N/A,#N/A,FALSE,"ET-PAG1";#N/A,#N/A,FALSE,"ET-PAG2";#N/A,#N/A,FALSE,"ET-PAG3";#N/A,#N/A,FALSE,"ET-PAG4";#N/A,#N/A,FALSE,"ET-PAG5"}</definedName>
    <definedName name="Ago" localSheetId="24" hidden="1">{#N/A,#N/A,FALSE,"ET-CAPA";#N/A,#N/A,FALSE,"ET-PAG1";#N/A,#N/A,FALSE,"ET-PAG2";#N/A,#N/A,FALSE,"ET-PAG3";#N/A,#N/A,FALSE,"ET-PAG4";#N/A,#N/A,FALSE,"ET-PAG5"}</definedName>
    <definedName name="Ago" localSheetId="26" hidden="1">{#N/A,#N/A,FALSE,"ET-CAPA";#N/A,#N/A,FALSE,"ET-PAG1";#N/A,#N/A,FALSE,"ET-PAG2";#N/A,#N/A,FALSE,"ET-PAG3";#N/A,#N/A,FALSE,"ET-PAG4";#N/A,#N/A,FALSE,"ET-PAG5"}</definedName>
    <definedName name="Ago" localSheetId="23" hidden="1">{#N/A,#N/A,FALSE,"ET-CAPA";#N/A,#N/A,FALSE,"ET-PAG1";#N/A,#N/A,FALSE,"ET-PAG2";#N/A,#N/A,FALSE,"ET-PAG3";#N/A,#N/A,FALSE,"ET-PAG4";#N/A,#N/A,FALSE,"ET-PAG5"}</definedName>
    <definedName name="Ago" localSheetId="22" hidden="1">{#N/A,#N/A,FALSE,"ET-CAPA";#N/A,#N/A,FALSE,"ET-PAG1";#N/A,#N/A,FALSE,"ET-PAG2";#N/A,#N/A,FALSE,"ET-PAG3";#N/A,#N/A,FALSE,"ET-PAG4";#N/A,#N/A,FALSE,"ET-PAG5"}</definedName>
    <definedName name="Ago" localSheetId="19" hidden="1">{#N/A,#N/A,FALSE,"ET-CAPA";#N/A,#N/A,FALSE,"ET-PAG1";#N/A,#N/A,FALSE,"ET-PAG2";#N/A,#N/A,FALSE,"ET-PAG3";#N/A,#N/A,FALSE,"ET-PAG4";#N/A,#N/A,FALSE,"ET-PAG5"}</definedName>
    <definedName name="Ago" localSheetId="21" hidden="1">{#N/A,#N/A,FALSE,"ET-CAPA";#N/A,#N/A,FALSE,"ET-PAG1";#N/A,#N/A,FALSE,"ET-PAG2";#N/A,#N/A,FALSE,"ET-PAG3";#N/A,#N/A,FALSE,"ET-PAG4";#N/A,#N/A,FALSE,"ET-PAG5"}</definedName>
    <definedName name="Ago" localSheetId="20" hidden="1">{#N/A,#N/A,FALSE,"ET-CAPA";#N/A,#N/A,FALSE,"ET-PAG1";#N/A,#N/A,FALSE,"ET-PAG2";#N/A,#N/A,FALSE,"ET-PAG3";#N/A,#N/A,FALSE,"ET-PAG4";#N/A,#N/A,FALSE,"ET-PAG5"}</definedName>
    <definedName name="Ago" localSheetId="18" hidden="1">{#N/A,#N/A,FALSE,"ET-CAPA";#N/A,#N/A,FALSE,"ET-PAG1";#N/A,#N/A,FALSE,"ET-PAG2";#N/A,#N/A,FALSE,"ET-PAG3";#N/A,#N/A,FALSE,"ET-PAG4";#N/A,#N/A,FALSE,"ET-PAG5"}</definedName>
    <definedName name="Ago" localSheetId="17" hidden="1">{#N/A,#N/A,FALSE,"ET-CAPA";#N/A,#N/A,FALSE,"ET-PAG1";#N/A,#N/A,FALSE,"ET-PAG2";#N/A,#N/A,FALSE,"ET-PAG3";#N/A,#N/A,FALSE,"ET-PAG4";#N/A,#N/A,FALSE,"ET-PAG5"}</definedName>
    <definedName name="Ago" localSheetId="15" hidden="1">{#N/A,#N/A,FALSE,"ET-CAPA";#N/A,#N/A,FALSE,"ET-PAG1";#N/A,#N/A,FALSE,"ET-PAG2";#N/A,#N/A,FALSE,"ET-PAG3";#N/A,#N/A,FALSE,"ET-PAG4";#N/A,#N/A,FALSE,"ET-PAG5"}</definedName>
    <definedName name="Ago" localSheetId="12" hidden="1">{#N/A,#N/A,FALSE,"ET-CAPA";#N/A,#N/A,FALSE,"ET-PAG1";#N/A,#N/A,FALSE,"ET-PAG2";#N/A,#N/A,FALSE,"ET-PAG3";#N/A,#N/A,FALSE,"ET-PAG4";#N/A,#N/A,FALSE,"ET-PAG5"}</definedName>
    <definedName name="Ago" localSheetId="38" hidden="1">{#N/A,#N/A,FALSE,"ET-CAPA";#N/A,#N/A,FALSE,"ET-PAG1";#N/A,#N/A,FALSE,"ET-PAG2";#N/A,#N/A,FALSE,"ET-PAG3";#N/A,#N/A,FALSE,"ET-PAG4";#N/A,#N/A,FALSE,"ET-PAG5"}</definedName>
    <definedName name="Ago" localSheetId="37" hidden="1">{#N/A,#N/A,FALSE,"ET-CAPA";#N/A,#N/A,FALSE,"ET-PAG1";#N/A,#N/A,FALSE,"ET-PAG2";#N/A,#N/A,FALSE,"ET-PAG3";#N/A,#N/A,FALSE,"ET-PAG4";#N/A,#N/A,FALSE,"ET-PAG5"}</definedName>
    <definedName name="Ago" localSheetId="36" hidden="1">{#N/A,#N/A,FALSE,"ET-CAPA";#N/A,#N/A,FALSE,"ET-PAG1";#N/A,#N/A,FALSE,"ET-PAG2";#N/A,#N/A,FALSE,"ET-PAG3";#N/A,#N/A,FALSE,"ET-PAG4";#N/A,#N/A,FALSE,"ET-PAG5"}</definedName>
    <definedName name="Ago" localSheetId="34" hidden="1">{#N/A,#N/A,FALSE,"ET-CAPA";#N/A,#N/A,FALSE,"ET-PAG1";#N/A,#N/A,FALSE,"ET-PAG2";#N/A,#N/A,FALSE,"ET-PAG3";#N/A,#N/A,FALSE,"ET-PAG4";#N/A,#N/A,FALSE,"ET-PAG5"}</definedName>
    <definedName name="Ago" localSheetId="35" hidden="1">{#N/A,#N/A,FALSE,"ET-CAPA";#N/A,#N/A,FALSE,"ET-PAG1";#N/A,#N/A,FALSE,"ET-PAG2";#N/A,#N/A,FALSE,"ET-PAG3";#N/A,#N/A,FALSE,"ET-PAG4";#N/A,#N/A,FALSE,"ET-PAG5"}</definedName>
    <definedName name="Ago" localSheetId="30" hidden="1">{#N/A,#N/A,FALSE,"ET-CAPA";#N/A,#N/A,FALSE,"ET-PAG1";#N/A,#N/A,FALSE,"ET-PAG2";#N/A,#N/A,FALSE,"ET-PAG3";#N/A,#N/A,FALSE,"ET-PAG4";#N/A,#N/A,FALSE,"ET-PAG5"}</definedName>
    <definedName name="Ago" hidden="1">{#N/A,#N/A,FALSE,"ET-CAPA";#N/A,#N/A,FALSE,"ET-PAG1";#N/A,#N/A,FALSE,"ET-PAG2";#N/A,#N/A,FALSE,"ET-PAG3";#N/A,#N/A,FALSE,"ET-PAG4";#N/A,#N/A,FALSE,"ET-PAG5"}</definedName>
    <definedName name="agost5" localSheetId="25" hidden="1">{"'gráf jan00'!$A$1:$AK$41"}</definedName>
    <definedName name="agost5" localSheetId="16" hidden="1">{"'gráf jan00'!$A$1:$AK$41"}</definedName>
    <definedName name="agost5" localSheetId="14" hidden="1">{"'gráf jan00'!$A$1:$AK$41"}</definedName>
    <definedName name="agost5" localSheetId="13" hidden="1">{"'gráf jan00'!$A$1:$AK$41"}</definedName>
    <definedName name="agost5" localSheetId="11" hidden="1">{"'gráf jan00'!$A$1:$AK$41"}</definedName>
    <definedName name="agost5" localSheetId="10" hidden="1">{"'gráf jan00'!$A$1:$AK$41"}</definedName>
    <definedName name="agost5" localSheetId="9" hidden="1">{"'gráf jan00'!$A$1:$AK$41"}</definedName>
    <definedName name="agost5" localSheetId="8" hidden="1">{"'gráf jan00'!$A$1:$AK$41"}</definedName>
    <definedName name="agost5" localSheetId="7" hidden="1">{"'gráf jan00'!$A$1:$AK$41"}</definedName>
    <definedName name="agost5" localSheetId="33" hidden="1">{"'gráf jan00'!$A$1:$AK$41"}</definedName>
    <definedName name="agost5" localSheetId="32" hidden="1">{"'gráf jan00'!$A$1:$AK$41"}</definedName>
    <definedName name="agost5" localSheetId="31" hidden="1">{"'gráf jan00'!$A$1:$AK$41"}</definedName>
    <definedName name="agost5" localSheetId="29" hidden="1">{"'gráf jan00'!$A$1:$AK$41"}</definedName>
    <definedName name="agost5" localSheetId="28" hidden="1">{"'gráf jan00'!$A$1:$AK$41"}</definedName>
    <definedName name="agost5" localSheetId="27" hidden="1">{"'gráf jan00'!$A$1:$AK$41"}</definedName>
    <definedName name="agost5" localSheetId="24" hidden="1">{"'gráf jan00'!$A$1:$AK$41"}</definedName>
    <definedName name="agost5" localSheetId="26" hidden="1">{"'gráf jan00'!$A$1:$AK$41"}</definedName>
    <definedName name="agost5" localSheetId="23" hidden="1">{"'gráf jan00'!$A$1:$AK$41"}</definedName>
    <definedName name="agost5" localSheetId="22" hidden="1">{"'gráf jan00'!$A$1:$AK$41"}</definedName>
    <definedName name="agost5" localSheetId="19" hidden="1">{"'gráf jan00'!$A$1:$AK$41"}</definedName>
    <definedName name="agost5" localSheetId="21" hidden="1">{"'gráf jan00'!$A$1:$AK$41"}</definedName>
    <definedName name="agost5" localSheetId="20" hidden="1">{"'gráf jan00'!$A$1:$AK$41"}</definedName>
    <definedName name="agost5" localSheetId="18" hidden="1">{"'gráf jan00'!$A$1:$AK$41"}</definedName>
    <definedName name="agost5" localSheetId="17" hidden="1">{"'gráf jan00'!$A$1:$AK$41"}</definedName>
    <definedName name="agost5" localSheetId="15" hidden="1">{"'gráf jan00'!$A$1:$AK$41"}</definedName>
    <definedName name="agost5" localSheetId="12" hidden="1">{"'gráf jan00'!$A$1:$AK$41"}</definedName>
    <definedName name="agost5" localSheetId="38" hidden="1">{"'gráf jan00'!$A$1:$AK$41"}</definedName>
    <definedName name="agost5" localSheetId="37" hidden="1">{"'gráf jan00'!$A$1:$AK$41"}</definedName>
    <definedName name="agost5" localSheetId="36" hidden="1">{"'gráf jan00'!$A$1:$AK$41"}</definedName>
    <definedName name="agost5" localSheetId="34" hidden="1">{"'gráf jan00'!$A$1:$AK$41"}</definedName>
    <definedName name="agost5" localSheetId="35" hidden="1">{"'gráf jan00'!$A$1:$AK$41"}</definedName>
    <definedName name="agost5" localSheetId="30" hidden="1">{"'gráf jan00'!$A$1:$AK$41"}</definedName>
    <definedName name="agost5" hidden="1">{"'gráf jan00'!$A$1:$AK$41"}</definedName>
    <definedName name="Agosto" localSheetId="25" hidden="1">{#N/A,#N/A,FALSE,"SITUAÇÃO DIÁRIA ";#N/A,#N/A,FALSE,"7 à 7"}</definedName>
    <definedName name="Agosto" localSheetId="16" hidden="1">{#N/A,#N/A,FALSE,"SITUAÇÃO DIÁRIA ";#N/A,#N/A,FALSE,"7 à 7"}</definedName>
    <definedName name="Agosto" localSheetId="14" hidden="1">{#N/A,#N/A,FALSE,"SITUAÇÃO DIÁRIA ";#N/A,#N/A,FALSE,"7 à 7"}</definedName>
    <definedName name="Agosto" localSheetId="13" hidden="1">{#N/A,#N/A,FALSE,"SITUAÇÃO DIÁRIA ";#N/A,#N/A,FALSE,"7 à 7"}</definedName>
    <definedName name="Agosto" localSheetId="11" hidden="1">{#N/A,#N/A,FALSE,"SITUAÇÃO DIÁRIA ";#N/A,#N/A,FALSE,"7 à 7"}</definedName>
    <definedName name="Agosto" localSheetId="10" hidden="1">{#N/A,#N/A,FALSE,"SITUAÇÃO DIÁRIA ";#N/A,#N/A,FALSE,"7 à 7"}</definedName>
    <definedName name="Agosto" localSheetId="9" hidden="1">{#N/A,#N/A,FALSE,"SITUAÇÃO DIÁRIA ";#N/A,#N/A,FALSE,"7 à 7"}</definedName>
    <definedName name="Agosto" localSheetId="8" hidden="1">{#N/A,#N/A,FALSE,"SITUAÇÃO DIÁRIA ";#N/A,#N/A,FALSE,"7 à 7"}</definedName>
    <definedName name="Agosto" localSheetId="7" hidden="1">{#N/A,#N/A,FALSE,"SITUAÇÃO DIÁRIA ";#N/A,#N/A,FALSE,"7 à 7"}</definedName>
    <definedName name="Agosto" localSheetId="33" hidden="1">{#N/A,#N/A,FALSE,"SITUAÇÃO DIÁRIA ";#N/A,#N/A,FALSE,"7 à 7"}</definedName>
    <definedName name="Agosto" localSheetId="32" hidden="1">{#N/A,#N/A,FALSE,"SITUAÇÃO DIÁRIA ";#N/A,#N/A,FALSE,"7 à 7"}</definedName>
    <definedName name="Agosto" localSheetId="31" hidden="1">{#N/A,#N/A,FALSE,"SITUAÇÃO DIÁRIA ";#N/A,#N/A,FALSE,"7 à 7"}</definedName>
    <definedName name="Agosto" localSheetId="29" hidden="1">{#N/A,#N/A,FALSE,"SITUAÇÃO DIÁRIA ";#N/A,#N/A,FALSE,"7 à 7"}</definedName>
    <definedName name="Agosto" localSheetId="28" hidden="1">{#N/A,#N/A,FALSE,"SITUAÇÃO DIÁRIA ";#N/A,#N/A,FALSE,"7 à 7"}</definedName>
    <definedName name="Agosto" localSheetId="27" hidden="1">{#N/A,#N/A,FALSE,"SITUAÇÃO DIÁRIA ";#N/A,#N/A,FALSE,"7 à 7"}</definedName>
    <definedName name="Agosto" localSheetId="24" hidden="1">{#N/A,#N/A,FALSE,"SITUAÇÃO DIÁRIA ";#N/A,#N/A,FALSE,"7 à 7"}</definedName>
    <definedName name="Agosto" localSheetId="26" hidden="1">{#N/A,#N/A,FALSE,"SITUAÇÃO DIÁRIA ";#N/A,#N/A,FALSE,"7 à 7"}</definedName>
    <definedName name="Agosto" localSheetId="23" hidden="1">{#N/A,#N/A,FALSE,"SITUAÇÃO DIÁRIA ";#N/A,#N/A,FALSE,"7 à 7"}</definedName>
    <definedName name="Agosto" localSheetId="22" hidden="1">{#N/A,#N/A,FALSE,"SITUAÇÃO DIÁRIA ";#N/A,#N/A,FALSE,"7 à 7"}</definedName>
    <definedName name="Agosto" localSheetId="19" hidden="1">{#N/A,#N/A,FALSE,"SITUAÇÃO DIÁRIA ";#N/A,#N/A,FALSE,"7 à 7"}</definedName>
    <definedName name="Agosto" localSheetId="21" hidden="1">{#N/A,#N/A,FALSE,"SITUAÇÃO DIÁRIA ";#N/A,#N/A,FALSE,"7 à 7"}</definedName>
    <definedName name="Agosto" localSheetId="20" hidden="1">{#N/A,#N/A,FALSE,"SITUAÇÃO DIÁRIA ";#N/A,#N/A,FALSE,"7 à 7"}</definedName>
    <definedName name="Agosto" localSheetId="18" hidden="1">{#N/A,#N/A,FALSE,"SITUAÇÃO DIÁRIA ";#N/A,#N/A,FALSE,"7 à 7"}</definedName>
    <definedName name="Agosto" localSheetId="17" hidden="1">{#N/A,#N/A,FALSE,"SITUAÇÃO DIÁRIA ";#N/A,#N/A,FALSE,"7 à 7"}</definedName>
    <definedName name="Agosto" localSheetId="15" hidden="1">{#N/A,#N/A,FALSE,"SITUAÇÃO DIÁRIA ";#N/A,#N/A,FALSE,"7 à 7"}</definedName>
    <definedName name="Agosto" localSheetId="12" hidden="1">{#N/A,#N/A,FALSE,"SITUAÇÃO DIÁRIA ";#N/A,#N/A,FALSE,"7 à 7"}</definedName>
    <definedName name="Agosto" localSheetId="38" hidden="1">{#N/A,#N/A,FALSE,"SITUAÇÃO DIÁRIA ";#N/A,#N/A,FALSE,"7 à 7"}</definedName>
    <definedName name="Agosto" localSheetId="37" hidden="1">{#N/A,#N/A,FALSE,"SITUAÇÃO DIÁRIA ";#N/A,#N/A,FALSE,"7 à 7"}</definedName>
    <definedName name="Agosto" localSheetId="36" hidden="1">{#N/A,#N/A,FALSE,"SITUAÇÃO DIÁRIA ";#N/A,#N/A,FALSE,"7 à 7"}</definedName>
    <definedName name="Agosto" localSheetId="34" hidden="1">{#N/A,#N/A,FALSE,"SITUAÇÃO DIÁRIA ";#N/A,#N/A,FALSE,"7 à 7"}</definedName>
    <definedName name="Agosto" localSheetId="35" hidden="1">{#N/A,#N/A,FALSE,"SITUAÇÃO DIÁRIA ";#N/A,#N/A,FALSE,"7 à 7"}</definedName>
    <definedName name="Agosto" localSheetId="30" hidden="1">{#N/A,#N/A,FALSE,"SITUAÇÃO DIÁRIA ";#N/A,#N/A,FALSE,"7 à 7"}</definedName>
    <definedName name="Agosto" hidden="1">{#N/A,#N/A,FALSE,"SITUAÇÃO DIÁRIA ";#N/A,#N/A,FALSE,"7 à 7"}</definedName>
    <definedName name="agu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_Limpa">#REF!</definedName>
    <definedName name="AHA" localSheetId="25" hidden="1">{"'RR'!$A$2:$E$81"}</definedName>
    <definedName name="AHA" localSheetId="16" hidden="1">{"'RR'!$A$2:$E$81"}</definedName>
    <definedName name="AHA" localSheetId="14" hidden="1">{"'RR'!$A$2:$E$81"}</definedName>
    <definedName name="AHA" localSheetId="13" hidden="1">{"'RR'!$A$2:$E$81"}</definedName>
    <definedName name="AHA" localSheetId="11" hidden="1">{"'RR'!$A$2:$E$81"}</definedName>
    <definedName name="AHA" localSheetId="10" hidden="1">{"'RR'!$A$2:$E$81"}</definedName>
    <definedName name="AHA" localSheetId="9" hidden="1">{"'RR'!$A$2:$E$81"}</definedName>
    <definedName name="AHA" localSheetId="8" hidden="1">{"'RR'!$A$2:$E$81"}</definedName>
    <definedName name="AHA" localSheetId="7" hidden="1">{"'RR'!$A$2:$E$81"}</definedName>
    <definedName name="AHA" localSheetId="33" hidden="1">{"'RR'!$A$2:$E$81"}</definedName>
    <definedName name="AHA" localSheetId="32" hidden="1">{"'RR'!$A$2:$E$81"}</definedName>
    <definedName name="AHA" localSheetId="31" hidden="1">{"'RR'!$A$2:$E$81"}</definedName>
    <definedName name="AHA" localSheetId="29" hidden="1">{"'RR'!$A$2:$E$81"}</definedName>
    <definedName name="AHA" localSheetId="28" hidden="1">{"'RR'!$A$2:$E$81"}</definedName>
    <definedName name="AHA" localSheetId="27" hidden="1">{"'RR'!$A$2:$E$81"}</definedName>
    <definedName name="AHA" localSheetId="24" hidden="1">{"'RR'!$A$2:$E$81"}</definedName>
    <definedName name="AHA" localSheetId="26" hidden="1">{"'RR'!$A$2:$E$81"}</definedName>
    <definedName name="AHA" localSheetId="23" hidden="1">{"'RR'!$A$2:$E$81"}</definedName>
    <definedName name="AHA" localSheetId="22" hidden="1">{"'RR'!$A$2:$E$81"}</definedName>
    <definedName name="AHA" localSheetId="19" hidden="1">{"'RR'!$A$2:$E$81"}</definedName>
    <definedName name="AHA" localSheetId="21" hidden="1">{"'RR'!$A$2:$E$81"}</definedName>
    <definedName name="AHA" localSheetId="20" hidden="1">{"'RR'!$A$2:$E$81"}</definedName>
    <definedName name="AHA" localSheetId="18" hidden="1">{"'RR'!$A$2:$E$81"}</definedName>
    <definedName name="AHA" localSheetId="17" hidden="1">{"'RR'!$A$2:$E$81"}</definedName>
    <definedName name="AHA" localSheetId="15" hidden="1">{"'RR'!$A$2:$E$81"}</definedName>
    <definedName name="AHA" localSheetId="12" hidden="1">{"'RR'!$A$2:$E$81"}</definedName>
    <definedName name="AHA" localSheetId="38" hidden="1">{"'RR'!$A$2:$E$81"}</definedName>
    <definedName name="AHA" localSheetId="37" hidden="1">{"'RR'!$A$2:$E$81"}</definedName>
    <definedName name="AHA" localSheetId="36" hidden="1">{"'RR'!$A$2:$E$81"}</definedName>
    <definedName name="AHA" localSheetId="34" hidden="1">{"'RR'!$A$2:$E$81"}</definedName>
    <definedName name="AHA" localSheetId="35" hidden="1">{"'RR'!$A$2:$E$81"}</definedName>
    <definedName name="AHA" localSheetId="30" hidden="1">{"'RR'!$A$2:$E$81"}</definedName>
    <definedName name="AHA" hidden="1">{"'RR'!$A$2:$E$81"}</definedName>
    <definedName name="AHE">#REF!</definedName>
    <definedName name="AHED">#REF!</definedName>
    <definedName name="AHNN">#REF!</definedName>
    <definedName name="AI">#REF!</definedName>
    <definedName name="AI_312">#REF!</definedName>
    <definedName name="aina" localSheetId="25" hidden="1">{#N/A,#N/A,FALSE,"PCOL"}</definedName>
    <definedName name="aina" localSheetId="16" hidden="1">{#N/A,#N/A,FALSE,"PCOL"}</definedName>
    <definedName name="aina" localSheetId="14" hidden="1">{#N/A,#N/A,FALSE,"PCOL"}</definedName>
    <definedName name="aina" localSheetId="13" hidden="1">{#N/A,#N/A,FALSE,"PCOL"}</definedName>
    <definedName name="aina" localSheetId="11" hidden="1">{#N/A,#N/A,FALSE,"PCOL"}</definedName>
    <definedName name="aina" localSheetId="10" hidden="1">{#N/A,#N/A,FALSE,"PCOL"}</definedName>
    <definedName name="aina" localSheetId="9" hidden="1">{#N/A,#N/A,FALSE,"PCOL"}</definedName>
    <definedName name="aina" localSheetId="8" hidden="1">{#N/A,#N/A,FALSE,"PCOL"}</definedName>
    <definedName name="aina" localSheetId="7" hidden="1">{#N/A,#N/A,FALSE,"PCOL"}</definedName>
    <definedName name="aina" localSheetId="33" hidden="1">{#N/A,#N/A,FALSE,"PCOL"}</definedName>
    <definedName name="aina" localSheetId="32" hidden="1">{#N/A,#N/A,FALSE,"PCOL"}</definedName>
    <definedName name="aina" localSheetId="31" hidden="1">{#N/A,#N/A,FALSE,"PCOL"}</definedName>
    <definedName name="aina" localSheetId="29" hidden="1">{#N/A,#N/A,FALSE,"PCOL"}</definedName>
    <definedName name="aina" localSheetId="28" hidden="1">{#N/A,#N/A,FALSE,"PCOL"}</definedName>
    <definedName name="aina" localSheetId="27" hidden="1">{#N/A,#N/A,FALSE,"PCOL"}</definedName>
    <definedName name="aina" localSheetId="24" hidden="1">{#N/A,#N/A,FALSE,"PCOL"}</definedName>
    <definedName name="aina" localSheetId="26" hidden="1">{#N/A,#N/A,FALSE,"PCOL"}</definedName>
    <definedName name="aina" localSheetId="23" hidden="1">{#N/A,#N/A,FALSE,"PCOL"}</definedName>
    <definedName name="aina" localSheetId="22" hidden="1">{#N/A,#N/A,FALSE,"PCOL"}</definedName>
    <definedName name="aina" localSheetId="19" hidden="1">{#N/A,#N/A,FALSE,"PCOL"}</definedName>
    <definedName name="aina" localSheetId="21" hidden="1">{#N/A,#N/A,FALSE,"PCOL"}</definedName>
    <definedName name="aina" localSheetId="20" hidden="1">{#N/A,#N/A,FALSE,"PCOL"}</definedName>
    <definedName name="aina" localSheetId="18" hidden="1">{#N/A,#N/A,FALSE,"PCOL"}</definedName>
    <definedName name="aina" localSheetId="17" hidden="1">{#N/A,#N/A,FALSE,"PCOL"}</definedName>
    <definedName name="aina" localSheetId="15" hidden="1">{#N/A,#N/A,FALSE,"PCOL"}</definedName>
    <definedName name="aina" localSheetId="12" hidden="1">{#N/A,#N/A,FALSE,"PCOL"}</definedName>
    <definedName name="aina" localSheetId="38" hidden="1">{#N/A,#N/A,FALSE,"PCOL"}</definedName>
    <definedName name="aina" localSheetId="37" hidden="1">{#N/A,#N/A,FALSE,"PCOL"}</definedName>
    <definedName name="aina" localSheetId="36" hidden="1">{#N/A,#N/A,FALSE,"PCOL"}</definedName>
    <definedName name="aina" localSheetId="34" hidden="1">{#N/A,#N/A,FALSE,"PCOL"}</definedName>
    <definedName name="aina" localSheetId="35" hidden="1">{#N/A,#N/A,FALSE,"PCOL"}</definedName>
    <definedName name="aina" localSheetId="30" hidden="1">{#N/A,#N/A,FALSE,"PCOL"}</definedName>
    <definedName name="aina" hidden="1">{#N/A,#N/A,FALSE,"PCOL"}</definedName>
    <definedName name="AIR">#REF!</definedName>
    <definedName name="AJUDA">#REF!</definedName>
    <definedName name="AJUSTARANGE">#REF!</definedName>
    <definedName name="ALBRAS___ALUMÍNIO_BRASILEIRO_S_A">#REF!</definedName>
    <definedName name="ALEQUIP">#REF!</definedName>
    <definedName name="Aliment.Adm.Local">#REF!</definedName>
    <definedName name="Aliment.MOD">#REF!</definedName>
    <definedName name="ALIMUNIT">#REF!</definedName>
    <definedName name="alloc">#REF!</definedName>
    <definedName name="allow">#REF!</definedName>
    <definedName name="ALMOCO">#N/A</definedName>
    <definedName name="ALMOCOMES">#N/A</definedName>
    <definedName name="Alocação">#REF!</definedName>
    <definedName name="ALOJAMENTO">#REF!</definedName>
    <definedName name="ALTABSAL">#N/A</definedName>
    <definedName name="ALTERSAL">#N/A</definedName>
    <definedName name="ALUGCOMBFRETE">#REF!</definedName>
    <definedName name="AM" hidden="1">#REF!</definedName>
    <definedName name="AMD" hidden="1">#REF!</definedName>
    <definedName name="AMDS">#REF!</definedName>
    <definedName name="amos" localSheetId="25" hidden="1">{#N/A,#N/A,FALSE,"GQGEMPRE"}</definedName>
    <definedName name="amos" localSheetId="16" hidden="1">{#N/A,#N/A,FALSE,"GQGEMPRE"}</definedName>
    <definedName name="amos" localSheetId="14" hidden="1">{#N/A,#N/A,FALSE,"GQGEMPRE"}</definedName>
    <definedName name="amos" localSheetId="13" hidden="1">{#N/A,#N/A,FALSE,"GQGEMPRE"}</definedName>
    <definedName name="amos" localSheetId="11" hidden="1">{#N/A,#N/A,FALSE,"GQGEMPRE"}</definedName>
    <definedName name="amos" localSheetId="10" hidden="1">{#N/A,#N/A,FALSE,"GQGEMPRE"}</definedName>
    <definedName name="amos" localSheetId="9" hidden="1">{#N/A,#N/A,FALSE,"GQGEMPRE"}</definedName>
    <definedName name="amos" localSheetId="8" hidden="1">{#N/A,#N/A,FALSE,"GQGEMPRE"}</definedName>
    <definedName name="amos" localSheetId="7" hidden="1">{#N/A,#N/A,FALSE,"GQGEMPRE"}</definedName>
    <definedName name="amos" localSheetId="33" hidden="1">{#N/A,#N/A,FALSE,"GQGEMPRE"}</definedName>
    <definedName name="amos" localSheetId="32" hidden="1">{#N/A,#N/A,FALSE,"GQGEMPRE"}</definedName>
    <definedName name="amos" localSheetId="31" hidden="1">{#N/A,#N/A,FALSE,"GQGEMPRE"}</definedName>
    <definedName name="amos" localSheetId="29" hidden="1">{#N/A,#N/A,FALSE,"GQGEMPRE"}</definedName>
    <definedName name="amos" localSheetId="28" hidden="1">{#N/A,#N/A,FALSE,"GQGEMPRE"}</definedName>
    <definedName name="amos" localSheetId="27" hidden="1">{#N/A,#N/A,FALSE,"GQGEMPRE"}</definedName>
    <definedName name="amos" localSheetId="24" hidden="1">{#N/A,#N/A,FALSE,"GQGEMPRE"}</definedName>
    <definedName name="amos" localSheetId="26" hidden="1">{#N/A,#N/A,FALSE,"GQGEMPRE"}</definedName>
    <definedName name="amos" localSheetId="23" hidden="1">{#N/A,#N/A,FALSE,"GQGEMPRE"}</definedName>
    <definedName name="amos" localSheetId="22" hidden="1">{#N/A,#N/A,FALSE,"GQGEMPRE"}</definedName>
    <definedName name="amos" localSheetId="19" hidden="1">{#N/A,#N/A,FALSE,"GQGEMPRE"}</definedName>
    <definedName name="amos" localSheetId="21" hidden="1">{#N/A,#N/A,FALSE,"GQGEMPRE"}</definedName>
    <definedName name="amos" localSheetId="20" hidden="1">{#N/A,#N/A,FALSE,"GQGEMPRE"}</definedName>
    <definedName name="amos" localSheetId="18" hidden="1">{#N/A,#N/A,FALSE,"GQGEMPRE"}</definedName>
    <definedName name="amos" localSheetId="17" hidden="1">{#N/A,#N/A,FALSE,"GQGEMPRE"}</definedName>
    <definedName name="amos" localSheetId="15" hidden="1">{#N/A,#N/A,FALSE,"GQGEMPRE"}</definedName>
    <definedName name="amos" localSheetId="12" hidden="1">{#N/A,#N/A,FALSE,"GQGEMPRE"}</definedName>
    <definedName name="amos" localSheetId="38" hidden="1">{#N/A,#N/A,FALSE,"GQGEMPRE"}</definedName>
    <definedName name="amos" localSheetId="37" hidden="1">{#N/A,#N/A,FALSE,"GQGEMPRE"}</definedName>
    <definedName name="amos" localSheetId="36" hidden="1">{#N/A,#N/A,FALSE,"GQGEMPRE"}</definedName>
    <definedName name="amos" localSheetId="34" hidden="1">{#N/A,#N/A,FALSE,"GQGEMPRE"}</definedName>
    <definedName name="amos" localSheetId="35" hidden="1">{#N/A,#N/A,FALSE,"GQGEMPRE"}</definedName>
    <definedName name="amos" localSheetId="30" hidden="1">{#N/A,#N/A,FALSE,"GQGEMPRE"}</definedName>
    <definedName name="amos" hidden="1">{#N/A,#N/A,FALSE,"GQGEMPRE"}</definedName>
    <definedName name="Amplificadores">[21]FL.03!$BE$138:$BE$144</definedName>
    <definedName name="Amplificadores_exia">[21]FL.03!$BE$146:$BE$152</definedName>
    <definedName name="AMV" localSheetId="25" hidden="1">{"'gráf jan00'!$A$1:$AK$41"}</definedName>
    <definedName name="AMV" localSheetId="16" hidden="1">{"'gráf jan00'!$A$1:$AK$41"}</definedName>
    <definedName name="AMV" localSheetId="14" hidden="1">{"'gráf jan00'!$A$1:$AK$41"}</definedName>
    <definedName name="AMV" localSheetId="13" hidden="1">{"'gráf jan00'!$A$1:$AK$41"}</definedName>
    <definedName name="AMV" localSheetId="11" hidden="1">{"'gráf jan00'!$A$1:$AK$41"}</definedName>
    <definedName name="AMV" localSheetId="10" hidden="1">{"'gráf jan00'!$A$1:$AK$41"}</definedName>
    <definedName name="AMV" localSheetId="9" hidden="1">{"'gráf jan00'!$A$1:$AK$41"}</definedName>
    <definedName name="AMV" localSheetId="8" hidden="1">{"'gráf jan00'!$A$1:$AK$41"}</definedName>
    <definedName name="AMV" localSheetId="7" hidden="1">{"'gráf jan00'!$A$1:$AK$41"}</definedName>
    <definedName name="AMV" localSheetId="33" hidden="1">{"'gráf jan00'!$A$1:$AK$41"}</definedName>
    <definedName name="AMV" localSheetId="32" hidden="1">{"'gráf jan00'!$A$1:$AK$41"}</definedName>
    <definedName name="AMV" localSheetId="31" hidden="1">{"'gráf jan00'!$A$1:$AK$41"}</definedName>
    <definedName name="AMV" localSheetId="29" hidden="1">{"'gráf jan00'!$A$1:$AK$41"}</definedName>
    <definedName name="AMV" localSheetId="28" hidden="1">{"'gráf jan00'!$A$1:$AK$41"}</definedName>
    <definedName name="AMV" localSheetId="27" hidden="1">{"'gráf jan00'!$A$1:$AK$41"}</definedName>
    <definedName name="AMV" localSheetId="24" hidden="1">{"'gráf jan00'!$A$1:$AK$41"}</definedName>
    <definedName name="AMV" localSheetId="26" hidden="1">{"'gráf jan00'!$A$1:$AK$41"}</definedName>
    <definedName name="AMV" localSheetId="23" hidden="1">{"'gráf jan00'!$A$1:$AK$41"}</definedName>
    <definedName name="AMV" localSheetId="22" hidden="1">{"'gráf jan00'!$A$1:$AK$41"}</definedName>
    <definedName name="AMV" localSheetId="19" hidden="1">{"'gráf jan00'!$A$1:$AK$41"}</definedName>
    <definedName name="AMV" localSheetId="21" hidden="1">{"'gráf jan00'!$A$1:$AK$41"}</definedName>
    <definedName name="AMV" localSheetId="20" hidden="1">{"'gráf jan00'!$A$1:$AK$41"}</definedName>
    <definedName name="AMV" localSheetId="18" hidden="1">{"'gráf jan00'!$A$1:$AK$41"}</definedName>
    <definedName name="AMV" localSheetId="17" hidden="1">{"'gráf jan00'!$A$1:$AK$41"}</definedName>
    <definedName name="AMV" localSheetId="15" hidden="1">{"'gráf jan00'!$A$1:$AK$41"}</definedName>
    <definedName name="AMV" localSheetId="12" hidden="1">{"'gráf jan00'!$A$1:$AK$41"}</definedName>
    <definedName name="AMV" localSheetId="38" hidden="1">{"'gráf jan00'!$A$1:$AK$41"}</definedName>
    <definedName name="AMV" localSheetId="37" hidden="1">{"'gráf jan00'!$A$1:$AK$41"}</definedName>
    <definedName name="AMV" localSheetId="36" hidden="1">{"'gráf jan00'!$A$1:$AK$41"}</definedName>
    <definedName name="AMV" localSheetId="34" hidden="1">{"'gráf jan00'!$A$1:$AK$41"}</definedName>
    <definedName name="AMV" localSheetId="35" hidden="1">{"'gráf jan00'!$A$1:$AK$41"}</definedName>
    <definedName name="AMV" localSheetId="30" hidden="1">{"'gráf jan00'!$A$1:$AK$41"}</definedName>
    <definedName name="AMV" hidden="1">{"'gráf jan00'!$A$1:$AK$41"}</definedName>
    <definedName name="and">#REF!</definedName>
    <definedName name="ANEXO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3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localSheetId="25" hidden="1">{"'teste'!$B$2:$R$49"}</definedName>
    <definedName name="ANEXO1" localSheetId="16" hidden="1">{"'teste'!$B$2:$R$49"}</definedName>
    <definedName name="ANEXO1" localSheetId="14" hidden="1">{"'teste'!$B$2:$R$49"}</definedName>
    <definedName name="ANEXO1" localSheetId="13" hidden="1">{"'teste'!$B$2:$R$49"}</definedName>
    <definedName name="ANEXO1" localSheetId="11" hidden="1">{"'teste'!$B$2:$R$49"}</definedName>
    <definedName name="ANEXO1" localSheetId="10" hidden="1">{"'teste'!$B$2:$R$49"}</definedName>
    <definedName name="ANEXO1" localSheetId="9" hidden="1">{"'teste'!$B$2:$R$49"}</definedName>
    <definedName name="ANEXO1" localSheetId="8" hidden="1">{"'teste'!$B$2:$R$49"}</definedName>
    <definedName name="ANEXO1" localSheetId="7" hidden="1">{"'teste'!$B$2:$R$49"}</definedName>
    <definedName name="ANEXO1" localSheetId="33" hidden="1">{"'teste'!$B$2:$R$49"}</definedName>
    <definedName name="ANEXO1" localSheetId="32" hidden="1">{"'teste'!$B$2:$R$49"}</definedName>
    <definedName name="ANEXO1" localSheetId="31" hidden="1">{"'teste'!$B$2:$R$49"}</definedName>
    <definedName name="ANEXO1" localSheetId="29" hidden="1">{"'teste'!$B$2:$R$49"}</definedName>
    <definedName name="ANEXO1" localSheetId="28" hidden="1">{"'teste'!$B$2:$R$49"}</definedName>
    <definedName name="ANEXO1" localSheetId="27" hidden="1">{"'teste'!$B$2:$R$49"}</definedName>
    <definedName name="ANEXO1" localSheetId="24" hidden="1">{"'teste'!$B$2:$R$49"}</definedName>
    <definedName name="ANEXO1" localSheetId="26" hidden="1">{"'teste'!$B$2:$R$49"}</definedName>
    <definedName name="ANEXO1" localSheetId="23" hidden="1">{"'teste'!$B$2:$R$49"}</definedName>
    <definedName name="ANEXO1" localSheetId="22" hidden="1">{"'teste'!$B$2:$R$49"}</definedName>
    <definedName name="ANEXO1" localSheetId="19" hidden="1">{"'teste'!$B$2:$R$49"}</definedName>
    <definedName name="ANEXO1" localSheetId="21" hidden="1">{"'teste'!$B$2:$R$49"}</definedName>
    <definedName name="ANEXO1" localSheetId="20" hidden="1">{"'teste'!$B$2:$R$49"}</definedName>
    <definedName name="ANEXO1" localSheetId="18" hidden="1">{"'teste'!$B$2:$R$49"}</definedName>
    <definedName name="ANEXO1" localSheetId="17" hidden="1">{"'teste'!$B$2:$R$49"}</definedName>
    <definedName name="ANEXO1" localSheetId="15" hidden="1">{"'teste'!$B$2:$R$49"}</definedName>
    <definedName name="ANEXO1" localSheetId="12" hidden="1">{"'teste'!$B$2:$R$49"}</definedName>
    <definedName name="ANEXO1" localSheetId="38" hidden="1">{"'teste'!$B$2:$R$49"}</definedName>
    <definedName name="ANEXO1" localSheetId="37" hidden="1">{"'teste'!$B$2:$R$49"}</definedName>
    <definedName name="ANEXO1" localSheetId="36" hidden="1">{"'teste'!$B$2:$R$49"}</definedName>
    <definedName name="ANEXO1" localSheetId="34" hidden="1">{"'teste'!$B$2:$R$49"}</definedName>
    <definedName name="ANEXO1" localSheetId="35" hidden="1">{"'teste'!$B$2:$R$49"}</definedName>
    <definedName name="ANEXO1" localSheetId="30" hidden="1">{"'teste'!$B$2:$R$49"}</definedName>
    <definedName name="ANEXO1" hidden="1">{"'teste'!$B$2:$R$49"}</definedName>
    <definedName name="ANEXO2" localSheetId="25" hidden="1">{"'teste'!$B$2:$R$49"}</definedName>
    <definedName name="ANEXO2" localSheetId="16" hidden="1">{"'teste'!$B$2:$R$49"}</definedName>
    <definedName name="ANEXO2" localSheetId="14" hidden="1">{"'teste'!$B$2:$R$49"}</definedName>
    <definedName name="ANEXO2" localSheetId="13" hidden="1">{"'teste'!$B$2:$R$49"}</definedName>
    <definedName name="ANEXO2" localSheetId="11" hidden="1">{"'teste'!$B$2:$R$49"}</definedName>
    <definedName name="ANEXO2" localSheetId="10" hidden="1">{"'teste'!$B$2:$R$49"}</definedName>
    <definedName name="ANEXO2" localSheetId="9" hidden="1">{"'teste'!$B$2:$R$49"}</definedName>
    <definedName name="ANEXO2" localSheetId="8" hidden="1">{"'teste'!$B$2:$R$49"}</definedName>
    <definedName name="ANEXO2" localSheetId="7" hidden="1">{"'teste'!$B$2:$R$49"}</definedName>
    <definedName name="ANEXO2" localSheetId="33" hidden="1">{"'teste'!$B$2:$R$49"}</definedName>
    <definedName name="ANEXO2" localSheetId="32" hidden="1">{"'teste'!$B$2:$R$49"}</definedName>
    <definedName name="ANEXO2" localSheetId="31" hidden="1">{"'teste'!$B$2:$R$49"}</definedName>
    <definedName name="ANEXO2" localSheetId="29" hidden="1">{"'teste'!$B$2:$R$49"}</definedName>
    <definedName name="ANEXO2" localSheetId="28" hidden="1">{"'teste'!$B$2:$R$49"}</definedName>
    <definedName name="ANEXO2" localSheetId="27" hidden="1">{"'teste'!$B$2:$R$49"}</definedName>
    <definedName name="ANEXO2" localSheetId="24" hidden="1">{"'teste'!$B$2:$R$49"}</definedName>
    <definedName name="ANEXO2" localSheetId="26" hidden="1">{"'teste'!$B$2:$R$49"}</definedName>
    <definedName name="ANEXO2" localSheetId="23" hidden="1">{"'teste'!$B$2:$R$49"}</definedName>
    <definedName name="ANEXO2" localSheetId="22" hidden="1">{"'teste'!$B$2:$R$49"}</definedName>
    <definedName name="ANEXO2" localSheetId="19" hidden="1">{"'teste'!$B$2:$R$49"}</definedName>
    <definedName name="ANEXO2" localSheetId="21" hidden="1">{"'teste'!$B$2:$R$49"}</definedName>
    <definedName name="ANEXO2" localSheetId="20" hidden="1">{"'teste'!$B$2:$R$49"}</definedName>
    <definedName name="ANEXO2" localSheetId="18" hidden="1">{"'teste'!$B$2:$R$49"}</definedName>
    <definedName name="ANEXO2" localSheetId="17" hidden="1">{"'teste'!$B$2:$R$49"}</definedName>
    <definedName name="ANEXO2" localSheetId="15" hidden="1">{"'teste'!$B$2:$R$49"}</definedName>
    <definedName name="ANEXO2" localSheetId="12" hidden="1">{"'teste'!$B$2:$R$49"}</definedName>
    <definedName name="ANEXO2" localSheetId="38" hidden="1">{"'teste'!$B$2:$R$49"}</definedName>
    <definedName name="ANEXO2" localSheetId="37" hidden="1">{"'teste'!$B$2:$R$49"}</definedName>
    <definedName name="ANEXO2" localSheetId="36" hidden="1">{"'teste'!$B$2:$R$49"}</definedName>
    <definedName name="ANEXO2" localSheetId="34" hidden="1">{"'teste'!$B$2:$R$49"}</definedName>
    <definedName name="ANEXO2" localSheetId="35" hidden="1">{"'teste'!$B$2:$R$49"}</definedName>
    <definedName name="ANEXO2" localSheetId="30" hidden="1">{"'teste'!$B$2:$R$49"}</definedName>
    <definedName name="ANEXO2" hidden="1">{"'teste'!$B$2:$R$49"}</definedName>
    <definedName name="ANO">#REF!</definedName>
    <definedName name="Anoant">#REF!</definedName>
    <definedName name="ANOOP">#REF!</definedName>
    <definedName name="Anoprop">#REF!</definedName>
    <definedName name="ans" localSheetId="25" hidden="1">{#N/A,#N/A,FALSE,"PCOL"}</definedName>
    <definedName name="ans" localSheetId="16" hidden="1">{#N/A,#N/A,FALSE,"PCOL"}</definedName>
    <definedName name="ans" localSheetId="14" hidden="1">{#N/A,#N/A,FALSE,"PCOL"}</definedName>
    <definedName name="ans" localSheetId="13" hidden="1">{#N/A,#N/A,FALSE,"PCOL"}</definedName>
    <definedName name="ans" localSheetId="11" hidden="1">{#N/A,#N/A,FALSE,"PCOL"}</definedName>
    <definedName name="ans" localSheetId="10" hidden="1">{#N/A,#N/A,FALSE,"PCOL"}</definedName>
    <definedName name="ans" localSheetId="9" hidden="1">{#N/A,#N/A,FALSE,"PCOL"}</definedName>
    <definedName name="ans" localSheetId="8" hidden="1">{#N/A,#N/A,FALSE,"PCOL"}</definedName>
    <definedName name="ans" localSheetId="7" hidden="1">{#N/A,#N/A,FALSE,"PCOL"}</definedName>
    <definedName name="ans" localSheetId="33" hidden="1">{#N/A,#N/A,FALSE,"PCOL"}</definedName>
    <definedName name="ans" localSheetId="32" hidden="1">{#N/A,#N/A,FALSE,"PCOL"}</definedName>
    <definedName name="ans" localSheetId="31" hidden="1">{#N/A,#N/A,FALSE,"PCOL"}</definedName>
    <definedName name="ans" localSheetId="29" hidden="1">{#N/A,#N/A,FALSE,"PCOL"}</definedName>
    <definedName name="ans" localSheetId="28" hidden="1">{#N/A,#N/A,FALSE,"PCOL"}</definedName>
    <definedName name="ans" localSheetId="27" hidden="1">{#N/A,#N/A,FALSE,"PCOL"}</definedName>
    <definedName name="ans" localSheetId="24" hidden="1">{#N/A,#N/A,FALSE,"PCOL"}</definedName>
    <definedName name="ans" localSheetId="26" hidden="1">{#N/A,#N/A,FALSE,"PCOL"}</definedName>
    <definedName name="ans" localSheetId="23" hidden="1">{#N/A,#N/A,FALSE,"PCOL"}</definedName>
    <definedName name="ans" localSheetId="22" hidden="1">{#N/A,#N/A,FALSE,"PCOL"}</definedName>
    <definedName name="ans" localSheetId="19" hidden="1">{#N/A,#N/A,FALSE,"PCOL"}</definedName>
    <definedName name="ans" localSheetId="21" hidden="1">{#N/A,#N/A,FALSE,"PCOL"}</definedName>
    <definedName name="ans" localSheetId="20" hidden="1">{#N/A,#N/A,FALSE,"PCOL"}</definedName>
    <definedName name="ans" localSheetId="18" hidden="1">{#N/A,#N/A,FALSE,"PCOL"}</definedName>
    <definedName name="ans" localSheetId="17" hidden="1">{#N/A,#N/A,FALSE,"PCOL"}</definedName>
    <definedName name="ans" localSheetId="15" hidden="1">{#N/A,#N/A,FALSE,"PCOL"}</definedName>
    <definedName name="ans" localSheetId="12" hidden="1">{#N/A,#N/A,FALSE,"PCOL"}</definedName>
    <definedName name="ans" localSheetId="38" hidden="1">{#N/A,#N/A,FALSE,"PCOL"}</definedName>
    <definedName name="ans" localSheetId="37" hidden="1">{#N/A,#N/A,FALSE,"PCOL"}</definedName>
    <definedName name="ans" localSheetId="36" hidden="1">{#N/A,#N/A,FALSE,"PCOL"}</definedName>
    <definedName name="ans" localSheetId="34" hidden="1">{#N/A,#N/A,FALSE,"PCOL"}</definedName>
    <definedName name="ans" localSheetId="35" hidden="1">{#N/A,#N/A,FALSE,"PCOL"}</definedName>
    <definedName name="ans" localSheetId="30" hidden="1">{#N/A,#N/A,FALSE,"PCOL"}</definedName>
    <definedName name="ans" hidden="1">{#N/A,#N/A,FALSE,"PCOL"}</definedName>
    <definedName name="anscount" hidden="1">1</definedName>
    <definedName name="ApagaFaixa">#REF!</definedName>
    <definedName name="APAGTAB">#N/A</definedName>
    <definedName name="API_5L">#REF!</definedName>
    <definedName name="APOIO">#REF!</definedName>
    <definedName name="ApoioTécnico">#REF!</definedName>
    <definedName name="APOIOUNIT">#REF!</definedName>
    <definedName name="AR" localSheetId="25" hidden="1">{"'Quadro'!$A$4:$BG$78"}</definedName>
    <definedName name="AR" localSheetId="16" hidden="1">{"'Quadro'!$A$4:$BG$78"}</definedName>
    <definedName name="AR" localSheetId="14" hidden="1">{"'Quadro'!$A$4:$BG$78"}</definedName>
    <definedName name="AR" localSheetId="13" hidden="1">{"'Quadro'!$A$4:$BG$78"}</definedName>
    <definedName name="AR" localSheetId="11" hidden="1">{"'Quadro'!$A$4:$BG$78"}</definedName>
    <definedName name="AR" localSheetId="10" hidden="1">{"'Quadro'!$A$4:$BG$78"}</definedName>
    <definedName name="AR" localSheetId="9" hidden="1">{"'Quadro'!$A$4:$BG$78"}</definedName>
    <definedName name="AR" localSheetId="8" hidden="1">{"'Quadro'!$A$4:$BG$78"}</definedName>
    <definedName name="AR" localSheetId="7" hidden="1">{"'Quadro'!$A$4:$BG$78"}</definedName>
    <definedName name="AR" localSheetId="33" hidden="1">{"'Quadro'!$A$4:$BG$78"}</definedName>
    <definedName name="AR" localSheetId="32" hidden="1">{"'Quadro'!$A$4:$BG$78"}</definedName>
    <definedName name="AR" localSheetId="31" hidden="1">{"'Quadro'!$A$4:$BG$78"}</definedName>
    <definedName name="AR" localSheetId="29" hidden="1">{"'Quadro'!$A$4:$BG$78"}</definedName>
    <definedName name="AR" localSheetId="28" hidden="1">{"'Quadro'!$A$4:$BG$78"}</definedName>
    <definedName name="AR" localSheetId="27" hidden="1">{"'Quadro'!$A$4:$BG$78"}</definedName>
    <definedName name="AR" localSheetId="24" hidden="1">{"'Quadro'!$A$4:$BG$78"}</definedName>
    <definedName name="AR" localSheetId="26" hidden="1">{"'Quadro'!$A$4:$BG$78"}</definedName>
    <definedName name="AR" localSheetId="23" hidden="1">{"'Quadro'!$A$4:$BG$78"}</definedName>
    <definedName name="AR" localSheetId="22" hidden="1">{"'Quadro'!$A$4:$BG$78"}</definedName>
    <definedName name="AR" localSheetId="19" hidden="1">{"'Quadro'!$A$4:$BG$78"}</definedName>
    <definedName name="AR" localSheetId="21" hidden="1">{"'Quadro'!$A$4:$BG$78"}</definedName>
    <definedName name="AR" localSheetId="20" hidden="1">{"'Quadro'!$A$4:$BG$78"}</definedName>
    <definedName name="AR" localSheetId="18" hidden="1">{"'Quadro'!$A$4:$BG$78"}</definedName>
    <definedName name="AR" localSheetId="17" hidden="1">{"'Quadro'!$A$4:$BG$78"}</definedName>
    <definedName name="AR" localSheetId="15" hidden="1">{"'Quadro'!$A$4:$BG$78"}</definedName>
    <definedName name="AR" localSheetId="12" hidden="1">{"'Quadro'!$A$4:$BG$78"}</definedName>
    <definedName name="AR" localSheetId="38" hidden="1">{"'Quadro'!$A$4:$BG$78"}</definedName>
    <definedName name="AR" localSheetId="37" hidden="1">{"'Quadro'!$A$4:$BG$78"}</definedName>
    <definedName name="AR" localSheetId="36" hidden="1">{"'Quadro'!$A$4:$BG$78"}</definedName>
    <definedName name="AR" localSheetId="34" hidden="1">{"'Quadro'!$A$4:$BG$78"}</definedName>
    <definedName name="AR" localSheetId="35" hidden="1">{"'Quadro'!$A$4:$BG$78"}</definedName>
    <definedName name="AR" localSheetId="30" hidden="1">{"'Quadro'!$A$4:$BG$78"}</definedName>
    <definedName name="AR" hidden="1">{"'Quadro'!$A$4:$BG$78"}</definedName>
    <definedName name="Arara" localSheetId="25" hidden="1">{#N/A,#N/A,FALSE,"PCOL"}</definedName>
    <definedName name="Arara" localSheetId="16" hidden="1">{#N/A,#N/A,FALSE,"PCOL"}</definedName>
    <definedName name="Arara" localSheetId="14" hidden="1">{#N/A,#N/A,FALSE,"PCOL"}</definedName>
    <definedName name="Arara" localSheetId="13" hidden="1">{#N/A,#N/A,FALSE,"PCOL"}</definedName>
    <definedName name="Arara" localSheetId="11" hidden="1">{#N/A,#N/A,FALSE,"PCOL"}</definedName>
    <definedName name="Arara" localSheetId="10" hidden="1">{#N/A,#N/A,FALSE,"PCOL"}</definedName>
    <definedName name="Arara" localSheetId="9" hidden="1">{#N/A,#N/A,FALSE,"PCOL"}</definedName>
    <definedName name="Arara" localSheetId="8" hidden="1">{#N/A,#N/A,FALSE,"PCOL"}</definedName>
    <definedName name="Arara" localSheetId="7" hidden="1">{#N/A,#N/A,FALSE,"PCOL"}</definedName>
    <definedName name="Arara" localSheetId="33" hidden="1">{#N/A,#N/A,FALSE,"PCOL"}</definedName>
    <definedName name="Arara" localSheetId="32" hidden="1">{#N/A,#N/A,FALSE,"PCOL"}</definedName>
    <definedName name="Arara" localSheetId="31" hidden="1">{#N/A,#N/A,FALSE,"PCOL"}</definedName>
    <definedName name="Arara" localSheetId="29" hidden="1">{#N/A,#N/A,FALSE,"PCOL"}</definedName>
    <definedName name="Arara" localSheetId="28" hidden="1">{#N/A,#N/A,FALSE,"PCOL"}</definedName>
    <definedName name="Arara" localSheetId="27" hidden="1">{#N/A,#N/A,FALSE,"PCOL"}</definedName>
    <definedName name="Arara" localSheetId="24" hidden="1">{#N/A,#N/A,FALSE,"PCOL"}</definedName>
    <definedName name="Arara" localSheetId="26" hidden="1">{#N/A,#N/A,FALSE,"PCOL"}</definedName>
    <definedName name="Arara" localSheetId="23" hidden="1">{#N/A,#N/A,FALSE,"PCOL"}</definedName>
    <definedName name="Arara" localSheetId="22" hidden="1">{#N/A,#N/A,FALSE,"PCOL"}</definedName>
    <definedName name="Arara" localSheetId="19" hidden="1">{#N/A,#N/A,FALSE,"PCOL"}</definedName>
    <definedName name="Arara" localSheetId="21" hidden="1">{#N/A,#N/A,FALSE,"PCOL"}</definedName>
    <definedName name="Arara" localSheetId="20" hidden="1">{#N/A,#N/A,FALSE,"PCOL"}</definedName>
    <definedName name="Arara" localSheetId="18" hidden="1">{#N/A,#N/A,FALSE,"PCOL"}</definedName>
    <definedName name="Arara" localSheetId="17" hidden="1">{#N/A,#N/A,FALSE,"PCOL"}</definedName>
    <definedName name="Arara" localSheetId="15" hidden="1">{#N/A,#N/A,FALSE,"PCOL"}</definedName>
    <definedName name="Arara" localSheetId="12" hidden="1">{#N/A,#N/A,FALSE,"PCOL"}</definedName>
    <definedName name="Arara" localSheetId="38" hidden="1">{#N/A,#N/A,FALSE,"PCOL"}</definedName>
    <definedName name="Arara" localSheetId="37" hidden="1">{#N/A,#N/A,FALSE,"PCOL"}</definedName>
    <definedName name="Arara" localSheetId="36" hidden="1">{#N/A,#N/A,FALSE,"PCOL"}</definedName>
    <definedName name="Arara" localSheetId="34" hidden="1">{#N/A,#N/A,FALSE,"PCOL"}</definedName>
    <definedName name="Arara" localSheetId="35" hidden="1">{#N/A,#N/A,FALSE,"PCOL"}</definedName>
    <definedName name="Arara" localSheetId="30" hidden="1">{#N/A,#N/A,FALSE,"PCOL"}</definedName>
    <definedName name="Arara" hidden="1">{#N/A,#N/A,FALSE,"PCOL"}</definedName>
    <definedName name="arct">#REF!</definedName>
    <definedName name="area">#REF!</definedName>
    <definedName name="Área">#REF!</definedName>
    <definedName name="ÀREA">#REF!</definedName>
    <definedName name="Área_05C">#REF!</definedName>
    <definedName name="ÀREA_ACUM">#REF!</definedName>
    <definedName name="_xlnm.Extract">#REF!</definedName>
    <definedName name="_xlnm.Print_Area" localSheetId="4">'CRONO BENS'!$D$1:$AH$22</definedName>
    <definedName name="_xlnm.Print_Area" localSheetId="5">'CRONO PROJETOS_TOPO'!$D$1:$AG$18</definedName>
    <definedName name="_xlnm.Print_Area" localSheetId="2">'CRONO SERV'!$B$2:$AF$742</definedName>
    <definedName name="_xlnm.Print_Area" localSheetId="0">PREMISSAS!$B$2:$K$41</definedName>
    <definedName name="_xlnm.Print_Area" localSheetId="1">'RESUMO CRON FINANC'!$A$1:$N$97</definedName>
    <definedName name="_xlnm.Print_Area">#REF!</definedName>
    <definedName name="Área_impressão_IM">#REF!</definedName>
    <definedName name="Área_impressão_IM___0">#REF!</definedName>
    <definedName name="AREAABRIGO">#REF!</definedName>
    <definedName name="AREAAMBIENTAL">#REF!</definedName>
    <definedName name="AreaCanteiro">#REF!</definedName>
    <definedName name="areacontainer">#REF!</definedName>
    <definedName name="AREAFORRO">#REF!</definedName>
    <definedName name="AREAGAIOLA">#REF!</definedName>
    <definedName name="AREAMADEIRITE">2.44*0.122</definedName>
    <definedName name="AREAPONTALETE">#REF!</definedName>
    <definedName name="AREATABUA">0.75</definedName>
    <definedName name="AREEWR" localSheetId="25" hidden="1">{"'Quadro'!$A$4:$BG$78"}</definedName>
    <definedName name="AREEWR" localSheetId="16" hidden="1">{"'Quadro'!$A$4:$BG$78"}</definedName>
    <definedName name="AREEWR" localSheetId="14" hidden="1">{"'Quadro'!$A$4:$BG$78"}</definedName>
    <definedName name="AREEWR" localSheetId="13" hidden="1">{"'Quadro'!$A$4:$BG$78"}</definedName>
    <definedName name="AREEWR" localSheetId="11" hidden="1">{"'Quadro'!$A$4:$BG$78"}</definedName>
    <definedName name="AREEWR" localSheetId="10" hidden="1">{"'Quadro'!$A$4:$BG$78"}</definedName>
    <definedName name="AREEWR" localSheetId="9" hidden="1">{"'Quadro'!$A$4:$BG$78"}</definedName>
    <definedName name="AREEWR" localSheetId="8" hidden="1">{"'Quadro'!$A$4:$BG$78"}</definedName>
    <definedName name="AREEWR" localSheetId="7" hidden="1">{"'Quadro'!$A$4:$BG$78"}</definedName>
    <definedName name="AREEWR" localSheetId="33" hidden="1">{"'Quadro'!$A$4:$BG$78"}</definedName>
    <definedName name="AREEWR" localSheetId="32" hidden="1">{"'Quadro'!$A$4:$BG$78"}</definedName>
    <definedName name="AREEWR" localSheetId="31" hidden="1">{"'Quadro'!$A$4:$BG$78"}</definedName>
    <definedName name="AREEWR" localSheetId="29" hidden="1">{"'Quadro'!$A$4:$BG$78"}</definedName>
    <definedName name="AREEWR" localSheetId="28" hidden="1">{"'Quadro'!$A$4:$BG$78"}</definedName>
    <definedName name="AREEWR" localSheetId="27" hidden="1">{"'Quadro'!$A$4:$BG$78"}</definedName>
    <definedName name="AREEWR" localSheetId="24" hidden="1">{"'Quadro'!$A$4:$BG$78"}</definedName>
    <definedName name="AREEWR" localSheetId="26" hidden="1">{"'Quadro'!$A$4:$BG$78"}</definedName>
    <definedName name="AREEWR" localSheetId="23" hidden="1">{"'Quadro'!$A$4:$BG$78"}</definedName>
    <definedName name="AREEWR" localSheetId="22" hidden="1">{"'Quadro'!$A$4:$BG$78"}</definedName>
    <definedName name="AREEWR" localSheetId="19" hidden="1">{"'Quadro'!$A$4:$BG$78"}</definedName>
    <definedName name="AREEWR" localSheetId="21" hidden="1">{"'Quadro'!$A$4:$BG$78"}</definedName>
    <definedName name="AREEWR" localSheetId="20" hidden="1">{"'Quadro'!$A$4:$BG$78"}</definedName>
    <definedName name="AREEWR" localSheetId="18" hidden="1">{"'Quadro'!$A$4:$BG$78"}</definedName>
    <definedName name="AREEWR" localSheetId="17" hidden="1">{"'Quadro'!$A$4:$BG$78"}</definedName>
    <definedName name="AREEWR" localSheetId="15" hidden="1">{"'Quadro'!$A$4:$BG$78"}</definedName>
    <definedName name="AREEWR" localSheetId="12" hidden="1">{"'Quadro'!$A$4:$BG$78"}</definedName>
    <definedName name="AREEWR" localSheetId="38" hidden="1">{"'Quadro'!$A$4:$BG$78"}</definedName>
    <definedName name="AREEWR" localSheetId="37" hidden="1">{"'Quadro'!$A$4:$BG$78"}</definedName>
    <definedName name="AREEWR" localSheetId="36" hidden="1">{"'Quadro'!$A$4:$BG$78"}</definedName>
    <definedName name="AREEWR" localSheetId="34" hidden="1">{"'Quadro'!$A$4:$BG$78"}</definedName>
    <definedName name="AREEWR" localSheetId="35" hidden="1">{"'Quadro'!$A$4:$BG$78"}</definedName>
    <definedName name="AREEWR" localSheetId="30" hidden="1">{"'Quadro'!$A$4:$BG$78"}</definedName>
    <definedName name="AREEWR" hidden="1">{"'Quadro'!$A$4:$BG$78"}</definedName>
    <definedName name="AREIA">#REF!</definedName>
    <definedName name="AREIA_1">#REF!</definedName>
    <definedName name="AREIA_1_2">#REF!</definedName>
    <definedName name="AREIA_1_3">#REF!</definedName>
    <definedName name="AREIA_2">#REF!</definedName>
    <definedName name="AREIA_3">#REF!</definedName>
    <definedName name="AREIA_4">#REF!</definedName>
    <definedName name="ARMAMENTO">#REF!</definedName>
    <definedName name="ARMAZ">#REF!</definedName>
    <definedName name="arrrr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>#REF!</definedName>
    <definedName name="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as" localSheetId="25" hidden="1">{#N/A,#N/A,TRUE,"indice";#N/A,#N/A,TRUE,"indicadores";#N/A,#N/A,TRUE,"comentarios"}</definedName>
    <definedName name="asaasaas" localSheetId="16" hidden="1">{#N/A,#N/A,TRUE,"indice";#N/A,#N/A,TRUE,"indicadores";#N/A,#N/A,TRUE,"comentarios"}</definedName>
    <definedName name="asaasaas" localSheetId="14" hidden="1">{#N/A,#N/A,TRUE,"indice";#N/A,#N/A,TRUE,"indicadores";#N/A,#N/A,TRUE,"comentarios"}</definedName>
    <definedName name="asaasaas" localSheetId="13" hidden="1">{#N/A,#N/A,TRUE,"indice";#N/A,#N/A,TRUE,"indicadores";#N/A,#N/A,TRUE,"comentarios"}</definedName>
    <definedName name="asaasaas" localSheetId="11" hidden="1">{#N/A,#N/A,TRUE,"indice";#N/A,#N/A,TRUE,"indicadores";#N/A,#N/A,TRUE,"comentarios"}</definedName>
    <definedName name="asaasaas" localSheetId="10" hidden="1">{#N/A,#N/A,TRUE,"indice";#N/A,#N/A,TRUE,"indicadores";#N/A,#N/A,TRUE,"comentarios"}</definedName>
    <definedName name="asaasaas" localSheetId="9" hidden="1">{#N/A,#N/A,TRUE,"indice";#N/A,#N/A,TRUE,"indicadores";#N/A,#N/A,TRUE,"comentarios"}</definedName>
    <definedName name="asaasaas" localSheetId="8" hidden="1">{#N/A,#N/A,TRUE,"indice";#N/A,#N/A,TRUE,"indicadores";#N/A,#N/A,TRUE,"comentarios"}</definedName>
    <definedName name="asaasaas" localSheetId="7" hidden="1">{#N/A,#N/A,TRUE,"indice";#N/A,#N/A,TRUE,"indicadores";#N/A,#N/A,TRUE,"comentarios"}</definedName>
    <definedName name="asaasaas" localSheetId="33" hidden="1">{#N/A,#N/A,TRUE,"indice";#N/A,#N/A,TRUE,"indicadores";#N/A,#N/A,TRUE,"comentarios"}</definedName>
    <definedName name="asaasaas" localSheetId="32" hidden="1">{#N/A,#N/A,TRUE,"indice";#N/A,#N/A,TRUE,"indicadores";#N/A,#N/A,TRUE,"comentarios"}</definedName>
    <definedName name="asaasaas" localSheetId="31" hidden="1">{#N/A,#N/A,TRUE,"indice";#N/A,#N/A,TRUE,"indicadores";#N/A,#N/A,TRUE,"comentarios"}</definedName>
    <definedName name="asaasaas" localSheetId="29" hidden="1">{#N/A,#N/A,TRUE,"indice";#N/A,#N/A,TRUE,"indicadores";#N/A,#N/A,TRUE,"comentarios"}</definedName>
    <definedName name="asaasaas" localSheetId="28" hidden="1">{#N/A,#N/A,TRUE,"indice";#N/A,#N/A,TRUE,"indicadores";#N/A,#N/A,TRUE,"comentarios"}</definedName>
    <definedName name="asaasaas" localSheetId="27" hidden="1">{#N/A,#N/A,TRUE,"indice";#N/A,#N/A,TRUE,"indicadores";#N/A,#N/A,TRUE,"comentarios"}</definedName>
    <definedName name="asaasaas" localSheetId="24" hidden="1">{#N/A,#N/A,TRUE,"indice";#N/A,#N/A,TRUE,"indicadores";#N/A,#N/A,TRUE,"comentarios"}</definedName>
    <definedName name="asaasaas" localSheetId="26" hidden="1">{#N/A,#N/A,TRUE,"indice";#N/A,#N/A,TRUE,"indicadores";#N/A,#N/A,TRUE,"comentarios"}</definedName>
    <definedName name="asaasaas" localSheetId="23" hidden="1">{#N/A,#N/A,TRUE,"indice";#N/A,#N/A,TRUE,"indicadores";#N/A,#N/A,TRUE,"comentarios"}</definedName>
    <definedName name="asaasaas" localSheetId="22" hidden="1">{#N/A,#N/A,TRUE,"indice";#N/A,#N/A,TRUE,"indicadores";#N/A,#N/A,TRUE,"comentarios"}</definedName>
    <definedName name="asaasaas" localSheetId="19" hidden="1">{#N/A,#N/A,TRUE,"indice";#N/A,#N/A,TRUE,"indicadores";#N/A,#N/A,TRUE,"comentarios"}</definedName>
    <definedName name="asaasaas" localSheetId="21" hidden="1">{#N/A,#N/A,TRUE,"indice";#N/A,#N/A,TRUE,"indicadores";#N/A,#N/A,TRUE,"comentarios"}</definedName>
    <definedName name="asaasaas" localSheetId="20" hidden="1">{#N/A,#N/A,TRUE,"indice";#N/A,#N/A,TRUE,"indicadores";#N/A,#N/A,TRUE,"comentarios"}</definedName>
    <definedName name="asaasaas" localSheetId="18" hidden="1">{#N/A,#N/A,TRUE,"indice";#N/A,#N/A,TRUE,"indicadores";#N/A,#N/A,TRUE,"comentarios"}</definedName>
    <definedName name="asaasaas" localSheetId="17" hidden="1">{#N/A,#N/A,TRUE,"indice";#N/A,#N/A,TRUE,"indicadores";#N/A,#N/A,TRUE,"comentarios"}</definedName>
    <definedName name="asaasaas" localSheetId="15" hidden="1">{#N/A,#N/A,TRUE,"indice";#N/A,#N/A,TRUE,"indicadores";#N/A,#N/A,TRUE,"comentarios"}</definedName>
    <definedName name="asaasaas" localSheetId="12" hidden="1">{#N/A,#N/A,TRUE,"indice";#N/A,#N/A,TRUE,"indicadores";#N/A,#N/A,TRUE,"comentarios"}</definedName>
    <definedName name="asaasaas" localSheetId="38" hidden="1">{#N/A,#N/A,TRUE,"indice";#N/A,#N/A,TRUE,"indicadores";#N/A,#N/A,TRUE,"comentarios"}</definedName>
    <definedName name="asaasaas" localSheetId="37" hidden="1">{#N/A,#N/A,TRUE,"indice";#N/A,#N/A,TRUE,"indicadores";#N/A,#N/A,TRUE,"comentarios"}</definedName>
    <definedName name="asaasaas" localSheetId="36" hidden="1">{#N/A,#N/A,TRUE,"indice";#N/A,#N/A,TRUE,"indicadores";#N/A,#N/A,TRUE,"comentarios"}</definedName>
    <definedName name="asaasaas" localSheetId="34" hidden="1">{#N/A,#N/A,TRUE,"indice";#N/A,#N/A,TRUE,"indicadores";#N/A,#N/A,TRUE,"comentarios"}</definedName>
    <definedName name="asaasaas" localSheetId="35" hidden="1">{#N/A,#N/A,TRUE,"indice";#N/A,#N/A,TRUE,"indicadores";#N/A,#N/A,TRUE,"comentarios"}</definedName>
    <definedName name="asaasaas" localSheetId="30" hidden="1">{#N/A,#N/A,TRUE,"indice";#N/A,#N/A,TRUE,"indicadores";#N/A,#N/A,TRUE,"comentarios"}</definedName>
    <definedName name="asaasaas" hidden="1">{#N/A,#N/A,TRUE,"indice";#N/A,#N/A,TRUE,"indicadores";#N/A,#N/A,TRUE,"comentarios"}</definedName>
    <definedName name="asaasas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d" localSheetId="25" hidden="1">{"'gráf jan00'!$A$1:$AK$41"}</definedName>
    <definedName name="asdad" localSheetId="16" hidden="1">{"'gráf jan00'!$A$1:$AK$41"}</definedName>
    <definedName name="asdad" localSheetId="14" hidden="1">{"'gráf jan00'!$A$1:$AK$41"}</definedName>
    <definedName name="asdad" localSheetId="13" hidden="1">{"'gráf jan00'!$A$1:$AK$41"}</definedName>
    <definedName name="asdad" localSheetId="11" hidden="1">{"'gráf jan00'!$A$1:$AK$41"}</definedName>
    <definedName name="asdad" localSheetId="10" hidden="1">{"'gráf jan00'!$A$1:$AK$41"}</definedName>
    <definedName name="asdad" localSheetId="9" hidden="1">{"'gráf jan00'!$A$1:$AK$41"}</definedName>
    <definedName name="asdad" localSheetId="8" hidden="1">{"'gráf jan00'!$A$1:$AK$41"}</definedName>
    <definedName name="asdad" localSheetId="7" hidden="1">{"'gráf jan00'!$A$1:$AK$41"}</definedName>
    <definedName name="asdad" localSheetId="33" hidden="1">{"'gráf jan00'!$A$1:$AK$41"}</definedName>
    <definedName name="asdad" localSheetId="32" hidden="1">{"'gráf jan00'!$A$1:$AK$41"}</definedName>
    <definedName name="asdad" localSheetId="31" hidden="1">{"'gráf jan00'!$A$1:$AK$41"}</definedName>
    <definedName name="asdad" localSheetId="29" hidden="1">{"'gráf jan00'!$A$1:$AK$41"}</definedName>
    <definedName name="asdad" localSheetId="28" hidden="1">{"'gráf jan00'!$A$1:$AK$41"}</definedName>
    <definedName name="asdad" localSheetId="27" hidden="1">{"'gráf jan00'!$A$1:$AK$41"}</definedName>
    <definedName name="asdad" localSheetId="24" hidden="1">{"'gráf jan00'!$A$1:$AK$41"}</definedName>
    <definedName name="asdad" localSheetId="26" hidden="1">{"'gráf jan00'!$A$1:$AK$41"}</definedName>
    <definedName name="asdad" localSheetId="23" hidden="1">{"'gráf jan00'!$A$1:$AK$41"}</definedName>
    <definedName name="asdad" localSheetId="22" hidden="1">{"'gráf jan00'!$A$1:$AK$41"}</definedName>
    <definedName name="asdad" localSheetId="19" hidden="1">{"'gráf jan00'!$A$1:$AK$41"}</definedName>
    <definedName name="asdad" localSheetId="21" hidden="1">{"'gráf jan00'!$A$1:$AK$41"}</definedName>
    <definedName name="asdad" localSheetId="20" hidden="1">{"'gráf jan00'!$A$1:$AK$41"}</definedName>
    <definedName name="asdad" localSheetId="18" hidden="1">{"'gráf jan00'!$A$1:$AK$41"}</definedName>
    <definedName name="asdad" localSheetId="17" hidden="1">{"'gráf jan00'!$A$1:$AK$41"}</definedName>
    <definedName name="asdad" localSheetId="15" hidden="1">{"'gráf jan00'!$A$1:$AK$41"}</definedName>
    <definedName name="asdad" localSheetId="12" hidden="1">{"'gráf jan00'!$A$1:$AK$41"}</definedName>
    <definedName name="asdad" localSheetId="38" hidden="1">{"'gráf jan00'!$A$1:$AK$41"}</definedName>
    <definedName name="asdad" localSheetId="37" hidden="1">{"'gráf jan00'!$A$1:$AK$41"}</definedName>
    <definedName name="asdad" localSheetId="36" hidden="1">{"'gráf jan00'!$A$1:$AK$41"}</definedName>
    <definedName name="asdad" localSheetId="34" hidden="1">{"'gráf jan00'!$A$1:$AK$41"}</definedName>
    <definedName name="asdad" localSheetId="35" hidden="1">{"'gráf jan00'!$A$1:$AK$41"}</definedName>
    <definedName name="asdad" localSheetId="30" hidden="1">{"'gráf jan00'!$A$1:$AK$41"}</definedName>
    <definedName name="asdad" hidden="1">{"'gráf jan00'!$A$1:$AK$41"}</definedName>
    <definedName name="asdadadad" localSheetId="25" hidden="1">{"'gráf jan00'!$A$1:$AK$41"}</definedName>
    <definedName name="asdadadad" localSheetId="16" hidden="1">{"'gráf jan00'!$A$1:$AK$41"}</definedName>
    <definedName name="asdadadad" localSheetId="14" hidden="1">{"'gráf jan00'!$A$1:$AK$41"}</definedName>
    <definedName name="asdadadad" localSheetId="13" hidden="1">{"'gráf jan00'!$A$1:$AK$41"}</definedName>
    <definedName name="asdadadad" localSheetId="11" hidden="1">{"'gráf jan00'!$A$1:$AK$41"}</definedName>
    <definedName name="asdadadad" localSheetId="10" hidden="1">{"'gráf jan00'!$A$1:$AK$41"}</definedName>
    <definedName name="asdadadad" localSheetId="9" hidden="1">{"'gráf jan00'!$A$1:$AK$41"}</definedName>
    <definedName name="asdadadad" localSheetId="8" hidden="1">{"'gráf jan00'!$A$1:$AK$41"}</definedName>
    <definedName name="asdadadad" localSheetId="7" hidden="1">{"'gráf jan00'!$A$1:$AK$41"}</definedName>
    <definedName name="asdadadad" localSheetId="33" hidden="1">{"'gráf jan00'!$A$1:$AK$41"}</definedName>
    <definedName name="asdadadad" localSheetId="32" hidden="1">{"'gráf jan00'!$A$1:$AK$41"}</definedName>
    <definedName name="asdadadad" localSheetId="31" hidden="1">{"'gráf jan00'!$A$1:$AK$41"}</definedName>
    <definedName name="asdadadad" localSheetId="29" hidden="1">{"'gráf jan00'!$A$1:$AK$41"}</definedName>
    <definedName name="asdadadad" localSheetId="28" hidden="1">{"'gráf jan00'!$A$1:$AK$41"}</definedName>
    <definedName name="asdadadad" localSheetId="27" hidden="1">{"'gráf jan00'!$A$1:$AK$41"}</definedName>
    <definedName name="asdadadad" localSheetId="24" hidden="1">{"'gráf jan00'!$A$1:$AK$41"}</definedName>
    <definedName name="asdadadad" localSheetId="26" hidden="1">{"'gráf jan00'!$A$1:$AK$41"}</definedName>
    <definedName name="asdadadad" localSheetId="23" hidden="1">{"'gráf jan00'!$A$1:$AK$41"}</definedName>
    <definedName name="asdadadad" localSheetId="22" hidden="1">{"'gráf jan00'!$A$1:$AK$41"}</definedName>
    <definedName name="asdadadad" localSheetId="19" hidden="1">{"'gráf jan00'!$A$1:$AK$41"}</definedName>
    <definedName name="asdadadad" localSheetId="21" hidden="1">{"'gráf jan00'!$A$1:$AK$41"}</definedName>
    <definedName name="asdadadad" localSheetId="20" hidden="1">{"'gráf jan00'!$A$1:$AK$41"}</definedName>
    <definedName name="asdadadad" localSheetId="18" hidden="1">{"'gráf jan00'!$A$1:$AK$41"}</definedName>
    <definedName name="asdadadad" localSheetId="17" hidden="1">{"'gráf jan00'!$A$1:$AK$41"}</definedName>
    <definedName name="asdadadad" localSheetId="15" hidden="1">{"'gráf jan00'!$A$1:$AK$41"}</definedName>
    <definedName name="asdadadad" localSheetId="12" hidden="1">{"'gráf jan00'!$A$1:$AK$41"}</definedName>
    <definedName name="asdadadad" localSheetId="38" hidden="1">{"'gráf jan00'!$A$1:$AK$41"}</definedName>
    <definedName name="asdadadad" localSheetId="37" hidden="1">{"'gráf jan00'!$A$1:$AK$41"}</definedName>
    <definedName name="asdadadad" localSheetId="36" hidden="1">{"'gráf jan00'!$A$1:$AK$41"}</definedName>
    <definedName name="asdadadad" localSheetId="34" hidden="1">{"'gráf jan00'!$A$1:$AK$41"}</definedName>
    <definedName name="asdadadad" localSheetId="35" hidden="1">{"'gráf jan00'!$A$1:$AK$41"}</definedName>
    <definedName name="asdadadad" localSheetId="30" hidden="1">{"'gráf jan00'!$A$1:$AK$41"}</definedName>
    <definedName name="asdadadad" hidden="1">{"'gráf jan00'!$A$1:$AK$41"}</definedName>
    <definedName name="asdasdasdas" localSheetId="25" hidden="1">{"'gráf jan00'!$A$1:$AK$41"}</definedName>
    <definedName name="asdasdasdas" localSheetId="16" hidden="1">{"'gráf jan00'!$A$1:$AK$41"}</definedName>
    <definedName name="asdasdasdas" localSheetId="14" hidden="1">{"'gráf jan00'!$A$1:$AK$41"}</definedName>
    <definedName name="asdasdasdas" localSheetId="13" hidden="1">{"'gráf jan00'!$A$1:$AK$41"}</definedName>
    <definedName name="asdasdasdas" localSheetId="11" hidden="1">{"'gráf jan00'!$A$1:$AK$41"}</definedName>
    <definedName name="asdasdasdas" localSheetId="10" hidden="1">{"'gráf jan00'!$A$1:$AK$41"}</definedName>
    <definedName name="asdasdasdas" localSheetId="9" hidden="1">{"'gráf jan00'!$A$1:$AK$41"}</definedName>
    <definedName name="asdasdasdas" localSheetId="8" hidden="1">{"'gráf jan00'!$A$1:$AK$41"}</definedName>
    <definedName name="asdasdasdas" localSheetId="7" hidden="1">{"'gráf jan00'!$A$1:$AK$41"}</definedName>
    <definedName name="asdasdasdas" localSheetId="33" hidden="1">{"'gráf jan00'!$A$1:$AK$41"}</definedName>
    <definedName name="asdasdasdas" localSheetId="32" hidden="1">{"'gráf jan00'!$A$1:$AK$41"}</definedName>
    <definedName name="asdasdasdas" localSheetId="31" hidden="1">{"'gráf jan00'!$A$1:$AK$41"}</definedName>
    <definedName name="asdasdasdas" localSheetId="29" hidden="1">{"'gráf jan00'!$A$1:$AK$41"}</definedName>
    <definedName name="asdasdasdas" localSheetId="28" hidden="1">{"'gráf jan00'!$A$1:$AK$41"}</definedName>
    <definedName name="asdasdasdas" localSheetId="27" hidden="1">{"'gráf jan00'!$A$1:$AK$41"}</definedName>
    <definedName name="asdasdasdas" localSheetId="24" hidden="1">{"'gráf jan00'!$A$1:$AK$41"}</definedName>
    <definedName name="asdasdasdas" localSheetId="26" hidden="1">{"'gráf jan00'!$A$1:$AK$41"}</definedName>
    <definedName name="asdasdasdas" localSheetId="23" hidden="1">{"'gráf jan00'!$A$1:$AK$41"}</definedName>
    <definedName name="asdasdasdas" localSheetId="22" hidden="1">{"'gráf jan00'!$A$1:$AK$41"}</definedName>
    <definedName name="asdasdasdas" localSheetId="19" hidden="1">{"'gráf jan00'!$A$1:$AK$41"}</definedName>
    <definedName name="asdasdasdas" localSheetId="21" hidden="1">{"'gráf jan00'!$A$1:$AK$41"}</definedName>
    <definedName name="asdasdasdas" localSheetId="20" hidden="1">{"'gráf jan00'!$A$1:$AK$41"}</definedName>
    <definedName name="asdasdasdas" localSheetId="18" hidden="1">{"'gráf jan00'!$A$1:$AK$41"}</definedName>
    <definedName name="asdasdasdas" localSheetId="17" hidden="1">{"'gráf jan00'!$A$1:$AK$41"}</definedName>
    <definedName name="asdasdasdas" localSheetId="15" hidden="1">{"'gráf jan00'!$A$1:$AK$41"}</definedName>
    <definedName name="asdasdasdas" localSheetId="12" hidden="1">{"'gráf jan00'!$A$1:$AK$41"}</definedName>
    <definedName name="asdasdasdas" localSheetId="38" hidden="1">{"'gráf jan00'!$A$1:$AK$41"}</definedName>
    <definedName name="asdasdasdas" localSheetId="37" hidden="1">{"'gráf jan00'!$A$1:$AK$41"}</definedName>
    <definedName name="asdasdasdas" localSheetId="36" hidden="1">{"'gráf jan00'!$A$1:$AK$41"}</definedName>
    <definedName name="asdasdasdas" localSheetId="34" hidden="1">{"'gráf jan00'!$A$1:$AK$41"}</definedName>
    <definedName name="asdasdasdas" localSheetId="35" hidden="1">{"'gráf jan00'!$A$1:$AK$41"}</definedName>
    <definedName name="asdasdasdas" localSheetId="30" hidden="1">{"'gráf jan00'!$A$1:$AK$41"}</definedName>
    <definedName name="asdasdasdas" hidden="1">{"'gráf jan00'!$A$1:$AK$41"}</definedName>
    <definedName name="ASDF" localSheetId="25" hidden="1">{#N/A,#N/A,TRUE,"Serviços"}</definedName>
    <definedName name="ASDF" localSheetId="16" hidden="1">{#N/A,#N/A,TRUE,"Serviços"}</definedName>
    <definedName name="ASDF" localSheetId="14" hidden="1">{#N/A,#N/A,TRUE,"Serviços"}</definedName>
    <definedName name="ASDF" localSheetId="13" hidden="1">{#N/A,#N/A,TRUE,"Serviços"}</definedName>
    <definedName name="ASDF" localSheetId="11" hidden="1">{#N/A,#N/A,TRUE,"Serviços"}</definedName>
    <definedName name="ASDF" localSheetId="10" hidden="1">{#N/A,#N/A,TRUE,"Serviços"}</definedName>
    <definedName name="ASDF" localSheetId="9" hidden="1">{#N/A,#N/A,TRUE,"Serviços"}</definedName>
    <definedName name="ASDF" localSheetId="8" hidden="1">{#N/A,#N/A,TRUE,"Serviços"}</definedName>
    <definedName name="ASDF" localSheetId="7" hidden="1">{#N/A,#N/A,TRUE,"Serviços"}</definedName>
    <definedName name="ASDF" localSheetId="33" hidden="1">{#N/A,#N/A,TRUE,"Serviços"}</definedName>
    <definedName name="ASDF" localSheetId="32" hidden="1">{#N/A,#N/A,TRUE,"Serviços"}</definedName>
    <definedName name="ASDF" localSheetId="31" hidden="1">{#N/A,#N/A,TRUE,"Serviços"}</definedName>
    <definedName name="ASDF" localSheetId="29" hidden="1">{#N/A,#N/A,TRUE,"Serviços"}</definedName>
    <definedName name="ASDF" localSheetId="28" hidden="1">{#N/A,#N/A,TRUE,"Serviços"}</definedName>
    <definedName name="ASDF" localSheetId="27" hidden="1">{#N/A,#N/A,TRUE,"Serviços"}</definedName>
    <definedName name="ASDF" localSheetId="24" hidden="1">{#N/A,#N/A,TRUE,"Serviços"}</definedName>
    <definedName name="ASDF" localSheetId="26" hidden="1">{#N/A,#N/A,TRUE,"Serviços"}</definedName>
    <definedName name="ASDF" localSheetId="23" hidden="1">{#N/A,#N/A,TRUE,"Serviços"}</definedName>
    <definedName name="ASDF" localSheetId="22" hidden="1">{#N/A,#N/A,TRUE,"Serviços"}</definedName>
    <definedName name="ASDF" localSheetId="19" hidden="1">{#N/A,#N/A,TRUE,"Serviços"}</definedName>
    <definedName name="ASDF" localSheetId="21" hidden="1">{#N/A,#N/A,TRUE,"Serviços"}</definedName>
    <definedName name="ASDF" localSheetId="20" hidden="1">{#N/A,#N/A,TRUE,"Serviços"}</definedName>
    <definedName name="ASDF" localSheetId="18" hidden="1">{#N/A,#N/A,TRUE,"Serviços"}</definedName>
    <definedName name="ASDF" localSheetId="17" hidden="1">{#N/A,#N/A,TRUE,"Serviços"}</definedName>
    <definedName name="ASDF" localSheetId="15" hidden="1">{#N/A,#N/A,TRUE,"Serviços"}</definedName>
    <definedName name="ASDF" localSheetId="12" hidden="1">{#N/A,#N/A,TRUE,"Serviços"}</definedName>
    <definedName name="ASDF" localSheetId="38" hidden="1">{#N/A,#N/A,TRUE,"Serviços"}</definedName>
    <definedName name="ASDF" localSheetId="37" hidden="1">{#N/A,#N/A,TRUE,"Serviços"}</definedName>
    <definedName name="ASDF" localSheetId="36" hidden="1">{#N/A,#N/A,TRUE,"Serviços"}</definedName>
    <definedName name="ASDF" localSheetId="34" hidden="1">{#N/A,#N/A,TRUE,"Serviços"}</definedName>
    <definedName name="ASDF" localSheetId="35" hidden="1">{#N/A,#N/A,TRUE,"Serviços"}</definedName>
    <definedName name="ASDF" localSheetId="30" hidden="1">{#N/A,#N/A,TRUE,"Serviços"}</definedName>
    <definedName name="ASDF" hidden="1">{#N/A,#N/A,TRUE,"Serviços"}</definedName>
    <definedName name="ASDF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fsafasf" localSheetId="25" hidden="1">{"'CptDifn'!$AA$32:$AG$32"}</definedName>
    <definedName name="asdfasfsafasf" localSheetId="16" hidden="1">{"'CptDifn'!$AA$32:$AG$32"}</definedName>
    <definedName name="asdfasfsafasf" localSheetId="14" hidden="1">{"'CptDifn'!$AA$32:$AG$32"}</definedName>
    <definedName name="asdfasfsafasf" localSheetId="13" hidden="1">{"'CptDifn'!$AA$32:$AG$32"}</definedName>
    <definedName name="asdfasfsafasf" localSheetId="11" hidden="1">{"'CptDifn'!$AA$32:$AG$32"}</definedName>
    <definedName name="asdfasfsafasf" localSheetId="10" hidden="1">{"'CptDifn'!$AA$32:$AG$32"}</definedName>
    <definedName name="asdfasfsafasf" localSheetId="9" hidden="1">{"'CptDifn'!$AA$32:$AG$32"}</definedName>
    <definedName name="asdfasfsafasf" localSheetId="8" hidden="1">{"'CptDifn'!$AA$32:$AG$32"}</definedName>
    <definedName name="asdfasfsafasf" localSheetId="7" hidden="1">{"'CptDifn'!$AA$32:$AG$32"}</definedName>
    <definedName name="asdfasfsafasf" localSheetId="33" hidden="1">{"'CptDifn'!$AA$32:$AG$32"}</definedName>
    <definedName name="asdfasfsafasf" localSheetId="32" hidden="1">{"'CptDifn'!$AA$32:$AG$32"}</definedName>
    <definedName name="asdfasfsafasf" localSheetId="31" hidden="1">{"'CptDifn'!$AA$32:$AG$32"}</definedName>
    <definedName name="asdfasfsafasf" localSheetId="29" hidden="1">{"'CptDifn'!$AA$32:$AG$32"}</definedName>
    <definedName name="asdfasfsafasf" localSheetId="28" hidden="1">{"'CptDifn'!$AA$32:$AG$32"}</definedName>
    <definedName name="asdfasfsafasf" localSheetId="27" hidden="1">{"'CptDifn'!$AA$32:$AG$32"}</definedName>
    <definedName name="asdfasfsafasf" localSheetId="24" hidden="1">{"'CptDifn'!$AA$32:$AG$32"}</definedName>
    <definedName name="asdfasfsafasf" localSheetId="26" hidden="1">{"'CptDifn'!$AA$32:$AG$32"}</definedName>
    <definedName name="asdfasfsafasf" localSheetId="23" hidden="1">{"'CptDifn'!$AA$32:$AG$32"}</definedName>
    <definedName name="asdfasfsafasf" localSheetId="22" hidden="1">{"'CptDifn'!$AA$32:$AG$32"}</definedName>
    <definedName name="asdfasfsafasf" localSheetId="19" hidden="1">{"'CptDifn'!$AA$32:$AG$32"}</definedName>
    <definedName name="asdfasfsafasf" localSheetId="21" hidden="1">{"'CptDifn'!$AA$32:$AG$32"}</definedName>
    <definedName name="asdfasfsafasf" localSheetId="20" hidden="1">{"'CptDifn'!$AA$32:$AG$32"}</definedName>
    <definedName name="asdfasfsafasf" localSheetId="18" hidden="1">{"'CptDifn'!$AA$32:$AG$32"}</definedName>
    <definedName name="asdfasfsafasf" localSheetId="17" hidden="1">{"'CptDifn'!$AA$32:$AG$32"}</definedName>
    <definedName name="asdfasfsafasf" localSheetId="15" hidden="1">{"'CptDifn'!$AA$32:$AG$32"}</definedName>
    <definedName name="asdfasfsafasf" localSheetId="12" hidden="1">{"'CptDifn'!$AA$32:$AG$32"}</definedName>
    <definedName name="asdfasfsafasf" localSheetId="38" hidden="1">{"'CptDifn'!$AA$32:$AG$32"}</definedName>
    <definedName name="asdfasfsafasf" localSheetId="37" hidden="1">{"'CptDifn'!$AA$32:$AG$32"}</definedName>
    <definedName name="asdfasfsafasf" localSheetId="36" hidden="1">{"'CptDifn'!$AA$32:$AG$32"}</definedName>
    <definedName name="asdfasfsafasf" localSheetId="34" hidden="1">{"'CptDifn'!$AA$32:$AG$32"}</definedName>
    <definedName name="asdfasfsafasf" localSheetId="35" hidden="1">{"'CptDifn'!$AA$32:$AG$32"}</definedName>
    <definedName name="asdfasfsafasf" localSheetId="30" hidden="1">{"'CptDifn'!$AA$32:$AG$32"}</definedName>
    <definedName name="asdfasfsafasf" hidden="1">{"'CptDifn'!$AA$32:$AG$32"}</definedName>
    <definedName name="ASDFG" localSheetId="25" hidden="1">{#N/A,#N/A,TRUE,"Serviços"}</definedName>
    <definedName name="ASDFG" localSheetId="16" hidden="1">{#N/A,#N/A,TRUE,"Serviços"}</definedName>
    <definedName name="ASDFG" localSheetId="14" hidden="1">{#N/A,#N/A,TRUE,"Serviços"}</definedName>
    <definedName name="ASDFG" localSheetId="13" hidden="1">{#N/A,#N/A,TRUE,"Serviços"}</definedName>
    <definedName name="ASDFG" localSheetId="11" hidden="1">{#N/A,#N/A,TRUE,"Serviços"}</definedName>
    <definedName name="ASDFG" localSheetId="10" hidden="1">{#N/A,#N/A,TRUE,"Serviços"}</definedName>
    <definedName name="ASDFG" localSheetId="9" hidden="1">{#N/A,#N/A,TRUE,"Serviços"}</definedName>
    <definedName name="ASDFG" localSheetId="8" hidden="1">{#N/A,#N/A,TRUE,"Serviços"}</definedName>
    <definedName name="ASDFG" localSheetId="7" hidden="1">{#N/A,#N/A,TRUE,"Serviços"}</definedName>
    <definedName name="ASDFG" localSheetId="33" hidden="1">{#N/A,#N/A,TRUE,"Serviços"}</definedName>
    <definedName name="ASDFG" localSheetId="32" hidden="1">{#N/A,#N/A,TRUE,"Serviços"}</definedName>
    <definedName name="ASDFG" localSheetId="31" hidden="1">{#N/A,#N/A,TRUE,"Serviços"}</definedName>
    <definedName name="ASDFG" localSheetId="29" hidden="1">{#N/A,#N/A,TRUE,"Serviços"}</definedName>
    <definedName name="ASDFG" localSheetId="28" hidden="1">{#N/A,#N/A,TRUE,"Serviços"}</definedName>
    <definedName name="ASDFG" localSheetId="27" hidden="1">{#N/A,#N/A,TRUE,"Serviços"}</definedName>
    <definedName name="ASDFG" localSheetId="24" hidden="1">{#N/A,#N/A,TRUE,"Serviços"}</definedName>
    <definedName name="ASDFG" localSheetId="26" hidden="1">{#N/A,#N/A,TRUE,"Serviços"}</definedName>
    <definedName name="ASDFG" localSheetId="23" hidden="1">{#N/A,#N/A,TRUE,"Serviços"}</definedName>
    <definedName name="ASDFG" localSheetId="22" hidden="1">{#N/A,#N/A,TRUE,"Serviços"}</definedName>
    <definedName name="ASDFG" localSheetId="19" hidden="1">{#N/A,#N/A,TRUE,"Serviços"}</definedName>
    <definedName name="ASDFG" localSheetId="21" hidden="1">{#N/A,#N/A,TRUE,"Serviços"}</definedName>
    <definedName name="ASDFG" localSheetId="20" hidden="1">{#N/A,#N/A,TRUE,"Serviços"}</definedName>
    <definedName name="ASDFG" localSheetId="18" hidden="1">{#N/A,#N/A,TRUE,"Serviços"}</definedName>
    <definedName name="ASDFG" localSheetId="17" hidden="1">{#N/A,#N/A,TRUE,"Serviços"}</definedName>
    <definedName name="ASDFG" localSheetId="15" hidden="1">{#N/A,#N/A,TRUE,"Serviços"}</definedName>
    <definedName name="ASDFG" localSheetId="12" hidden="1">{#N/A,#N/A,TRUE,"Serviços"}</definedName>
    <definedName name="ASDFG" localSheetId="38" hidden="1">{#N/A,#N/A,TRUE,"Serviços"}</definedName>
    <definedName name="ASDFG" localSheetId="37" hidden="1">{#N/A,#N/A,TRUE,"Serviços"}</definedName>
    <definedName name="ASDFG" localSheetId="36" hidden="1">{#N/A,#N/A,TRUE,"Serviços"}</definedName>
    <definedName name="ASDFG" localSheetId="34" hidden="1">{#N/A,#N/A,TRUE,"Serviços"}</definedName>
    <definedName name="ASDFG" localSheetId="35" hidden="1">{#N/A,#N/A,TRUE,"Serviços"}</definedName>
    <definedName name="ASDFG" localSheetId="30" hidden="1">{#N/A,#N/A,TRUE,"Serviços"}</definedName>
    <definedName name="ASDFG" hidden="1">{#N/A,#N/A,TRUE,"Serviços"}</definedName>
    <definedName name="asdg" localSheetId="25" hidden="1">{"'gráf jan00'!$A$1:$AK$41"}</definedName>
    <definedName name="asdg" localSheetId="16" hidden="1">{"'gráf jan00'!$A$1:$AK$41"}</definedName>
    <definedName name="asdg" localSheetId="14" hidden="1">{"'gráf jan00'!$A$1:$AK$41"}</definedName>
    <definedName name="asdg" localSheetId="13" hidden="1">{"'gráf jan00'!$A$1:$AK$41"}</definedName>
    <definedName name="asdg" localSheetId="11" hidden="1">{"'gráf jan00'!$A$1:$AK$41"}</definedName>
    <definedName name="asdg" localSheetId="10" hidden="1">{"'gráf jan00'!$A$1:$AK$41"}</definedName>
    <definedName name="asdg" localSheetId="9" hidden="1">{"'gráf jan00'!$A$1:$AK$41"}</definedName>
    <definedName name="asdg" localSheetId="8" hidden="1">{"'gráf jan00'!$A$1:$AK$41"}</definedName>
    <definedName name="asdg" localSheetId="7" hidden="1">{"'gráf jan00'!$A$1:$AK$41"}</definedName>
    <definedName name="asdg" localSheetId="33" hidden="1">{"'gráf jan00'!$A$1:$AK$41"}</definedName>
    <definedName name="asdg" localSheetId="32" hidden="1">{"'gráf jan00'!$A$1:$AK$41"}</definedName>
    <definedName name="asdg" localSheetId="31" hidden="1">{"'gráf jan00'!$A$1:$AK$41"}</definedName>
    <definedName name="asdg" localSheetId="29" hidden="1">{"'gráf jan00'!$A$1:$AK$41"}</definedName>
    <definedName name="asdg" localSheetId="28" hidden="1">{"'gráf jan00'!$A$1:$AK$41"}</definedName>
    <definedName name="asdg" localSheetId="27" hidden="1">{"'gráf jan00'!$A$1:$AK$41"}</definedName>
    <definedName name="asdg" localSheetId="24" hidden="1">{"'gráf jan00'!$A$1:$AK$41"}</definedName>
    <definedName name="asdg" localSheetId="26" hidden="1">{"'gráf jan00'!$A$1:$AK$41"}</definedName>
    <definedName name="asdg" localSheetId="23" hidden="1">{"'gráf jan00'!$A$1:$AK$41"}</definedName>
    <definedName name="asdg" localSheetId="22" hidden="1">{"'gráf jan00'!$A$1:$AK$41"}</definedName>
    <definedName name="asdg" localSheetId="19" hidden="1">{"'gráf jan00'!$A$1:$AK$41"}</definedName>
    <definedName name="asdg" localSheetId="21" hidden="1">{"'gráf jan00'!$A$1:$AK$41"}</definedName>
    <definedName name="asdg" localSheetId="20" hidden="1">{"'gráf jan00'!$A$1:$AK$41"}</definedName>
    <definedName name="asdg" localSheetId="18" hidden="1">{"'gráf jan00'!$A$1:$AK$41"}</definedName>
    <definedName name="asdg" localSheetId="17" hidden="1">{"'gráf jan00'!$A$1:$AK$41"}</definedName>
    <definedName name="asdg" localSheetId="15" hidden="1">{"'gráf jan00'!$A$1:$AK$41"}</definedName>
    <definedName name="asdg" localSheetId="12" hidden="1">{"'gráf jan00'!$A$1:$AK$41"}</definedName>
    <definedName name="asdg" localSheetId="38" hidden="1">{"'gráf jan00'!$A$1:$AK$41"}</definedName>
    <definedName name="asdg" localSheetId="37" hidden="1">{"'gráf jan00'!$A$1:$AK$41"}</definedName>
    <definedName name="asdg" localSheetId="36" hidden="1">{"'gráf jan00'!$A$1:$AK$41"}</definedName>
    <definedName name="asdg" localSheetId="34" hidden="1">{"'gráf jan00'!$A$1:$AK$41"}</definedName>
    <definedName name="asdg" localSheetId="35" hidden="1">{"'gráf jan00'!$A$1:$AK$41"}</definedName>
    <definedName name="asdg" localSheetId="30" hidden="1">{"'gráf jan00'!$A$1:$AK$41"}</definedName>
    <definedName name="asdg" hidden="1">{"'gráf jan00'!$A$1:$AK$41"}</definedName>
    <definedName name="asdryhsdfh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localSheetId="25" hidden="1">{"'Quadro'!$A$4:$BG$78"}</definedName>
    <definedName name="ASDSD" localSheetId="16" hidden="1">{"'Quadro'!$A$4:$BG$78"}</definedName>
    <definedName name="ASDSD" localSheetId="14" hidden="1">{"'Quadro'!$A$4:$BG$78"}</definedName>
    <definedName name="ASDSD" localSheetId="13" hidden="1">{"'Quadro'!$A$4:$BG$78"}</definedName>
    <definedName name="ASDSD" localSheetId="11" hidden="1">{"'Quadro'!$A$4:$BG$78"}</definedName>
    <definedName name="ASDSD" localSheetId="10" hidden="1">{"'Quadro'!$A$4:$BG$78"}</definedName>
    <definedName name="ASDSD" localSheetId="9" hidden="1">{"'Quadro'!$A$4:$BG$78"}</definedName>
    <definedName name="ASDSD" localSheetId="8" hidden="1">{"'Quadro'!$A$4:$BG$78"}</definedName>
    <definedName name="ASDSD" localSheetId="7" hidden="1">{"'Quadro'!$A$4:$BG$78"}</definedName>
    <definedName name="ASDSD" localSheetId="33" hidden="1">{"'Quadro'!$A$4:$BG$78"}</definedName>
    <definedName name="ASDSD" localSheetId="32" hidden="1">{"'Quadro'!$A$4:$BG$78"}</definedName>
    <definedName name="ASDSD" localSheetId="31" hidden="1">{"'Quadro'!$A$4:$BG$78"}</definedName>
    <definedName name="ASDSD" localSheetId="29" hidden="1">{"'Quadro'!$A$4:$BG$78"}</definedName>
    <definedName name="ASDSD" localSheetId="28" hidden="1">{"'Quadro'!$A$4:$BG$78"}</definedName>
    <definedName name="ASDSD" localSheetId="27" hidden="1">{"'Quadro'!$A$4:$BG$78"}</definedName>
    <definedName name="ASDSD" localSheetId="24" hidden="1">{"'Quadro'!$A$4:$BG$78"}</definedName>
    <definedName name="ASDSD" localSheetId="26" hidden="1">{"'Quadro'!$A$4:$BG$78"}</definedName>
    <definedName name="ASDSD" localSheetId="23" hidden="1">{"'Quadro'!$A$4:$BG$78"}</definedName>
    <definedName name="ASDSD" localSheetId="22" hidden="1">{"'Quadro'!$A$4:$BG$78"}</definedName>
    <definedName name="ASDSD" localSheetId="19" hidden="1">{"'Quadro'!$A$4:$BG$78"}</definedName>
    <definedName name="ASDSD" localSheetId="21" hidden="1">{"'Quadro'!$A$4:$BG$78"}</definedName>
    <definedName name="ASDSD" localSheetId="20" hidden="1">{"'Quadro'!$A$4:$BG$78"}</definedName>
    <definedName name="ASDSD" localSheetId="18" hidden="1">{"'Quadro'!$A$4:$BG$78"}</definedName>
    <definedName name="ASDSD" localSheetId="17" hidden="1">{"'Quadro'!$A$4:$BG$78"}</definedName>
    <definedName name="ASDSD" localSheetId="15" hidden="1">{"'Quadro'!$A$4:$BG$78"}</definedName>
    <definedName name="ASDSD" localSheetId="12" hidden="1">{"'Quadro'!$A$4:$BG$78"}</definedName>
    <definedName name="ASDSD" localSheetId="38" hidden="1">{"'Quadro'!$A$4:$BG$78"}</definedName>
    <definedName name="ASDSD" localSheetId="37" hidden="1">{"'Quadro'!$A$4:$BG$78"}</definedName>
    <definedName name="ASDSD" localSheetId="36" hidden="1">{"'Quadro'!$A$4:$BG$78"}</definedName>
    <definedName name="ASDSD" localSheetId="34" hidden="1">{"'Quadro'!$A$4:$BG$78"}</definedName>
    <definedName name="ASDSD" localSheetId="35" hidden="1">{"'Quadro'!$A$4:$BG$78"}</definedName>
    <definedName name="ASDSD" localSheetId="30" hidden="1">{"'Quadro'!$A$4:$BG$78"}</definedName>
    <definedName name="ASDSD" hidden="1">{"'Quadro'!$A$4:$BG$78"}</definedName>
    <definedName name="ASF">#N/A</definedName>
    <definedName name="ASFGG" localSheetId="25" hidden="1">{#N/A,#N/A,TRUE,"Serviços"}</definedName>
    <definedName name="ASFGG" localSheetId="16" hidden="1">{#N/A,#N/A,TRUE,"Serviços"}</definedName>
    <definedName name="ASFGG" localSheetId="14" hidden="1">{#N/A,#N/A,TRUE,"Serviços"}</definedName>
    <definedName name="ASFGG" localSheetId="13" hidden="1">{#N/A,#N/A,TRUE,"Serviços"}</definedName>
    <definedName name="ASFGG" localSheetId="11" hidden="1">{#N/A,#N/A,TRUE,"Serviços"}</definedName>
    <definedName name="ASFGG" localSheetId="10" hidden="1">{#N/A,#N/A,TRUE,"Serviços"}</definedName>
    <definedName name="ASFGG" localSheetId="9" hidden="1">{#N/A,#N/A,TRUE,"Serviços"}</definedName>
    <definedName name="ASFGG" localSheetId="8" hidden="1">{#N/A,#N/A,TRUE,"Serviços"}</definedName>
    <definedName name="ASFGG" localSheetId="7" hidden="1">{#N/A,#N/A,TRUE,"Serviços"}</definedName>
    <definedName name="ASFGG" localSheetId="33" hidden="1">{#N/A,#N/A,TRUE,"Serviços"}</definedName>
    <definedName name="ASFGG" localSheetId="32" hidden="1">{#N/A,#N/A,TRUE,"Serviços"}</definedName>
    <definedName name="ASFGG" localSheetId="31" hidden="1">{#N/A,#N/A,TRUE,"Serviços"}</definedName>
    <definedName name="ASFGG" localSheetId="29" hidden="1">{#N/A,#N/A,TRUE,"Serviços"}</definedName>
    <definedName name="ASFGG" localSheetId="28" hidden="1">{#N/A,#N/A,TRUE,"Serviços"}</definedName>
    <definedName name="ASFGG" localSheetId="27" hidden="1">{#N/A,#N/A,TRUE,"Serviços"}</definedName>
    <definedName name="ASFGG" localSheetId="24" hidden="1">{#N/A,#N/A,TRUE,"Serviços"}</definedName>
    <definedName name="ASFGG" localSheetId="26" hidden="1">{#N/A,#N/A,TRUE,"Serviços"}</definedName>
    <definedName name="ASFGG" localSheetId="23" hidden="1">{#N/A,#N/A,TRUE,"Serviços"}</definedName>
    <definedName name="ASFGG" localSheetId="22" hidden="1">{#N/A,#N/A,TRUE,"Serviços"}</definedName>
    <definedName name="ASFGG" localSheetId="19" hidden="1">{#N/A,#N/A,TRUE,"Serviços"}</definedName>
    <definedName name="ASFGG" localSheetId="21" hidden="1">{#N/A,#N/A,TRUE,"Serviços"}</definedName>
    <definedName name="ASFGG" localSheetId="20" hidden="1">{#N/A,#N/A,TRUE,"Serviços"}</definedName>
    <definedName name="ASFGG" localSheetId="18" hidden="1">{#N/A,#N/A,TRUE,"Serviços"}</definedName>
    <definedName name="ASFGG" localSheetId="17" hidden="1">{#N/A,#N/A,TRUE,"Serviços"}</definedName>
    <definedName name="ASFGG" localSheetId="15" hidden="1">{#N/A,#N/A,TRUE,"Serviços"}</definedName>
    <definedName name="ASFGG" localSheetId="12" hidden="1">{#N/A,#N/A,TRUE,"Serviços"}</definedName>
    <definedName name="ASFGG" localSheetId="38" hidden="1">{#N/A,#N/A,TRUE,"Serviços"}</definedName>
    <definedName name="ASFGG" localSheetId="37" hidden="1">{#N/A,#N/A,TRUE,"Serviços"}</definedName>
    <definedName name="ASFGG" localSheetId="36" hidden="1">{#N/A,#N/A,TRUE,"Serviços"}</definedName>
    <definedName name="ASFGG" localSheetId="34" hidden="1">{#N/A,#N/A,TRUE,"Serviços"}</definedName>
    <definedName name="ASFGG" localSheetId="35" hidden="1">{#N/A,#N/A,TRUE,"Serviços"}</definedName>
    <definedName name="ASFGG" localSheetId="30" hidden="1">{#N/A,#N/A,TRUE,"Serviços"}</definedName>
    <definedName name="ASFGG" hidden="1">{#N/A,#N/A,TRUE,"Serviços"}</definedName>
    <definedName name="asrgadg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s" localSheetId="25" hidden="1">{#N/A,#N/A,FALSE,"GQGEMPRE"}</definedName>
    <definedName name="ass" localSheetId="16" hidden="1">{#N/A,#N/A,FALSE,"GQGEMPRE"}</definedName>
    <definedName name="ass" localSheetId="14" hidden="1">{#N/A,#N/A,FALSE,"GQGEMPRE"}</definedName>
    <definedName name="ass" localSheetId="13" hidden="1">{#N/A,#N/A,FALSE,"GQGEMPRE"}</definedName>
    <definedName name="ass" localSheetId="11" hidden="1">{#N/A,#N/A,FALSE,"GQGEMPRE"}</definedName>
    <definedName name="ass" localSheetId="10" hidden="1">{#N/A,#N/A,FALSE,"GQGEMPRE"}</definedName>
    <definedName name="ass" localSheetId="9" hidden="1">{#N/A,#N/A,FALSE,"GQGEMPRE"}</definedName>
    <definedName name="ass" localSheetId="8" hidden="1">{#N/A,#N/A,FALSE,"GQGEMPRE"}</definedName>
    <definedName name="ass" localSheetId="7" hidden="1">{#N/A,#N/A,FALSE,"GQGEMPRE"}</definedName>
    <definedName name="ass" localSheetId="33" hidden="1">{#N/A,#N/A,FALSE,"GQGEMPRE"}</definedName>
    <definedName name="ass" localSheetId="32" hidden="1">{#N/A,#N/A,FALSE,"GQGEMPRE"}</definedName>
    <definedName name="ass" localSheetId="31" hidden="1">{#N/A,#N/A,FALSE,"GQGEMPRE"}</definedName>
    <definedName name="ass" localSheetId="29" hidden="1">{#N/A,#N/A,FALSE,"GQGEMPRE"}</definedName>
    <definedName name="ass" localSheetId="28" hidden="1">{#N/A,#N/A,FALSE,"GQGEMPRE"}</definedName>
    <definedName name="ass" localSheetId="27" hidden="1">{#N/A,#N/A,FALSE,"GQGEMPRE"}</definedName>
    <definedName name="ass" localSheetId="24" hidden="1">{#N/A,#N/A,FALSE,"GQGEMPRE"}</definedName>
    <definedName name="ass" localSheetId="26" hidden="1">{#N/A,#N/A,FALSE,"GQGEMPRE"}</definedName>
    <definedName name="ass" localSheetId="23" hidden="1">{#N/A,#N/A,FALSE,"GQGEMPRE"}</definedName>
    <definedName name="ass" localSheetId="22" hidden="1">{#N/A,#N/A,FALSE,"GQGEMPRE"}</definedName>
    <definedName name="ass" localSheetId="19" hidden="1">{#N/A,#N/A,FALSE,"GQGEMPRE"}</definedName>
    <definedName name="ass" localSheetId="21" hidden="1">{#N/A,#N/A,FALSE,"GQGEMPRE"}</definedName>
    <definedName name="ass" localSheetId="20" hidden="1">{#N/A,#N/A,FALSE,"GQGEMPRE"}</definedName>
    <definedName name="ass" localSheetId="18" hidden="1">{#N/A,#N/A,FALSE,"GQGEMPRE"}</definedName>
    <definedName name="ass" localSheetId="17" hidden="1">{#N/A,#N/A,FALSE,"GQGEMPRE"}</definedName>
    <definedName name="ass" localSheetId="15" hidden="1">{#N/A,#N/A,FALSE,"GQGEMPRE"}</definedName>
    <definedName name="ass" localSheetId="12" hidden="1">{#N/A,#N/A,FALSE,"GQGEMPRE"}</definedName>
    <definedName name="ass" localSheetId="38" hidden="1">{#N/A,#N/A,FALSE,"GQGEMPRE"}</definedName>
    <definedName name="ass" localSheetId="37" hidden="1">{#N/A,#N/A,FALSE,"GQGEMPRE"}</definedName>
    <definedName name="ass" localSheetId="36" hidden="1">{#N/A,#N/A,FALSE,"GQGEMPRE"}</definedName>
    <definedName name="ass" localSheetId="34" hidden="1">{#N/A,#N/A,FALSE,"GQGEMPRE"}</definedName>
    <definedName name="ass" localSheetId="35" hidden="1">{#N/A,#N/A,FALSE,"GQGEMPRE"}</definedName>
    <definedName name="ass" localSheetId="30" hidden="1">{#N/A,#N/A,FALSE,"GQGEMPRE"}</definedName>
    <definedName name="ass" hidden="1">{#N/A,#N/A,FALSE,"GQGEMPRE"}</definedName>
    <definedName name="Ass.Méd.Adm.Local">#REF!</definedName>
    <definedName name="Assist.Médica">#REF!</definedName>
    <definedName name="ASSS" localSheetId="25" hidden="1">{#N/A,#N/A,FALSE,"GQGEMPRE"}</definedName>
    <definedName name="ASSS" localSheetId="16" hidden="1">{#N/A,#N/A,FALSE,"GQGEMPRE"}</definedName>
    <definedName name="ASSS" localSheetId="14" hidden="1">{#N/A,#N/A,FALSE,"GQGEMPRE"}</definedName>
    <definedName name="ASSS" localSheetId="13" hidden="1">{#N/A,#N/A,FALSE,"GQGEMPRE"}</definedName>
    <definedName name="ASSS" localSheetId="11" hidden="1">{#N/A,#N/A,FALSE,"GQGEMPRE"}</definedName>
    <definedName name="ASSS" localSheetId="10" hidden="1">{#N/A,#N/A,FALSE,"GQGEMPRE"}</definedName>
    <definedName name="ASSS" localSheetId="9" hidden="1">{#N/A,#N/A,FALSE,"GQGEMPRE"}</definedName>
    <definedName name="ASSS" localSheetId="8" hidden="1">{#N/A,#N/A,FALSE,"GQGEMPRE"}</definedName>
    <definedName name="ASSS" localSheetId="7" hidden="1">{#N/A,#N/A,FALSE,"GQGEMPRE"}</definedName>
    <definedName name="ASSS" localSheetId="33" hidden="1">{#N/A,#N/A,FALSE,"GQGEMPRE"}</definedName>
    <definedName name="ASSS" localSheetId="32" hidden="1">{#N/A,#N/A,FALSE,"GQGEMPRE"}</definedName>
    <definedName name="ASSS" localSheetId="31" hidden="1">{#N/A,#N/A,FALSE,"GQGEMPRE"}</definedName>
    <definedName name="ASSS" localSheetId="29" hidden="1">{#N/A,#N/A,FALSE,"GQGEMPRE"}</definedName>
    <definedName name="ASSS" localSheetId="28" hidden="1">{#N/A,#N/A,FALSE,"GQGEMPRE"}</definedName>
    <definedName name="ASSS" localSheetId="27" hidden="1">{#N/A,#N/A,FALSE,"GQGEMPRE"}</definedName>
    <definedName name="ASSS" localSheetId="24" hidden="1">{#N/A,#N/A,FALSE,"GQGEMPRE"}</definedName>
    <definedName name="ASSS" localSheetId="26" hidden="1">{#N/A,#N/A,FALSE,"GQGEMPRE"}</definedName>
    <definedName name="ASSS" localSheetId="23" hidden="1">{#N/A,#N/A,FALSE,"GQGEMPRE"}</definedName>
    <definedName name="ASSS" localSheetId="22" hidden="1">{#N/A,#N/A,FALSE,"GQGEMPRE"}</definedName>
    <definedName name="ASSS" localSheetId="19" hidden="1">{#N/A,#N/A,FALSE,"GQGEMPRE"}</definedName>
    <definedName name="ASSS" localSheetId="21" hidden="1">{#N/A,#N/A,FALSE,"GQGEMPRE"}</definedName>
    <definedName name="ASSS" localSheetId="20" hidden="1">{#N/A,#N/A,FALSE,"GQGEMPRE"}</definedName>
    <definedName name="ASSS" localSheetId="18" hidden="1">{#N/A,#N/A,FALSE,"GQGEMPRE"}</definedName>
    <definedName name="ASSS" localSheetId="17" hidden="1">{#N/A,#N/A,FALSE,"GQGEMPRE"}</definedName>
    <definedName name="ASSS" localSheetId="15" hidden="1">{#N/A,#N/A,FALSE,"GQGEMPRE"}</definedName>
    <definedName name="ASSS" localSheetId="12" hidden="1">{#N/A,#N/A,FALSE,"GQGEMPRE"}</definedName>
    <definedName name="ASSS" localSheetId="38" hidden="1">{#N/A,#N/A,FALSE,"GQGEMPRE"}</definedName>
    <definedName name="ASSS" localSheetId="37" hidden="1">{#N/A,#N/A,FALSE,"GQGEMPRE"}</definedName>
    <definedName name="ASSS" localSheetId="36" hidden="1">{#N/A,#N/A,FALSE,"GQGEMPRE"}</definedName>
    <definedName name="ASSS" localSheetId="34" hidden="1">{#N/A,#N/A,FALSE,"GQGEMPRE"}</definedName>
    <definedName name="ASSS" localSheetId="35" hidden="1">{#N/A,#N/A,FALSE,"GQGEMPRE"}</definedName>
    <definedName name="ASSS" localSheetId="30" hidden="1">{#N/A,#N/A,FALSE,"GQGEMPRE"}</definedName>
    <definedName name="ASSS" hidden="1">{#N/A,#N/A,FALSE,"GQGEMPRE"}</definedName>
    <definedName name="ASWEFGQ3" localSheetId="25" hidden="1">{"'gráf jan00'!$A$1:$AK$41"}</definedName>
    <definedName name="ASWEFGQ3" localSheetId="16" hidden="1">{"'gráf jan00'!$A$1:$AK$41"}</definedName>
    <definedName name="ASWEFGQ3" localSheetId="14" hidden="1">{"'gráf jan00'!$A$1:$AK$41"}</definedName>
    <definedName name="ASWEFGQ3" localSheetId="13" hidden="1">{"'gráf jan00'!$A$1:$AK$41"}</definedName>
    <definedName name="ASWEFGQ3" localSheetId="11" hidden="1">{"'gráf jan00'!$A$1:$AK$41"}</definedName>
    <definedName name="ASWEFGQ3" localSheetId="10" hidden="1">{"'gráf jan00'!$A$1:$AK$41"}</definedName>
    <definedName name="ASWEFGQ3" localSheetId="9" hidden="1">{"'gráf jan00'!$A$1:$AK$41"}</definedName>
    <definedName name="ASWEFGQ3" localSheetId="8" hidden="1">{"'gráf jan00'!$A$1:$AK$41"}</definedName>
    <definedName name="ASWEFGQ3" localSheetId="7" hidden="1">{"'gráf jan00'!$A$1:$AK$41"}</definedName>
    <definedName name="ASWEFGQ3" localSheetId="33" hidden="1">{"'gráf jan00'!$A$1:$AK$41"}</definedName>
    <definedName name="ASWEFGQ3" localSheetId="32" hidden="1">{"'gráf jan00'!$A$1:$AK$41"}</definedName>
    <definedName name="ASWEFGQ3" localSheetId="31" hidden="1">{"'gráf jan00'!$A$1:$AK$41"}</definedName>
    <definedName name="ASWEFGQ3" localSheetId="29" hidden="1">{"'gráf jan00'!$A$1:$AK$41"}</definedName>
    <definedName name="ASWEFGQ3" localSheetId="28" hidden="1">{"'gráf jan00'!$A$1:$AK$41"}</definedName>
    <definedName name="ASWEFGQ3" localSheetId="27" hidden="1">{"'gráf jan00'!$A$1:$AK$41"}</definedName>
    <definedName name="ASWEFGQ3" localSheetId="24" hidden="1">{"'gráf jan00'!$A$1:$AK$41"}</definedName>
    <definedName name="ASWEFGQ3" localSheetId="26" hidden="1">{"'gráf jan00'!$A$1:$AK$41"}</definedName>
    <definedName name="ASWEFGQ3" localSheetId="23" hidden="1">{"'gráf jan00'!$A$1:$AK$41"}</definedName>
    <definedName name="ASWEFGQ3" localSheetId="22" hidden="1">{"'gráf jan00'!$A$1:$AK$41"}</definedName>
    <definedName name="ASWEFGQ3" localSheetId="19" hidden="1">{"'gráf jan00'!$A$1:$AK$41"}</definedName>
    <definedName name="ASWEFGQ3" localSheetId="21" hidden="1">{"'gráf jan00'!$A$1:$AK$41"}</definedName>
    <definedName name="ASWEFGQ3" localSheetId="20" hidden="1">{"'gráf jan00'!$A$1:$AK$41"}</definedName>
    <definedName name="ASWEFGQ3" localSheetId="18" hidden="1">{"'gráf jan00'!$A$1:$AK$41"}</definedName>
    <definedName name="ASWEFGQ3" localSheetId="17" hidden="1">{"'gráf jan00'!$A$1:$AK$41"}</definedName>
    <definedName name="ASWEFGQ3" localSheetId="15" hidden="1">{"'gráf jan00'!$A$1:$AK$41"}</definedName>
    <definedName name="ASWEFGQ3" localSheetId="12" hidden="1">{"'gráf jan00'!$A$1:$AK$41"}</definedName>
    <definedName name="ASWEFGQ3" localSheetId="38" hidden="1">{"'gráf jan00'!$A$1:$AK$41"}</definedName>
    <definedName name="ASWEFGQ3" localSheetId="37" hidden="1">{"'gráf jan00'!$A$1:$AK$41"}</definedName>
    <definedName name="ASWEFGQ3" localSheetId="36" hidden="1">{"'gráf jan00'!$A$1:$AK$41"}</definedName>
    <definedName name="ASWEFGQ3" localSheetId="34" hidden="1">{"'gráf jan00'!$A$1:$AK$41"}</definedName>
    <definedName name="ASWEFGQ3" localSheetId="35" hidden="1">{"'gráf jan00'!$A$1:$AK$41"}</definedName>
    <definedName name="ASWEFGQ3" localSheetId="30" hidden="1">{"'gráf jan00'!$A$1:$AK$41"}</definedName>
    <definedName name="ASWEFGQ3" hidden="1">{"'gráf jan00'!$A$1:$AK$41"}</definedName>
    <definedName name="At">#REF!</definedName>
    <definedName name="ATEND">#REF!</definedName>
    <definedName name="ATRA">#REF!</definedName>
    <definedName name="Atraso">#REF!</definedName>
    <definedName name="AumentoeReduçãodaDuraçãodoPagamento" localSheetId="4">INT(NPER([0]!TaxadeJuros/12,-[0]!PagamentoMensaldoEmpréstimo*VLOOKUP([0]!PorcentagemdePagamento,[0]!CenáriosdePagamento,2,FALSE),[0]!ValordoEmpréstimo))</definedName>
    <definedName name="AumentoeReduçãodaDuraçãodoPagamento" localSheetId="5">INT(NPER([0]!TaxadeJuros/12,-[0]!PagamentoMensaldoEmpréstimo*VLOOKUP([0]!PorcentagemdePagamento,[0]!CenáriosdePagamento,2,FALSE),[0]!ValordoEmpréstimo))</definedName>
    <definedName name="AumentoeReduçãodaDuraçãodoPagamento" localSheetId="2">INT(NPER([0]!TaxadeJuros/12,-[0]!PagamentoMensaldoEmpréstimo*VLOOKUP([0]!PorcentagemdePagamento,[0]!CenáriosdePagamento,2,FALSE),[0]!ValordoEmpréstimo))</definedName>
    <definedName name="AumentoeReduçãodaDuraçãodoPagamento" localSheetId="25">INT(NPER([0]!TaxadeJuros/12,-[0]!PagamentoMensaldoEmpréstimo*VLOOKUP([0]!PorcentagemdePagamento,[0]!CenáriosdePagamento,2,FALSE),[0]!ValordoEmpréstimo))</definedName>
    <definedName name="AumentoeReduçãodaDuraçãodoPagamento" localSheetId="16">INT(NPER([0]!TaxadeJuros/12,-[0]!PagamentoMensaldoEmpréstimo*VLOOKUP([0]!PorcentagemdePagamento,[0]!CenáriosdePagamento,2,FALSE),[0]!ValordoEmpréstimo))</definedName>
    <definedName name="AumentoeReduçãodaDuraçãodoPagamento" localSheetId="14">INT(NPER([0]!TaxadeJuros/12,-[0]!PagamentoMensaldoEmpréstimo*VLOOKUP([0]!PorcentagemdePagamento,[0]!CenáriosdePagamento,2,FALSE),[0]!ValordoEmpréstimo))</definedName>
    <definedName name="AumentoeReduçãodaDuraçãodoPagamento" localSheetId="13">INT(NPER([0]!TaxadeJuros/12,-[0]!PagamentoMensaldoEmpréstimo*VLOOKUP([0]!PorcentagemdePagamento,[0]!CenáriosdePagamento,2,FALSE),[0]!ValordoEmpréstimo))</definedName>
    <definedName name="AumentoeReduçãodaDuraçãodoPagamento" localSheetId="11">INT(NPER([0]!TaxadeJuros/12,-[0]!PagamentoMensaldoEmpréstimo*VLOOKUP([0]!PorcentagemdePagamento,[0]!CenáriosdePagamento,2,FALSE),[0]!ValordoEmpréstimo))</definedName>
    <definedName name="AumentoeReduçãodaDuraçãodoPagamento" localSheetId="10">INT(NPER([0]!TaxadeJuros/12,-[0]!PagamentoMensaldoEmpréstimo*VLOOKUP([0]!PorcentagemdePagamento,[0]!CenáriosdePagamento,2,FALSE),[0]!ValordoEmpréstimo))</definedName>
    <definedName name="AumentoeReduçãodaDuraçãodoPagamento" localSheetId="9">INT(NPER([0]!TaxadeJuros/12,-[0]!PagamentoMensaldoEmpréstimo*VLOOKUP([0]!PorcentagemdePagamento,[0]!CenáriosdePagamento,2,FALSE),[0]!ValordoEmpréstimo))</definedName>
    <definedName name="AumentoeReduçãodaDuraçãodoPagamento" localSheetId="8">INT(NPER([0]!TaxadeJuros/12,-[0]!PagamentoMensaldoEmpréstimo*VLOOKUP([0]!PorcentagemdePagamento,[0]!CenáriosdePagamento,2,FALSE),[0]!ValordoEmpréstimo))</definedName>
    <definedName name="AumentoeReduçãodaDuraçãodoPagamento" localSheetId="7">INT(NPER([0]!TaxadeJuros/12,-[0]!PagamentoMensaldoEmpréstimo*VLOOKUP([0]!PorcentagemdePagamento,[0]!CenáriosdePagamento,2,FALSE),[0]!ValordoEmpréstimo))</definedName>
    <definedName name="AumentoeReduçãodaDuraçãodoPagamento" localSheetId="33">INT(NPER([0]!TaxadeJuros/12,-[0]!PagamentoMensaldoEmpréstimo*VLOOKUP([0]!PorcentagemdePagamento,[0]!CenáriosdePagamento,2,FALSE),[0]!ValordoEmpréstimo))</definedName>
    <definedName name="AumentoeReduçãodaDuraçãodoPagamento" localSheetId="32">INT(NPER([0]!TaxadeJuros/12,-[0]!PagamentoMensaldoEmpréstimo*VLOOKUP([0]!PorcentagemdePagamento,[0]!CenáriosdePagamento,2,FALSE),[0]!ValordoEmpréstimo))</definedName>
    <definedName name="AumentoeReduçãodaDuraçãodoPagamento" localSheetId="31">INT(NPER([0]!TaxadeJuros/12,-[0]!PagamentoMensaldoEmpréstimo*VLOOKUP([0]!PorcentagemdePagamento,[0]!CenáriosdePagamento,2,FALSE),[0]!ValordoEmpréstimo))</definedName>
    <definedName name="AumentoeReduçãodaDuraçãodoPagamento" localSheetId="29">INT(NPER([0]!TaxadeJuros/12,-[0]!PagamentoMensaldoEmpréstimo*VLOOKUP([0]!PorcentagemdePagamento,[0]!CenáriosdePagamento,2,FALSE),[0]!ValordoEmpréstimo))</definedName>
    <definedName name="AumentoeReduçãodaDuraçãodoPagamento" localSheetId="28">INT(NPER([0]!TaxadeJuros/12,-[0]!PagamentoMensaldoEmpréstimo*VLOOKUP([0]!PorcentagemdePagamento,[0]!CenáriosdePagamento,2,FALSE),[0]!ValordoEmpréstimo))</definedName>
    <definedName name="AumentoeReduçãodaDuraçãodoPagamento" localSheetId="27">INT(NPER([0]!TaxadeJuros/12,-[0]!PagamentoMensaldoEmpréstimo*VLOOKUP([0]!PorcentagemdePagamento,[0]!CenáriosdePagamento,2,FALSE),[0]!ValordoEmpréstimo))</definedName>
    <definedName name="AumentoeReduçãodaDuraçãodoPagamento" localSheetId="24">INT(NPER([0]!TaxadeJuros/12,-[0]!PagamentoMensaldoEmpréstimo*VLOOKUP([0]!PorcentagemdePagamento,[0]!CenáriosdePagamento,2,FALSE),[0]!ValordoEmpréstimo))</definedName>
    <definedName name="AumentoeReduçãodaDuraçãodoPagamento" localSheetId="26">INT(NPER(TaxadeJuros/12,-PagamentoMensaldoEmpréstimo*VLOOKUP(PorcentagemdePagamento,CenáriosdePagamento,2,FALSE),ValordoEmpréstimo))</definedName>
    <definedName name="AumentoeReduçãodaDuraçãodoPagamento" localSheetId="23">INT(NPER([0]!TaxadeJuros/12,-[0]!PagamentoMensaldoEmpréstimo*VLOOKUP([0]!PorcentagemdePagamento,[0]!CenáriosdePagamento,2,FALSE),[0]!ValordoEmpréstimo))</definedName>
    <definedName name="AumentoeReduçãodaDuraçãodoPagamento" localSheetId="22">INT(NPER([0]!TaxadeJuros/12,-[0]!PagamentoMensaldoEmpréstimo*VLOOKUP([0]!PorcentagemdePagamento,[0]!CenáriosdePagamento,2,FALSE),[0]!ValordoEmpréstimo))</definedName>
    <definedName name="AumentoeReduçãodaDuraçãodoPagamento" localSheetId="19">INT(NPER([0]!TaxadeJuros/12,-[0]!PagamentoMensaldoEmpréstimo*VLOOKUP([0]!PorcentagemdePagamento,[0]!CenáriosdePagamento,2,FALSE),[0]!ValordoEmpréstimo))</definedName>
    <definedName name="AumentoeReduçãodaDuraçãodoPagamento" localSheetId="21">INT(NPER([0]!TaxadeJuros/12,-[0]!PagamentoMensaldoEmpréstimo*VLOOKUP([0]!PorcentagemdePagamento,[0]!CenáriosdePagamento,2,FALSE),[0]!ValordoEmpréstimo))</definedName>
    <definedName name="AumentoeReduçãodaDuraçãodoPagamento" localSheetId="20">INT(NPER([0]!TaxadeJuros/12,-[0]!PagamentoMensaldoEmpréstimo*VLOOKUP([0]!PorcentagemdePagamento,[0]!CenáriosdePagamento,2,FALSE),[0]!ValordoEmpréstimo))</definedName>
    <definedName name="AumentoeReduçãodaDuraçãodoPagamento" localSheetId="18">INT(NPER([0]!TaxadeJuros/12,-[0]!PagamentoMensaldoEmpréstimo*VLOOKUP([0]!PorcentagemdePagamento,[0]!CenáriosdePagamento,2,FALSE),[0]!ValordoEmpréstimo))</definedName>
    <definedName name="AumentoeReduçãodaDuraçãodoPagamento" localSheetId="17">INT(NPER([0]!TaxadeJuros/12,-[0]!PagamentoMensaldoEmpréstimo*VLOOKUP([0]!PorcentagemdePagamento,[0]!CenáriosdePagamento,2,FALSE),[0]!ValordoEmpréstimo))</definedName>
    <definedName name="AumentoeReduçãodaDuraçãodoPagamento" localSheetId="15">INT(NPER([0]!TaxadeJuros/12,-[0]!PagamentoMensaldoEmpréstimo*VLOOKUP([0]!PorcentagemdePagamento,[0]!CenáriosdePagamento,2,FALSE),[0]!ValordoEmpréstimo))</definedName>
    <definedName name="AumentoeReduçãodaDuraçãodoPagamento" localSheetId="12">INT(NPER([0]!TaxadeJuros/12,-[0]!PagamentoMensaldoEmpréstimo*VLOOKUP([0]!PorcentagemdePagamento,[0]!CenáriosdePagamento,2,FALSE),[0]!ValordoEmpréstimo))</definedName>
    <definedName name="AumentoeReduçãodaDuraçãodoPagamento" localSheetId="38">INT(NPER([0]!TaxadeJuros/12,-[0]!PagamentoMensaldoEmpréstimo*VLOOKUP([0]!PorcentagemdePagamento,[0]!CenáriosdePagamento,2,FALSE),[0]!ValordoEmpréstimo))</definedName>
    <definedName name="AumentoeReduçãodaDuraçãodoPagamento" localSheetId="37">INT(NPER([0]!TaxadeJuros/12,-[0]!PagamentoMensaldoEmpréstimo*VLOOKUP([0]!PorcentagemdePagamento,[0]!CenáriosdePagamento,2,FALSE),[0]!ValordoEmpréstimo))</definedName>
    <definedName name="AumentoeReduçãodaDuraçãodoPagamento" localSheetId="36">INT(NPER([0]!TaxadeJuros/12,-[0]!PagamentoMensaldoEmpréstimo*VLOOKUP([0]!PorcentagemdePagamento,[0]!CenáriosdePagamento,2,FALSE),[0]!ValordoEmpréstimo))</definedName>
    <definedName name="AumentoeReduçãodaDuraçãodoPagamento" localSheetId="34">INT(NPER([0]!TaxadeJuros/12,-[0]!PagamentoMensaldoEmpréstimo*VLOOKUP([0]!PorcentagemdePagamento,[0]!CenáriosdePagamento,2,FALSE),[0]!ValordoEmpréstimo))</definedName>
    <definedName name="AumentoeReduçãodaDuraçãodoPagamento" localSheetId="35">INT(NPER([0]!TaxadeJuros/12,-[0]!PagamentoMensaldoEmpréstimo*VLOOKUP([0]!PorcentagemdePagamento,[0]!CenáriosdePagamento,2,FALSE),[0]!ValordoEmpréstimo))</definedName>
    <definedName name="AumentoeReduçãodaDuraçãodoPagamento" localSheetId="30">INT(NPER([0]!TaxadeJuros/12,-[0]!PagamentoMensaldoEmpréstimo*VLOOKUP([0]!PorcentagemdePagamento,[0]!CenáriosdePagamento,2,FALSE),[0]!ValordoEmpréstimo))</definedName>
    <definedName name="AumentoeReduçãodaDuraçãodoPagamento" localSheetId="1">INT(NPER(TaxadeJuros/12,-PagamentoMensaldoEmpréstimo*VLOOKUP(PorcentagemdePagamento,CenáriosdePagamento,2,FALSE),ValordoEmpréstimo))</definedName>
    <definedName name="AumentoeReduçãodaDuraçãodoPagamento">INT(NPER(TaxadeJuros/12,-PagamentoMensaldoEmpréstimo*VLOOKUP(PorcentagemdePagamento,CenáriosdePagamento,2,FALSE),ValordoEmpréstimo))</definedName>
    <definedName name="Aut_original">#REF!</definedName>
    <definedName name="Aut_resumo">#REF!</definedName>
    <definedName name="aux">#REF!</definedName>
    <definedName name="auxiliar">#REF!</definedName>
    <definedName name="Average_Hours_Month">#REF!</definedName>
    <definedName name="AW" localSheetId="25" hidden="1">{"'Quadro'!$A$4:$BG$78"}</definedName>
    <definedName name="AW" localSheetId="16" hidden="1">{"'Quadro'!$A$4:$BG$78"}</definedName>
    <definedName name="AW" localSheetId="14" hidden="1">{"'Quadro'!$A$4:$BG$78"}</definedName>
    <definedName name="AW" localSheetId="13" hidden="1">{"'Quadro'!$A$4:$BG$78"}</definedName>
    <definedName name="AW" localSheetId="11" hidden="1">{"'Quadro'!$A$4:$BG$78"}</definedName>
    <definedName name="AW" localSheetId="10" hidden="1">{"'Quadro'!$A$4:$BG$78"}</definedName>
    <definedName name="AW" localSheetId="9" hidden="1">{"'Quadro'!$A$4:$BG$78"}</definedName>
    <definedName name="AW" localSheetId="8" hidden="1">{"'Quadro'!$A$4:$BG$78"}</definedName>
    <definedName name="AW" localSheetId="7" hidden="1">{"'Quadro'!$A$4:$BG$78"}</definedName>
    <definedName name="AW" localSheetId="33" hidden="1">{"'Quadro'!$A$4:$BG$78"}</definedName>
    <definedName name="AW" localSheetId="32" hidden="1">{"'Quadro'!$A$4:$BG$78"}</definedName>
    <definedName name="AW" localSheetId="31" hidden="1">{"'Quadro'!$A$4:$BG$78"}</definedName>
    <definedName name="AW" localSheetId="29" hidden="1">{"'Quadro'!$A$4:$BG$78"}</definedName>
    <definedName name="AW" localSheetId="28" hidden="1">{"'Quadro'!$A$4:$BG$78"}</definedName>
    <definedName name="AW" localSheetId="27" hidden="1">{"'Quadro'!$A$4:$BG$78"}</definedName>
    <definedName name="AW" localSheetId="24" hidden="1">{"'Quadro'!$A$4:$BG$78"}</definedName>
    <definedName name="AW" localSheetId="26" hidden="1">{"'Quadro'!$A$4:$BG$78"}</definedName>
    <definedName name="AW" localSheetId="23" hidden="1">{"'Quadro'!$A$4:$BG$78"}</definedName>
    <definedName name="AW" localSheetId="22" hidden="1">{"'Quadro'!$A$4:$BG$78"}</definedName>
    <definedName name="AW" localSheetId="19" hidden="1">{"'Quadro'!$A$4:$BG$78"}</definedName>
    <definedName name="AW" localSheetId="21" hidden="1">{"'Quadro'!$A$4:$BG$78"}</definedName>
    <definedName name="AW" localSheetId="20" hidden="1">{"'Quadro'!$A$4:$BG$78"}</definedName>
    <definedName name="AW" localSheetId="18" hidden="1">{"'Quadro'!$A$4:$BG$78"}</definedName>
    <definedName name="AW" localSheetId="17" hidden="1">{"'Quadro'!$A$4:$BG$78"}</definedName>
    <definedName name="AW" localSheetId="15" hidden="1">{"'Quadro'!$A$4:$BG$78"}</definedName>
    <definedName name="AW" localSheetId="12" hidden="1">{"'Quadro'!$A$4:$BG$78"}</definedName>
    <definedName name="AW" localSheetId="38" hidden="1">{"'Quadro'!$A$4:$BG$78"}</definedName>
    <definedName name="AW" localSheetId="37" hidden="1">{"'Quadro'!$A$4:$BG$78"}</definedName>
    <definedName name="AW" localSheetId="36" hidden="1">{"'Quadro'!$A$4:$BG$78"}</definedName>
    <definedName name="AW" localSheetId="34" hidden="1">{"'Quadro'!$A$4:$BG$78"}</definedName>
    <definedName name="AW" localSheetId="35" hidden="1">{"'Quadro'!$A$4:$BG$78"}</definedName>
    <definedName name="AW" localSheetId="30" hidden="1">{"'Quadro'!$A$4:$BG$78"}</definedName>
    <definedName name="AW" hidden="1">{"'Quadro'!$A$4:$BG$78"}</definedName>
    <definedName name="awdasd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zz" localSheetId="25" hidden="1">{#N/A,#N/A,FALSE,"GQGEMPRE"}</definedName>
    <definedName name="azzz" localSheetId="16" hidden="1">{#N/A,#N/A,FALSE,"GQGEMPRE"}</definedName>
    <definedName name="azzz" localSheetId="14" hidden="1">{#N/A,#N/A,FALSE,"GQGEMPRE"}</definedName>
    <definedName name="azzz" localSheetId="13" hidden="1">{#N/A,#N/A,FALSE,"GQGEMPRE"}</definedName>
    <definedName name="azzz" localSheetId="11" hidden="1">{#N/A,#N/A,FALSE,"GQGEMPRE"}</definedName>
    <definedName name="azzz" localSheetId="10" hidden="1">{#N/A,#N/A,FALSE,"GQGEMPRE"}</definedName>
    <definedName name="azzz" localSheetId="9" hidden="1">{#N/A,#N/A,FALSE,"GQGEMPRE"}</definedName>
    <definedName name="azzz" localSheetId="8" hidden="1">{#N/A,#N/A,FALSE,"GQGEMPRE"}</definedName>
    <definedName name="azzz" localSheetId="7" hidden="1">{#N/A,#N/A,FALSE,"GQGEMPRE"}</definedName>
    <definedName name="azzz" localSheetId="33" hidden="1">{#N/A,#N/A,FALSE,"GQGEMPRE"}</definedName>
    <definedName name="azzz" localSheetId="32" hidden="1">{#N/A,#N/A,FALSE,"GQGEMPRE"}</definedName>
    <definedName name="azzz" localSheetId="31" hidden="1">{#N/A,#N/A,FALSE,"GQGEMPRE"}</definedName>
    <definedName name="azzz" localSheetId="29" hidden="1">{#N/A,#N/A,FALSE,"GQGEMPRE"}</definedName>
    <definedName name="azzz" localSheetId="28" hidden="1">{#N/A,#N/A,FALSE,"GQGEMPRE"}</definedName>
    <definedName name="azzz" localSheetId="27" hidden="1">{#N/A,#N/A,FALSE,"GQGEMPRE"}</definedName>
    <definedName name="azzz" localSheetId="24" hidden="1">{#N/A,#N/A,FALSE,"GQGEMPRE"}</definedName>
    <definedName name="azzz" localSheetId="26" hidden="1">{#N/A,#N/A,FALSE,"GQGEMPRE"}</definedName>
    <definedName name="azzz" localSheetId="23" hidden="1">{#N/A,#N/A,FALSE,"GQGEMPRE"}</definedName>
    <definedName name="azzz" localSheetId="22" hidden="1">{#N/A,#N/A,FALSE,"GQGEMPRE"}</definedName>
    <definedName name="azzz" localSheetId="19" hidden="1">{#N/A,#N/A,FALSE,"GQGEMPRE"}</definedName>
    <definedName name="azzz" localSheetId="21" hidden="1">{#N/A,#N/A,FALSE,"GQGEMPRE"}</definedName>
    <definedName name="azzz" localSheetId="20" hidden="1">{#N/A,#N/A,FALSE,"GQGEMPRE"}</definedName>
    <definedName name="azzz" localSheetId="18" hidden="1">{#N/A,#N/A,FALSE,"GQGEMPRE"}</definedName>
    <definedName name="azzz" localSheetId="17" hidden="1">{#N/A,#N/A,FALSE,"GQGEMPRE"}</definedName>
    <definedName name="azzz" localSheetId="15" hidden="1">{#N/A,#N/A,FALSE,"GQGEMPRE"}</definedName>
    <definedName name="azzz" localSheetId="12" hidden="1">{#N/A,#N/A,FALSE,"GQGEMPRE"}</definedName>
    <definedName name="azzz" localSheetId="38" hidden="1">{#N/A,#N/A,FALSE,"GQGEMPRE"}</definedName>
    <definedName name="azzz" localSheetId="37" hidden="1">{#N/A,#N/A,FALSE,"GQGEMPRE"}</definedName>
    <definedName name="azzz" localSheetId="36" hidden="1">{#N/A,#N/A,FALSE,"GQGEMPRE"}</definedName>
    <definedName name="azzz" localSheetId="34" hidden="1">{#N/A,#N/A,FALSE,"GQGEMPRE"}</definedName>
    <definedName name="azzz" localSheetId="35" hidden="1">{#N/A,#N/A,FALSE,"GQGEMPRE"}</definedName>
    <definedName name="azzz" localSheetId="30" hidden="1">{#N/A,#N/A,FALSE,"GQGEMPRE"}</definedName>
    <definedName name="azzz" hidden="1">{#N/A,#N/A,FALSE,"GQGEMPRE"}</definedName>
    <definedName name="b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1">#REF!</definedName>
    <definedName name="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LANCE">#REF!</definedName>
    <definedName name="BALANCO">#REF!</definedName>
    <definedName name="Banco_dados_IM">#REF!</definedName>
    <definedName name="_xlnm.Database">#REF!</definedName>
    <definedName name="Banco1">#REF!</definedName>
    <definedName name="ba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CHEIA">#N/A</definedName>
    <definedName name="BARRAS">#N/A</definedName>
    <definedName name="BARRAUM">#N/A</definedName>
    <definedName name="BASE">#REF!</definedName>
    <definedName name="BATCHAREA1">#REF!</definedName>
    <definedName name="BATCHAREA10">#REF!</definedName>
    <definedName name="BATCHAREA11">#REF!</definedName>
    <definedName name="BATCHAREA12">#REF!</definedName>
    <definedName name="BATCHAREA13">#REF!</definedName>
    <definedName name="BATCHAREA14">#REF!</definedName>
    <definedName name="BATCHAREA2">#REF!</definedName>
    <definedName name="BATCHAREA3">#REF!</definedName>
    <definedName name="BATCHAREA4">#REF!</definedName>
    <definedName name="BATCHAREA5">#REF!</definedName>
    <definedName name="BATCHAREA6">#REF!</definedName>
    <definedName name="BATCHAREA7">#REF!</definedName>
    <definedName name="BATCHAREA8">#REF!</definedName>
    <definedName name="BATCHAREA9">#REF!</definedName>
    <definedName name="BATCHINDICATOR">#REF!</definedName>
    <definedName name="bb">#REF!</definedName>
    <definedName name="bbb" localSheetId="25" hidden="1">{#N/A,#N/A,FALSE,"CW Summary";#N/A,#N/A,FALSE,"Weekly Tracking";#N/A,#N/A,FALSE,"MSA";#N/A,#N/A,FALSE,"Parts";#N/A,#N/A,FALSE,"RS";#N/A,#N/A,FALSE,"Mods";#N/A,#N/A,FALSE,"GEVISA";#N/A,#N/A,FALSE,"HQ"}</definedName>
    <definedName name="bbb" localSheetId="16" hidden="1">{#N/A,#N/A,FALSE,"CW Summary";#N/A,#N/A,FALSE,"Weekly Tracking";#N/A,#N/A,FALSE,"MSA";#N/A,#N/A,FALSE,"Parts";#N/A,#N/A,FALSE,"RS";#N/A,#N/A,FALSE,"Mods";#N/A,#N/A,FALSE,"GEVISA";#N/A,#N/A,FALSE,"HQ"}</definedName>
    <definedName name="bbb" localSheetId="14" hidden="1">{#N/A,#N/A,FALSE,"CW Summary";#N/A,#N/A,FALSE,"Weekly Tracking";#N/A,#N/A,FALSE,"MSA";#N/A,#N/A,FALSE,"Parts";#N/A,#N/A,FALSE,"RS";#N/A,#N/A,FALSE,"Mods";#N/A,#N/A,FALSE,"GEVISA";#N/A,#N/A,FALSE,"HQ"}</definedName>
    <definedName name="bbb" localSheetId="13" hidden="1">{#N/A,#N/A,FALSE,"CW Summary";#N/A,#N/A,FALSE,"Weekly Tracking";#N/A,#N/A,FALSE,"MSA";#N/A,#N/A,FALSE,"Parts";#N/A,#N/A,FALSE,"RS";#N/A,#N/A,FALSE,"Mods";#N/A,#N/A,FALSE,"GEVISA";#N/A,#N/A,FALSE,"HQ"}</definedName>
    <definedName name="bbb" localSheetId="11" hidden="1">{#N/A,#N/A,FALSE,"CW Summary";#N/A,#N/A,FALSE,"Weekly Tracking";#N/A,#N/A,FALSE,"MSA";#N/A,#N/A,FALSE,"Parts";#N/A,#N/A,FALSE,"RS";#N/A,#N/A,FALSE,"Mods";#N/A,#N/A,FALSE,"GEVISA";#N/A,#N/A,FALSE,"HQ"}</definedName>
    <definedName name="bbb" localSheetId="10" hidden="1">{#N/A,#N/A,FALSE,"CW Summary";#N/A,#N/A,FALSE,"Weekly Tracking";#N/A,#N/A,FALSE,"MSA";#N/A,#N/A,FALSE,"Parts";#N/A,#N/A,FALSE,"RS";#N/A,#N/A,FALSE,"Mods";#N/A,#N/A,FALSE,"GEVISA";#N/A,#N/A,FALSE,"HQ"}</definedName>
    <definedName name="bbb" localSheetId="9" hidden="1">{#N/A,#N/A,FALSE,"CW Summary";#N/A,#N/A,FALSE,"Weekly Tracking";#N/A,#N/A,FALSE,"MSA";#N/A,#N/A,FALSE,"Parts";#N/A,#N/A,FALSE,"RS";#N/A,#N/A,FALSE,"Mods";#N/A,#N/A,FALSE,"GEVISA";#N/A,#N/A,FALSE,"HQ"}</definedName>
    <definedName name="bbb" localSheetId="8" hidden="1">{#N/A,#N/A,FALSE,"CW Summary";#N/A,#N/A,FALSE,"Weekly Tracking";#N/A,#N/A,FALSE,"MSA";#N/A,#N/A,FALSE,"Parts";#N/A,#N/A,FALSE,"RS";#N/A,#N/A,FALSE,"Mods";#N/A,#N/A,FALSE,"GEVISA";#N/A,#N/A,FALSE,"HQ"}</definedName>
    <definedName name="bbb" localSheetId="7" hidden="1">{#N/A,#N/A,FALSE,"CW Summary";#N/A,#N/A,FALSE,"Weekly Tracking";#N/A,#N/A,FALSE,"MSA";#N/A,#N/A,FALSE,"Parts";#N/A,#N/A,FALSE,"RS";#N/A,#N/A,FALSE,"Mods";#N/A,#N/A,FALSE,"GEVISA";#N/A,#N/A,FALSE,"HQ"}</definedName>
    <definedName name="bbb" localSheetId="33" hidden="1">{#N/A,#N/A,FALSE,"CW Summary";#N/A,#N/A,FALSE,"Weekly Tracking";#N/A,#N/A,FALSE,"MSA";#N/A,#N/A,FALSE,"Parts";#N/A,#N/A,FALSE,"RS";#N/A,#N/A,FALSE,"Mods";#N/A,#N/A,FALSE,"GEVISA";#N/A,#N/A,FALSE,"HQ"}</definedName>
    <definedName name="bbb" localSheetId="32" hidden="1">{#N/A,#N/A,FALSE,"CW Summary";#N/A,#N/A,FALSE,"Weekly Tracking";#N/A,#N/A,FALSE,"MSA";#N/A,#N/A,FALSE,"Parts";#N/A,#N/A,FALSE,"RS";#N/A,#N/A,FALSE,"Mods";#N/A,#N/A,FALSE,"GEVISA";#N/A,#N/A,FALSE,"HQ"}</definedName>
    <definedName name="bbb" localSheetId="31" hidden="1">{#N/A,#N/A,FALSE,"CW Summary";#N/A,#N/A,FALSE,"Weekly Tracking";#N/A,#N/A,FALSE,"MSA";#N/A,#N/A,FALSE,"Parts";#N/A,#N/A,FALSE,"RS";#N/A,#N/A,FALSE,"Mods";#N/A,#N/A,FALSE,"GEVISA";#N/A,#N/A,FALSE,"HQ"}</definedName>
    <definedName name="bbb" localSheetId="29" hidden="1">{#N/A,#N/A,FALSE,"CW Summary";#N/A,#N/A,FALSE,"Weekly Tracking";#N/A,#N/A,FALSE,"MSA";#N/A,#N/A,FALSE,"Parts";#N/A,#N/A,FALSE,"RS";#N/A,#N/A,FALSE,"Mods";#N/A,#N/A,FALSE,"GEVISA";#N/A,#N/A,FALSE,"HQ"}</definedName>
    <definedName name="bbb" localSheetId="28" hidden="1">{#N/A,#N/A,FALSE,"CW Summary";#N/A,#N/A,FALSE,"Weekly Tracking";#N/A,#N/A,FALSE,"MSA";#N/A,#N/A,FALSE,"Parts";#N/A,#N/A,FALSE,"RS";#N/A,#N/A,FALSE,"Mods";#N/A,#N/A,FALSE,"GEVISA";#N/A,#N/A,FALSE,"HQ"}</definedName>
    <definedName name="bbb" localSheetId="27" hidden="1">{#N/A,#N/A,FALSE,"CW Summary";#N/A,#N/A,FALSE,"Weekly Tracking";#N/A,#N/A,FALSE,"MSA";#N/A,#N/A,FALSE,"Parts";#N/A,#N/A,FALSE,"RS";#N/A,#N/A,FALSE,"Mods";#N/A,#N/A,FALSE,"GEVISA";#N/A,#N/A,FALSE,"HQ"}</definedName>
    <definedName name="bbb" localSheetId="24" hidden="1">{#N/A,#N/A,FALSE,"CW Summary";#N/A,#N/A,FALSE,"Weekly Tracking";#N/A,#N/A,FALSE,"MSA";#N/A,#N/A,FALSE,"Parts";#N/A,#N/A,FALSE,"RS";#N/A,#N/A,FALSE,"Mods";#N/A,#N/A,FALSE,"GEVISA";#N/A,#N/A,FALSE,"HQ"}</definedName>
    <definedName name="bbb" localSheetId="26" hidden="1">{#N/A,#N/A,FALSE,"CW Summary";#N/A,#N/A,FALSE,"Weekly Tracking";#N/A,#N/A,FALSE,"MSA";#N/A,#N/A,FALSE,"Parts";#N/A,#N/A,FALSE,"RS";#N/A,#N/A,FALSE,"Mods";#N/A,#N/A,FALSE,"GEVISA";#N/A,#N/A,FALSE,"HQ"}</definedName>
    <definedName name="bbb" localSheetId="23" hidden="1">{#N/A,#N/A,FALSE,"CW Summary";#N/A,#N/A,FALSE,"Weekly Tracking";#N/A,#N/A,FALSE,"MSA";#N/A,#N/A,FALSE,"Parts";#N/A,#N/A,FALSE,"RS";#N/A,#N/A,FALSE,"Mods";#N/A,#N/A,FALSE,"GEVISA";#N/A,#N/A,FALSE,"HQ"}</definedName>
    <definedName name="bbb" localSheetId="22" hidden="1">{#N/A,#N/A,FALSE,"CW Summary";#N/A,#N/A,FALSE,"Weekly Tracking";#N/A,#N/A,FALSE,"MSA";#N/A,#N/A,FALSE,"Parts";#N/A,#N/A,FALSE,"RS";#N/A,#N/A,FALSE,"Mods";#N/A,#N/A,FALSE,"GEVISA";#N/A,#N/A,FALSE,"HQ"}</definedName>
    <definedName name="bbb" localSheetId="19" hidden="1">{#N/A,#N/A,FALSE,"CW Summary";#N/A,#N/A,FALSE,"Weekly Tracking";#N/A,#N/A,FALSE,"MSA";#N/A,#N/A,FALSE,"Parts";#N/A,#N/A,FALSE,"RS";#N/A,#N/A,FALSE,"Mods";#N/A,#N/A,FALSE,"GEVISA";#N/A,#N/A,FALSE,"HQ"}</definedName>
    <definedName name="bbb" localSheetId="21" hidden="1">{#N/A,#N/A,FALSE,"CW Summary";#N/A,#N/A,FALSE,"Weekly Tracking";#N/A,#N/A,FALSE,"MSA";#N/A,#N/A,FALSE,"Parts";#N/A,#N/A,FALSE,"RS";#N/A,#N/A,FALSE,"Mods";#N/A,#N/A,FALSE,"GEVISA";#N/A,#N/A,FALSE,"HQ"}</definedName>
    <definedName name="bbb" localSheetId="20" hidden="1">{#N/A,#N/A,FALSE,"CW Summary";#N/A,#N/A,FALSE,"Weekly Tracking";#N/A,#N/A,FALSE,"MSA";#N/A,#N/A,FALSE,"Parts";#N/A,#N/A,FALSE,"RS";#N/A,#N/A,FALSE,"Mods";#N/A,#N/A,FALSE,"GEVISA";#N/A,#N/A,FALSE,"HQ"}</definedName>
    <definedName name="bbb" localSheetId="18" hidden="1">{#N/A,#N/A,FALSE,"CW Summary";#N/A,#N/A,FALSE,"Weekly Tracking";#N/A,#N/A,FALSE,"MSA";#N/A,#N/A,FALSE,"Parts";#N/A,#N/A,FALSE,"RS";#N/A,#N/A,FALSE,"Mods";#N/A,#N/A,FALSE,"GEVISA";#N/A,#N/A,FALSE,"HQ"}</definedName>
    <definedName name="bbb" localSheetId="17" hidden="1">{#N/A,#N/A,FALSE,"CW Summary";#N/A,#N/A,FALSE,"Weekly Tracking";#N/A,#N/A,FALSE,"MSA";#N/A,#N/A,FALSE,"Parts";#N/A,#N/A,FALSE,"RS";#N/A,#N/A,FALSE,"Mods";#N/A,#N/A,FALSE,"GEVISA";#N/A,#N/A,FALSE,"HQ"}</definedName>
    <definedName name="bbb" localSheetId="15" hidden="1">{#N/A,#N/A,FALSE,"CW Summary";#N/A,#N/A,FALSE,"Weekly Tracking";#N/A,#N/A,FALSE,"MSA";#N/A,#N/A,FALSE,"Parts";#N/A,#N/A,FALSE,"RS";#N/A,#N/A,FALSE,"Mods";#N/A,#N/A,FALSE,"GEVISA";#N/A,#N/A,FALSE,"HQ"}</definedName>
    <definedName name="bbb" localSheetId="12" hidden="1">{#N/A,#N/A,FALSE,"CW Summary";#N/A,#N/A,FALSE,"Weekly Tracking";#N/A,#N/A,FALSE,"MSA";#N/A,#N/A,FALSE,"Parts";#N/A,#N/A,FALSE,"RS";#N/A,#N/A,FALSE,"Mods";#N/A,#N/A,FALSE,"GEVISA";#N/A,#N/A,FALSE,"HQ"}</definedName>
    <definedName name="bbb" localSheetId="38" hidden="1">{#N/A,#N/A,FALSE,"CW Summary";#N/A,#N/A,FALSE,"Weekly Tracking";#N/A,#N/A,FALSE,"MSA";#N/A,#N/A,FALSE,"Parts";#N/A,#N/A,FALSE,"RS";#N/A,#N/A,FALSE,"Mods";#N/A,#N/A,FALSE,"GEVISA";#N/A,#N/A,FALSE,"HQ"}</definedName>
    <definedName name="bbb" localSheetId="37" hidden="1">{#N/A,#N/A,FALSE,"CW Summary";#N/A,#N/A,FALSE,"Weekly Tracking";#N/A,#N/A,FALSE,"MSA";#N/A,#N/A,FALSE,"Parts";#N/A,#N/A,FALSE,"RS";#N/A,#N/A,FALSE,"Mods";#N/A,#N/A,FALSE,"GEVISA";#N/A,#N/A,FALSE,"HQ"}</definedName>
    <definedName name="bbb" localSheetId="36" hidden="1">{#N/A,#N/A,FALSE,"CW Summary";#N/A,#N/A,FALSE,"Weekly Tracking";#N/A,#N/A,FALSE,"MSA";#N/A,#N/A,FALSE,"Parts";#N/A,#N/A,FALSE,"RS";#N/A,#N/A,FALSE,"Mods";#N/A,#N/A,FALSE,"GEVISA";#N/A,#N/A,FALSE,"HQ"}</definedName>
    <definedName name="bbb" localSheetId="34" hidden="1">{#N/A,#N/A,FALSE,"CW Summary";#N/A,#N/A,FALSE,"Weekly Tracking";#N/A,#N/A,FALSE,"MSA";#N/A,#N/A,FALSE,"Parts";#N/A,#N/A,FALSE,"RS";#N/A,#N/A,FALSE,"Mods";#N/A,#N/A,FALSE,"GEVISA";#N/A,#N/A,FALSE,"HQ"}</definedName>
    <definedName name="bbb" localSheetId="35" hidden="1">{#N/A,#N/A,FALSE,"CW Summary";#N/A,#N/A,FALSE,"Weekly Tracking";#N/A,#N/A,FALSE,"MSA";#N/A,#N/A,FALSE,"Parts";#N/A,#N/A,FALSE,"RS";#N/A,#N/A,FALSE,"Mods";#N/A,#N/A,FALSE,"GEVISA";#N/A,#N/A,FALSE,"HQ"}</definedName>
    <definedName name="bbb" localSheetId="30" hidden="1">{#N/A,#N/A,FALSE,"CW Summary";#N/A,#N/A,FALSE,"Weekly Tracking";#N/A,#N/A,FALSE,"MSA";#N/A,#N/A,FALSE,"Parts";#N/A,#N/A,FALSE,"RS";#N/A,#N/A,FALSE,"Mods";#N/A,#N/A,FALSE,"GEVISA";#N/A,#N/A,FALSE,"HQ"}</definedName>
    <definedName name="bbb" hidden="1">{#N/A,#N/A,FALSE,"CW Summary";#N/A,#N/A,FALSE,"Weekly Tracking";#N/A,#N/A,FALSE,"MSA";#N/A,#N/A,FALSE,"Parts";#N/A,#N/A,FALSE,"RS";#N/A,#N/A,FALSE,"Mods";#N/A,#N/A,FALSE,"GEVISA";#N/A,#N/A,FALSE,"HQ"}</definedName>
    <definedName name="bbbb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BBBBBBB">#REF!</definedName>
    <definedName name="bbbbbbbbbbbbb">#REF!</definedName>
    <definedName name="bbbbbbbbbbbbbbbbbbbbbbbbbbbbbbbb" localSheetId="25" hidden="1">{"'REL CUSTODIF'!$B$1:$H$72"}</definedName>
    <definedName name="bbbbbbbbbbbbbbbbbbbbbbbbbbbbbbbb" localSheetId="16" hidden="1">{"'REL CUSTODIF'!$B$1:$H$72"}</definedName>
    <definedName name="bbbbbbbbbbbbbbbbbbbbbbbbbbbbbbbb" localSheetId="14" hidden="1">{"'REL CUSTODIF'!$B$1:$H$72"}</definedName>
    <definedName name="bbbbbbbbbbbbbbbbbbbbbbbbbbbbbbbb" localSheetId="13" hidden="1">{"'REL CUSTODIF'!$B$1:$H$72"}</definedName>
    <definedName name="bbbbbbbbbbbbbbbbbbbbbbbbbbbbbbbb" localSheetId="11" hidden="1">{"'REL CUSTODIF'!$B$1:$H$72"}</definedName>
    <definedName name="bbbbbbbbbbbbbbbbbbbbbbbbbbbbbbbb" localSheetId="10" hidden="1">{"'REL CUSTODIF'!$B$1:$H$72"}</definedName>
    <definedName name="bbbbbbbbbbbbbbbbbbbbbbbbbbbbbbbb" localSheetId="9" hidden="1">{"'REL CUSTODIF'!$B$1:$H$72"}</definedName>
    <definedName name="bbbbbbbbbbbbbbbbbbbbbbbbbbbbbbbb" localSheetId="8" hidden="1">{"'REL CUSTODIF'!$B$1:$H$72"}</definedName>
    <definedName name="bbbbbbbbbbbbbbbbbbbbbbbbbbbbbbbb" localSheetId="7" hidden="1">{"'REL CUSTODIF'!$B$1:$H$72"}</definedName>
    <definedName name="bbbbbbbbbbbbbbbbbbbbbbbbbbbbbbbb" localSheetId="33" hidden="1">{"'REL CUSTODIF'!$B$1:$H$72"}</definedName>
    <definedName name="bbbbbbbbbbbbbbbbbbbbbbbbbbbbbbbb" localSheetId="32" hidden="1">{"'REL CUSTODIF'!$B$1:$H$72"}</definedName>
    <definedName name="bbbbbbbbbbbbbbbbbbbbbbbbbbbbbbbb" localSheetId="31" hidden="1">{"'REL CUSTODIF'!$B$1:$H$72"}</definedName>
    <definedName name="bbbbbbbbbbbbbbbbbbbbbbbbbbbbbbbb" localSheetId="29" hidden="1">{"'REL CUSTODIF'!$B$1:$H$72"}</definedName>
    <definedName name="bbbbbbbbbbbbbbbbbbbbbbbbbbbbbbbb" localSheetId="28" hidden="1">{"'REL CUSTODIF'!$B$1:$H$72"}</definedName>
    <definedName name="bbbbbbbbbbbbbbbbbbbbbbbbbbbbbbbb" localSheetId="27" hidden="1">{"'REL CUSTODIF'!$B$1:$H$72"}</definedName>
    <definedName name="bbbbbbbbbbbbbbbbbbbbbbbbbbbbbbbb" localSheetId="24" hidden="1">{"'REL CUSTODIF'!$B$1:$H$72"}</definedName>
    <definedName name="bbbbbbbbbbbbbbbbbbbbbbbbbbbbbbbb" localSheetId="26" hidden="1">{"'REL CUSTODIF'!$B$1:$H$72"}</definedName>
    <definedName name="bbbbbbbbbbbbbbbbbbbbbbbbbbbbbbbb" localSheetId="23" hidden="1">{"'REL CUSTODIF'!$B$1:$H$72"}</definedName>
    <definedName name="bbbbbbbbbbbbbbbbbbbbbbbbbbbbbbbb" localSheetId="22" hidden="1">{"'REL CUSTODIF'!$B$1:$H$72"}</definedName>
    <definedName name="bbbbbbbbbbbbbbbbbbbbbbbbbbbbbbbb" localSheetId="19" hidden="1">{"'REL CUSTODIF'!$B$1:$H$72"}</definedName>
    <definedName name="bbbbbbbbbbbbbbbbbbbbbbbbbbbbbbbb" localSheetId="21" hidden="1">{"'REL CUSTODIF'!$B$1:$H$72"}</definedName>
    <definedName name="bbbbbbbbbbbbbbbbbbbbbbbbbbbbbbbb" localSheetId="20" hidden="1">{"'REL CUSTODIF'!$B$1:$H$72"}</definedName>
    <definedName name="bbbbbbbbbbbbbbbbbbbbbbbbbbbbbbbb" localSheetId="18" hidden="1">{"'REL CUSTODIF'!$B$1:$H$72"}</definedName>
    <definedName name="bbbbbbbbbbbbbbbbbbbbbbbbbbbbbbbb" localSheetId="17" hidden="1">{"'REL CUSTODIF'!$B$1:$H$72"}</definedName>
    <definedName name="bbbbbbbbbbbbbbbbbbbbbbbbbbbbbbbb" localSheetId="15" hidden="1">{"'REL CUSTODIF'!$B$1:$H$72"}</definedName>
    <definedName name="bbbbbbbbbbbbbbbbbbbbbbbbbbbbbbbb" localSheetId="12" hidden="1">{"'REL CUSTODIF'!$B$1:$H$72"}</definedName>
    <definedName name="bbbbbbbbbbbbbbbbbbbbbbbbbbbbbbbb" localSheetId="38" hidden="1">{"'REL CUSTODIF'!$B$1:$H$72"}</definedName>
    <definedName name="bbbbbbbbbbbbbbbbbbbbbbbbbbbbbbbb" localSheetId="37" hidden="1">{"'REL CUSTODIF'!$B$1:$H$72"}</definedName>
    <definedName name="bbbbbbbbbbbbbbbbbbbbbbbbbbbbbbbb" localSheetId="36" hidden="1">{"'REL CUSTODIF'!$B$1:$H$72"}</definedName>
    <definedName name="bbbbbbbbbbbbbbbbbbbbbbbbbbbbbbbb" localSheetId="34" hidden="1">{"'REL CUSTODIF'!$B$1:$H$72"}</definedName>
    <definedName name="bbbbbbbbbbbbbbbbbbbbbbbbbbbbbbbb" localSheetId="35" hidden="1">{"'REL CUSTODIF'!$B$1:$H$72"}</definedName>
    <definedName name="bbbbbbbbbbbbbbbbbbbbbbbbbbbbbbbb" localSheetId="30" hidden="1">{"'REL CUSTODIF'!$B$1:$H$72"}</definedName>
    <definedName name="bbbbbbbbbbbbbbbbbbbbbbbbbbbbbbbb" hidden="1">{"'REL CUSTODIF'!$B$1:$H$72"}</definedName>
    <definedName name="Bbn" localSheetId="25" hidden="1">{"'IndicadoresRH'!$AA$50:$AP$67"}</definedName>
    <definedName name="Bbn" localSheetId="16" hidden="1">{"'IndicadoresRH'!$AA$50:$AP$67"}</definedName>
    <definedName name="Bbn" localSheetId="14" hidden="1">{"'IndicadoresRH'!$AA$50:$AP$67"}</definedName>
    <definedName name="Bbn" localSheetId="13" hidden="1">{"'IndicadoresRH'!$AA$50:$AP$67"}</definedName>
    <definedName name="Bbn" localSheetId="11" hidden="1">{"'IndicadoresRH'!$AA$50:$AP$67"}</definedName>
    <definedName name="Bbn" localSheetId="10" hidden="1">{"'IndicadoresRH'!$AA$50:$AP$67"}</definedName>
    <definedName name="Bbn" localSheetId="9" hidden="1">{"'IndicadoresRH'!$AA$50:$AP$67"}</definedName>
    <definedName name="Bbn" localSheetId="8" hidden="1">{"'IndicadoresRH'!$AA$50:$AP$67"}</definedName>
    <definedName name="Bbn" localSheetId="7" hidden="1">{"'IndicadoresRH'!$AA$50:$AP$67"}</definedName>
    <definedName name="Bbn" localSheetId="33" hidden="1">{"'IndicadoresRH'!$AA$50:$AP$67"}</definedName>
    <definedName name="Bbn" localSheetId="32" hidden="1">{"'IndicadoresRH'!$AA$50:$AP$67"}</definedName>
    <definedName name="Bbn" localSheetId="31" hidden="1">{"'IndicadoresRH'!$AA$50:$AP$67"}</definedName>
    <definedName name="Bbn" localSheetId="29" hidden="1">{"'IndicadoresRH'!$AA$50:$AP$67"}</definedName>
    <definedName name="Bbn" localSheetId="28" hidden="1">{"'IndicadoresRH'!$AA$50:$AP$67"}</definedName>
    <definedName name="Bbn" localSheetId="27" hidden="1">{"'IndicadoresRH'!$AA$50:$AP$67"}</definedName>
    <definedName name="Bbn" localSheetId="24" hidden="1">{"'IndicadoresRH'!$AA$50:$AP$67"}</definedName>
    <definedName name="Bbn" localSheetId="26" hidden="1">{"'IndicadoresRH'!$AA$50:$AP$67"}</definedName>
    <definedName name="Bbn" localSheetId="23" hidden="1">{"'IndicadoresRH'!$AA$50:$AP$67"}</definedName>
    <definedName name="Bbn" localSheetId="22" hidden="1">{"'IndicadoresRH'!$AA$50:$AP$67"}</definedName>
    <definedName name="Bbn" localSheetId="19" hidden="1">{"'IndicadoresRH'!$AA$50:$AP$67"}</definedName>
    <definedName name="Bbn" localSheetId="21" hidden="1">{"'IndicadoresRH'!$AA$50:$AP$67"}</definedName>
    <definedName name="Bbn" localSheetId="20" hidden="1">{"'IndicadoresRH'!$AA$50:$AP$67"}</definedName>
    <definedName name="Bbn" localSheetId="18" hidden="1">{"'IndicadoresRH'!$AA$50:$AP$67"}</definedName>
    <definedName name="Bbn" localSheetId="17" hidden="1">{"'IndicadoresRH'!$AA$50:$AP$67"}</definedName>
    <definedName name="Bbn" localSheetId="15" hidden="1">{"'IndicadoresRH'!$AA$50:$AP$67"}</definedName>
    <definedName name="Bbn" localSheetId="12" hidden="1">{"'IndicadoresRH'!$AA$50:$AP$67"}</definedName>
    <definedName name="Bbn" localSheetId="38" hidden="1">{"'IndicadoresRH'!$AA$50:$AP$67"}</definedName>
    <definedName name="Bbn" localSheetId="37" hidden="1">{"'IndicadoresRH'!$AA$50:$AP$67"}</definedName>
    <definedName name="Bbn" localSheetId="36" hidden="1">{"'IndicadoresRH'!$AA$50:$AP$67"}</definedName>
    <definedName name="Bbn" localSheetId="34" hidden="1">{"'IndicadoresRH'!$AA$50:$AP$67"}</definedName>
    <definedName name="Bbn" localSheetId="35" hidden="1">{"'IndicadoresRH'!$AA$50:$AP$67"}</definedName>
    <definedName name="Bbn" localSheetId="30" hidden="1">{"'IndicadoresRH'!$AA$50:$AP$67"}</definedName>
    <definedName name="Bbn" hidden="1">{"'IndicadoresRH'!$AA$50:$AP$67"}</definedName>
    <definedName name="bd" localSheetId="25" hidden="1">{"'IndicadoresRH'!$AA$50:$AP$67"}</definedName>
    <definedName name="bd" localSheetId="16" hidden="1">{"'IndicadoresRH'!$AA$50:$AP$67"}</definedName>
    <definedName name="bd" localSheetId="14" hidden="1">{"'IndicadoresRH'!$AA$50:$AP$67"}</definedName>
    <definedName name="bd" localSheetId="13" hidden="1">{"'IndicadoresRH'!$AA$50:$AP$67"}</definedName>
    <definedName name="bd" localSheetId="11" hidden="1">{"'IndicadoresRH'!$AA$50:$AP$67"}</definedName>
    <definedName name="bd" localSheetId="10" hidden="1">{"'IndicadoresRH'!$AA$50:$AP$67"}</definedName>
    <definedName name="bd" localSheetId="9" hidden="1">{"'IndicadoresRH'!$AA$50:$AP$67"}</definedName>
    <definedName name="bd" localSheetId="8" hidden="1">{"'IndicadoresRH'!$AA$50:$AP$67"}</definedName>
    <definedName name="bd" localSheetId="7" hidden="1">{"'IndicadoresRH'!$AA$50:$AP$67"}</definedName>
    <definedName name="bd" localSheetId="33" hidden="1">{"'IndicadoresRH'!$AA$50:$AP$67"}</definedName>
    <definedName name="bd" localSheetId="32" hidden="1">{"'IndicadoresRH'!$AA$50:$AP$67"}</definedName>
    <definedName name="bd" localSheetId="31" hidden="1">{"'IndicadoresRH'!$AA$50:$AP$67"}</definedName>
    <definedName name="bd" localSheetId="29" hidden="1">{"'IndicadoresRH'!$AA$50:$AP$67"}</definedName>
    <definedName name="bd" localSheetId="28" hidden="1">{"'IndicadoresRH'!$AA$50:$AP$67"}</definedName>
    <definedName name="bd" localSheetId="27" hidden="1">{"'IndicadoresRH'!$AA$50:$AP$67"}</definedName>
    <definedName name="bd" localSheetId="24" hidden="1">{"'IndicadoresRH'!$AA$50:$AP$67"}</definedName>
    <definedName name="bd" localSheetId="26" hidden="1">{"'IndicadoresRH'!$AA$50:$AP$67"}</definedName>
    <definedName name="bd" localSheetId="23" hidden="1">{"'IndicadoresRH'!$AA$50:$AP$67"}</definedName>
    <definedName name="bd" localSheetId="22" hidden="1">{"'IndicadoresRH'!$AA$50:$AP$67"}</definedName>
    <definedName name="bd" localSheetId="19" hidden="1">{"'IndicadoresRH'!$AA$50:$AP$67"}</definedName>
    <definedName name="bd" localSheetId="21" hidden="1">{"'IndicadoresRH'!$AA$50:$AP$67"}</definedName>
    <definedName name="bd" localSheetId="20" hidden="1">{"'IndicadoresRH'!$AA$50:$AP$67"}</definedName>
    <definedName name="bd" localSheetId="18" hidden="1">{"'IndicadoresRH'!$AA$50:$AP$67"}</definedName>
    <definedName name="bd" localSheetId="17" hidden="1">{"'IndicadoresRH'!$AA$50:$AP$67"}</definedName>
    <definedName name="bd" localSheetId="15" hidden="1">{"'IndicadoresRH'!$AA$50:$AP$67"}</definedName>
    <definedName name="bd" localSheetId="12" hidden="1">{"'IndicadoresRH'!$AA$50:$AP$67"}</definedName>
    <definedName name="bd" localSheetId="38" hidden="1">{"'IndicadoresRH'!$AA$50:$AP$67"}</definedName>
    <definedName name="bd" localSheetId="37" hidden="1">{"'IndicadoresRH'!$AA$50:$AP$67"}</definedName>
    <definedName name="bd" localSheetId="36" hidden="1">{"'IndicadoresRH'!$AA$50:$AP$67"}</definedName>
    <definedName name="bd" localSheetId="34" hidden="1">{"'IndicadoresRH'!$AA$50:$AP$67"}</definedName>
    <definedName name="bd" localSheetId="35" hidden="1">{"'IndicadoresRH'!$AA$50:$AP$67"}</definedName>
    <definedName name="bd" localSheetId="30" hidden="1">{"'IndicadoresRH'!$AA$50:$AP$67"}</definedName>
    <definedName name="bd" hidden="1">{"'IndicadoresRH'!$AA$50:$AP$67"}</definedName>
    <definedName name="bd_histograma">#REF!</definedName>
    <definedName name="bddmatt">#REF!</definedName>
    <definedName name="BDI">#REF!</definedName>
    <definedName name="BDI___0">#REF!</definedName>
    <definedName name="BDIFIXO">#REF!</definedName>
    <definedName name="BDImol">#REF!</definedName>
    <definedName name="BDIUNIT">#REF!</definedName>
    <definedName name="bdnfbhb">#REF!</definedName>
    <definedName name="BFILE_PRINT">#REF!</definedName>
    <definedName name="bi">#REF!</definedName>
    <definedName name="bl">#REF!</definedName>
    <definedName name="BLOCO">#REF!</definedName>
    <definedName name="BLPH200001" hidden="1">#REF!</definedName>
    <definedName name="bocais">#REF!</definedName>
    <definedName name="BOT">#REF!</definedName>
    <definedName name="br">#REF!</definedName>
    <definedName name="BRANCO">#N/A</definedName>
    <definedName name="BRANCO1">#N/A</definedName>
    <definedName name="BRI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">#REF!</definedName>
    <definedName name="BRITA_1">#REF!</definedName>
    <definedName name="BRITA_1_2">#REF!</definedName>
    <definedName name="BRITA_1_3">#REF!</definedName>
    <definedName name="BRITA_2">#REF!</definedName>
    <definedName name="BRITA_3">#REF!</definedName>
    <definedName name="BRITA_4">#REF!</definedName>
    <definedName name="BRITAGE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UCUTU">#REF!</definedName>
    <definedName name="BuiltIn_Print_Area">#REF!</definedName>
    <definedName name="BuiltIn_Print_Titles">#REF!</definedName>
    <definedName name="BUSCTAB">#N/A</definedName>
    <definedName name="BVZ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localSheetId="25" hidden="1">{"'Quadro'!$A$4:$BG$78"}</definedName>
    <definedName name="BXF" localSheetId="16" hidden="1">{"'Quadro'!$A$4:$BG$78"}</definedName>
    <definedName name="BXF" localSheetId="14" hidden="1">{"'Quadro'!$A$4:$BG$78"}</definedName>
    <definedName name="BXF" localSheetId="13" hidden="1">{"'Quadro'!$A$4:$BG$78"}</definedName>
    <definedName name="BXF" localSheetId="11" hidden="1">{"'Quadro'!$A$4:$BG$78"}</definedName>
    <definedName name="BXF" localSheetId="10" hidden="1">{"'Quadro'!$A$4:$BG$78"}</definedName>
    <definedName name="BXF" localSheetId="9" hidden="1">{"'Quadro'!$A$4:$BG$78"}</definedName>
    <definedName name="BXF" localSheetId="8" hidden="1">{"'Quadro'!$A$4:$BG$78"}</definedName>
    <definedName name="BXF" localSheetId="7" hidden="1">{"'Quadro'!$A$4:$BG$78"}</definedName>
    <definedName name="BXF" localSheetId="33" hidden="1">{"'Quadro'!$A$4:$BG$78"}</definedName>
    <definedName name="BXF" localSheetId="32" hidden="1">{"'Quadro'!$A$4:$BG$78"}</definedName>
    <definedName name="BXF" localSheetId="31" hidden="1">{"'Quadro'!$A$4:$BG$78"}</definedName>
    <definedName name="BXF" localSheetId="29" hidden="1">{"'Quadro'!$A$4:$BG$78"}</definedName>
    <definedName name="BXF" localSheetId="28" hidden="1">{"'Quadro'!$A$4:$BG$78"}</definedName>
    <definedName name="BXF" localSheetId="27" hidden="1">{"'Quadro'!$A$4:$BG$78"}</definedName>
    <definedName name="BXF" localSheetId="24" hidden="1">{"'Quadro'!$A$4:$BG$78"}</definedName>
    <definedName name="BXF" localSheetId="26" hidden="1">{"'Quadro'!$A$4:$BG$78"}</definedName>
    <definedName name="BXF" localSheetId="23" hidden="1">{"'Quadro'!$A$4:$BG$78"}</definedName>
    <definedName name="BXF" localSheetId="22" hidden="1">{"'Quadro'!$A$4:$BG$78"}</definedName>
    <definedName name="BXF" localSheetId="19" hidden="1">{"'Quadro'!$A$4:$BG$78"}</definedName>
    <definedName name="BXF" localSheetId="21" hidden="1">{"'Quadro'!$A$4:$BG$78"}</definedName>
    <definedName name="BXF" localSheetId="20" hidden="1">{"'Quadro'!$A$4:$BG$78"}</definedName>
    <definedName name="BXF" localSheetId="18" hidden="1">{"'Quadro'!$A$4:$BG$78"}</definedName>
    <definedName name="BXF" localSheetId="17" hidden="1">{"'Quadro'!$A$4:$BG$78"}</definedName>
    <definedName name="BXF" localSheetId="15" hidden="1">{"'Quadro'!$A$4:$BG$78"}</definedName>
    <definedName name="BXF" localSheetId="12" hidden="1">{"'Quadro'!$A$4:$BG$78"}</definedName>
    <definedName name="BXF" localSheetId="38" hidden="1">{"'Quadro'!$A$4:$BG$78"}</definedName>
    <definedName name="BXF" localSheetId="37" hidden="1">{"'Quadro'!$A$4:$BG$78"}</definedName>
    <definedName name="BXF" localSheetId="36" hidden="1">{"'Quadro'!$A$4:$BG$78"}</definedName>
    <definedName name="BXF" localSheetId="34" hidden="1">{"'Quadro'!$A$4:$BG$78"}</definedName>
    <definedName name="BXF" localSheetId="35" hidden="1">{"'Quadro'!$A$4:$BG$78"}</definedName>
    <definedName name="BXF" localSheetId="30" hidden="1">{"'Quadro'!$A$4:$BG$78"}</definedName>
    <definedName name="BXF" hidden="1">{"'Quadro'!$A$4:$BG$78"}</definedName>
    <definedName name="BZCZ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25" hidden="1">{"'gráf jan00'!$A$1:$AK$41"}</definedName>
    <definedName name="ç" localSheetId="16" hidden="1">{"'gráf jan00'!$A$1:$AK$41"}</definedName>
    <definedName name="ç" localSheetId="14" hidden="1">{"'gráf jan00'!$A$1:$AK$41"}</definedName>
    <definedName name="ç" localSheetId="13" hidden="1">{"'gráf jan00'!$A$1:$AK$41"}</definedName>
    <definedName name="ç" localSheetId="11" hidden="1">{"'gráf jan00'!$A$1:$AK$41"}</definedName>
    <definedName name="ç" localSheetId="10" hidden="1">{"'gráf jan00'!$A$1:$AK$41"}</definedName>
    <definedName name="ç" localSheetId="9" hidden="1">{"'gráf jan00'!$A$1:$AK$41"}</definedName>
    <definedName name="ç" localSheetId="8" hidden="1">{"'gráf jan00'!$A$1:$AK$41"}</definedName>
    <definedName name="ç" localSheetId="7" hidden="1">{"'gráf jan00'!$A$1:$AK$41"}</definedName>
    <definedName name="ç" localSheetId="33" hidden="1">{"'gráf jan00'!$A$1:$AK$41"}</definedName>
    <definedName name="ç" localSheetId="32" hidden="1">{"'gráf jan00'!$A$1:$AK$41"}</definedName>
    <definedName name="ç" localSheetId="31" hidden="1">{"'gráf jan00'!$A$1:$AK$41"}</definedName>
    <definedName name="ç" localSheetId="29" hidden="1">{"'gráf jan00'!$A$1:$AK$41"}</definedName>
    <definedName name="ç" localSheetId="28" hidden="1">{"'gráf jan00'!$A$1:$AK$41"}</definedName>
    <definedName name="ç" localSheetId="27" hidden="1">{"'gráf jan00'!$A$1:$AK$41"}</definedName>
    <definedName name="ç" localSheetId="24" hidden="1">{"'gráf jan00'!$A$1:$AK$41"}</definedName>
    <definedName name="ç" localSheetId="26" hidden="1">{"'gráf jan00'!$A$1:$AK$41"}</definedName>
    <definedName name="ç" localSheetId="23" hidden="1">{"'gráf jan00'!$A$1:$AK$41"}</definedName>
    <definedName name="ç" localSheetId="22" hidden="1">{"'gráf jan00'!$A$1:$AK$41"}</definedName>
    <definedName name="ç" localSheetId="19" hidden="1">{"'gráf jan00'!$A$1:$AK$41"}</definedName>
    <definedName name="ç" localSheetId="21" hidden="1">{"'gráf jan00'!$A$1:$AK$41"}</definedName>
    <definedName name="ç" localSheetId="20" hidden="1">{"'gráf jan00'!$A$1:$AK$41"}</definedName>
    <definedName name="ç" localSheetId="18" hidden="1">{"'gráf jan00'!$A$1:$AK$41"}</definedName>
    <definedName name="ç" localSheetId="17" hidden="1">{"'gráf jan00'!$A$1:$AK$41"}</definedName>
    <definedName name="ç" localSheetId="15" hidden="1">{"'gráf jan00'!$A$1:$AK$41"}</definedName>
    <definedName name="ç" localSheetId="12" hidden="1">{"'gráf jan00'!$A$1:$AK$41"}</definedName>
    <definedName name="ç" localSheetId="38" hidden="1">{"'gráf jan00'!$A$1:$AK$41"}</definedName>
    <definedName name="ç" localSheetId="37" hidden="1">{"'gráf jan00'!$A$1:$AK$41"}</definedName>
    <definedName name="ç" localSheetId="36" hidden="1">{"'gráf jan00'!$A$1:$AK$41"}</definedName>
    <definedName name="ç" localSheetId="34" hidden="1">{"'gráf jan00'!$A$1:$AK$41"}</definedName>
    <definedName name="ç" localSheetId="35" hidden="1">{"'gráf jan00'!$A$1:$AK$41"}</definedName>
    <definedName name="ç" localSheetId="30" hidden="1">{"'gráf jan00'!$A$1:$AK$41"}</definedName>
    <definedName name="ç" hidden="1">{"'gráf jan00'!$A$1:$AK$41"}</definedName>
    <definedName name="C_">#REF!</definedName>
    <definedName name="C_Agrupada">#REF!</definedName>
    <definedName name="c_c" localSheetId="25" hidden="1">{"'REL CUSTODIF'!$B$1:$H$72"}</definedName>
    <definedName name="c_c" localSheetId="16" hidden="1">{"'REL CUSTODIF'!$B$1:$H$72"}</definedName>
    <definedName name="c_c" localSheetId="14" hidden="1">{"'REL CUSTODIF'!$B$1:$H$72"}</definedName>
    <definedName name="c_c" localSheetId="13" hidden="1">{"'REL CUSTODIF'!$B$1:$H$72"}</definedName>
    <definedName name="c_c" localSheetId="11" hidden="1">{"'REL CUSTODIF'!$B$1:$H$72"}</definedName>
    <definedName name="c_c" localSheetId="10" hidden="1">{"'REL CUSTODIF'!$B$1:$H$72"}</definedName>
    <definedName name="c_c" localSheetId="9" hidden="1">{"'REL CUSTODIF'!$B$1:$H$72"}</definedName>
    <definedName name="c_c" localSheetId="8" hidden="1">{"'REL CUSTODIF'!$B$1:$H$72"}</definedName>
    <definedName name="c_c" localSheetId="7" hidden="1">{"'REL CUSTODIF'!$B$1:$H$72"}</definedName>
    <definedName name="c_c" localSheetId="33" hidden="1">{"'REL CUSTODIF'!$B$1:$H$72"}</definedName>
    <definedName name="c_c" localSheetId="32" hidden="1">{"'REL CUSTODIF'!$B$1:$H$72"}</definedName>
    <definedName name="c_c" localSheetId="31" hidden="1">{"'REL CUSTODIF'!$B$1:$H$72"}</definedName>
    <definedName name="c_c" localSheetId="29" hidden="1">{"'REL CUSTODIF'!$B$1:$H$72"}</definedName>
    <definedName name="c_c" localSheetId="28" hidden="1">{"'REL CUSTODIF'!$B$1:$H$72"}</definedName>
    <definedName name="c_c" localSheetId="27" hidden="1">{"'REL CUSTODIF'!$B$1:$H$72"}</definedName>
    <definedName name="c_c" localSheetId="24" hidden="1">{"'REL CUSTODIF'!$B$1:$H$72"}</definedName>
    <definedName name="c_c" localSheetId="26" hidden="1">{"'REL CUSTODIF'!$B$1:$H$72"}</definedName>
    <definedName name="c_c" localSheetId="23" hidden="1">{"'REL CUSTODIF'!$B$1:$H$72"}</definedName>
    <definedName name="c_c" localSheetId="22" hidden="1">{"'REL CUSTODIF'!$B$1:$H$72"}</definedName>
    <definedName name="c_c" localSheetId="19" hidden="1">{"'REL CUSTODIF'!$B$1:$H$72"}</definedName>
    <definedName name="c_c" localSheetId="21" hidden="1">{"'REL CUSTODIF'!$B$1:$H$72"}</definedName>
    <definedName name="c_c" localSheetId="20" hidden="1">{"'REL CUSTODIF'!$B$1:$H$72"}</definedName>
    <definedName name="c_c" localSheetId="18" hidden="1">{"'REL CUSTODIF'!$B$1:$H$72"}</definedName>
    <definedName name="c_c" localSheetId="17" hidden="1">{"'REL CUSTODIF'!$B$1:$H$72"}</definedName>
    <definedName name="c_c" localSheetId="15" hidden="1">{"'REL CUSTODIF'!$B$1:$H$72"}</definedName>
    <definedName name="c_c" localSheetId="12" hidden="1">{"'REL CUSTODIF'!$B$1:$H$72"}</definedName>
    <definedName name="c_c" localSheetId="38" hidden="1">{"'REL CUSTODIF'!$B$1:$H$72"}</definedName>
    <definedName name="c_c" localSheetId="37" hidden="1">{"'REL CUSTODIF'!$B$1:$H$72"}</definedName>
    <definedName name="c_c" localSheetId="36" hidden="1">{"'REL CUSTODIF'!$B$1:$H$72"}</definedName>
    <definedName name="c_c" localSheetId="34" hidden="1">{"'REL CUSTODIF'!$B$1:$H$72"}</definedName>
    <definedName name="c_c" localSheetId="35" hidden="1">{"'REL CUSTODIF'!$B$1:$H$72"}</definedName>
    <definedName name="c_c" localSheetId="30" hidden="1">{"'REL CUSTODIF'!$B$1:$H$72"}</definedName>
    <definedName name="c_c" hidden="1">{"'REL CUSTODIF'!$B$1:$H$72"}</definedName>
    <definedName name="C_Localiz">#REF!</definedName>
    <definedName name="c250500000">#REF!</definedName>
    <definedName name="CA">#REF!</definedName>
    <definedName name="CAB">#REF!</definedName>
    <definedName name="cabe">#REF!</definedName>
    <definedName name="cabeca">#REF!</definedName>
    <definedName name="Cabeçalho">#REF!</definedName>
    <definedName name="CABECALHO_PROPOSTAS">#REF!</definedName>
    <definedName name="CabeçalhosdeDia">LEFT(TEXT(#REF!,"ddd"),1)</definedName>
    <definedName name="CabeçalhosdeMês">UPPER(TEXT(#REF!,"mmmm"))</definedName>
    <definedName name="caca">#REF!</definedName>
    <definedName name="CAD">#REF!</definedName>
    <definedName name="CAFE">#REF!</definedName>
    <definedName name="caix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">#REF!</definedName>
    <definedName name="CALCEQUIP">#N/A</definedName>
    <definedName name="CALCULA">#REF!</definedName>
    <definedName name="CALCULACP">#REF!</definedName>
    <definedName name="calculo_de_hf">#REF!</definedName>
    <definedName name="Calendário" localSheetId="4">[0]!DaysAndWeeks + DateOfFirst - WEEKDAY(DateOfFirst,2)</definedName>
    <definedName name="Calendário" localSheetId="5">[0]!DaysAndWeeks + DateOfFirst - WEEKDAY(DateOfFirst,2)</definedName>
    <definedName name="Calendário" localSheetId="2">[0]!DaysAndWeeks + DateOfFirst - WEEKDAY(DateOfFirst,2)</definedName>
    <definedName name="Calendário" localSheetId="25">'MC_SS 100'!DaysAndWeeks + DateOfFirst - WEEKDAY(DateOfFirst,2)</definedName>
    <definedName name="Calendário" localSheetId="16">'MC_SS 148'!DaysAndWeeks + DateOfFirst - WEEKDAY(DateOfFirst,2)</definedName>
    <definedName name="Calendário" localSheetId="14">'MC_SS 158'!DaysAndWeeks + DateOfFirst - WEEKDAY(DateOfFirst,2)</definedName>
    <definedName name="Calendário" localSheetId="13">'MC_SS 160'!DaysAndWeeks + DateOfFirst - WEEKDAY(DateOfFirst,2)</definedName>
    <definedName name="Calendário" localSheetId="11">'MC_SS 162'!DaysAndWeeks + DateOfFirst - WEEKDAY(DateOfFirst,2)</definedName>
    <definedName name="Calendário" localSheetId="10">'MC_SS 166'!DaysAndWeeks + DateOfFirst - WEEKDAY(DateOfFirst,2)</definedName>
    <definedName name="Calendário" localSheetId="9">'MC_SS 171'!DaysAndWeeks + DateOfFirst - WEEKDAY(DateOfFirst,2)</definedName>
    <definedName name="Calendário" localSheetId="8">'MC_SS 172'!DaysAndWeeks + DateOfFirst - WEEKDAY(DateOfFirst,2)</definedName>
    <definedName name="Calendário" localSheetId="7">'MC_SS 228'!DaysAndWeeks + DateOfFirst - WEEKDAY(DateOfFirst,2)</definedName>
    <definedName name="Calendário" localSheetId="33">'MC_SS 74'!DaysAndWeeks + DateOfFirst - WEEKDAY(DateOfFirst,2)</definedName>
    <definedName name="Calendário" localSheetId="32">'MC_SS 89'!DaysAndWeeks + DateOfFirst - WEEKDAY(DateOfFirst,2)</definedName>
    <definedName name="Calendário" localSheetId="31">'MC_SS 94'!DaysAndWeeks + DateOfFirst - WEEKDAY(DateOfFirst,2)</definedName>
    <definedName name="Calendário" localSheetId="29">'MC_SS 96'!DaysAndWeeks + DateOfFirst - WEEKDAY(DateOfFirst,2)</definedName>
    <definedName name="Calendário" localSheetId="28">'MC_SS 97'!DaysAndWeeks + DateOfFirst - WEEKDAY(DateOfFirst,2)</definedName>
    <definedName name="Calendário" localSheetId="27">'MC_SS 98'!DaysAndWeeks + DateOfFirst - WEEKDAY(DateOfFirst,2)</definedName>
    <definedName name="Calendário" localSheetId="24">MC_SS_103!DaysAndWeeks + DateOfFirst - WEEKDAY(DateOfFirst,2)</definedName>
    <definedName name="Calendário" localSheetId="26">MC_SS_109!DaysAndWeeks + DateOfFirst - WEEKDAY(DateOfFirst,2)</definedName>
    <definedName name="Calendário" localSheetId="23">MC_SS_110!DaysAndWeeks + DateOfFirst - WEEKDAY(DateOfFirst,2)</definedName>
    <definedName name="Calendário" localSheetId="22">MC_SS_126!DaysAndWeeks + DateOfFirst - WEEKDAY(DateOfFirst,2)</definedName>
    <definedName name="Calendário" localSheetId="19">MC_SS_132_2025!DaysAndWeeks + DateOfFirst - WEEKDAY(DateOfFirst,2)</definedName>
    <definedName name="Calendário" localSheetId="21">MC_SS_132_2026!DaysAndWeeks + DateOfFirst - WEEKDAY(DateOfFirst,2)</definedName>
    <definedName name="Calendário" localSheetId="20">MC_SS_133!DaysAndWeeks + DateOfFirst - WEEKDAY(DateOfFirst,2)</definedName>
    <definedName name="Calendário" localSheetId="18">MC_SS_135!DaysAndWeeks + DateOfFirst - WEEKDAY(DateOfFirst,2)</definedName>
    <definedName name="Calendário" localSheetId="17">MC_SS_136!DaysAndWeeks + DateOfFirst - WEEKDAY(DateOfFirst,2)</definedName>
    <definedName name="Calendário" localSheetId="15">MC_SS_157!DaysAndWeeks + DateOfFirst - WEEKDAY(DateOfFirst,2)</definedName>
    <definedName name="Calendário" localSheetId="12">MC_SS_160!DaysAndWeeks + DateOfFirst - WEEKDAY(DateOfFirst,2)</definedName>
    <definedName name="Calendário" localSheetId="38">MC_SS_39!DaysAndWeeks + DateOfFirst - WEEKDAY(DateOfFirst,2)</definedName>
    <definedName name="Calendário" localSheetId="37">MC_SS_44!DaysAndWeeks + DateOfFirst - WEEKDAY(DateOfFirst,2)</definedName>
    <definedName name="Calendário" localSheetId="36">MC_SS_45!DaysAndWeeks + DateOfFirst - WEEKDAY(DateOfFirst,2)</definedName>
    <definedName name="Calendário" localSheetId="34">MC_SS_63!DaysAndWeeks + DateOfFirst - WEEKDAY(DateOfFirst,2)</definedName>
    <definedName name="Calendário" localSheetId="35">MC_SS_66!DaysAndWeeks + DateOfFirst - WEEKDAY(DateOfFirst,2)</definedName>
    <definedName name="Calendário" localSheetId="30">MC_SS_90!DaysAndWeeks + DateOfFirst - WEEKDAY(DateOfFirst,2)</definedName>
    <definedName name="Calendário">DaysAndWeeks + DateOfFirst - WEEKDAY(DateOfFirst,2)</definedName>
    <definedName name="Calendario_Dia">#REF!</definedName>
    <definedName name="Calendario_Mes">#REF!</definedName>
    <definedName name="Calendario_Semana">#REF!</definedName>
    <definedName name="CalendárioYear">#REF!</definedName>
    <definedName name="Calh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INHÃO">#REF!</definedName>
    <definedName name="CAMPOS_EDICAO" localSheetId="4">'[22]Conferência de Dados'!$D$10:$D$106,'[22]Conferência de Dados'!$D$111:$D$114,'[22]Conferência de Dados'!$D$117:$D$120</definedName>
    <definedName name="CAMPOS_EDICAO" localSheetId="5">'[22]Conferência de Dados'!$D$10:$D$106,'[22]Conferência de Dados'!$D$111:$D$114,'[22]Conferência de Dados'!$D$117:$D$120</definedName>
    <definedName name="CAMPOS_EDICAO" localSheetId="2">'[22]Conferência de Dados'!$D$10:$D$106,'[22]Conferência de Dados'!$D$111:$D$114,'[22]Conferência de Dados'!$D$117:$D$120</definedName>
    <definedName name="CAMPOS_EDICAO" localSheetId="25">'[22]Conferência de Dados'!$D$10:$D$106,'[22]Conferência de Dados'!$D$111:$D$114,'[22]Conferência de Dados'!$D$117:$D$120</definedName>
    <definedName name="CAMPOS_EDICAO" localSheetId="16">'[22]Conferência de Dados'!$D$10:$D$106,'[22]Conferência de Dados'!$D$111:$D$114,'[22]Conferência de Dados'!$D$117:$D$120</definedName>
    <definedName name="CAMPOS_EDICAO" localSheetId="14">'[22]Conferência de Dados'!$D$10:$D$106,'[22]Conferência de Dados'!$D$111:$D$114,'[22]Conferência de Dados'!$D$117:$D$120</definedName>
    <definedName name="CAMPOS_EDICAO" localSheetId="13">'[22]Conferência de Dados'!$D$10:$D$106,'[22]Conferência de Dados'!$D$111:$D$114,'[22]Conferência de Dados'!$D$117:$D$120</definedName>
    <definedName name="CAMPOS_EDICAO" localSheetId="11">'[22]Conferência de Dados'!$D$10:$D$106,'[22]Conferência de Dados'!$D$111:$D$114,'[22]Conferência de Dados'!$D$117:$D$120</definedName>
    <definedName name="CAMPOS_EDICAO" localSheetId="10">'[22]Conferência de Dados'!$D$10:$D$106,'[22]Conferência de Dados'!$D$111:$D$114,'[22]Conferência de Dados'!$D$117:$D$120</definedName>
    <definedName name="CAMPOS_EDICAO" localSheetId="9">'[22]Conferência de Dados'!$D$10:$D$106,'[22]Conferência de Dados'!$D$111:$D$114,'[22]Conferência de Dados'!$D$117:$D$120</definedName>
    <definedName name="CAMPOS_EDICAO" localSheetId="8">'[22]Conferência de Dados'!$D$10:$D$106,'[22]Conferência de Dados'!$D$111:$D$114,'[22]Conferência de Dados'!$D$117:$D$120</definedName>
    <definedName name="CAMPOS_EDICAO" localSheetId="7">'[22]Conferência de Dados'!$D$10:$D$106,'[22]Conferência de Dados'!$D$111:$D$114,'[22]Conferência de Dados'!$D$117:$D$120</definedName>
    <definedName name="CAMPOS_EDICAO" localSheetId="33">'[22]Conferência de Dados'!$D$10:$D$106,'[22]Conferência de Dados'!$D$111:$D$114,'[22]Conferência de Dados'!$D$117:$D$120</definedName>
    <definedName name="CAMPOS_EDICAO" localSheetId="32">'[22]Conferência de Dados'!$D$10:$D$106,'[22]Conferência de Dados'!$D$111:$D$114,'[22]Conferência de Dados'!$D$117:$D$120</definedName>
    <definedName name="CAMPOS_EDICAO" localSheetId="31">'[22]Conferência de Dados'!$D$10:$D$106,'[22]Conferência de Dados'!$D$111:$D$114,'[22]Conferência de Dados'!$D$117:$D$120</definedName>
    <definedName name="CAMPOS_EDICAO" localSheetId="29">'[22]Conferência de Dados'!$D$10:$D$106,'[22]Conferência de Dados'!$D$111:$D$114,'[22]Conferência de Dados'!$D$117:$D$120</definedName>
    <definedName name="CAMPOS_EDICAO" localSheetId="28">'[22]Conferência de Dados'!$D$10:$D$106,'[22]Conferência de Dados'!$D$111:$D$114,'[22]Conferência de Dados'!$D$117:$D$120</definedName>
    <definedName name="CAMPOS_EDICAO" localSheetId="27">'[22]Conferência de Dados'!$D$10:$D$106,'[22]Conferência de Dados'!$D$111:$D$114,'[22]Conferência de Dados'!$D$117:$D$120</definedName>
    <definedName name="CAMPOS_EDICAO" localSheetId="24">'[22]Conferência de Dados'!$D$10:$D$106,'[22]Conferência de Dados'!$D$111:$D$114,'[22]Conferência de Dados'!$D$117:$D$120</definedName>
    <definedName name="CAMPOS_EDICAO" localSheetId="26">'[22]Conferência de Dados'!$D$10:$D$106,'[22]Conferência de Dados'!$D$111:$D$114,'[22]Conferência de Dados'!$D$117:$D$120</definedName>
    <definedName name="CAMPOS_EDICAO" localSheetId="23">'[22]Conferência de Dados'!$D$10:$D$106,'[22]Conferência de Dados'!$D$111:$D$114,'[22]Conferência de Dados'!$D$117:$D$120</definedName>
    <definedName name="CAMPOS_EDICAO" localSheetId="22">'[22]Conferência de Dados'!$D$10:$D$106,'[22]Conferência de Dados'!$D$111:$D$114,'[22]Conferência de Dados'!$D$117:$D$120</definedName>
    <definedName name="CAMPOS_EDICAO" localSheetId="19">'[22]Conferência de Dados'!$D$10:$D$106,'[22]Conferência de Dados'!$D$111:$D$114,'[22]Conferência de Dados'!$D$117:$D$120</definedName>
    <definedName name="CAMPOS_EDICAO" localSheetId="21">'[22]Conferência de Dados'!$D$10:$D$106,'[22]Conferência de Dados'!$D$111:$D$114,'[22]Conferência de Dados'!$D$117:$D$120</definedName>
    <definedName name="CAMPOS_EDICAO" localSheetId="20">'[22]Conferência de Dados'!$D$10:$D$106,'[22]Conferência de Dados'!$D$111:$D$114,'[22]Conferência de Dados'!$D$117:$D$120</definedName>
    <definedName name="CAMPOS_EDICAO" localSheetId="18">'[22]Conferência de Dados'!$D$10:$D$106,'[22]Conferência de Dados'!$D$111:$D$114,'[22]Conferência de Dados'!$D$117:$D$120</definedName>
    <definedName name="CAMPOS_EDICAO" localSheetId="17">'[22]Conferência de Dados'!$D$10:$D$106,'[22]Conferência de Dados'!$D$111:$D$114,'[22]Conferência de Dados'!$D$117:$D$120</definedName>
    <definedName name="CAMPOS_EDICAO" localSheetId="15">'[22]Conferência de Dados'!$D$10:$D$106,'[22]Conferência de Dados'!$D$111:$D$114,'[22]Conferência de Dados'!$D$117:$D$120</definedName>
    <definedName name="CAMPOS_EDICAO" localSheetId="12">'[22]Conferência de Dados'!$D$10:$D$106,'[22]Conferência de Dados'!$D$111:$D$114,'[22]Conferência de Dados'!$D$117:$D$120</definedName>
    <definedName name="CAMPOS_EDICAO" localSheetId="38">'[22]Conferência de Dados'!$D$10:$D$106,'[22]Conferência de Dados'!$D$111:$D$114,'[22]Conferência de Dados'!$D$117:$D$120</definedName>
    <definedName name="CAMPOS_EDICAO" localSheetId="37">'[22]Conferência de Dados'!$D$10:$D$106,'[22]Conferência de Dados'!$D$111:$D$114,'[22]Conferência de Dados'!$D$117:$D$120</definedName>
    <definedName name="CAMPOS_EDICAO" localSheetId="36">'[22]Conferência de Dados'!$D$10:$D$106,'[22]Conferência de Dados'!$D$111:$D$114,'[22]Conferência de Dados'!$D$117:$D$120</definedName>
    <definedName name="CAMPOS_EDICAO" localSheetId="34">'[22]Conferência de Dados'!$D$10:$D$106,'[22]Conferência de Dados'!$D$111:$D$114,'[22]Conferência de Dados'!$D$117:$D$120</definedName>
    <definedName name="CAMPOS_EDICAO" localSheetId="35">'[22]Conferência de Dados'!$D$10:$D$106,'[22]Conferência de Dados'!$D$111:$D$114,'[22]Conferência de Dados'!$D$117:$D$120</definedName>
    <definedName name="CAMPOS_EDICAO" localSheetId="30">'[22]Conferência de Dados'!$D$10:$D$106,'[22]Conferência de Dados'!$D$111:$D$114,'[22]Conferência de Dados'!$D$117:$D$120</definedName>
    <definedName name="CAMPOS_EDICAO" localSheetId="1">#REF!,#REF!,#REF!</definedName>
    <definedName name="CAMPOS_EDICAO">#REF!,#REF!,#REF!</definedName>
    <definedName name="CANCELADA">#REF!</definedName>
    <definedName name="CANTEIRO">#REF!</definedName>
    <definedName name="CANTEIRO___0">#REF!</definedName>
    <definedName name="CAP">#REF!</definedName>
    <definedName name="CAPA" localSheetId="25" hidden="1">{#N/A,#N/A,TRUE,"Serviços"}</definedName>
    <definedName name="CAPA" localSheetId="16" hidden="1">{#N/A,#N/A,TRUE,"Serviços"}</definedName>
    <definedName name="CAPA" localSheetId="14" hidden="1">{#N/A,#N/A,TRUE,"Serviços"}</definedName>
    <definedName name="CAPA" localSheetId="13" hidden="1">{#N/A,#N/A,TRUE,"Serviços"}</definedName>
    <definedName name="CAPA" localSheetId="11" hidden="1">{#N/A,#N/A,TRUE,"Serviços"}</definedName>
    <definedName name="CAPA" localSheetId="10" hidden="1">{#N/A,#N/A,TRUE,"Serviços"}</definedName>
    <definedName name="CAPA" localSheetId="9" hidden="1">{#N/A,#N/A,TRUE,"Serviços"}</definedName>
    <definedName name="CAPA" localSheetId="8" hidden="1">{#N/A,#N/A,TRUE,"Serviços"}</definedName>
    <definedName name="CAPA" localSheetId="7" hidden="1">{#N/A,#N/A,TRUE,"Serviços"}</definedName>
    <definedName name="CAPA" localSheetId="33" hidden="1">{#N/A,#N/A,TRUE,"Serviços"}</definedName>
    <definedName name="CAPA" localSheetId="32" hidden="1">{#N/A,#N/A,TRUE,"Serviços"}</definedName>
    <definedName name="CAPA" localSheetId="31" hidden="1">{#N/A,#N/A,TRUE,"Serviços"}</definedName>
    <definedName name="CAPA" localSheetId="29" hidden="1">{#N/A,#N/A,TRUE,"Serviços"}</definedName>
    <definedName name="CAPA" localSheetId="28" hidden="1">{#N/A,#N/A,TRUE,"Serviços"}</definedName>
    <definedName name="CAPA" localSheetId="27" hidden="1">{#N/A,#N/A,TRUE,"Serviços"}</definedName>
    <definedName name="CAPA" localSheetId="24" hidden="1">{#N/A,#N/A,TRUE,"Serviços"}</definedName>
    <definedName name="CAPA" localSheetId="26" hidden="1">{#N/A,#N/A,TRUE,"Serviços"}</definedName>
    <definedName name="CAPA" localSheetId="23" hidden="1">{#N/A,#N/A,TRUE,"Serviços"}</definedName>
    <definedName name="CAPA" localSheetId="22" hidden="1">{#N/A,#N/A,TRUE,"Serviços"}</definedName>
    <definedName name="CAPA" localSheetId="19" hidden="1">{#N/A,#N/A,TRUE,"Serviços"}</definedName>
    <definedName name="CAPA" localSheetId="21" hidden="1">{#N/A,#N/A,TRUE,"Serviços"}</definedName>
    <definedName name="CAPA" localSheetId="20" hidden="1">{#N/A,#N/A,TRUE,"Serviços"}</definedName>
    <definedName name="CAPA" localSheetId="18" hidden="1">{#N/A,#N/A,TRUE,"Serviços"}</definedName>
    <definedName name="CAPA" localSheetId="17" hidden="1">{#N/A,#N/A,TRUE,"Serviços"}</definedName>
    <definedName name="CAPA" localSheetId="15" hidden="1">{#N/A,#N/A,TRUE,"Serviços"}</definedName>
    <definedName name="CAPA" localSheetId="12" hidden="1">{#N/A,#N/A,TRUE,"Serviços"}</definedName>
    <definedName name="CAPA" localSheetId="38" hidden="1">{#N/A,#N/A,TRUE,"Serviços"}</definedName>
    <definedName name="CAPA" localSheetId="37" hidden="1">{#N/A,#N/A,TRUE,"Serviços"}</definedName>
    <definedName name="CAPA" localSheetId="36" hidden="1">{#N/A,#N/A,TRUE,"Serviços"}</definedName>
    <definedName name="CAPA" localSheetId="34" hidden="1">{#N/A,#N/A,TRUE,"Serviços"}</definedName>
    <definedName name="CAPA" localSheetId="35" hidden="1">{#N/A,#N/A,TRUE,"Serviços"}</definedName>
    <definedName name="CAPA" localSheetId="30" hidden="1">{#N/A,#N/A,TRUE,"Serviços"}</definedName>
    <definedName name="CAPA" hidden="1">{#N/A,#N/A,TRUE,"Serviços"}</definedName>
    <definedName name="capa1" localSheetId="25" hidden="1">{#N/A,#N/A,TRUE,"Serviços"}</definedName>
    <definedName name="capa1" localSheetId="16" hidden="1">{#N/A,#N/A,TRUE,"Serviços"}</definedName>
    <definedName name="capa1" localSheetId="14" hidden="1">{#N/A,#N/A,TRUE,"Serviços"}</definedName>
    <definedName name="capa1" localSheetId="13" hidden="1">{#N/A,#N/A,TRUE,"Serviços"}</definedName>
    <definedName name="capa1" localSheetId="11" hidden="1">{#N/A,#N/A,TRUE,"Serviços"}</definedName>
    <definedName name="capa1" localSheetId="10" hidden="1">{#N/A,#N/A,TRUE,"Serviços"}</definedName>
    <definedName name="capa1" localSheetId="9" hidden="1">{#N/A,#N/A,TRUE,"Serviços"}</definedName>
    <definedName name="capa1" localSheetId="8" hidden="1">{#N/A,#N/A,TRUE,"Serviços"}</definedName>
    <definedName name="capa1" localSheetId="7" hidden="1">{#N/A,#N/A,TRUE,"Serviços"}</definedName>
    <definedName name="capa1" localSheetId="33" hidden="1">{#N/A,#N/A,TRUE,"Serviços"}</definedName>
    <definedName name="capa1" localSheetId="32" hidden="1">{#N/A,#N/A,TRUE,"Serviços"}</definedName>
    <definedName name="capa1" localSheetId="31" hidden="1">{#N/A,#N/A,TRUE,"Serviços"}</definedName>
    <definedName name="capa1" localSheetId="29" hidden="1">{#N/A,#N/A,TRUE,"Serviços"}</definedName>
    <definedName name="capa1" localSheetId="28" hidden="1">{#N/A,#N/A,TRUE,"Serviços"}</definedName>
    <definedName name="capa1" localSheetId="27" hidden="1">{#N/A,#N/A,TRUE,"Serviços"}</definedName>
    <definedName name="capa1" localSheetId="24" hidden="1">{#N/A,#N/A,TRUE,"Serviços"}</definedName>
    <definedName name="capa1" localSheetId="26" hidden="1">{#N/A,#N/A,TRUE,"Serviços"}</definedName>
    <definedName name="capa1" localSheetId="23" hidden="1">{#N/A,#N/A,TRUE,"Serviços"}</definedName>
    <definedName name="capa1" localSheetId="22" hidden="1">{#N/A,#N/A,TRUE,"Serviços"}</definedName>
    <definedName name="capa1" localSheetId="19" hidden="1">{#N/A,#N/A,TRUE,"Serviços"}</definedName>
    <definedName name="capa1" localSheetId="21" hidden="1">{#N/A,#N/A,TRUE,"Serviços"}</definedName>
    <definedName name="capa1" localSheetId="20" hidden="1">{#N/A,#N/A,TRUE,"Serviços"}</definedName>
    <definedName name="capa1" localSheetId="18" hidden="1">{#N/A,#N/A,TRUE,"Serviços"}</definedName>
    <definedName name="capa1" localSheetId="17" hidden="1">{#N/A,#N/A,TRUE,"Serviços"}</definedName>
    <definedName name="capa1" localSheetId="15" hidden="1">{#N/A,#N/A,TRUE,"Serviços"}</definedName>
    <definedName name="capa1" localSheetId="12" hidden="1">{#N/A,#N/A,TRUE,"Serviços"}</definedName>
    <definedName name="capa1" localSheetId="38" hidden="1">{#N/A,#N/A,TRUE,"Serviços"}</definedName>
    <definedName name="capa1" localSheetId="37" hidden="1">{#N/A,#N/A,TRUE,"Serviços"}</definedName>
    <definedName name="capa1" localSheetId="36" hidden="1">{#N/A,#N/A,TRUE,"Serviços"}</definedName>
    <definedName name="capa1" localSheetId="34" hidden="1">{#N/A,#N/A,TRUE,"Serviços"}</definedName>
    <definedName name="capa1" localSheetId="35" hidden="1">{#N/A,#N/A,TRUE,"Serviços"}</definedName>
    <definedName name="capa1" localSheetId="30" hidden="1">{#N/A,#N/A,TRUE,"Serviços"}</definedName>
    <definedName name="capa1" hidden="1">{#N/A,#N/A,TRUE,"Serviços"}</definedName>
    <definedName name="capa2" localSheetId="25" hidden="1">{#N/A,#N/A,TRUE,"Serviços"}</definedName>
    <definedName name="capa2" localSheetId="16" hidden="1">{#N/A,#N/A,TRUE,"Serviços"}</definedName>
    <definedName name="capa2" localSheetId="14" hidden="1">{#N/A,#N/A,TRUE,"Serviços"}</definedName>
    <definedName name="capa2" localSheetId="13" hidden="1">{#N/A,#N/A,TRUE,"Serviços"}</definedName>
    <definedName name="capa2" localSheetId="11" hidden="1">{#N/A,#N/A,TRUE,"Serviços"}</definedName>
    <definedName name="capa2" localSheetId="10" hidden="1">{#N/A,#N/A,TRUE,"Serviços"}</definedName>
    <definedName name="capa2" localSheetId="9" hidden="1">{#N/A,#N/A,TRUE,"Serviços"}</definedName>
    <definedName name="capa2" localSheetId="8" hidden="1">{#N/A,#N/A,TRUE,"Serviços"}</definedName>
    <definedName name="capa2" localSheetId="7" hidden="1">{#N/A,#N/A,TRUE,"Serviços"}</definedName>
    <definedName name="capa2" localSheetId="33" hidden="1">{#N/A,#N/A,TRUE,"Serviços"}</definedName>
    <definedName name="capa2" localSheetId="32" hidden="1">{#N/A,#N/A,TRUE,"Serviços"}</definedName>
    <definedName name="capa2" localSheetId="31" hidden="1">{#N/A,#N/A,TRUE,"Serviços"}</definedName>
    <definedName name="capa2" localSheetId="29" hidden="1">{#N/A,#N/A,TRUE,"Serviços"}</definedName>
    <definedName name="capa2" localSheetId="28" hidden="1">{#N/A,#N/A,TRUE,"Serviços"}</definedName>
    <definedName name="capa2" localSheetId="27" hidden="1">{#N/A,#N/A,TRUE,"Serviços"}</definedName>
    <definedName name="capa2" localSheetId="24" hidden="1">{#N/A,#N/A,TRUE,"Serviços"}</definedName>
    <definedName name="capa2" localSheetId="26" hidden="1">{#N/A,#N/A,TRUE,"Serviços"}</definedName>
    <definedName name="capa2" localSheetId="23" hidden="1">{#N/A,#N/A,TRUE,"Serviços"}</definedName>
    <definedName name="capa2" localSheetId="22" hidden="1">{#N/A,#N/A,TRUE,"Serviços"}</definedName>
    <definedName name="capa2" localSheetId="19" hidden="1">{#N/A,#N/A,TRUE,"Serviços"}</definedName>
    <definedName name="capa2" localSheetId="21" hidden="1">{#N/A,#N/A,TRUE,"Serviços"}</definedName>
    <definedName name="capa2" localSheetId="20" hidden="1">{#N/A,#N/A,TRUE,"Serviços"}</definedName>
    <definedName name="capa2" localSheetId="18" hidden="1">{#N/A,#N/A,TRUE,"Serviços"}</definedName>
    <definedName name="capa2" localSheetId="17" hidden="1">{#N/A,#N/A,TRUE,"Serviços"}</definedName>
    <definedName name="capa2" localSheetId="15" hidden="1">{#N/A,#N/A,TRUE,"Serviços"}</definedName>
    <definedName name="capa2" localSheetId="12" hidden="1">{#N/A,#N/A,TRUE,"Serviços"}</definedName>
    <definedName name="capa2" localSheetId="38" hidden="1">{#N/A,#N/A,TRUE,"Serviços"}</definedName>
    <definedName name="capa2" localSheetId="37" hidden="1">{#N/A,#N/A,TRUE,"Serviços"}</definedName>
    <definedName name="capa2" localSheetId="36" hidden="1">{#N/A,#N/A,TRUE,"Serviços"}</definedName>
    <definedName name="capa2" localSheetId="34" hidden="1">{#N/A,#N/A,TRUE,"Serviços"}</definedName>
    <definedName name="capa2" localSheetId="35" hidden="1">{#N/A,#N/A,TRUE,"Serviços"}</definedName>
    <definedName name="capa2" localSheetId="30" hidden="1">{#N/A,#N/A,TRUE,"Serviços"}</definedName>
    <definedName name="capa2" hidden="1">{#N/A,#N/A,TRUE,"Serviços"}</definedName>
    <definedName name="capacitação" localSheetId="25" hidden="1">{"'gráf jan00'!$A$1:$AK$41"}</definedName>
    <definedName name="capacitação" localSheetId="16" hidden="1">{"'gráf jan00'!$A$1:$AK$41"}</definedName>
    <definedName name="capacitação" localSheetId="14" hidden="1">{"'gráf jan00'!$A$1:$AK$41"}</definedName>
    <definedName name="capacitação" localSheetId="13" hidden="1">{"'gráf jan00'!$A$1:$AK$41"}</definedName>
    <definedName name="capacitação" localSheetId="11" hidden="1">{"'gráf jan00'!$A$1:$AK$41"}</definedName>
    <definedName name="capacitação" localSheetId="10" hidden="1">{"'gráf jan00'!$A$1:$AK$41"}</definedName>
    <definedName name="capacitação" localSheetId="9" hidden="1">{"'gráf jan00'!$A$1:$AK$41"}</definedName>
    <definedName name="capacitação" localSheetId="8" hidden="1">{"'gráf jan00'!$A$1:$AK$41"}</definedName>
    <definedName name="capacitação" localSheetId="7" hidden="1">{"'gráf jan00'!$A$1:$AK$41"}</definedName>
    <definedName name="capacitação" localSheetId="33" hidden="1">{"'gráf jan00'!$A$1:$AK$41"}</definedName>
    <definedName name="capacitação" localSheetId="32" hidden="1">{"'gráf jan00'!$A$1:$AK$41"}</definedName>
    <definedName name="capacitação" localSheetId="31" hidden="1">{"'gráf jan00'!$A$1:$AK$41"}</definedName>
    <definedName name="capacitação" localSheetId="29" hidden="1">{"'gráf jan00'!$A$1:$AK$41"}</definedName>
    <definedName name="capacitação" localSheetId="28" hidden="1">{"'gráf jan00'!$A$1:$AK$41"}</definedName>
    <definedName name="capacitação" localSheetId="27" hidden="1">{"'gráf jan00'!$A$1:$AK$41"}</definedName>
    <definedName name="capacitação" localSheetId="24" hidden="1">{"'gráf jan00'!$A$1:$AK$41"}</definedName>
    <definedName name="capacitação" localSheetId="26" hidden="1">{"'gráf jan00'!$A$1:$AK$41"}</definedName>
    <definedName name="capacitação" localSheetId="23" hidden="1">{"'gráf jan00'!$A$1:$AK$41"}</definedName>
    <definedName name="capacitação" localSheetId="22" hidden="1">{"'gráf jan00'!$A$1:$AK$41"}</definedName>
    <definedName name="capacitação" localSheetId="19" hidden="1">{"'gráf jan00'!$A$1:$AK$41"}</definedName>
    <definedName name="capacitação" localSheetId="21" hidden="1">{"'gráf jan00'!$A$1:$AK$41"}</definedName>
    <definedName name="capacitação" localSheetId="20" hidden="1">{"'gráf jan00'!$A$1:$AK$41"}</definedName>
    <definedName name="capacitação" localSheetId="18" hidden="1">{"'gráf jan00'!$A$1:$AK$41"}</definedName>
    <definedName name="capacitação" localSheetId="17" hidden="1">{"'gráf jan00'!$A$1:$AK$41"}</definedName>
    <definedName name="capacitação" localSheetId="15" hidden="1">{"'gráf jan00'!$A$1:$AK$41"}</definedName>
    <definedName name="capacitação" localSheetId="12" hidden="1">{"'gráf jan00'!$A$1:$AK$41"}</definedName>
    <definedName name="capacitação" localSheetId="38" hidden="1">{"'gráf jan00'!$A$1:$AK$41"}</definedName>
    <definedName name="capacitação" localSheetId="37" hidden="1">{"'gráf jan00'!$A$1:$AK$41"}</definedName>
    <definedName name="capacitação" localSheetId="36" hidden="1">{"'gráf jan00'!$A$1:$AK$41"}</definedName>
    <definedName name="capacitação" localSheetId="34" hidden="1">{"'gráf jan00'!$A$1:$AK$41"}</definedName>
    <definedName name="capacitação" localSheetId="35" hidden="1">{"'gráf jan00'!$A$1:$AK$41"}</definedName>
    <definedName name="capacitação" localSheetId="30" hidden="1">{"'gráf jan00'!$A$1:$AK$41"}</definedName>
    <definedName name="capacitação" hidden="1">{"'gráf jan00'!$A$1:$AK$41"}</definedName>
    <definedName name="CAPAT">#REF!</definedName>
    <definedName name="CAPTAÇÃ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" localSheetId="25" hidden="1">{#N/A,#N/A,FALSE,"PCOL"}</definedName>
    <definedName name="car" localSheetId="16" hidden="1">{#N/A,#N/A,FALSE,"PCOL"}</definedName>
    <definedName name="car" localSheetId="14" hidden="1">{#N/A,#N/A,FALSE,"PCOL"}</definedName>
    <definedName name="car" localSheetId="13" hidden="1">{#N/A,#N/A,FALSE,"PCOL"}</definedName>
    <definedName name="car" localSheetId="11" hidden="1">{#N/A,#N/A,FALSE,"PCOL"}</definedName>
    <definedName name="car" localSheetId="10" hidden="1">{#N/A,#N/A,FALSE,"PCOL"}</definedName>
    <definedName name="car" localSheetId="9" hidden="1">{#N/A,#N/A,FALSE,"PCOL"}</definedName>
    <definedName name="car" localSheetId="8" hidden="1">{#N/A,#N/A,FALSE,"PCOL"}</definedName>
    <definedName name="car" localSheetId="7" hidden="1">{#N/A,#N/A,FALSE,"PCOL"}</definedName>
    <definedName name="car" localSheetId="33" hidden="1">{#N/A,#N/A,FALSE,"PCOL"}</definedName>
    <definedName name="car" localSheetId="32" hidden="1">{#N/A,#N/A,FALSE,"PCOL"}</definedName>
    <definedName name="car" localSheetId="31" hidden="1">{#N/A,#N/A,FALSE,"PCOL"}</definedName>
    <definedName name="car" localSheetId="29" hidden="1">{#N/A,#N/A,FALSE,"PCOL"}</definedName>
    <definedName name="car" localSheetId="28" hidden="1">{#N/A,#N/A,FALSE,"PCOL"}</definedName>
    <definedName name="car" localSheetId="27" hidden="1">{#N/A,#N/A,FALSE,"PCOL"}</definedName>
    <definedName name="car" localSheetId="24" hidden="1">{#N/A,#N/A,FALSE,"PCOL"}</definedName>
    <definedName name="car" localSheetId="26" hidden="1">{#N/A,#N/A,FALSE,"PCOL"}</definedName>
    <definedName name="car" localSheetId="23" hidden="1">{#N/A,#N/A,FALSE,"PCOL"}</definedName>
    <definedName name="car" localSheetId="22" hidden="1">{#N/A,#N/A,FALSE,"PCOL"}</definedName>
    <definedName name="car" localSheetId="19" hidden="1">{#N/A,#N/A,FALSE,"PCOL"}</definedName>
    <definedName name="car" localSheetId="21" hidden="1">{#N/A,#N/A,FALSE,"PCOL"}</definedName>
    <definedName name="car" localSheetId="20" hidden="1">{#N/A,#N/A,FALSE,"PCOL"}</definedName>
    <definedName name="car" localSheetId="18" hidden="1">{#N/A,#N/A,FALSE,"PCOL"}</definedName>
    <definedName name="car" localSheetId="17" hidden="1">{#N/A,#N/A,FALSE,"PCOL"}</definedName>
    <definedName name="car" localSheetId="15" hidden="1">{#N/A,#N/A,FALSE,"PCOL"}</definedName>
    <definedName name="car" localSheetId="12" hidden="1">{#N/A,#N/A,FALSE,"PCOL"}</definedName>
    <definedName name="car" localSheetId="38" hidden="1">{#N/A,#N/A,FALSE,"PCOL"}</definedName>
    <definedName name="car" localSheetId="37" hidden="1">{#N/A,#N/A,FALSE,"PCOL"}</definedName>
    <definedName name="car" localSheetId="36" hidden="1">{#N/A,#N/A,FALSE,"PCOL"}</definedName>
    <definedName name="car" localSheetId="34" hidden="1">{#N/A,#N/A,FALSE,"PCOL"}</definedName>
    <definedName name="car" localSheetId="35" hidden="1">{#N/A,#N/A,FALSE,"PCOL"}</definedName>
    <definedName name="car" localSheetId="30" hidden="1">{#N/A,#N/A,FALSE,"PCOL"}</definedName>
    <definedName name="car" hidden="1">{#N/A,#N/A,FALSE,"PCOL"}</definedName>
    <definedName name="Carros">#REF!</definedName>
    <definedName name="Carros1">#REF!</definedName>
    <definedName name="CASH_FLOW">#REF!</definedName>
    <definedName name="CBR">#REF!</definedName>
    <definedName name="CBSTabCircuitos">#REF!</definedName>
    <definedName name="çç" localSheetId="25" hidden="1">{"'REL CUSTODIF'!$B$1:$H$72"}</definedName>
    <definedName name="çç" localSheetId="16" hidden="1">{"'REL CUSTODIF'!$B$1:$H$72"}</definedName>
    <definedName name="çç" localSheetId="14" hidden="1">{"'REL CUSTODIF'!$B$1:$H$72"}</definedName>
    <definedName name="çç" localSheetId="13" hidden="1">{"'REL CUSTODIF'!$B$1:$H$72"}</definedName>
    <definedName name="çç" localSheetId="11" hidden="1">{"'REL CUSTODIF'!$B$1:$H$72"}</definedName>
    <definedName name="çç" localSheetId="10" hidden="1">{"'REL CUSTODIF'!$B$1:$H$72"}</definedName>
    <definedName name="çç" localSheetId="9" hidden="1">{"'REL CUSTODIF'!$B$1:$H$72"}</definedName>
    <definedName name="çç" localSheetId="8" hidden="1">{"'REL CUSTODIF'!$B$1:$H$72"}</definedName>
    <definedName name="çç" localSheetId="7" hidden="1">{"'REL CUSTODIF'!$B$1:$H$72"}</definedName>
    <definedName name="çç" localSheetId="33" hidden="1">{"'REL CUSTODIF'!$B$1:$H$72"}</definedName>
    <definedName name="çç" localSheetId="32" hidden="1">{"'REL CUSTODIF'!$B$1:$H$72"}</definedName>
    <definedName name="çç" localSheetId="31" hidden="1">{"'REL CUSTODIF'!$B$1:$H$72"}</definedName>
    <definedName name="çç" localSheetId="29" hidden="1">{"'REL CUSTODIF'!$B$1:$H$72"}</definedName>
    <definedName name="çç" localSheetId="28" hidden="1">{"'REL CUSTODIF'!$B$1:$H$72"}</definedName>
    <definedName name="çç" localSheetId="27" hidden="1">{"'REL CUSTODIF'!$B$1:$H$72"}</definedName>
    <definedName name="çç" localSheetId="24" hidden="1">{"'REL CUSTODIF'!$B$1:$H$72"}</definedName>
    <definedName name="çç" localSheetId="26" hidden="1">{"'REL CUSTODIF'!$B$1:$H$72"}</definedName>
    <definedName name="çç" localSheetId="23" hidden="1">{"'REL CUSTODIF'!$B$1:$H$72"}</definedName>
    <definedName name="çç" localSheetId="22" hidden="1">{"'REL CUSTODIF'!$B$1:$H$72"}</definedName>
    <definedName name="çç" localSheetId="19" hidden="1">{"'REL CUSTODIF'!$B$1:$H$72"}</definedName>
    <definedName name="çç" localSheetId="21" hidden="1">{"'REL CUSTODIF'!$B$1:$H$72"}</definedName>
    <definedName name="çç" localSheetId="20" hidden="1">{"'REL CUSTODIF'!$B$1:$H$72"}</definedName>
    <definedName name="çç" localSheetId="18" hidden="1">{"'REL CUSTODIF'!$B$1:$H$72"}</definedName>
    <definedName name="çç" localSheetId="17" hidden="1">{"'REL CUSTODIF'!$B$1:$H$72"}</definedName>
    <definedName name="çç" localSheetId="15" hidden="1">{"'REL CUSTODIF'!$B$1:$H$72"}</definedName>
    <definedName name="çç" localSheetId="12" hidden="1">{"'REL CUSTODIF'!$B$1:$H$72"}</definedName>
    <definedName name="çç" localSheetId="38" hidden="1">{"'REL CUSTODIF'!$B$1:$H$72"}</definedName>
    <definedName name="çç" localSheetId="37" hidden="1">{"'REL CUSTODIF'!$B$1:$H$72"}</definedName>
    <definedName name="çç" localSheetId="36" hidden="1">{"'REL CUSTODIF'!$B$1:$H$72"}</definedName>
    <definedName name="çç" localSheetId="34" hidden="1">{"'REL CUSTODIF'!$B$1:$H$72"}</definedName>
    <definedName name="çç" localSheetId="35" hidden="1">{"'REL CUSTODIF'!$B$1:$H$72"}</definedName>
    <definedName name="çç" localSheetId="30" hidden="1">{"'REL CUSTODIF'!$B$1:$H$72"}</definedName>
    <definedName name="çç" hidden="1">{"'REL CUSTODIF'!$B$1:$H$72"}</definedName>
    <definedName name="ccc" localSheetId="25" hidden="1">{#N/A,#N/A,FALSE,"CW Summary";#N/A,#N/A,FALSE,"Weekly Tracking";#N/A,#N/A,FALSE,"MSA";#N/A,#N/A,FALSE,"Parts";#N/A,#N/A,FALSE,"RS";#N/A,#N/A,FALSE,"Mods";#N/A,#N/A,FALSE,"GEVISA"}</definedName>
    <definedName name="ccc" localSheetId="16" hidden="1">{#N/A,#N/A,FALSE,"CW Summary";#N/A,#N/A,FALSE,"Weekly Tracking";#N/A,#N/A,FALSE,"MSA";#N/A,#N/A,FALSE,"Parts";#N/A,#N/A,FALSE,"RS";#N/A,#N/A,FALSE,"Mods";#N/A,#N/A,FALSE,"GEVISA"}</definedName>
    <definedName name="ccc" localSheetId="14" hidden="1">{#N/A,#N/A,FALSE,"CW Summary";#N/A,#N/A,FALSE,"Weekly Tracking";#N/A,#N/A,FALSE,"MSA";#N/A,#N/A,FALSE,"Parts";#N/A,#N/A,FALSE,"RS";#N/A,#N/A,FALSE,"Mods";#N/A,#N/A,FALSE,"GEVISA"}</definedName>
    <definedName name="ccc" localSheetId="13" hidden="1">{#N/A,#N/A,FALSE,"CW Summary";#N/A,#N/A,FALSE,"Weekly Tracking";#N/A,#N/A,FALSE,"MSA";#N/A,#N/A,FALSE,"Parts";#N/A,#N/A,FALSE,"RS";#N/A,#N/A,FALSE,"Mods";#N/A,#N/A,FALSE,"GEVISA"}</definedName>
    <definedName name="ccc" localSheetId="11" hidden="1">{#N/A,#N/A,FALSE,"CW Summary";#N/A,#N/A,FALSE,"Weekly Tracking";#N/A,#N/A,FALSE,"MSA";#N/A,#N/A,FALSE,"Parts";#N/A,#N/A,FALSE,"RS";#N/A,#N/A,FALSE,"Mods";#N/A,#N/A,FALSE,"GEVISA"}</definedName>
    <definedName name="ccc" localSheetId="10" hidden="1">{#N/A,#N/A,FALSE,"CW Summary";#N/A,#N/A,FALSE,"Weekly Tracking";#N/A,#N/A,FALSE,"MSA";#N/A,#N/A,FALSE,"Parts";#N/A,#N/A,FALSE,"RS";#N/A,#N/A,FALSE,"Mods";#N/A,#N/A,FALSE,"GEVISA"}</definedName>
    <definedName name="ccc" localSheetId="9" hidden="1">{#N/A,#N/A,FALSE,"CW Summary";#N/A,#N/A,FALSE,"Weekly Tracking";#N/A,#N/A,FALSE,"MSA";#N/A,#N/A,FALSE,"Parts";#N/A,#N/A,FALSE,"RS";#N/A,#N/A,FALSE,"Mods";#N/A,#N/A,FALSE,"GEVISA"}</definedName>
    <definedName name="ccc" localSheetId="8" hidden="1">{#N/A,#N/A,FALSE,"CW Summary";#N/A,#N/A,FALSE,"Weekly Tracking";#N/A,#N/A,FALSE,"MSA";#N/A,#N/A,FALSE,"Parts";#N/A,#N/A,FALSE,"RS";#N/A,#N/A,FALSE,"Mods";#N/A,#N/A,FALSE,"GEVISA"}</definedName>
    <definedName name="ccc" localSheetId="7" hidden="1">{#N/A,#N/A,FALSE,"CW Summary";#N/A,#N/A,FALSE,"Weekly Tracking";#N/A,#N/A,FALSE,"MSA";#N/A,#N/A,FALSE,"Parts";#N/A,#N/A,FALSE,"RS";#N/A,#N/A,FALSE,"Mods";#N/A,#N/A,FALSE,"GEVISA"}</definedName>
    <definedName name="ccc" localSheetId="33" hidden="1">{#N/A,#N/A,FALSE,"CW Summary";#N/A,#N/A,FALSE,"Weekly Tracking";#N/A,#N/A,FALSE,"MSA";#N/A,#N/A,FALSE,"Parts";#N/A,#N/A,FALSE,"RS";#N/A,#N/A,FALSE,"Mods";#N/A,#N/A,FALSE,"GEVISA"}</definedName>
    <definedName name="ccc" localSheetId="32" hidden="1">{#N/A,#N/A,FALSE,"CW Summary";#N/A,#N/A,FALSE,"Weekly Tracking";#N/A,#N/A,FALSE,"MSA";#N/A,#N/A,FALSE,"Parts";#N/A,#N/A,FALSE,"RS";#N/A,#N/A,FALSE,"Mods";#N/A,#N/A,FALSE,"GEVISA"}</definedName>
    <definedName name="ccc" localSheetId="31" hidden="1">{#N/A,#N/A,FALSE,"CW Summary";#N/A,#N/A,FALSE,"Weekly Tracking";#N/A,#N/A,FALSE,"MSA";#N/A,#N/A,FALSE,"Parts";#N/A,#N/A,FALSE,"RS";#N/A,#N/A,FALSE,"Mods";#N/A,#N/A,FALSE,"GEVISA"}</definedName>
    <definedName name="ccc" localSheetId="29" hidden="1">{#N/A,#N/A,FALSE,"CW Summary";#N/A,#N/A,FALSE,"Weekly Tracking";#N/A,#N/A,FALSE,"MSA";#N/A,#N/A,FALSE,"Parts";#N/A,#N/A,FALSE,"RS";#N/A,#N/A,FALSE,"Mods";#N/A,#N/A,FALSE,"GEVISA"}</definedName>
    <definedName name="ccc" localSheetId="28" hidden="1">{#N/A,#N/A,FALSE,"CW Summary";#N/A,#N/A,FALSE,"Weekly Tracking";#N/A,#N/A,FALSE,"MSA";#N/A,#N/A,FALSE,"Parts";#N/A,#N/A,FALSE,"RS";#N/A,#N/A,FALSE,"Mods";#N/A,#N/A,FALSE,"GEVISA"}</definedName>
    <definedName name="ccc" localSheetId="27" hidden="1">{#N/A,#N/A,FALSE,"CW Summary";#N/A,#N/A,FALSE,"Weekly Tracking";#N/A,#N/A,FALSE,"MSA";#N/A,#N/A,FALSE,"Parts";#N/A,#N/A,FALSE,"RS";#N/A,#N/A,FALSE,"Mods";#N/A,#N/A,FALSE,"GEVISA"}</definedName>
    <definedName name="ccc" localSheetId="24" hidden="1">{#N/A,#N/A,FALSE,"CW Summary";#N/A,#N/A,FALSE,"Weekly Tracking";#N/A,#N/A,FALSE,"MSA";#N/A,#N/A,FALSE,"Parts";#N/A,#N/A,FALSE,"RS";#N/A,#N/A,FALSE,"Mods";#N/A,#N/A,FALSE,"GEVISA"}</definedName>
    <definedName name="ccc" localSheetId="26" hidden="1">{#N/A,#N/A,FALSE,"CW Summary";#N/A,#N/A,FALSE,"Weekly Tracking";#N/A,#N/A,FALSE,"MSA";#N/A,#N/A,FALSE,"Parts";#N/A,#N/A,FALSE,"RS";#N/A,#N/A,FALSE,"Mods";#N/A,#N/A,FALSE,"GEVISA"}</definedName>
    <definedName name="ccc" localSheetId="23" hidden="1">{#N/A,#N/A,FALSE,"CW Summary";#N/A,#N/A,FALSE,"Weekly Tracking";#N/A,#N/A,FALSE,"MSA";#N/A,#N/A,FALSE,"Parts";#N/A,#N/A,FALSE,"RS";#N/A,#N/A,FALSE,"Mods";#N/A,#N/A,FALSE,"GEVISA"}</definedName>
    <definedName name="ccc" localSheetId="22" hidden="1">{#N/A,#N/A,FALSE,"CW Summary";#N/A,#N/A,FALSE,"Weekly Tracking";#N/A,#N/A,FALSE,"MSA";#N/A,#N/A,FALSE,"Parts";#N/A,#N/A,FALSE,"RS";#N/A,#N/A,FALSE,"Mods";#N/A,#N/A,FALSE,"GEVISA"}</definedName>
    <definedName name="ccc" localSheetId="19" hidden="1">{#N/A,#N/A,FALSE,"CW Summary";#N/A,#N/A,FALSE,"Weekly Tracking";#N/A,#N/A,FALSE,"MSA";#N/A,#N/A,FALSE,"Parts";#N/A,#N/A,FALSE,"RS";#N/A,#N/A,FALSE,"Mods";#N/A,#N/A,FALSE,"GEVISA"}</definedName>
    <definedName name="ccc" localSheetId="21" hidden="1">{#N/A,#N/A,FALSE,"CW Summary";#N/A,#N/A,FALSE,"Weekly Tracking";#N/A,#N/A,FALSE,"MSA";#N/A,#N/A,FALSE,"Parts";#N/A,#N/A,FALSE,"RS";#N/A,#N/A,FALSE,"Mods";#N/A,#N/A,FALSE,"GEVISA"}</definedName>
    <definedName name="ccc" localSheetId="20" hidden="1">{#N/A,#N/A,FALSE,"CW Summary";#N/A,#N/A,FALSE,"Weekly Tracking";#N/A,#N/A,FALSE,"MSA";#N/A,#N/A,FALSE,"Parts";#N/A,#N/A,FALSE,"RS";#N/A,#N/A,FALSE,"Mods";#N/A,#N/A,FALSE,"GEVISA"}</definedName>
    <definedName name="ccc" localSheetId="18" hidden="1">{#N/A,#N/A,FALSE,"CW Summary";#N/A,#N/A,FALSE,"Weekly Tracking";#N/A,#N/A,FALSE,"MSA";#N/A,#N/A,FALSE,"Parts";#N/A,#N/A,FALSE,"RS";#N/A,#N/A,FALSE,"Mods";#N/A,#N/A,FALSE,"GEVISA"}</definedName>
    <definedName name="ccc" localSheetId="17" hidden="1">{#N/A,#N/A,FALSE,"CW Summary";#N/A,#N/A,FALSE,"Weekly Tracking";#N/A,#N/A,FALSE,"MSA";#N/A,#N/A,FALSE,"Parts";#N/A,#N/A,FALSE,"RS";#N/A,#N/A,FALSE,"Mods";#N/A,#N/A,FALSE,"GEVISA"}</definedName>
    <definedName name="ccc" localSheetId="15" hidden="1">{#N/A,#N/A,FALSE,"CW Summary";#N/A,#N/A,FALSE,"Weekly Tracking";#N/A,#N/A,FALSE,"MSA";#N/A,#N/A,FALSE,"Parts";#N/A,#N/A,FALSE,"RS";#N/A,#N/A,FALSE,"Mods";#N/A,#N/A,FALSE,"GEVISA"}</definedName>
    <definedName name="ccc" localSheetId="12" hidden="1">{#N/A,#N/A,FALSE,"CW Summary";#N/A,#N/A,FALSE,"Weekly Tracking";#N/A,#N/A,FALSE,"MSA";#N/A,#N/A,FALSE,"Parts";#N/A,#N/A,FALSE,"RS";#N/A,#N/A,FALSE,"Mods";#N/A,#N/A,FALSE,"GEVISA"}</definedName>
    <definedName name="ccc" localSheetId="38" hidden="1">{#N/A,#N/A,FALSE,"CW Summary";#N/A,#N/A,FALSE,"Weekly Tracking";#N/A,#N/A,FALSE,"MSA";#N/A,#N/A,FALSE,"Parts";#N/A,#N/A,FALSE,"RS";#N/A,#N/A,FALSE,"Mods";#N/A,#N/A,FALSE,"GEVISA"}</definedName>
    <definedName name="ccc" localSheetId="37" hidden="1">{#N/A,#N/A,FALSE,"CW Summary";#N/A,#N/A,FALSE,"Weekly Tracking";#N/A,#N/A,FALSE,"MSA";#N/A,#N/A,FALSE,"Parts";#N/A,#N/A,FALSE,"RS";#N/A,#N/A,FALSE,"Mods";#N/A,#N/A,FALSE,"GEVISA"}</definedName>
    <definedName name="ccc" localSheetId="36" hidden="1">{#N/A,#N/A,FALSE,"CW Summary";#N/A,#N/A,FALSE,"Weekly Tracking";#N/A,#N/A,FALSE,"MSA";#N/A,#N/A,FALSE,"Parts";#N/A,#N/A,FALSE,"RS";#N/A,#N/A,FALSE,"Mods";#N/A,#N/A,FALSE,"GEVISA"}</definedName>
    <definedName name="ccc" localSheetId="34" hidden="1">{#N/A,#N/A,FALSE,"CW Summary";#N/A,#N/A,FALSE,"Weekly Tracking";#N/A,#N/A,FALSE,"MSA";#N/A,#N/A,FALSE,"Parts";#N/A,#N/A,FALSE,"RS";#N/A,#N/A,FALSE,"Mods";#N/A,#N/A,FALSE,"GEVISA"}</definedName>
    <definedName name="ccc" localSheetId="35" hidden="1">{#N/A,#N/A,FALSE,"CW Summary";#N/A,#N/A,FALSE,"Weekly Tracking";#N/A,#N/A,FALSE,"MSA";#N/A,#N/A,FALSE,"Parts";#N/A,#N/A,FALSE,"RS";#N/A,#N/A,FALSE,"Mods";#N/A,#N/A,FALSE,"GEVISA"}</definedName>
    <definedName name="ccc" localSheetId="30" hidden="1">{#N/A,#N/A,FALSE,"CW Summary";#N/A,#N/A,FALSE,"Weekly Tracking";#N/A,#N/A,FALSE,"MSA";#N/A,#N/A,FALSE,"Parts";#N/A,#N/A,FALSE,"RS";#N/A,#N/A,FALSE,"Mods";#N/A,#N/A,FALSE,"GEVISA"}</definedName>
    <definedName name="ccc" hidden="1">{#N/A,#N/A,FALSE,"CW Summary";#N/A,#N/A,FALSE,"Weekly Tracking";#N/A,#N/A,FALSE,"MSA";#N/A,#N/A,FALSE,"Parts";#N/A,#N/A,FALSE,"RS";#N/A,#N/A,FALSE,"Mods";#N/A,#N/A,FALSE,"GEVISA"}</definedName>
    <definedName name="cccc">#REF!</definedName>
    <definedName name="cccc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cc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enter_Tipo_Moeda">#REF!</definedName>
    <definedName name="CCM">#REF!</definedName>
    <definedName name="ccusto">#REF!</definedName>
    <definedName name="CD">#REF!</definedName>
    <definedName name="CenáriosdePagamento">#REF!</definedName>
    <definedName name="Cercamento">#REF!</definedName>
    <definedName name="CEST">#REF!</definedName>
    <definedName name="cfartaetfE" localSheetId="25" hidden="1">{"'REL CUSTODIF'!$B$1:$H$72"}</definedName>
    <definedName name="cfartaetfE" localSheetId="16" hidden="1">{"'REL CUSTODIF'!$B$1:$H$72"}</definedName>
    <definedName name="cfartaetfE" localSheetId="14" hidden="1">{"'REL CUSTODIF'!$B$1:$H$72"}</definedName>
    <definedName name="cfartaetfE" localSheetId="13" hidden="1">{"'REL CUSTODIF'!$B$1:$H$72"}</definedName>
    <definedName name="cfartaetfE" localSheetId="11" hidden="1">{"'REL CUSTODIF'!$B$1:$H$72"}</definedName>
    <definedName name="cfartaetfE" localSheetId="10" hidden="1">{"'REL CUSTODIF'!$B$1:$H$72"}</definedName>
    <definedName name="cfartaetfE" localSheetId="9" hidden="1">{"'REL CUSTODIF'!$B$1:$H$72"}</definedName>
    <definedName name="cfartaetfE" localSheetId="8" hidden="1">{"'REL CUSTODIF'!$B$1:$H$72"}</definedName>
    <definedName name="cfartaetfE" localSheetId="7" hidden="1">{"'REL CUSTODIF'!$B$1:$H$72"}</definedName>
    <definedName name="cfartaetfE" localSheetId="33" hidden="1">{"'REL CUSTODIF'!$B$1:$H$72"}</definedName>
    <definedName name="cfartaetfE" localSheetId="32" hidden="1">{"'REL CUSTODIF'!$B$1:$H$72"}</definedName>
    <definedName name="cfartaetfE" localSheetId="31" hidden="1">{"'REL CUSTODIF'!$B$1:$H$72"}</definedName>
    <definedName name="cfartaetfE" localSheetId="29" hidden="1">{"'REL CUSTODIF'!$B$1:$H$72"}</definedName>
    <definedName name="cfartaetfE" localSheetId="28" hidden="1">{"'REL CUSTODIF'!$B$1:$H$72"}</definedName>
    <definedName name="cfartaetfE" localSheetId="27" hidden="1">{"'REL CUSTODIF'!$B$1:$H$72"}</definedName>
    <definedName name="cfartaetfE" localSheetId="24" hidden="1">{"'REL CUSTODIF'!$B$1:$H$72"}</definedName>
    <definedName name="cfartaetfE" localSheetId="26" hidden="1">{"'REL CUSTODIF'!$B$1:$H$72"}</definedName>
    <definedName name="cfartaetfE" localSheetId="23" hidden="1">{"'REL CUSTODIF'!$B$1:$H$72"}</definedName>
    <definedName name="cfartaetfE" localSheetId="22" hidden="1">{"'REL CUSTODIF'!$B$1:$H$72"}</definedName>
    <definedName name="cfartaetfE" localSheetId="19" hidden="1">{"'REL CUSTODIF'!$B$1:$H$72"}</definedName>
    <definedName name="cfartaetfE" localSheetId="21" hidden="1">{"'REL CUSTODIF'!$B$1:$H$72"}</definedName>
    <definedName name="cfartaetfE" localSheetId="20" hidden="1">{"'REL CUSTODIF'!$B$1:$H$72"}</definedName>
    <definedName name="cfartaetfE" localSheetId="18" hidden="1">{"'REL CUSTODIF'!$B$1:$H$72"}</definedName>
    <definedName name="cfartaetfE" localSheetId="17" hidden="1">{"'REL CUSTODIF'!$B$1:$H$72"}</definedName>
    <definedName name="cfartaetfE" localSheetId="15" hidden="1">{"'REL CUSTODIF'!$B$1:$H$72"}</definedName>
    <definedName name="cfartaetfE" localSheetId="12" hidden="1">{"'REL CUSTODIF'!$B$1:$H$72"}</definedName>
    <definedName name="cfartaetfE" localSheetId="38" hidden="1">{"'REL CUSTODIF'!$B$1:$H$72"}</definedName>
    <definedName name="cfartaetfE" localSheetId="37" hidden="1">{"'REL CUSTODIF'!$B$1:$H$72"}</definedName>
    <definedName name="cfartaetfE" localSheetId="36" hidden="1">{"'REL CUSTODIF'!$B$1:$H$72"}</definedName>
    <definedName name="cfartaetfE" localSheetId="34" hidden="1">{"'REL CUSTODIF'!$B$1:$H$72"}</definedName>
    <definedName name="cfartaetfE" localSheetId="35" hidden="1">{"'REL CUSTODIF'!$B$1:$H$72"}</definedName>
    <definedName name="cfartaetfE" localSheetId="30" hidden="1">{"'REL CUSTODIF'!$B$1:$H$72"}</definedName>
    <definedName name="cfartaetfE" hidden="1">{"'REL CUSTODIF'!$B$1:$H$72"}</definedName>
    <definedName name="cfgCG">#REF!</definedName>
    <definedName name="cfgCompG1">#REF!</definedName>
    <definedName name="cfgCompG2">#REF!</definedName>
    <definedName name="cfgCons">#REF!</definedName>
    <definedName name="cfgCor">#REF!</definedName>
    <definedName name="cfgCorIndex">#REF!</definedName>
    <definedName name="cfgGenSolos">#REF!</definedName>
    <definedName name="cfgOrgX">#REF!</definedName>
    <definedName name="cfgOrgY">#REF!</definedName>
    <definedName name="cfgPG">#REF!</definedName>
    <definedName name="cfgSolos">#REF!</definedName>
    <definedName name="cfgSPTfG1">#REF!</definedName>
    <definedName name="cfgSPTfG2">#REF!</definedName>
    <definedName name="cfgSPTiG1">#REF!</definedName>
    <definedName name="cfgSPTiG2">#REF!</definedName>
    <definedName name="CFILE_PRINT">#REF!</definedName>
    <definedName name="charles" localSheetId="25" hidden="1">{"'gráf jan00'!$A$1:$AK$41"}</definedName>
    <definedName name="charles" localSheetId="16" hidden="1">{"'gráf jan00'!$A$1:$AK$41"}</definedName>
    <definedName name="charles" localSheetId="14" hidden="1">{"'gráf jan00'!$A$1:$AK$41"}</definedName>
    <definedName name="charles" localSheetId="13" hidden="1">{"'gráf jan00'!$A$1:$AK$41"}</definedName>
    <definedName name="charles" localSheetId="11" hidden="1">{"'gráf jan00'!$A$1:$AK$41"}</definedName>
    <definedName name="charles" localSheetId="10" hidden="1">{"'gráf jan00'!$A$1:$AK$41"}</definedName>
    <definedName name="charles" localSheetId="9" hidden="1">{"'gráf jan00'!$A$1:$AK$41"}</definedName>
    <definedName name="charles" localSheetId="8" hidden="1">{"'gráf jan00'!$A$1:$AK$41"}</definedName>
    <definedName name="charles" localSheetId="7" hidden="1">{"'gráf jan00'!$A$1:$AK$41"}</definedName>
    <definedName name="charles" localSheetId="33" hidden="1">{"'gráf jan00'!$A$1:$AK$41"}</definedName>
    <definedName name="charles" localSheetId="32" hidden="1">{"'gráf jan00'!$A$1:$AK$41"}</definedName>
    <definedName name="charles" localSheetId="31" hidden="1">{"'gráf jan00'!$A$1:$AK$41"}</definedName>
    <definedName name="charles" localSheetId="29" hidden="1">{"'gráf jan00'!$A$1:$AK$41"}</definedName>
    <definedName name="charles" localSheetId="28" hidden="1">{"'gráf jan00'!$A$1:$AK$41"}</definedName>
    <definedName name="charles" localSheetId="27" hidden="1">{"'gráf jan00'!$A$1:$AK$41"}</definedName>
    <definedName name="charles" localSheetId="24" hidden="1">{"'gráf jan00'!$A$1:$AK$41"}</definedName>
    <definedName name="charles" localSheetId="26" hidden="1">{"'gráf jan00'!$A$1:$AK$41"}</definedName>
    <definedName name="charles" localSheetId="23" hidden="1">{"'gráf jan00'!$A$1:$AK$41"}</definedName>
    <definedName name="charles" localSheetId="22" hidden="1">{"'gráf jan00'!$A$1:$AK$41"}</definedName>
    <definedName name="charles" localSheetId="19" hidden="1">{"'gráf jan00'!$A$1:$AK$41"}</definedName>
    <definedName name="charles" localSheetId="21" hidden="1">{"'gráf jan00'!$A$1:$AK$41"}</definedName>
    <definedName name="charles" localSheetId="20" hidden="1">{"'gráf jan00'!$A$1:$AK$41"}</definedName>
    <definedName name="charles" localSheetId="18" hidden="1">{"'gráf jan00'!$A$1:$AK$41"}</definedName>
    <definedName name="charles" localSheetId="17" hidden="1">{"'gráf jan00'!$A$1:$AK$41"}</definedName>
    <definedName name="charles" localSheetId="15" hidden="1">{"'gráf jan00'!$A$1:$AK$41"}</definedName>
    <definedName name="charles" localSheetId="12" hidden="1">{"'gráf jan00'!$A$1:$AK$41"}</definedName>
    <definedName name="charles" localSheetId="38" hidden="1">{"'gráf jan00'!$A$1:$AK$41"}</definedName>
    <definedName name="charles" localSheetId="37" hidden="1">{"'gráf jan00'!$A$1:$AK$41"}</definedName>
    <definedName name="charles" localSheetId="36" hidden="1">{"'gráf jan00'!$A$1:$AK$41"}</definedName>
    <definedName name="charles" localSheetId="34" hidden="1">{"'gráf jan00'!$A$1:$AK$41"}</definedName>
    <definedName name="charles" localSheetId="35" hidden="1">{"'gráf jan00'!$A$1:$AK$41"}</definedName>
    <definedName name="charles" localSheetId="30" hidden="1">{"'gráf jan00'!$A$1:$AK$41"}</definedName>
    <definedName name="charles" hidden="1">{"'gráf jan00'!$A$1:$AK$41"}</definedName>
    <definedName name="CHECKSSO_OUT" localSheetId="25" hidden="1">{"'Quadro'!$A$4:$BG$78"}</definedName>
    <definedName name="CHECKSSO_OUT" localSheetId="16" hidden="1">{"'Quadro'!$A$4:$BG$78"}</definedName>
    <definedName name="CHECKSSO_OUT" localSheetId="14" hidden="1">{"'Quadro'!$A$4:$BG$78"}</definedName>
    <definedName name="CHECKSSO_OUT" localSheetId="13" hidden="1">{"'Quadro'!$A$4:$BG$78"}</definedName>
    <definedName name="CHECKSSO_OUT" localSheetId="11" hidden="1">{"'Quadro'!$A$4:$BG$78"}</definedName>
    <definedName name="CHECKSSO_OUT" localSheetId="10" hidden="1">{"'Quadro'!$A$4:$BG$78"}</definedName>
    <definedName name="CHECKSSO_OUT" localSheetId="9" hidden="1">{"'Quadro'!$A$4:$BG$78"}</definedName>
    <definedName name="CHECKSSO_OUT" localSheetId="8" hidden="1">{"'Quadro'!$A$4:$BG$78"}</definedName>
    <definedName name="CHECKSSO_OUT" localSheetId="7" hidden="1">{"'Quadro'!$A$4:$BG$78"}</definedName>
    <definedName name="CHECKSSO_OUT" localSheetId="33" hidden="1">{"'Quadro'!$A$4:$BG$78"}</definedName>
    <definedName name="CHECKSSO_OUT" localSheetId="32" hidden="1">{"'Quadro'!$A$4:$BG$78"}</definedName>
    <definedName name="CHECKSSO_OUT" localSheetId="31" hidden="1">{"'Quadro'!$A$4:$BG$78"}</definedName>
    <definedName name="CHECKSSO_OUT" localSheetId="29" hidden="1">{"'Quadro'!$A$4:$BG$78"}</definedName>
    <definedName name="CHECKSSO_OUT" localSheetId="28" hidden="1">{"'Quadro'!$A$4:$BG$78"}</definedName>
    <definedName name="CHECKSSO_OUT" localSheetId="27" hidden="1">{"'Quadro'!$A$4:$BG$78"}</definedName>
    <definedName name="CHECKSSO_OUT" localSheetId="24" hidden="1">{"'Quadro'!$A$4:$BG$78"}</definedName>
    <definedName name="CHECKSSO_OUT" localSheetId="26" hidden="1">{"'Quadro'!$A$4:$BG$78"}</definedName>
    <definedName name="CHECKSSO_OUT" localSheetId="23" hidden="1">{"'Quadro'!$A$4:$BG$78"}</definedName>
    <definedName name="CHECKSSO_OUT" localSheetId="22" hidden="1">{"'Quadro'!$A$4:$BG$78"}</definedName>
    <definedName name="CHECKSSO_OUT" localSheetId="19" hidden="1">{"'Quadro'!$A$4:$BG$78"}</definedName>
    <definedName name="CHECKSSO_OUT" localSheetId="21" hidden="1">{"'Quadro'!$A$4:$BG$78"}</definedName>
    <definedName name="CHECKSSO_OUT" localSheetId="20" hidden="1">{"'Quadro'!$A$4:$BG$78"}</definedName>
    <definedName name="CHECKSSO_OUT" localSheetId="18" hidden="1">{"'Quadro'!$A$4:$BG$78"}</definedName>
    <definedName name="CHECKSSO_OUT" localSheetId="17" hidden="1">{"'Quadro'!$A$4:$BG$78"}</definedName>
    <definedName name="CHECKSSO_OUT" localSheetId="15" hidden="1">{"'Quadro'!$A$4:$BG$78"}</definedName>
    <definedName name="CHECKSSO_OUT" localSheetId="12" hidden="1">{"'Quadro'!$A$4:$BG$78"}</definedName>
    <definedName name="CHECKSSO_OUT" localSheetId="38" hidden="1">{"'Quadro'!$A$4:$BG$78"}</definedName>
    <definedName name="CHECKSSO_OUT" localSheetId="37" hidden="1">{"'Quadro'!$A$4:$BG$78"}</definedName>
    <definedName name="CHECKSSO_OUT" localSheetId="36" hidden="1">{"'Quadro'!$A$4:$BG$78"}</definedName>
    <definedName name="CHECKSSO_OUT" localSheetId="34" hidden="1">{"'Quadro'!$A$4:$BG$78"}</definedName>
    <definedName name="CHECKSSO_OUT" localSheetId="35" hidden="1">{"'Quadro'!$A$4:$BG$78"}</definedName>
    <definedName name="CHECKSSO_OUT" localSheetId="30" hidden="1">{"'Quadro'!$A$4:$BG$78"}</definedName>
    <definedName name="CHECKSSO_OUT" hidden="1">{"'Quadro'!$A$4:$BG$78"}</definedName>
    <definedName name="CHEKGER">#N/A</definedName>
    <definedName name="CHEKGER1">#N/A</definedName>
    <definedName name="CHEKGER2">#N/A</definedName>
    <definedName name="chemical">#REF!</definedName>
    <definedName name="CHF">#REF!</definedName>
    <definedName name="Chuva">#REF!:#REF!</definedName>
    <definedName name="Chuvas">#REF!</definedName>
    <definedName name="CI">#REF!</definedName>
    <definedName name="Cia">#REF!</definedName>
    <definedName name="ciclos" localSheetId="25" hidden="1">{"'RR'!$A$2:$E$81"}</definedName>
    <definedName name="ciclos" localSheetId="16" hidden="1">{"'RR'!$A$2:$E$81"}</definedName>
    <definedName name="ciclos" localSheetId="14" hidden="1">{"'RR'!$A$2:$E$81"}</definedName>
    <definedName name="ciclos" localSheetId="13" hidden="1">{"'RR'!$A$2:$E$81"}</definedName>
    <definedName name="ciclos" localSheetId="11" hidden="1">{"'RR'!$A$2:$E$81"}</definedName>
    <definedName name="ciclos" localSheetId="10" hidden="1">{"'RR'!$A$2:$E$81"}</definedName>
    <definedName name="ciclos" localSheetId="9" hidden="1">{"'RR'!$A$2:$E$81"}</definedName>
    <definedName name="ciclos" localSheetId="8" hidden="1">{"'RR'!$A$2:$E$81"}</definedName>
    <definedName name="ciclos" localSheetId="7" hidden="1">{"'RR'!$A$2:$E$81"}</definedName>
    <definedName name="ciclos" localSheetId="33" hidden="1">{"'RR'!$A$2:$E$81"}</definedName>
    <definedName name="ciclos" localSheetId="32" hidden="1">{"'RR'!$A$2:$E$81"}</definedName>
    <definedName name="ciclos" localSheetId="31" hidden="1">{"'RR'!$A$2:$E$81"}</definedName>
    <definedName name="ciclos" localSheetId="29" hidden="1">{"'RR'!$A$2:$E$81"}</definedName>
    <definedName name="ciclos" localSheetId="28" hidden="1">{"'RR'!$A$2:$E$81"}</definedName>
    <definedName name="ciclos" localSheetId="27" hidden="1">{"'RR'!$A$2:$E$81"}</definedName>
    <definedName name="ciclos" localSheetId="24" hidden="1">{"'RR'!$A$2:$E$81"}</definedName>
    <definedName name="ciclos" localSheetId="26" hidden="1">{"'RR'!$A$2:$E$81"}</definedName>
    <definedName name="ciclos" localSheetId="23" hidden="1">{"'RR'!$A$2:$E$81"}</definedName>
    <definedName name="ciclos" localSheetId="22" hidden="1">{"'RR'!$A$2:$E$81"}</definedName>
    <definedName name="ciclos" localSheetId="19" hidden="1">{"'RR'!$A$2:$E$81"}</definedName>
    <definedName name="ciclos" localSheetId="21" hidden="1">{"'RR'!$A$2:$E$81"}</definedName>
    <definedName name="ciclos" localSheetId="20" hidden="1">{"'RR'!$A$2:$E$81"}</definedName>
    <definedName name="ciclos" localSheetId="18" hidden="1">{"'RR'!$A$2:$E$81"}</definedName>
    <definedName name="ciclos" localSheetId="17" hidden="1">{"'RR'!$A$2:$E$81"}</definedName>
    <definedName name="ciclos" localSheetId="15" hidden="1">{"'RR'!$A$2:$E$81"}</definedName>
    <definedName name="ciclos" localSheetId="12" hidden="1">{"'RR'!$A$2:$E$81"}</definedName>
    <definedName name="ciclos" localSheetId="38" hidden="1">{"'RR'!$A$2:$E$81"}</definedName>
    <definedName name="ciclos" localSheetId="37" hidden="1">{"'RR'!$A$2:$E$81"}</definedName>
    <definedName name="ciclos" localSheetId="36" hidden="1">{"'RR'!$A$2:$E$81"}</definedName>
    <definedName name="ciclos" localSheetId="34" hidden="1">{"'RR'!$A$2:$E$81"}</definedName>
    <definedName name="ciclos" localSheetId="35" hidden="1">{"'RR'!$A$2:$E$81"}</definedName>
    <definedName name="ciclos" localSheetId="30" hidden="1">{"'RR'!$A$2:$E$81"}</definedName>
    <definedName name="ciclos" hidden="1">{"'RR'!$A$2:$E$81"}</definedName>
    <definedName name="cida" localSheetId="25" hidden="1">{#N/A,#N/A,FALSE,"PCOL"}</definedName>
    <definedName name="cida" localSheetId="16" hidden="1">{#N/A,#N/A,FALSE,"PCOL"}</definedName>
    <definedName name="cida" localSheetId="14" hidden="1">{#N/A,#N/A,FALSE,"PCOL"}</definedName>
    <definedName name="cida" localSheetId="13" hidden="1">{#N/A,#N/A,FALSE,"PCOL"}</definedName>
    <definedName name="cida" localSheetId="11" hidden="1">{#N/A,#N/A,FALSE,"PCOL"}</definedName>
    <definedName name="cida" localSheetId="10" hidden="1">{#N/A,#N/A,FALSE,"PCOL"}</definedName>
    <definedName name="cida" localSheetId="9" hidden="1">{#N/A,#N/A,FALSE,"PCOL"}</definedName>
    <definedName name="cida" localSheetId="8" hidden="1">{#N/A,#N/A,FALSE,"PCOL"}</definedName>
    <definedName name="cida" localSheetId="7" hidden="1">{#N/A,#N/A,FALSE,"PCOL"}</definedName>
    <definedName name="cida" localSheetId="33" hidden="1">{#N/A,#N/A,FALSE,"PCOL"}</definedName>
    <definedName name="cida" localSheetId="32" hidden="1">{#N/A,#N/A,FALSE,"PCOL"}</definedName>
    <definedName name="cida" localSheetId="31" hidden="1">{#N/A,#N/A,FALSE,"PCOL"}</definedName>
    <definedName name="cida" localSheetId="29" hidden="1">{#N/A,#N/A,FALSE,"PCOL"}</definedName>
    <definedName name="cida" localSheetId="28" hidden="1">{#N/A,#N/A,FALSE,"PCOL"}</definedName>
    <definedName name="cida" localSheetId="27" hidden="1">{#N/A,#N/A,FALSE,"PCOL"}</definedName>
    <definedName name="cida" localSheetId="24" hidden="1">{#N/A,#N/A,FALSE,"PCOL"}</definedName>
    <definedName name="cida" localSheetId="26" hidden="1">{#N/A,#N/A,FALSE,"PCOL"}</definedName>
    <definedName name="cida" localSheetId="23" hidden="1">{#N/A,#N/A,FALSE,"PCOL"}</definedName>
    <definedName name="cida" localSheetId="22" hidden="1">{#N/A,#N/A,FALSE,"PCOL"}</definedName>
    <definedName name="cida" localSheetId="19" hidden="1">{#N/A,#N/A,FALSE,"PCOL"}</definedName>
    <definedName name="cida" localSheetId="21" hidden="1">{#N/A,#N/A,FALSE,"PCOL"}</definedName>
    <definedName name="cida" localSheetId="20" hidden="1">{#N/A,#N/A,FALSE,"PCOL"}</definedName>
    <definedName name="cida" localSheetId="18" hidden="1">{#N/A,#N/A,FALSE,"PCOL"}</definedName>
    <definedName name="cida" localSheetId="17" hidden="1">{#N/A,#N/A,FALSE,"PCOL"}</definedName>
    <definedName name="cida" localSheetId="15" hidden="1">{#N/A,#N/A,FALSE,"PCOL"}</definedName>
    <definedName name="cida" localSheetId="12" hidden="1">{#N/A,#N/A,FALSE,"PCOL"}</definedName>
    <definedName name="cida" localSheetId="38" hidden="1">{#N/A,#N/A,FALSE,"PCOL"}</definedName>
    <definedName name="cida" localSheetId="37" hidden="1">{#N/A,#N/A,FALSE,"PCOL"}</definedName>
    <definedName name="cida" localSheetId="36" hidden="1">{#N/A,#N/A,FALSE,"PCOL"}</definedName>
    <definedName name="cida" localSheetId="34" hidden="1">{#N/A,#N/A,FALSE,"PCOL"}</definedName>
    <definedName name="cida" localSheetId="35" hidden="1">{#N/A,#N/A,FALSE,"PCOL"}</definedName>
    <definedName name="cida" localSheetId="30" hidden="1">{#N/A,#N/A,FALSE,"PCOL"}</definedName>
    <definedName name="cida" hidden="1">{#N/A,#N/A,FALSE,"PCOL"}</definedName>
    <definedName name="CIMENTO">#REF!</definedName>
    <definedName name="CIMENTO_1">#REF!</definedName>
    <definedName name="CIMENTO_1_2">#REF!</definedName>
    <definedName name="CIMENTO_1_3">#REF!</definedName>
    <definedName name="CIMENTO_2">#REF!</definedName>
    <definedName name="CIMENTO_3">#REF!</definedName>
    <definedName name="CIMENTO_4">#REF!</definedName>
    <definedName name="CIND">#REF!</definedName>
    <definedName name="Civil">#REF!</definedName>
    <definedName name="çl" localSheetId="25" hidden="1">{"'Dados Gerais'!$A$1:$M$37"}</definedName>
    <definedName name="çl" localSheetId="16" hidden="1">{"'Dados Gerais'!$A$1:$M$37"}</definedName>
    <definedName name="çl" localSheetId="14" hidden="1">{"'Dados Gerais'!$A$1:$M$37"}</definedName>
    <definedName name="çl" localSheetId="13" hidden="1">{"'Dados Gerais'!$A$1:$M$37"}</definedName>
    <definedName name="çl" localSheetId="11" hidden="1">{"'Dados Gerais'!$A$1:$M$37"}</definedName>
    <definedName name="çl" localSheetId="10" hidden="1">{"'Dados Gerais'!$A$1:$M$37"}</definedName>
    <definedName name="çl" localSheetId="9" hidden="1">{"'Dados Gerais'!$A$1:$M$37"}</definedName>
    <definedName name="çl" localSheetId="8" hidden="1">{"'Dados Gerais'!$A$1:$M$37"}</definedName>
    <definedName name="çl" localSheetId="7" hidden="1">{"'Dados Gerais'!$A$1:$M$37"}</definedName>
    <definedName name="çl" localSheetId="33" hidden="1">{"'Dados Gerais'!$A$1:$M$37"}</definedName>
    <definedName name="çl" localSheetId="32" hidden="1">{"'Dados Gerais'!$A$1:$M$37"}</definedName>
    <definedName name="çl" localSheetId="31" hidden="1">{"'Dados Gerais'!$A$1:$M$37"}</definedName>
    <definedName name="çl" localSheetId="29" hidden="1">{"'Dados Gerais'!$A$1:$M$37"}</definedName>
    <definedName name="çl" localSheetId="28" hidden="1">{"'Dados Gerais'!$A$1:$M$37"}</definedName>
    <definedName name="çl" localSheetId="27" hidden="1">{"'Dados Gerais'!$A$1:$M$37"}</definedName>
    <definedName name="çl" localSheetId="24" hidden="1">{"'Dados Gerais'!$A$1:$M$37"}</definedName>
    <definedName name="çl" localSheetId="26" hidden="1">{"'Dados Gerais'!$A$1:$M$37"}</definedName>
    <definedName name="çl" localSheetId="23" hidden="1">{"'Dados Gerais'!$A$1:$M$37"}</definedName>
    <definedName name="çl" localSheetId="22" hidden="1">{"'Dados Gerais'!$A$1:$M$37"}</definedName>
    <definedName name="çl" localSheetId="19" hidden="1">{"'Dados Gerais'!$A$1:$M$37"}</definedName>
    <definedName name="çl" localSheetId="21" hidden="1">{"'Dados Gerais'!$A$1:$M$37"}</definedName>
    <definedName name="çl" localSheetId="20" hidden="1">{"'Dados Gerais'!$A$1:$M$37"}</definedName>
    <definedName name="çl" localSheetId="18" hidden="1">{"'Dados Gerais'!$A$1:$M$37"}</definedName>
    <definedName name="çl" localSheetId="17" hidden="1">{"'Dados Gerais'!$A$1:$M$37"}</definedName>
    <definedName name="çl" localSheetId="15" hidden="1">{"'Dados Gerais'!$A$1:$M$37"}</definedName>
    <definedName name="çl" localSheetId="12" hidden="1">{"'Dados Gerais'!$A$1:$M$37"}</definedName>
    <definedName name="çl" localSheetId="38" hidden="1">{"'Dados Gerais'!$A$1:$M$37"}</definedName>
    <definedName name="çl" localSheetId="37" hidden="1">{"'Dados Gerais'!$A$1:$M$37"}</definedName>
    <definedName name="çl" localSheetId="36" hidden="1">{"'Dados Gerais'!$A$1:$M$37"}</definedName>
    <definedName name="çl" localSheetId="34" hidden="1">{"'Dados Gerais'!$A$1:$M$37"}</definedName>
    <definedName name="çl" localSheetId="35" hidden="1">{"'Dados Gerais'!$A$1:$M$37"}</definedName>
    <definedName name="çl" localSheetId="30" hidden="1">{"'Dados Gerais'!$A$1:$M$37"}</definedName>
    <definedName name="çl" hidden="1">{"'Dados Gerais'!$A$1:$M$37"}</definedName>
    <definedName name="classe_HH" localSheetId="1">[23]Plan2!$Q$5:$X$5</definedName>
    <definedName name="classe_HH">#REF!</definedName>
    <definedName name="Classe_pressão_ASME">[21]FL.03!$BE$115:$BE$116</definedName>
    <definedName name="Classe_pressão_DIN">[21]FL.03!$BE$118:$BE$119</definedName>
    <definedName name="Classe_temp">[21]FL.03!$BE$30:$BE$36</definedName>
    <definedName name="CLASSIFICACAO">OFFSET(#REF!,0,0,COUNTA(#REF!)-1,1)</definedName>
    <definedName name="claudio" localSheetId="25" hidden="1">{"'gráf jan00'!$A$1:$AK$41"}</definedName>
    <definedName name="claudio" localSheetId="16" hidden="1">{"'gráf jan00'!$A$1:$AK$41"}</definedName>
    <definedName name="claudio" localSheetId="14" hidden="1">{"'gráf jan00'!$A$1:$AK$41"}</definedName>
    <definedName name="claudio" localSheetId="13" hidden="1">{"'gráf jan00'!$A$1:$AK$41"}</definedName>
    <definedName name="claudio" localSheetId="11" hidden="1">{"'gráf jan00'!$A$1:$AK$41"}</definedName>
    <definedName name="claudio" localSheetId="10" hidden="1">{"'gráf jan00'!$A$1:$AK$41"}</definedName>
    <definedName name="claudio" localSheetId="9" hidden="1">{"'gráf jan00'!$A$1:$AK$41"}</definedName>
    <definedName name="claudio" localSheetId="8" hidden="1">{"'gráf jan00'!$A$1:$AK$41"}</definedName>
    <definedName name="claudio" localSheetId="7" hidden="1">{"'gráf jan00'!$A$1:$AK$41"}</definedName>
    <definedName name="claudio" localSheetId="33" hidden="1">{"'gráf jan00'!$A$1:$AK$41"}</definedName>
    <definedName name="claudio" localSheetId="32" hidden="1">{"'gráf jan00'!$A$1:$AK$41"}</definedName>
    <definedName name="claudio" localSheetId="31" hidden="1">{"'gráf jan00'!$A$1:$AK$41"}</definedName>
    <definedName name="claudio" localSheetId="29" hidden="1">{"'gráf jan00'!$A$1:$AK$41"}</definedName>
    <definedName name="claudio" localSheetId="28" hidden="1">{"'gráf jan00'!$A$1:$AK$41"}</definedName>
    <definedName name="claudio" localSheetId="27" hidden="1">{"'gráf jan00'!$A$1:$AK$41"}</definedName>
    <definedName name="claudio" localSheetId="24" hidden="1">{"'gráf jan00'!$A$1:$AK$41"}</definedName>
    <definedName name="claudio" localSheetId="26" hidden="1">{"'gráf jan00'!$A$1:$AK$41"}</definedName>
    <definedName name="claudio" localSheetId="23" hidden="1">{"'gráf jan00'!$A$1:$AK$41"}</definedName>
    <definedName name="claudio" localSheetId="22" hidden="1">{"'gráf jan00'!$A$1:$AK$41"}</definedName>
    <definedName name="claudio" localSheetId="19" hidden="1">{"'gráf jan00'!$A$1:$AK$41"}</definedName>
    <definedName name="claudio" localSheetId="21" hidden="1">{"'gráf jan00'!$A$1:$AK$41"}</definedName>
    <definedName name="claudio" localSheetId="20" hidden="1">{"'gráf jan00'!$A$1:$AK$41"}</definedName>
    <definedName name="claudio" localSheetId="18" hidden="1">{"'gráf jan00'!$A$1:$AK$41"}</definedName>
    <definedName name="claudio" localSheetId="17" hidden="1">{"'gráf jan00'!$A$1:$AK$41"}</definedName>
    <definedName name="claudio" localSheetId="15" hidden="1">{"'gráf jan00'!$A$1:$AK$41"}</definedName>
    <definedName name="claudio" localSheetId="12" hidden="1">{"'gráf jan00'!$A$1:$AK$41"}</definedName>
    <definedName name="claudio" localSheetId="38" hidden="1">{"'gráf jan00'!$A$1:$AK$41"}</definedName>
    <definedName name="claudio" localSheetId="37" hidden="1">{"'gráf jan00'!$A$1:$AK$41"}</definedName>
    <definedName name="claudio" localSheetId="36" hidden="1">{"'gráf jan00'!$A$1:$AK$41"}</definedName>
    <definedName name="claudio" localSheetId="34" hidden="1">{"'gráf jan00'!$A$1:$AK$41"}</definedName>
    <definedName name="claudio" localSheetId="35" hidden="1">{"'gráf jan00'!$A$1:$AK$41"}</definedName>
    <definedName name="claudio" localSheetId="30" hidden="1">{"'gráf jan00'!$A$1:$AK$41"}</definedName>
    <definedName name="claudio" hidden="1">{"'gráf jan00'!$A$1:$AK$41"}</definedName>
    <definedName name="çlçl" localSheetId="25" hidden="1">{"'Quadro'!$A$4:$BG$78"}</definedName>
    <definedName name="çlçl" localSheetId="16" hidden="1">{"'Quadro'!$A$4:$BG$78"}</definedName>
    <definedName name="çlçl" localSheetId="14" hidden="1">{"'Quadro'!$A$4:$BG$78"}</definedName>
    <definedName name="çlçl" localSheetId="13" hidden="1">{"'Quadro'!$A$4:$BG$78"}</definedName>
    <definedName name="çlçl" localSheetId="11" hidden="1">{"'Quadro'!$A$4:$BG$78"}</definedName>
    <definedName name="çlçl" localSheetId="10" hidden="1">{"'Quadro'!$A$4:$BG$78"}</definedName>
    <definedName name="çlçl" localSheetId="9" hidden="1">{"'Quadro'!$A$4:$BG$78"}</definedName>
    <definedName name="çlçl" localSheetId="8" hidden="1">{"'Quadro'!$A$4:$BG$78"}</definedName>
    <definedName name="çlçl" localSheetId="7" hidden="1">{"'Quadro'!$A$4:$BG$78"}</definedName>
    <definedName name="çlçl" localSheetId="33" hidden="1">{"'Quadro'!$A$4:$BG$78"}</definedName>
    <definedName name="çlçl" localSheetId="32" hidden="1">{"'Quadro'!$A$4:$BG$78"}</definedName>
    <definedName name="çlçl" localSheetId="31" hidden="1">{"'Quadro'!$A$4:$BG$78"}</definedName>
    <definedName name="çlçl" localSheetId="29" hidden="1">{"'Quadro'!$A$4:$BG$78"}</definedName>
    <definedName name="çlçl" localSheetId="28" hidden="1">{"'Quadro'!$A$4:$BG$78"}</definedName>
    <definedName name="çlçl" localSheetId="27" hidden="1">{"'Quadro'!$A$4:$BG$78"}</definedName>
    <definedName name="çlçl" localSheetId="24" hidden="1">{"'Quadro'!$A$4:$BG$78"}</definedName>
    <definedName name="çlçl" localSheetId="26" hidden="1">{"'Quadro'!$A$4:$BG$78"}</definedName>
    <definedName name="çlçl" localSheetId="23" hidden="1">{"'Quadro'!$A$4:$BG$78"}</definedName>
    <definedName name="çlçl" localSheetId="22" hidden="1">{"'Quadro'!$A$4:$BG$78"}</definedName>
    <definedName name="çlçl" localSheetId="19" hidden="1">{"'Quadro'!$A$4:$BG$78"}</definedName>
    <definedName name="çlçl" localSheetId="21" hidden="1">{"'Quadro'!$A$4:$BG$78"}</definedName>
    <definedName name="çlçl" localSheetId="20" hidden="1">{"'Quadro'!$A$4:$BG$78"}</definedName>
    <definedName name="çlçl" localSheetId="18" hidden="1">{"'Quadro'!$A$4:$BG$78"}</definedName>
    <definedName name="çlçl" localSheetId="17" hidden="1">{"'Quadro'!$A$4:$BG$78"}</definedName>
    <definedName name="çlçl" localSheetId="15" hidden="1">{"'Quadro'!$A$4:$BG$78"}</definedName>
    <definedName name="çlçl" localSheetId="12" hidden="1">{"'Quadro'!$A$4:$BG$78"}</definedName>
    <definedName name="çlçl" localSheetId="38" hidden="1">{"'Quadro'!$A$4:$BG$78"}</definedName>
    <definedName name="çlçl" localSheetId="37" hidden="1">{"'Quadro'!$A$4:$BG$78"}</definedName>
    <definedName name="çlçl" localSheetId="36" hidden="1">{"'Quadro'!$A$4:$BG$78"}</definedName>
    <definedName name="çlçl" localSheetId="34" hidden="1">{"'Quadro'!$A$4:$BG$78"}</definedName>
    <definedName name="çlçl" localSheetId="35" hidden="1">{"'Quadro'!$A$4:$BG$78"}</definedName>
    <definedName name="çlçl" localSheetId="30" hidden="1">{"'Quadro'!$A$4:$BG$78"}</definedName>
    <definedName name="çlçl" hidden="1">{"'Quadro'!$A$4:$BG$78"}</definedName>
    <definedName name="CLEARAREA">#REF!</definedName>
    <definedName name="CLI">#REF!</definedName>
    <definedName name="CLIENTE">#REF!</definedName>
    <definedName name="CLIENTES">#REF!</definedName>
    <definedName name="Clschv">#REF!</definedName>
    <definedName name="CM">#REF!</definedName>
    <definedName name="CM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">#REF!</definedName>
    <definedName name="COA">#REF!</definedName>
    <definedName name="COB">#REF!</definedName>
    <definedName name="Cobra" localSheetId="25" hidden="1">{#N/A,#N/A,FALSE,"PCOL"}</definedName>
    <definedName name="Cobra" localSheetId="16" hidden="1">{#N/A,#N/A,FALSE,"PCOL"}</definedName>
    <definedName name="Cobra" localSheetId="14" hidden="1">{#N/A,#N/A,FALSE,"PCOL"}</definedName>
    <definedName name="Cobra" localSheetId="13" hidden="1">{#N/A,#N/A,FALSE,"PCOL"}</definedName>
    <definedName name="Cobra" localSheetId="11" hidden="1">{#N/A,#N/A,FALSE,"PCOL"}</definedName>
    <definedName name="Cobra" localSheetId="10" hidden="1">{#N/A,#N/A,FALSE,"PCOL"}</definedName>
    <definedName name="Cobra" localSheetId="9" hidden="1">{#N/A,#N/A,FALSE,"PCOL"}</definedName>
    <definedName name="Cobra" localSheetId="8" hidden="1">{#N/A,#N/A,FALSE,"PCOL"}</definedName>
    <definedName name="Cobra" localSheetId="7" hidden="1">{#N/A,#N/A,FALSE,"PCOL"}</definedName>
    <definedName name="Cobra" localSheetId="33" hidden="1">{#N/A,#N/A,FALSE,"PCOL"}</definedName>
    <definedName name="Cobra" localSheetId="32" hidden="1">{#N/A,#N/A,FALSE,"PCOL"}</definedName>
    <definedName name="Cobra" localSheetId="31" hidden="1">{#N/A,#N/A,FALSE,"PCOL"}</definedName>
    <definedName name="Cobra" localSheetId="29" hidden="1">{#N/A,#N/A,FALSE,"PCOL"}</definedName>
    <definedName name="Cobra" localSheetId="28" hidden="1">{#N/A,#N/A,FALSE,"PCOL"}</definedName>
    <definedName name="Cobra" localSheetId="27" hidden="1">{#N/A,#N/A,FALSE,"PCOL"}</definedName>
    <definedName name="Cobra" localSheetId="24" hidden="1">{#N/A,#N/A,FALSE,"PCOL"}</definedName>
    <definedName name="Cobra" localSheetId="26" hidden="1">{#N/A,#N/A,FALSE,"PCOL"}</definedName>
    <definedName name="Cobra" localSheetId="23" hidden="1">{#N/A,#N/A,FALSE,"PCOL"}</definedName>
    <definedName name="Cobra" localSheetId="22" hidden="1">{#N/A,#N/A,FALSE,"PCOL"}</definedName>
    <definedName name="Cobra" localSheetId="19" hidden="1">{#N/A,#N/A,FALSE,"PCOL"}</definedName>
    <definedName name="Cobra" localSheetId="21" hidden="1">{#N/A,#N/A,FALSE,"PCOL"}</definedName>
    <definedName name="Cobra" localSheetId="20" hidden="1">{#N/A,#N/A,FALSE,"PCOL"}</definedName>
    <definedName name="Cobra" localSheetId="18" hidden="1">{#N/A,#N/A,FALSE,"PCOL"}</definedName>
    <definedName name="Cobra" localSheetId="17" hidden="1">{#N/A,#N/A,FALSE,"PCOL"}</definedName>
    <definedName name="Cobra" localSheetId="15" hidden="1">{#N/A,#N/A,FALSE,"PCOL"}</definedName>
    <definedName name="Cobra" localSheetId="12" hidden="1">{#N/A,#N/A,FALSE,"PCOL"}</definedName>
    <definedName name="Cobra" localSheetId="38" hidden="1">{#N/A,#N/A,FALSE,"PCOL"}</definedName>
    <definedName name="Cobra" localSheetId="37" hidden="1">{#N/A,#N/A,FALSE,"PCOL"}</definedName>
    <definedName name="Cobra" localSheetId="36" hidden="1">{#N/A,#N/A,FALSE,"PCOL"}</definedName>
    <definedName name="Cobra" localSheetId="34" hidden="1">{#N/A,#N/A,FALSE,"PCOL"}</definedName>
    <definedName name="Cobra" localSheetId="35" hidden="1">{#N/A,#N/A,FALSE,"PCOL"}</definedName>
    <definedName name="Cobra" localSheetId="30" hidden="1">{#N/A,#N/A,FALSE,"PCOL"}</definedName>
    <definedName name="Cobra" hidden="1">{#N/A,#N/A,FALSE,"PCOL"}</definedName>
    <definedName name="Cobre" localSheetId="25" hidden="1">{"'CptDifn'!$AA$32:$AG$32"}</definedName>
    <definedName name="Cobre" localSheetId="16" hidden="1">{"'CptDifn'!$AA$32:$AG$32"}</definedName>
    <definedName name="Cobre" localSheetId="14" hidden="1">{"'CptDifn'!$AA$32:$AG$32"}</definedName>
    <definedName name="Cobre" localSheetId="13" hidden="1">{"'CptDifn'!$AA$32:$AG$32"}</definedName>
    <definedName name="Cobre" localSheetId="11" hidden="1">{"'CptDifn'!$AA$32:$AG$32"}</definedName>
    <definedName name="Cobre" localSheetId="10" hidden="1">{"'CptDifn'!$AA$32:$AG$32"}</definedName>
    <definedName name="Cobre" localSheetId="9" hidden="1">{"'CptDifn'!$AA$32:$AG$32"}</definedName>
    <definedName name="Cobre" localSheetId="8" hidden="1">{"'CptDifn'!$AA$32:$AG$32"}</definedName>
    <definedName name="Cobre" localSheetId="7" hidden="1">{"'CptDifn'!$AA$32:$AG$32"}</definedName>
    <definedName name="Cobre" localSheetId="33" hidden="1">{"'CptDifn'!$AA$32:$AG$32"}</definedName>
    <definedName name="Cobre" localSheetId="32" hidden="1">{"'CptDifn'!$AA$32:$AG$32"}</definedName>
    <definedName name="Cobre" localSheetId="31" hidden="1">{"'CptDifn'!$AA$32:$AG$32"}</definedName>
    <definedName name="Cobre" localSheetId="29" hidden="1">{"'CptDifn'!$AA$32:$AG$32"}</definedName>
    <definedName name="Cobre" localSheetId="28" hidden="1">{"'CptDifn'!$AA$32:$AG$32"}</definedName>
    <definedName name="Cobre" localSheetId="27" hidden="1">{"'CptDifn'!$AA$32:$AG$32"}</definedName>
    <definedName name="Cobre" localSheetId="24" hidden="1">{"'CptDifn'!$AA$32:$AG$32"}</definedName>
    <definedName name="Cobre" localSheetId="26" hidden="1">{"'CptDifn'!$AA$32:$AG$32"}</definedName>
    <definedName name="Cobre" localSheetId="23" hidden="1">{"'CptDifn'!$AA$32:$AG$32"}</definedName>
    <definedName name="Cobre" localSheetId="22" hidden="1">{"'CptDifn'!$AA$32:$AG$32"}</definedName>
    <definedName name="Cobre" localSheetId="19" hidden="1">{"'CptDifn'!$AA$32:$AG$32"}</definedName>
    <definedName name="Cobre" localSheetId="21" hidden="1">{"'CptDifn'!$AA$32:$AG$32"}</definedName>
    <definedName name="Cobre" localSheetId="20" hidden="1">{"'CptDifn'!$AA$32:$AG$32"}</definedName>
    <definedName name="Cobre" localSheetId="18" hidden="1">{"'CptDifn'!$AA$32:$AG$32"}</definedName>
    <definedName name="Cobre" localSheetId="17" hidden="1">{"'CptDifn'!$AA$32:$AG$32"}</definedName>
    <definedName name="Cobre" localSheetId="15" hidden="1">{"'CptDifn'!$AA$32:$AG$32"}</definedName>
    <definedName name="Cobre" localSheetId="12" hidden="1">{"'CptDifn'!$AA$32:$AG$32"}</definedName>
    <definedName name="Cobre" localSheetId="38" hidden="1">{"'CptDifn'!$AA$32:$AG$32"}</definedName>
    <definedName name="Cobre" localSheetId="37" hidden="1">{"'CptDifn'!$AA$32:$AG$32"}</definedName>
    <definedName name="Cobre" localSheetId="36" hidden="1">{"'CptDifn'!$AA$32:$AG$32"}</definedName>
    <definedName name="Cobre" localSheetId="34" hidden="1">{"'CptDifn'!$AA$32:$AG$32"}</definedName>
    <definedName name="Cobre" localSheetId="35" hidden="1">{"'CptDifn'!$AA$32:$AG$32"}</definedName>
    <definedName name="Cobre" localSheetId="30" hidden="1">{"'CptDifn'!$AA$32:$AG$32"}</definedName>
    <definedName name="Cobre" hidden="1">{"'CptDifn'!$AA$32:$AG$32"}</definedName>
    <definedName name="COBRE_NIQUEL">#REF!</definedName>
    <definedName name="COC">#REF!</definedName>
    <definedName name="coco">#REF!</definedName>
    <definedName name="COD">#N/A</definedName>
    <definedName name="CODENOME">#N/A</definedName>
    <definedName name="CODENOME1" hidden="1">#N/A</definedName>
    <definedName name="CODIB">#REF!</definedName>
    <definedName name="CODIC">#REF!</definedName>
    <definedName name="CODICA">#REF!</definedName>
    <definedName name="CODICD">#REF!</definedName>
    <definedName name="CODICM">#REF!</definedName>
    <definedName name="CODICT">#REF!</definedName>
    <definedName name="CODICV">#REF!</definedName>
    <definedName name="CODIE">#REF!</definedName>
    <definedName name="CODIF">#REF!</definedName>
    <definedName name="CODIGO">#REF!</definedName>
    <definedName name="Código">#REF!</definedName>
    <definedName name="CÓDIGO_FUNÇÕES">#REF!</definedName>
    <definedName name="CÓDIGO_SIM_NÃO">#REF!</definedName>
    <definedName name="CODIGOS">#REF!</definedName>
    <definedName name="CODIGOSEC">#REF!</definedName>
    <definedName name="CODIGOSERV">#REF!</definedName>
    <definedName name="CODILE">#REF!</definedName>
    <definedName name="CODIM">#REF!</definedName>
    <definedName name="CODIN">#REF!</definedName>
    <definedName name="CODIQ">#REF!</definedName>
    <definedName name="CODIS">#REF!</definedName>
    <definedName name="CODISJP">#REF!</definedName>
    <definedName name="CODISP">#REF!</definedName>
    <definedName name="CODISRP">#REF!</definedName>
    <definedName name="CODITACF">#REF!</definedName>
    <definedName name="CODITACI">#REF!</definedName>
    <definedName name="CODITACR">#REF!</definedName>
    <definedName name="CODITACS">#REF!</definedName>
    <definedName name="CODITI">#REF!</definedName>
    <definedName name="CODITPEADS">#REF!</definedName>
    <definedName name="CODITPVCR">#REF!</definedName>
    <definedName name="CODITPVCS">#REF!</definedName>
    <definedName name="CODITRA">#REF!</definedName>
    <definedName name="CODSECK">#REF!</definedName>
    <definedName name="CODSECLB">#REF!</definedName>
    <definedName name="CODSERVK">#REF!</definedName>
    <definedName name="CODSERVLB">#REF!</definedName>
    <definedName name="COEFCUSIND">#REF!</definedName>
    <definedName name="cofins">#REF!</definedName>
    <definedName name="Colaborador">#REF!</definedName>
    <definedName name="Colabrador">#REF!</definedName>
    <definedName name="COLAUX">#REF!</definedName>
    <definedName name="COLCOD">#REF!</definedName>
    <definedName name="COLCOEF">#REF!</definedName>
    <definedName name="COLDESC">#REF!</definedName>
    <definedName name="COLDIF">#REF!</definedName>
    <definedName name="COLDIFHH">#REF!</definedName>
    <definedName name="COLEQUIP">#REF!</definedName>
    <definedName name="COLEQUIP1">#REF!</definedName>
    <definedName name="COLETA">OFFSET(#REF!,0,0,COUNTA(#REF!)-1,1)</definedName>
    <definedName name="COLHHCAL">#REF!</definedName>
    <definedName name="COLHHFUN">#REF!</definedName>
    <definedName name="COLHHPROV">#REF!</definedName>
    <definedName name="COLHHSECCAL">#REF!</definedName>
    <definedName name="COLI">#REF!:INDIRECT(#REF!)</definedName>
    <definedName name="COLIND">#REF!</definedName>
    <definedName name="COLINDPROV">#REF!</definedName>
    <definedName name="COLINSUMOS">#REF!</definedName>
    <definedName name="COLMAT">#REF!</definedName>
    <definedName name="COLMAT1">#REF!</definedName>
    <definedName name="COLMAT10">#REF!</definedName>
    <definedName name="COLMAT2">#REF!</definedName>
    <definedName name="COLMAT3">#REF!</definedName>
    <definedName name="COLMAT4">#REF!</definedName>
    <definedName name="COLMAT5">#REF!</definedName>
    <definedName name="COLMAT6">#REF!</definedName>
    <definedName name="COLMAT7">#REF!</definedName>
    <definedName name="COLMAT8">#REF!</definedName>
    <definedName name="COLMAT9">#REF!</definedName>
    <definedName name="COLPRECOS">#REF!</definedName>
    <definedName name="COLPRECOUNIT">#REF!</definedName>
    <definedName name="COLPT">#REF!</definedName>
    <definedName name="COLPU">#REF!</definedName>
    <definedName name="COLQUANT">#REF!</definedName>
    <definedName name="ColSaldo">#REF!</definedName>
    <definedName name="COLUNASAUX">#REF!</definedName>
    <definedName name="COLUNID">#REF!</definedName>
    <definedName name="Comb.OpçãoLocação">#REF!</definedName>
    <definedName name="Comb.Transp.Operac.">#REF!</definedName>
    <definedName name="Combustível">#REF!</definedName>
    <definedName name="COMECO">#N/A</definedName>
    <definedName name="comm">#REF!</definedName>
    <definedName name="COMP">#REF!</definedName>
    <definedName name="COMPAUX">#REF!</definedName>
    <definedName name="COMPLETO">#REF!</definedName>
    <definedName name="composicao">#REF!</definedName>
    <definedName name="COMPRADOR">OFFSET(#REF!,0,0,COUNTA(#REF!)-1,1)</definedName>
    <definedName name="COMPRESSION">#REF!</definedName>
    <definedName name="ComprimentoCanteiro">#REF!</definedName>
    <definedName name="COMUNICACAO">#REF!</definedName>
    <definedName name="Con">#REF!</definedName>
    <definedName name="CONCEL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ntrado_Cobre" localSheetId="25" hidden="1">{"'CptDifn'!$AA$32:$AG$32"}</definedName>
    <definedName name="Concentrado_Cobre" localSheetId="16" hidden="1">{"'CptDifn'!$AA$32:$AG$32"}</definedName>
    <definedName name="Concentrado_Cobre" localSheetId="14" hidden="1">{"'CptDifn'!$AA$32:$AG$32"}</definedName>
    <definedName name="Concentrado_Cobre" localSheetId="13" hidden="1">{"'CptDifn'!$AA$32:$AG$32"}</definedName>
    <definedName name="Concentrado_Cobre" localSheetId="11" hidden="1">{"'CptDifn'!$AA$32:$AG$32"}</definedName>
    <definedName name="Concentrado_Cobre" localSheetId="10" hidden="1">{"'CptDifn'!$AA$32:$AG$32"}</definedName>
    <definedName name="Concentrado_Cobre" localSheetId="9" hidden="1">{"'CptDifn'!$AA$32:$AG$32"}</definedName>
    <definedName name="Concentrado_Cobre" localSheetId="8" hidden="1">{"'CptDifn'!$AA$32:$AG$32"}</definedName>
    <definedName name="Concentrado_Cobre" localSheetId="7" hidden="1">{"'CptDifn'!$AA$32:$AG$32"}</definedName>
    <definedName name="Concentrado_Cobre" localSheetId="33" hidden="1">{"'CptDifn'!$AA$32:$AG$32"}</definedName>
    <definedName name="Concentrado_Cobre" localSheetId="32" hidden="1">{"'CptDifn'!$AA$32:$AG$32"}</definedName>
    <definedName name="Concentrado_Cobre" localSheetId="31" hidden="1">{"'CptDifn'!$AA$32:$AG$32"}</definedName>
    <definedName name="Concentrado_Cobre" localSheetId="29" hidden="1">{"'CptDifn'!$AA$32:$AG$32"}</definedName>
    <definedName name="Concentrado_Cobre" localSheetId="28" hidden="1">{"'CptDifn'!$AA$32:$AG$32"}</definedName>
    <definedName name="Concentrado_Cobre" localSheetId="27" hidden="1">{"'CptDifn'!$AA$32:$AG$32"}</definedName>
    <definedName name="Concentrado_Cobre" localSheetId="24" hidden="1">{"'CptDifn'!$AA$32:$AG$32"}</definedName>
    <definedName name="Concentrado_Cobre" localSheetId="26" hidden="1">{"'CptDifn'!$AA$32:$AG$32"}</definedName>
    <definedName name="Concentrado_Cobre" localSheetId="23" hidden="1">{"'CptDifn'!$AA$32:$AG$32"}</definedName>
    <definedName name="Concentrado_Cobre" localSheetId="22" hidden="1">{"'CptDifn'!$AA$32:$AG$32"}</definedName>
    <definedName name="Concentrado_Cobre" localSheetId="19" hidden="1">{"'CptDifn'!$AA$32:$AG$32"}</definedName>
    <definedName name="Concentrado_Cobre" localSheetId="21" hidden="1">{"'CptDifn'!$AA$32:$AG$32"}</definedName>
    <definedName name="Concentrado_Cobre" localSheetId="20" hidden="1">{"'CptDifn'!$AA$32:$AG$32"}</definedName>
    <definedName name="Concentrado_Cobre" localSheetId="18" hidden="1">{"'CptDifn'!$AA$32:$AG$32"}</definedName>
    <definedName name="Concentrado_Cobre" localSheetId="17" hidden="1">{"'CptDifn'!$AA$32:$AG$32"}</definedName>
    <definedName name="Concentrado_Cobre" localSheetId="15" hidden="1">{"'CptDifn'!$AA$32:$AG$32"}</definedName>
    <definedName name="Concentrado_Cobre" localSheetId="12" hidden="1">{"'CptDifn'!$AA$32:$AG$32"}</definedName>
    <definedName name="Concentrado_Cobre" localSheetId="38" hidden="1">{"'CptDifn'!$AA$32:$AG$32"}</definedName>
    <definedName name="Concentrado_Cobre" localSheetId="37" hidden="1">{"'CptDifn'!$AA$32:$AG$32"}</definedName>
    <definedName name="Concentrado_Cobre" localSheetId="36" hidden="1">{"'CptDifn'!$AA$32:$AG$32"}</definedName>
    <definedName name="Concentrado_Cobre" localSheetId="34" hidden="1">{"'CptDifn'!$AA$32:$AG$32"}</definedName>
    <definedName name="Concentrado_Cobre" localSheetId="35" hidden="1">{"'CptDifn'!$AA$32:$AG$32"}</definedName>
    <definedName name="Concentrado_Cobre" localSheetId="30" hidden="1">{"'CptDifn'!$AA$32:$AG$32"}</definedName>
    <definedName name="Concentrado_Cobre" hidden="1">{"'CptDifn'!$AA$32:$AG$32"}</definedName>
    <definedName name="concorrente" localSheetId="4" hidden="1">{#N/A,#N/A,FALSE,"Cronograma";#N/A,#N/A,FALSE,"Cronogr. 2"}</definedName>
    <definedName name="concorrente" localSheetId="5" hidden="1">{#N/A,#N/A,FALSE,"Cronograma";#N/A,#N/A,FALSE,"Cronogr. 2"}</definedName>
    <definedName name="concorrente" localSheetId="2" hidden="1">{#N/A,#N/A,FALSE,"Cronograma";#N/A,#N/A,FALSE,"Cronogr. 2"}</definedName>
    <definedName name="concorrente" localSheetId="25" hidden="1">{#N/A,#N/A,FALSE,"Cronograma";#N/A,#N/A,FALSE,"Cronogr. 2"}</definedName>
    <definedName name="concorrente" localSheetId="16" hidden="1">{#N/A,#N/A,FALSE,"Cronograma";#N/A,#N/A,FALSE,"Cronogr. 2"}</definedName>
    <definedName name="concorrente" localSheetId="14" hidden="1">{#N/A,#N/A,FALSE,"Cronograma";#N/A,#N/A,FALSE,"Cronogr. 2"}</definedName>
    <definedName name="concorrente" localSheetId="13" hidden="1">{#N/A,#N/A,FALSE,"Cronograma";#N/A,#N/A,FALSE,"Cronogr. 2"}</definedName>
    <definedName name="concorrente" localSheetId="11" hidden="1">{#N/A,#N/A,FALSE,"Cronograma";#N/A,#N/A,FALSE,"Cronogr. 2"}</definedName>
    <definedName name="concorrente" localSheetId="10" hidden="1">{#N/A,#N/A,FALSE,"Cronograma";#N/A,#N/A,FALSE,"Cronogr. 2"}</definedName>
    <definedName name="concorrente" localSheetId="9" hidden="1">{#N/A,#N/A,FALSE,"Cronograma";#N/A,#N/A,FALSE,"Cronogr. 2"}</definedName>
    <definedName name="concorrente" localSheetId="8" hidden="1">{#N/A,#N/A,FALSE,"Cronograma";#N/A,#N/A,FALSE,"Cronogr. 2"}</definedName>
    <definedName name="concorrente" localSheetId="7" hidden="1">{#N/A,#N/A,FALSE,"Cronograma";#N/A,#N/A,FALSE,"Cronogr. 2"}</definedName>
    <definedName name="concorrente" localSheetId="33" hidden="1">{#N/A,#N/A,FALSE,"Cronograma";#N/A,#N/A,FALSE,"Cronogr. 2"}</definedName>
    <definedName name="concorrente" localSheetId="32" hidden="1">{#N/A,#N/A,FALSE,"Cronograma";#N/A,#N/A,FALSE,"Cronogr. 2"}</definedName>
    <definedName name="concorrente" localSheetId="31" hidden="1">{#N/A,#N/A,FALSE,"Cronograma";#N/A,#N/A,FALSE,"Cronogr. 2"}</definedName>
    <definedName name="concorrente" localSheetId="29" hidden="1">{#N/A,#N/A,FALSE,"Cronograma";#N/A,#N/A,FALSE,"Cronogr. 2"}</definedName>
    <definedName name="concorrente" localSheetId="28" hidden="1">{#N/A,#N/A,FALSE,"Cronograma";#N/A,#N/A,FALSE,"Cronogr. 2"}</definedName>
    <definedName name="concorrente" localSheetId="27" hidden="1">{#N/A,#N/A,FALSE,"Cronograma";#N/A,#N/A,FALSE,"Cronogr. 2"}</definedName>
    <definedName name="concorrente" localSheetId="24" hidden="1">{#N/A,#N/A,FALSE,"Cronograma";#N/A,#N/A,FALSE,"Cronogr. 2"}</definedName>
    <definedName name="concorrente" localSheetId="26" hidden="1">{#N/A,#N/A,FALSE,"Cronograma";#N/A,#N/A,FALSE,"Cronogr. 2"}</definedName>
    <definedName name="concorrente" localSheetId="23" hidden="1">{#N/A,#N/A,FALSE,"Cronograma";#N/A,#N/A,FALSE,"Cronogr. 2"}</definedName>
    <definedName name="concorrente" localSheetId="22" hidden="1">{#N/A,#N/A,FALSE,"Cronograma";#N/A,#N/A,FALSE,"Cronogr. 2"}</definedName>
    <definedName name="concorrente" localSheetId="19" hidden="1">{#N/A,#N/A,FALSE,"Cronograma";#N/A,#N/A,FALSE,"Cronogr. 2"}</definedName>
    <definedName name="concorrente" localSheetId="21" hidden="1">{#N/A,#N/A,FALSE,"Cronograma";#N/A,#N/A,FALSE,"Cronogr. 2"}</definedName>
    <definedName name="concorrente" localSheetId="20" hidden="1">{#N/A,#N/A,FALSE,"Cronograma";#N/A,#N/A,FALSE,"Cronogr. 2"}</definedName>
    <definedName name="concorrente" localSheetId="18" hidden="1">{#N/A,#N/A,FALSE,"Cronograma";#N/A,#N/A,FALSE,"Cronogr. 2"}</definedName>
    <definedName name="concorrente" localSheetId="17" hidden="1">{#N/A,#N/A,FALSE,"Cronograma";#N/A,#N/A,FALSE,"Cronogr. 2"}</definedName>
    <definedName name="concorrente" localSheetId="15" hidden="1">{#N/A,#N/A,FALSE,"Cronograma";#N/A,#N/A,FALSE,"Cronogr. 2"}</definedName>
    <definedName name="concorrente" localSheetId="12" hidden="1">{#N/A,#N/A,FALSE,"Cronograma";#N/A,#N/A,FALSE,"Cronogr. 2"}</definedName>
    <definedName name="concorrente" localSheetId="38" hidden="1">{#N/A,#N/A,FALSE,"Cronograma";#N/A,#N/A,FALSE,"Cronogr. 2"}</definedName>
    <definedName name="concorrente" localSheetId="37" hidden="1">{#N/A,#N/A,FALSE,"Cronograma";#N/A,#N/A,FALSE,"Cronogr. 2"}</definedName>
    <definedName name="concorrente" localSheetId="36" hidden="1">{#N/A,#N/A,FALSE,"Cronograma";#N/A,#N/A,FALSE,"Cronogr. 2"}</definedName>
    <definedName name="concorrente" localSheetId="34" hidden="1">{#N/A,#N/A,FALSE,"Cronograma";#N/A,#N/A,FALSE,"Cronogr. 2"}</definedName>
    <definedName name="concorrente" localSheetId="35" hidden="1">{#N/A,#N/A,FALSE,"Cronograma";#N/A,#N/A,FALSE,"Cronogr. 2"}</definedName>
    <definedName name="concorrente" localSheetId="30" hidden="1">{#N/A,#N/A,FALSE,"Cronograma";#N/A,#N/A,FALSE,"Cronogr. 2"}</definedName>
    <definedName name="concorrente" localSheetId="1" hidden="1">{#N/A,#N/A,FALSE,"Cronograma";#N/A,#N/A,FALSE,"Cronogr. 2"}</definedName>
    <definedName name="concorrente" hidden="1">{#N/A,#N/A,FALSE,"Cronograma";#N/A,#N/A,FALSE,"Cronogr. 2"}</definedName>
    <definedName name="concorrentes" localSheetId="4" hidden="1">{#N/A,#N/A,FALSE,"Cronograma";#N/A,#N/A,FALSE,"Cronogr. 2"}</definedName>
    <definedName name="concorrentes" localSheetId="5" hidden="1">{#N/A,#N/A,FALSE,"Cronograma";#N/A,#N/A,FALSE,"Cronogr. 2"}</definedName>
    <definedName name="concorrentes" localSheetId="2" hidden="1">{#N/A,#N/A,FALSE,"Cronograma";#N/A,#N/A,FALSE,"Cronogr. 2"}</definedName>
    <definedName name="concorrentes" localSheetId="25" hidden="1">{#N/A,#N/A,FALSE,"Cronograma";#N/A,#N/A,FALSE,"Cronogr. 2"}</definedName>
    <definedName name="concorrentes" localSheetId="16" hidden="1">{#N/A,#N/A,FALSE,"Cronograma";#N/A,#N/A,FALSE,"Cronogr. 2"}</definedName>
    <definedName name="concorrentes" localSheetId="14" hidden="1">{#N/A,#N/A,FALSE,"Cronograma";#N/A,#N/A,FALSE,"Cronogr. 2"}</definedName>
    <definedName name="concorrentes" localSheetId="13" hidden="1">{#N/A,#N/A,FALSE,"Cronograma";#N/A,#N/A,FALSE,"Cronogr. 2"}</definedName>
    <definedName name="concorrentes" localSheetId="11" hidden="1">{#N/A,#N/A,FALSE,"Cronograma";#N/A,#N/A,FALSE,"Cronogr. 2"}</definedName>
    <definedName name="concorrentes" localSheetId="10" hidden="1">{#N/A,#N/A,FALSE,"Cronograma";#N/A,#N/A,FALSE,"Cronogr. 2"}</definedName>
    <definedName name="concorrentes" localSheetId="9" hidden="1">{#N/A,#N/A,FALSE,"Cronograma";#N/A,#N/A,FALSE,"Cronogr. 2"}</definedName>
    <definedName name="concorrentes" localSheetId="8" hidden="1">{#N/A,#N/A,FALSE,"Cronograma";#N/A,#N/A,FALSE,"Cronogr. 2"}</definedName>
    <definedName name="concorrentes" localSheetId="7" hidden="1">{#N/A,#N/A,FALSE,"Cronograma";#N/A,#N/A,FALSE,"Cronogr. 2"}</definedName>
    <definedName name="concorrentes" localSheetId="33" hidden="1">{#N/A,#N/A,FALSE,"Cronograma";#N/A,#N/A,FALSE,"Cronogr. 2"}</definedName>
    <definedName name="concorrentes" localSheetId="32" hidden="1">{#N/A,#N/A,FALSE,"Cronograma";#N/A,#N/A,FALSE,"Cronogr. 2"}</definedName>
    <definedName name="concorrentes" localSheetId="31" hidden="1">{#N/A,#N/A,FALSE,"Cronograma";#N/A,#N/A,FALSE,"Cronogr. 2"}</definedName>
    <definedName name="concorrentes" localSheetId="29" hidden="1">{#N/A,#N/A,FALSE,"Cronograma";#N/A,#N/A,FALSE,"Cronogr. 2"}</definedName>
    <definedName name="concorrentes" localSheetId="28" hidden="1">{#N/A,#N/A,FALSE,"Cronograma";#N/A,#N/A,FALSE,"Cronogr. 2"}</definedName>
    <definedName name="concorrentes" localSheetId="27" hidden="1">{#N/A,#N/A,FALSE,"Cronograma";#N/A,#N/A,FALSE,"Cronogr. 2"}</definedName>
    <definedName name="concorrentes" localSheetId="24" hidden="1">{#N/A,#N/A,FALSE,"Cronograma";#N/A,#N/A,FALSE,"Cronogr. 2"}</definedName>
    <definedName name="concorrentes" localSheetId="26" hidden="1">{#N/A,#N/A,FALSE,"Cronograma";#N/A,#N/A,FALSE,"Cronogr. 2"}</definedName>
    <definedName name="concorrentes" localSheetId="23" hidden="1">{#N/A,#N/A,FALSE,"Cronograma";#N/A,#N/A,FALSE,"Cronogr. 2"}</definedName>
    <definedName name="concorrentes" localSheetId="22" hidden="1">{#N/A,#N/A,FALSE,"Cronograma";#N/A,#N/A,FALSE,"Cronogr. 2"}</definedName>
    <definedName name="concorrentes" localSheetId="19" hidden="1">{#N/A,#N/A,FALSE,"Cronograma";#N/A,#N/A,FALSE,"Cronogr. 2"}</definedName>
    <definedName name="concorrentes" localSheetId="21" hidden="1">{#N/A,#N/A,FALSE,"Cronograma";#N/A,#N/A,FALSE,"Cronogr. 2"}</definedName>
    <definedName name="concorrentes" localSheetId="20" hidden="1">{#N/A,#N/A,FALSE,"Cronograma";#N/A,#N/A,FALSE,"Cronogr. 2"}</definedName>
    <definedName name="concorrentes" localSheetId="18" hidden="1">{#N/A,#N/A,FALSE,"Cronograma";#N/A,#N/A,FALSE,"Cronogr. 2"}</definedName>
    <definedName name="concorrentes" localSheetId="17" hidden="1">{#N/A,#N/A,FALSE,"Cronograma";#N/A,#N/A,FALSE,"Cronogr. 2"}</definedName>
    <definedName name="concorrentes" localSheetId="15" hidden="1">{#N/A,#N/A,FALSE,"Cronograma";#N/A,#N/A,FALSE,"Cronogr. 2"}</definedName>
    <definedName name="concorrentes" localSheetId="12" hidden="1">{#N/A,#N/A,FALSE,"Cronograma";#N/A,#N/A,FALSE,"Cronogr. 2"}</definedName>
    <definedName name="concorrentes" localSheetId="38" hidden="1">{#N/A,#N/A,FALSE,"Cronograma";#N/A,#N/A,FALSE,"Cronogr. 2"}</definedName>
    <definedName name="concorrentes" localSheetId="37" hidden="1">{#N/A,#N/A,FALSE,"Cronograma";#N/A,#N/A,FALSE,"Cronogr. 2"}</definedName>
    <definedName name="concorrentes" localSheetId="36" hidden="1">{#N/A,#N/A,FALSE,"Cronograma";#N/A,#N/A,FALSE,"Cronogr. 2"}</definedName>
    <definedName name="concorrentes" localSheetId="34" hidden="1">{#N/A,#N/A,FALSE,"Cronograma";#N/A,#N/A,FALSE,"Cronogr. 2"}</definedName>
    <definedName name="concorrentes" localSheetId="35" hidden="1">{#N/A,#N/A,FALSE,"Cronograma";#N/A,#N/A,FALSE,"Cronogr. 2"}</definedName>
    <definedName name="concorrentes" localSheetId="30" hidden="1">{#N/A,#N/A,FALSE,"Cronograma";#N/A,#N/A,FALSE,"Cronogr. 2"}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ondições_Líquido">[21]FL.03!$BE$43:$BE$45</definedName>
    <definedName name="CONTADOR">#N/A</definedName>
    <definedName name="Contas">#REF!</definedName>
    <definedName name="CONTCRON">#REF!</definedName>
    <definedName name="CONTCRONMOB">#N/A</definedName>
    <definedName name="CONTFUN">#REF!</definedName>
    <definedName name="Contingência">#REF!</definedName>
    <definedName name="CONTLINHA">#N/A</definedName>
    <definedName name="CONTP">#REF!</definedName>
    <definedName name="CONTPI">#REF!</definedName>
    <definedName name="Contratação">#REF!</definedName>
    <definedName name="CONTRATO">#REF!</definedName>
    <definedName name="Contratos">#REF!</definedName>
    <definedName name="COPDIR">#N/A</definedName>
    <definedName name="Copia" localSheetId="25" hidden="1">{#N/A,#N/A,FALSE,"PCOL"}</definedName>
    <definedName name="Copia" localSheetId="16" hidden="1">{#N/A,#N/A,FALSE,"PCOL"}</definedName>
    <definedName name="Copia" localSheetId="14" hidden="1">{#N/A,#N/A,FALSE,"PCOL"}</definedName>
    <definedName name="Copia" localSheetId="13" hidden="1">{#N/A,#N/A,FALSE,"PCOL"}</definedName>
    <definedName name="Copia" localSheetId="11" hidden="1">{#N/A,#N/A,FALSE,"PCOL"}</definedName>
    <definedName name="Copia" localSheetId="10" hidden="1">{#N/A,#N/A,FALSE,"PCOL"}</definedName>
    <definedName name="Copia" localSheetId="9" hidden="1">{#N/A,#N/A,FALSE,"PCOL"}</definedName>
    <definedName name="Copia" localSheetId="8" hidden="1">{#N/A,#N/A,FALSE,"PCOL"}</definedName>
    <definedName name="Copia" localSheetId="7" hidden="1">{#N/A,#N/A,FALSE,"PCOL"}</definedName>
    <definedName name="Copia" localSheetId="33" hidden="1">{#N/A,#N/A,FALSE,"PCOL"}</definedName>
    <definedName name="Copia" localSheetId="32" hidden="1">{#N/A,#N/A,FALSE,"PCOL"}</definedName>
    <definedName name="Copia" localSheetId="31" hidden="1">{#N/A,#N/A,FALSE,"PCOL"}</definedName>
    <definedName name="Copia" localSheetId="29" hidden="1">{#N/A,#N/A,FALSE,"PCOL"}</definedName>
    <definedName name="Copia" localSheetId="28" hidden="1">{#N/A,#N/A,FALSE,"PCOL"}</definedName>
    <definedName name="Copia" localSheetId="27" hidden="1">{#N/A,#N/A,FALSE,"PCOL"}</definedName>
    <definedName name="Copia" localSheetId="24" hidden="1">{#N/A,#N/A,FALSE,"PCOL"}</definedName>
    <definedName name="Copia" localSheetId="26" hidden="1">{#N/A,#N/A,FALSE,"PCOL"}</definedName>
    <definedName name="Copia" localSheetId="23" hidden="1">{#N/A,#N/A,FALSE,"PCOL"}</definedName>
    <definedName name="Copia" localSheetId="22" hidden="1">{#N/A,#N/A,FALSE,"PCOL"}</definedName>
    <definedName name="Copia" localSheetId="19" hidden="1">{#N/A,#N/A,FALSE,"PCOL"}</definedName>
    <definedName name="Copia" localSheetId="21" hidden="1">{#N/A,#N/A,FALSE,"PCOL"}</definedName>
    <definedName name="Copia" localSheetId="20" hidden="1">{#N/A,#N/A,FALSE,"PCOL"}</definedName>
    <definedName name="Copia" localSheetId="18" hidden="1">{#N/A,#N/A,FALSE,"PCOL"}</definedName>
    <definedName name="Copia" localSheetId="17" hidden="1">{#N/A,#N/A,FALSE,"PCOL"}</definedName>
    <definedName name="Copia" localSheetId="15" hidden="1">{#N/A,#N/A,FALSE,"PCOL"}</definedName>
    <definedName name="Copia" localSheetId="12" hidden="1">{#N/A,#N/A,FALSE,"PCOL"}</definedName>
    <definedName name="Copia" localSheetId="38" hidden="1">{#N/A,#N/A,FALSE,"PCOL"}</definedName>
    <definedName name="Copia" localSheetId="37" hidden="1">{#N/A,#N/A,FALSE,"PCOL"}</definedName>
    <definedName name="Copia" localSheetId="36" hidden="1">{#N/A,#N/A,FALSE,"PCOL"}</definedName>
    <definedName name="Copia" localSheetId="34" hidden="1">{#N/A,#N/A,FALSE,"PCOL"}</definedName>
    <definedName name="Copia" localSheetId="35" hidden="1">{#N/A,#N/A,FALSE,"PCOL"}</definedName>
    <definedName name="Copia" localSheetId="30" hidden="1">{#N/A,#N/A,FALSE,"PCOL"}</definedName>
    <definedName name="Copia" hidden="1">{#N/A,#N/A,FALSE,"PCOL"}</definedName>
    <definedName name="COPIA2" localSheetId="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2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3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localSheetId="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CopiaColunaF">#REF!</definedName>
    <definedName name="COPIAFORM">#REF!</definedName>
    <definedName name="COPIAFORM1">#REF!</definedName>
    <definedName name="COPIAFORM2">#REF!</definedName>
    <definedName name="COPIAR">#N/A</definedName>
    <definedName name="copiaranch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ND">#N/A</definedName>
    <definedName name="cor" localSheetId="25" hidden="1">{"'gráf jan00'!$A$1:$AK$41"}</definedName>
    <definedName name="cor" localSheetId="16" hidden="1">{"'gráf jan00'!$A$1:$AK$41"}</definedName>
    <definedName name="cor" localSheetId="14" hidden="1">{"'gráf jan00'!$A$1:$AK$41"}</definedName>
    <definedName name="cor" localSheetId="13" hidden="1">{"'gráf jan00'!$A$1:$AK$41"}</definedName>
    <definedName name="cor" localSheetId="11" hidden="1">{"'gráf jan00'!$A$1:$AK$41"}</definedName>
    <definedName name="cor" localSheetId="10" hidden="1">{"'gráf jan00'!$A$1:$AK$41"}</definedName>
    <definedName name="cor" localSheetId="9" hidden="1">{"'gráf jan00'!$A$1:$AK$41"}</definedName>
    <definedName name="cor" localSheetId="8" hidden="1">{"'gráf jan00'!$A$1:$AK$41"}</definedName>
    <definedName name="cor" localSheetId="7" hidden="1">{"'gráf jan00'!$A$1:$AK$41"}</definedName>
    <definedName name="cor" localSheetId="33" hidden="1">{"'gráf jan00'!$A$1:$AK$41"}</definedName>
    <definedName name="cor" localSheetId="32" hidden="1">{"'gráf jan00'!$A$1:$AK$41"}</definedName>
    <definedName name="cor" localSheetId="31" hidden="1">{"'gráf jan00'!$A$1:$AK$41"}</definedName>
    <definedName name="cor" localSheetId="29" hidden="1">{"'gráf jan00'!$A$1:$AK$41"}</definedName>
    <definedName name="cor" localSheetId="28" hidden="1">{"'gráf jan00'!$A$1:$AK$41"}</definedName>
    <definedName name="cor" localSheetId="27" hidden="1">{"'gráf jan00'!$A$1:$AK$41"}</definedName>
    <definedName name="cor" localSheetId="24" hidden="1">{"'gráf jan00'!$A$1:$AK$41"}</definedName>
    <definedName name="cor" localSheetId="26" hidden="1">{"'gráf jan00'!$A$1:$AK$41"}</definedName>
    <definedName name="cor" localSheetId="23" hidden="1">{"'gráf jan00'!$A$1:$AK$41"}</definedName>
    <definedName name="cor" localSheetId="22" hidden="1">{"'gráf jan00'!$A$1:$AK$41"}</definedName>
    <definedName name="cor" localSheetId="19" hidden="1">{"'gráf jan00'!$A$1:$AK$41"}</definedName>
    <definedName name="cor" localSheetId="21" hidden="1">{"'gráf jan00'!$A$1:$AK$41"}</definedName>
    <definedName name="cor" localSheetId="20" hidden="1">{"'gráf jan00'!$A$1:$AK$41"}</definedName>
    <definedName name="cor" localSheetId="18" hidden="1">{"'gráf jan00'!$A$1:$AK$41"}</definedName>
    <definedName name="cor" localSheetId="17" hidden="1">{"'gráf jan00'!$A$1:$AK$41"}</definedName>
    <definedName name="cor" localSheetId="15" hidden="1">{"'gráf jan00'!$A$1:$AK$41"}</definedName>
    <definedName name="cor" localSheetId="12" hidden="1">{"'gráf jan00'!$A$1:$AK$41"}</definedName>
    <definedName name="cor" localSheetId="38" hidden="1">{"'gráf jan00'!$A$1:$AK$41"}</definedName>
    <definedName name="cor" localSheetId="37" hidden="1">{"'gráf jan00'!$A$1:$AK$41"}</definedName>
    <definedName name="cor" localSheetId="36" hidden="1">{"'gráf jan00'!$A$1:$AK$41"}</definedName>
    <definedName name="cor" localSheetId="34" hidden="1">{"'gráf jan00'!$A$1:$AK$41"}</definedName>
    <definedName name="cor" localSheetId="35" hidden="1">{"'gráf jan00'!$A$1:$AK$41"}</definedName>
    <definedName name="cor" localSheetId="30" hidden="1">{"'gráf jan00'!$A$1:$AK$41"}</definedName>
    <definedName name="cor" hidden="1">{"'gráf jan00'!$A$1:$AK$41"}</definedName>
    <definedName name="CORRET">#REF!</definedName>
    <definedName name="Cost_Center">#REF!</definedName>
    <definedName name="CostCenter">#REF!</definedName>
    <definedName name="CP">#REF!</definedName>
    <definedName name="CPMF">#REF!</definedName>
    <definedName name="CPUQUANTIDADE">#REF!</definedName>
    <definedName name="cpv">#REF!</definedName>
    <definedName name="critério">#REF!</definedName>
    <definedName name="critério1">#REF!</definedName>
    <definedName name="_xlnm.Criteria">#REF!</definedName>
    <definedName name="CRON">#REF!</definedName>
    <definedName name="CRONALCASA1">#REF!</definedName>
    <definedName name="CRONALCASA2">#REF!</definedName>
    <definedName name="CRONCANT1">#REF!</definedName>
    <definedName name="CRONCANT2">#REF!</definedName>
    <definedName name="CRONCANT3">#REF!</definedName>
    <definedName name="CRONCANT4">#REF!</definedName>
    <definedName name="CRONCANT5">#REF!</definedName>
    <definedName name="CRONEQLEVE1">#REF!</definedName>
    <definedName name="CRONEQLEVE2">#REF!</definedName>
    <definedName name="CRONEQLV2">#REF!</definedName>
    <definedName name="CRONEQLV3">#REF!</definedName>
    <definedName name="CRONEQLV4">#REF!</definedName>
    <definedName name="CRONEQLV5">#REF!</definedName>
    <definedName name="CRONEQLV7">#REF!</definedName>
    <definedName name="CRONEQLV8">#REF!</definedName>
    <definedName name="CRONEQMAN">#REF!</definedName>
    <definedName name="CRONEQPESALUG">#REF!</definedName>
    <definedName name="CRONFRETE1">#REF!</definedName>
    <definedName name="CRONFRETE2">#REF!</definedName>
    <definedName name="CRONGER">#N/A</definedName>
    <definedName name="CRONGERAL">#REF!</definedName>
    <definedName name="CRONHOSP1">#REF!</definedName>
    <definedName name="CRONIE1">#REF!</definedName>
    <definedName name="CRONIE2">#REF!</definedName>
    <definedName name="CRONIE3">#REF!</definedName>
    <definedName name="CRONIMP">#N/A</definedName>
    <definedName name="CRONMATCANT">#REF!</definedName>
    <definedName name="CRONMOEENG">#REF!</definedName>
    <definedName name="CRONMOEI">#REF!</definedName>
    <definedName name="CRONMOEI1">#REF!</definedName>
    <definedName name="CRONMOEI2">#REF!</definedName>
    <definedName name="CRONMOLE">#REF!</definedName>
    <definedName name="CRONMOLI1">#REF!</definedName>
    <definedName name="CRONMOLI2">#REF!</definedName>
    <definedName name="CRONMOLI3">#REF!</definedName>
    <definedName name="CRONMOPE">#REF!</definedName>
    <definedName name="CRONMOPI1">#REF!</definedName>
    <definedName name="CRONMOPI2">#REF!</definedName>
    <definedName name="CRONMUD1">#REF!</definedName>
    <definedName name="CRONO">#REF!</definedName>
    <definedName name="CRONOG0">#N/A</definedName>
    <definedName name="CRONOG1">#N/A</definedName>
    <definedName name="CRONOGFIS">#N/A</definedName>
    <definedName name="CRONOGRAMA">#REF!</definedName>
    <definedName name="Cronograma_SFim">#REF!</definedName>
    <definedName name="Cronograma_SInicio">#REF!</definedName>
    <definedName name="Cronograma_SPeriodo">#REF!</definedName>
    <definedName name="Cronograma2" localSheetId="25" hidden="1">{#N/A,#N/A,TRUE,"indice";#N/A,#N/A,TRUE,"indicadores";#N/A,#N/A,TRUE,"comentarios"}</definedName>
    <definedName name="Cronograma2" localSheetId="16" hidden="1">{#N/A,#N/A,TRUE,"indice";#N/A,#N/A,TRUE,"indicadores";#N/A,#N/A,TRUE,"comentarios"}</definedName>
    <definedName name="Cronograma2" localSheetId="14" hidden="1">{#N/A,#N/A,TRUE,"indice";#N/A,#N/A,TRUE,"indicadores";#N/A,#N/A,TRUE,"comentarios"}</definedName>
    <definedName name="Cronograma2" localSheetId="13" hidden="1">{#N/A,#N/A,TRUE,"indice";#N/A,#N/A,TRUE,"indicadores";#N/A,#N/A,TRUE,"comentarios"}</definedName>
    <definedName name="Cronograma2" localSheetId="11" hidden="1">{#N/A,#N/A,TRUE,"indice";#N/A,#N/A,TRUE,"indicadores";#N/A,#N/A,TRUE,"comentarios"}</definedName>
    <definedName name="Cronograma2" localSheetId="10" hidden="1">{#N/A,#N/A,TRUE,"indice";#N/A,#N/A,TRUE,"indicadores";#N/A,#N/A,TRUE,"comentarios"}</definedName>
    <definedName name="Cronograma2" localSheetId="9" hidden="1">{#N/A,#N/A,TRUE,"indice";#N/A,#N/A,TRUE,"indicadores";#N/A,#N/A,TRUE,"comentarios"}</definedName>
    <definedName name="Cronograma2" localSheetId="8" hidden="1">{#N/A,#N/A,TRUE,"indice";#N/A,#N/A,TRUE,"indicadores";#N/A,#N/A,TRUE,"comentarios"}</definedName>
    <definedName name="Cronograma2" localSheetId="7" hidden="1">{#N/A,#N/A,TRUE,"indice";#N/A,#N/A,TRUE,"indicadores";#N/A,#N/A,TRUE,"comentarios"}</definedName>
    <definedName name="Cronograma2" localSheetId="33" hidden="1">{#N/A,#N/A,TRUE,"indice";#N/A,#N/A,TRUE,"indicadores";#N/A,#N/A,TRUE,"comentarios"}</definedName>
    <definedName name="Cronograma2" localSheetId="32" hidden="1">{#N/A,#N/A,TRUE,"indice";#N/A,#N/A,TRUE,"indicadores";#N/A,#N/A,TRUE,"comentarios"}</definedName>
    <definedName name="Cronograma2" localSheetId="31" hidden="1">{#N/A,#N/A,TRUE,"indice";#N/A,#N/A,TRUE,"indicadores";#N/A,#N/A,TRUE,"comentarios"}</definedName>
    <definedName name="Cronograma2" localSheetId="29" hidden="1">{#N/A,#N/A,TRUE,"indice";#N/A,#N/A,TRUE,"indicadores";#N/A,#N/A,TRUE,"comentarios"}</definedName>
    <definedName name="Cronograma2" localSheetId="28" hidden="1">{#N/A,#N/A,TRUE,"indice";#N/A,#N/A,TRUE,"indicadores";#N/A,#N/A,TRUE,"comentarios"}</definedName>
    <definedName name="Cronograma2" localSheetId="27" hidden="1">{#N/A,#N/A,TRUE,"indice";#N/A,#N/A,TRUE,"indicadores";#N/A,#N/A,TRUE,"comentarios"}</definedName>
    <definedName name="Cronograma2" localSheetId="24" hidden="1">{#N/A,#N/A,TRUE,"indice";#N/A,#N/A,TRUE,"indicadores";#N/A,#N/A,TRUE,"comentarios"}</definedName>
    <definedName name="Cronograma2" localSheetId="26" hidden="1">{#N/A,#N/A,TRUE,"indice";#N/A,#N/A,TRUE,"indicadores";#N/A,#N/A,TRUE,"comentarios"}</definedName>
    <definedName name="Cronograma2" localSheetId="23" hidden="1">{#N/A,#N/A,TRUE,"indice";#N/A,#N/A,TRUE,"indicadores";#N/A,#N/A,TRUE,"comentarios"}</definedName>
    <definedName name="Cronograma2" localSheetId="22" hidden="1">{#N/A,#N/A,TRUE,"indice";#N/A,#N/A,TRUE,"indicadores";#N/A,#N/A,TRUE,"comentarios"}</definedName>
    <definedName name="Cronograma2" localSheetId="19" hidden="1">{#N/A,#N/A,TRUE,"indice";#N/A,#N/A,TRUE,"indicadores";#N/A,#N/A,TRUE,"comentarios"}</definedName>
    <definedName name="Cronograma2" localSheetId="21" hidden="1">{#N/A,#N/A,TRUE,"indice";#N/A,#N/A,TRUE,"indicadores";#N/A,#N/A,TRUE,"comentarios"}</definedName>
    <definedName name="Cronograma2" localSheetId="20" hidden="1">{#N/A,#N/A,TRUE,"indice";#N/A,#N/A,TRUE,"indicadores";#N/A,#N/A,TRUE,"comentarios"}</definedName>
    <definedName name="Cronograma2" localSheetId="18" hidden="1">{#N/A,#N/A,TRUE,"indice";#N/A,#N/A,TRUE,"indicadores";#N/A,#N/A,TRUE,"comentarios"}</definedName>
    <definedName name="Cronograma2" localSheetId="17" hidden="1">{#N/A,#N/A,TRUE,"indice";#N/A,#N/A,TRUE,"indicadores";#N/A,#N/A,TRUE,"comentarios"}</definedName>
    <definedName name="Cronograma2" localSheetId="15" hidden="1">{#N/A,#N/A,TRUE,"indice";#N/A,#N/A,TRUE,"indicadores";#N/A,#N/A,TRUE,"comentarios"}</definedName>
    <definedName name="Cronograma2" localSheetId="12" hidden="1">{#N/A,#N/A,TRUE,"indice";#N/A,#N/A,TRUE,"indicadores";#N/A,#N/A,TRUE,"comentarios"}</definedName>
    <definedName name="Cronograma2" localSheetId="38" hidden="1">{#N/A,#N/A,TRUE,"indice";#N/A,#N/A,TRUE,"indicadores";#N/A,#N/A,TRUE,"comentarios"}</definedName>
    <definedName name="Cronograma2" localSheetId="37" hidden="1">{#N/A,#N/A,TRUE,"indice";#N/A,#N/A,TRUE,"indicadores";#N/A,#N/A,TRUE,"comentarios"}</definedName>
    <definedName name="Cronograma2" localSheetId="36" hidden="1">{#N/A,#N/A,TRUE,"indice";#N/A,#N/A,TRUE,"indicadores";#N/A,#N/A,TRUE,"comentarios"}</definedName>
    <definedName name="Cronograma2" localSheetId="34" hidden="1">{#N/A,#N/A,TRUE,"indice";#N/A,#N/A,TRUE,"indicadores";#N/A,#N/A,TRUE,"comentarios"}</definedName>
    <definedName name="Cronograma2" localSheetId="35" hidden="1">{#N/A,#N/A,TRUE,"indice";#N/A,#N/A,TRUE,"indicadores";#N/A,#N/A,TRUE,"comentarios"}</definedName>
    <definedName name="Cronograma2" localSheetId="30" hidden="1">{#N/A,#N/A,TRUE,"indice";#N/A,#N/A,TRUE,"indicadores";#N/A,#N/A,TRUE,"comentarios"}</definedName>
    <definedName name="Cronograma2" hidden="1">{#N/A,#N/A,TRUE,"indice";#N/A,#N/A,TRUE,"indicadores";#N/A,#N/A,TRUE,"comentarios"}</definedName>
    <definedName name="CRONOGRAMAS">#N/A</definedName>
    <definedName name="CRONOPER">#REF!</definedName>
    <definedName name="CRONPAS1">#REF!</definedName>
    <definedName name="CRONPAS2">#REF!</definedName>
    <definedName name="CRONPERFORM">#REF!</definedName>
    <definedName name="CRONRECMAT">#REF!</definedName>
    <definedName name="CRONRESFEC1">#REF!</definedName>
    <definedName name="CRONRESFEC2">#REF!</definedName>
    <definedName name="CRONRESFEC3">#REF!</definedName>
    <definedName name="CRONSERVDIV">#REF!</definedName>
    <definedName name="CRONSUBEMP1">#REF!</definedName>
    <definedName name="CRONSUBEMP2">#REF!</definedName>
    <definedName name="CRONTESTES">#REF!</definedName>
    <definedName name="CRONTOPOGCIVIL">#REF!</definedName>
    <definedName name="CRONVEICMIP1">#REF!</definedName>
    <definedName name="CRONVEICMIP2">#REF!</definedName>
    <definedName name="CS">#REF!</definedName>
    <definedName name="CSLL">#REF!</definedName>
    <definedName name="CSNo">#REF!</definedName>
    <definedName name="CSYes">#REF!</definedName>
    <definedName name="CT">#REF!</definedName>
    <definedName name="CT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>#REF!</definedName>
    <definedName name="CURRENCY">#REF!</definedName>
    <definedName name="CurrentData">#REF!</definedName>
    <definedName name="curva">#REF!</definedName>
    <definedName name="CURVA10">#REF!</definedName>
    <definedName name="CURVA11">#REF!</definedName>
    <definedName name="CURVA12">#REF!</definedName>
    <definedName name="CURVA13">#REF!</definedName>
    <definedName name="CURVA14">#REF!</definedName>
    <definedName name="CURVA15">#REF!</definedName>
    <definedName name="CURVA16">#REF!</definedName>
    <definedName name="CURVA17">#REF!</definedName>
    <definedName name="CURVA18">#REF!</definedName>
    <definedName name="CURVA19">#REF!</definedName>
    <definedName name="CURVA2">#REF!</definedName>
    <definedName name="CURVA20">#REF!</definedName>
    <definedName name="CURVA21">#REF!</definedName>
    <definedName name="CURVA22">#REF!</definedName>
    <definedName name="CURVA23">#REF!</definedName>
    <definedName name="CURVA24">#REF!</definedName>
    <definedName name="CURVA3">#REF!</definedName>
    <definedName name="CURVA4">#REF!</definedName>
    <definedName name="CURVA5">#REF!</definedName>
    <definedName name="CURVA6">#REF!</definedName>
    <definedName name="CURVA7">#REF!</definedName>
    <definedName name="CURVA8">#REF!</definedName>
    <definedName name="CURVA9">#REF!</definedName>
    <definedName name="CURVA90_790">#REF!</definedName>
    <definedName name="CURVA90_790_SCH">#REF!</definedName>
    <definedName name="CurveS50">#REF!</definedName>
    <definedName name="CUSTO">#REF!</definedName>
    <definedName name="CUSTO___0">#REF!</definedName>
    <definedName name="CUSTO___0___0">#REF!</definedName>
    <definedName name="CUSTO_ADM_LOCAL_E_MOBILIZACAO">SUMIF(#REF!,"IR5101",#REF!)+SUMIF(#REF!,"IR5102",#REF!)+SUMIF(#REF!,"IR5103",#REF!)+ SUMIF(#REF!,"IR5104",#REF!) + SUMIF(#REF!,"IR5105",#REF!)+ SUMIF(#REF!,"IR5106",#REF!)+ SUMIF(#REF!,"IR5107",#REF!)</definedName>
    <definedName name="CUSTO_DE_COMBUSTÍVEL_E_LUFRIFICANTES">#REF!</definedName>
    <definedName name="Custo_Direto_de_Obras_Civis_e_Instalações_...........................................">#REF!</definedName>
    <definedName name="Custo_Previsto_HE" localSheetId="1">#REF!</definedName>
    <definedName name="Custo_Previsto_HE">[24]BCO!$Z$19</definedName>
    <definedName name="Custo_Realizado_HE" localSheetId="1">#REF!</definedName>
    <definedName name="Custo_Realizado_HE">[24]BCO!$Z$20</definedName>
    <definedName name="CUSTO_TREIN._GERAL">#REF!</definedName>
    <definedName name="CustoChamados">#REF!</definedName>
    <definedName name="CustoONCALL">#REF!</definedName>
    <definedName name="CustoOperac.Adm.Local">#REF!</definedName>
    <definedName name="CustoOperAdmLocal">#REF!</definedName>
    <definedName name="CUSTOSUNIT">#REF!</definedName>
    <definedName name="custot">#REF!</definedName>
    <definedName name="CustoTurno">#REF!</definedName>
    <definedName name="CV">#REF!</definedName>
    <definedName name="cvagf" localSheetId="25" hidden="1">{"'REL CUSTODIF'!$B$1:$H$72"}</definedName>
    <definedName name="cvagf" localSheetId="16" hidden="1">{"'REL CUSTODIF'!$B$1:$H$72"}</definedName>
    <definedName name="cvagf" localSheetId="14" hidden="1">{"'REL CUSTODIF'!$B$1:$H$72"}</definedName>
    <definedName name="cvagf" localSheetId="13" hidden="1">{"'REL CUSTODIF'!$B$1:$H$72"}</definedName>
    <definedName name="cvagf" localSheetId="11" hidden="1">{"'REL CUSTODIF'!$B$1:$H$72"}</definedName>
    <definedName name="cvagf" localSheetId="10" hidden="1">{"'REL CUSTODIF'!$B$1:$H$72"}</definedName>
    <definedName name="cvagf" localSheetId="9" hidden="1">{"'REL CUSTODIF'!$B$1:$H$72"}</definedName>
    <definedName name="cvagf" localSheetId="8" hidden="1">{"'REL CUSTODIF'!$B$1:$H$72"}</definedName>
    <definedName name="cvagf" localSheetId="7" hidden="1">{"'REL CUSTODIF'!$B$1:$H$72"}</definedName>
    <definedName name="cvagf" localSheetId="33" hidden="1">{"'REL CUSTODIF'!$B$1:$H$72"}</definedName>
    <definedName name="cvagf" localSheetId="32" hidden="1">{"'REL CUSTODIF'!$B$1:$H$72"}</definedName>
    <definedName name="cvagf" localSheetId="31" hidden="1">{"'REL CUSTODIF'!$B$1:$H$72"}</definedName>
    <definedName name="cvagf" localSheetId="29" hidden="1">{"'REL CUSTODIF'!$B$1:$H$72"}</definedName>
    <definedName name="cvagf" localSheetId="28" hidden="1">{"'REL CUSTODIF'!$B$1:$H$72"}</definedName>
    <definedName name="cvagf" localSheetId="27" hidden="1">{"'REL CUSTODIF'!$B$1:$H$72"}</definedName>
    <definedName name="cvagf" localSheetId="24" hidden="1">{"'REL CUSTODIF'!$B$1:$H$72"}</definedName>
    <definedName name="cvagf" localSheetId="26" hidden="1">{"'REL CUSTODIF'!$B$1:$H$72"}</definedName>
    <definedName name="cvagf" localSheetId="23" hidden="1">{"'REL CUSTODIF'!$B$1:$H$72"}</definedName>
    <definedName name="cvagf" localSheetId="22" hidden="1">{"'REL CUSTODIF'!$B$1:$H$72"}</definedName>
    <definedName name="cvagf" localSheetId="19" hidden="1">{"'REL CUSTODIF'!$B$1:$H$72"}</definedName>
    <definedName name="cvagf" localSheetId="21" hidden="1">{"'REL CUSTODIF'!$B$1:$H$72"}</definedName>
    <definedName name="cvagf" localSheetId="20" hidden="1">{"'REL CUSTODIF'!$B$1:$H$72"}</definedName>
    <definedName name="cvagf" localSheetId="18" hidden="1">{"'REL CUSTODIF'!$B$1:$H$72"}</definedName>
    <definedName name="cvagf" localSheetId="17" hidden="1">{"'REL CUSTODIF'!$B$1:$H$72"}</definedName>
    <definedName name="cvagf" localSheetId="15" hidden="1">{"'REL CUSTODIF'!$B$1:$H$72"}</definedName>
    <definedName name="cvagf" localSheetId="12" hidden="1">{"'REL CUSTODIF'!$B$1:$H$72"}</definedName>
    <definedName name="cvagf" localSheetId="38" hidden="1">{"'REL CUSTODIF'!$B$1:$H$72"}</definedName>
    <definedName name="cvagf" localSheetId="37" hidden="1">{"'REL CUSTODIF'!$B$1:$H$72"}</definedName>
    <definedName name="cvagf" localSheetId="36" hidden="1">{"'REL CUSTODIF'!$B$1:$H$72"}</definedName>
    <definedName name="cvagf" localSheetId="34" hidden="1">{"'REL CUSTODIF'!$B$1:$H$72"}</definedName>
    <definedName name="cvagf" localSheetId="35" hidden="1">{"'REL CUSTODIF'!$B$1:$H$72"}</definedName>
    <definedName name="cvagf" localSheetId="30" hidden="1">{"'REL CUSTODIF'!$B$1:$H$72"}</definedName>
    <definedName name="cvagf" hidden="1">{"'REL CUSTODIF'!$B$1:$H$72"}</definedName>
    <definedName name="cvrd2" localSheetId="2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2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1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3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2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1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xz" localSheetId="25" hidden="1">{"'gráf jan00'!$A$1:$AK$41"}</definedName>
    <definedName name="cxz" localSheetId="16" hidden="1">{"'gráf jan00'!$A$1:$AK$41"}</definedName>
    <definedName name="cxz" localSheetId="14" hidden="1">{"'gráf jan00'!$A$1:$AK$41"}</definedName>
    <definedName name="cxz" localSheetId="13" hidden="1">{"'gráf jan00'!$A$1:$AK$41"}</definedName>
    <definedName name="cxz" localSheetId="11" hidden="1">{"'gráf jan00'!$A$1:$AK$41"}</definedName>
    <definedName name="cxz" localSheetId="10" hidden="1">{"'gráf jan00'!$A$1:$AK$41"}</definedName>
    <definedName name="cxz" localSheetId="9" hidden="1">{"'gráf jan00'!$A$1:$AK$41"}</definedName>
    <definedName name="cxz" localSheetId="8" hidden="1">{"'gráf jan00'!$A$1:$AK$41"}</definedName>
    <definedName name="cxz" localSheetId="7" hidden="1">{"'gráf jan00'!$A$1:$AK$41"}</definedName>
    <definedName name="cxz" localSheetId="33" hidden="1">{"'gráf jan00'!$A$1:$AK$41"}</definedName>
    <definedName name="cxz" localSheetId="32" hidden="1">{"'gráf jan00'!$A$1:$AK$41"}</definedName>
    <definedName name="cxz" localSheetId="31" hidden="1">{"'gráf jan00'!$A$1:$AK$41"}</definedName>
    <definedName name="cxz" localSheetId="29" hidden="1">{"'gráf jan00'!$A$1:$AK$41"}</definedName>
    <definedName name="cxz" localSheetId="28" hidden="1">{"'gráf jan00'!$A$1:$AK$41"}</definedName>
    <definedName name="cxz" localSheetId="27" hidden="1">{"'gráf jan00'!$A$1:$AK$41"}</definedName>
    <definedName name="cxz" localSheetId="24" hidden="1">{"'gráf jan00'!$A$1:$AK$41"}</definedName>
    <definedName name="cxz" localSheetId="26" hidden="1">{"'gráf jan00'!$A$1:$AK$41"}</definedName>
    <definedName name="cxz" localSheetId="23" hidden="1">{"'gráf jan00'!$A$1:$AK$41"}</definedName>
    <definedName name="cxz" localSheetId="22" hidden="1">{"'gráf jan00'!$A$1:$AK$41"}</definedName>
    <definedName name="cxz" localSheetId="19" hidden="1">{"'gráf jan00'!$A$1:$AK$41"}</definedName>
    <definedName name="cxz" localSheetId="21" hidden="1">{"'gráf jan00'!$A$1:$AK$41"}</definedName>
    <definedName name="cxz" localSheetId="20" hidden="1">{"'gráf jan00'!$A$1:$AK$41"}</definedName>
    <definedName name="cxz" localSheetId="18" hidden="1">{"'gráf jan00'!$A$1:$AK$41"}</definedName>
    <definedName name="cxz" localSheetId="17" hidden="1">{"'gráf jan00'!$A$1:$AK$41"}</definedName>
    <definedName name="cxz" localSheetId="15" hidden="1">{"'gráf jan00'!$A$1:$AK$41"}</definedName>
    <definedName name="cxz" localSheetId="12" hidden="1">{"'gráf jan00'!$A$1:$AK$41"}</definedName>
    <definedName name="cxz" localSheetId="38" hidden="1">{"'gráf jan00'!$A$1:$AK$41"}</definedName>
    <definedName name="cxz" localSheetId="37" hidden="1">{"'gráf jan00'!$A$1:$AK$41"}</definedName>
    <definedName name="cxz" localSheetId="36" hidden="1">{"'gráf jan00'!$A$1:$AK$41"}</definedName>
    <definedName name="cxz" localSheetId="34" hidden="1">{"'gráf jan00'!$A$1:$AK$41"}</definedName>
    <definedName name="cxz" localSheetId="35" hidden="1">{"'gráf jan00'!$A$1:$AK$41"}</definedName>
    <definedName name="cxz" localSheetId="30" hidden="1">{"'gráf jan00'!$A$1:$AK$41"}</definedName>
    <definedName name="cxz" hidden="1">{"'gráf jan00'!$A$1:$AK$41"}</definedName>
    <definedName name="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1">#REF!</definedName>
    <definedName name="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d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os">#REF!</definedName>
    <definedName name="DADOS_BENS">#REF!</definedName>
    <definedName name="DADOS_SERV">#REF!</definedName>
    <definedName name="DAER1" localSheetId="25" hidden="1">{#N/A,#N/A,TRUE,"Serviços"}</definedName>
    <definedName name="DAER1" localSheetId="16" hidden="1">{#N/A,#N/A,TRUE,"Serviços"}</definedName>
    <definedName name="DAER1" localSheetId="14" hidden="1">{#N/A,#N/A,TRUE,"Serviços"}</definedName>
    <definedName name="DAER1" localSheetId="13" hidden="1">{#N/A,#N/A,TRUE,"Serviços"}</definedName>
    <definedName name="DAER1" localSheetId="11" hidden="1">{#N/A,#N/A,TRUE,"Serviços"}</definedName>
    <definedName name="DAER1" localSheetId="10" hidden="1">{#N/A,#N/A,TRUE,"Serviços"}</definedName>
    <definedName name="DAER1" localSheetId="9" hidden="1">{#N/A,#N/A,TRUE,"Serviços"}</definedName>
    <definedName name="DAER1" localSheetId="8" hidden="1">{#N/A,#N/A,TRUE,"Serviços"}</definedName>
    <definedName name="DAER1" localSheetId="7" hidden="1">{#N/A,#N/A,TRUE,"Serviços"}</definedName>
    <definedName name="DAER1" localSheetId="33" hidden="1">{#N/A,#N/A,TRUE,"Serviços"}</definedName>
    <definedName name="DAER1" localSheetId="32" hidden="1">{#N/A,#N/A,TRUE,"Serviços"}</definedName>
    <definedName name="DAER1" localSheetId="31" hidden="1">{#N/A,#N/A,TRUE,"Serviços"}</definedName>
    <definedName name="DAER1" localSheetId="29" hidden="1">{#N/A,#N/A,TRUE,"Serviços"}</definedName>
    <definedName name="DAER1" localSheetId="28" hidden="1">{#N/A,#N/A,TRUE,"Serviços"}</definedName>
    <definedName name="DAER1" localSheetId="27" hidden="1">{#N/A,#N/A,TRUE,"Serviços"}</definedName>
    <definedName name="DAER1" localSheetId="24" hidden="1">{#N/A,#N/A,TRUE,"Serviços"}</definedName>
    <definedName name="DAER1" localSheetId="26" hidden="1">{#N/A,#N/A,TRUE,"Serviços"}</definedName>
    <definedName name="DAER1" localSheetId="23" hidden="1">{#N/A,#N/A,TRUE,"Serviços"}</definedName>
    <definedName name="DAER1" localSheetId="22" hidden="1">{#N/A,#N/A,TRUE,"Serviços"}</definedName>
    <definedName name="DAER1" localSheetId="19" hidden="1">{#N/A,#N/A,TRUE,"Serviços"}</definedName>
    <definedName name="DAER1" localSheetId="21" hidden="1">{#N/A,#N/A,TRUE,"Serviços"}</definedName>
    <definedName name="DAER1" localSheetId="20" hidden="1">{#N/A,#N/A,TRUE,"Serviços"}</definedName>
    <definedName name="DAER1" localSheetId="18" hidden="1">{#N/A,#N/A,TRUE,"Serviços"}</definedName>
    <definedName name="DAER1" localSheetId="17" hidden="1">{#N/A,#N/A,TRUE,"Serviços"}</definedName>
    <definedName name="DAER1" localSheetId="15" hidden="1">{#N/A,#N/A,TRUE,"Serviços"}</definedName>
    <definedName name="DAER1" localSheetId="12" hidden="1">{#N/A,#N/A,TRUE,"Serviços"}</definedName>
    <definedName name="DAER1" localSheetId="38" hidden="1">{#N/A,#N/A,TRUE,"Serviços"}</definedName>
    <definedName name="DAER1" localSheetId="37" hidden="1">{#N/A,#N/A,TRUE,"Serviços"}</definedName>
    <definedName name="DAER1" localSheetId="36" hidden="1">{#N/A,#N/A,TRUE,"Serviços"}</definedName>
    <definedName name="DAER1" localSheetId="34" hidden="1">{#N/A,#N/A,TRUE,"Serviços"}</definedName>
    <definedName name="DAER1" localSheetId="35" hidden="1">{#N/A,#N/A,TRUE,"Serviços"}</definedName>
    <definedName name="DAER1" localSheetId="30" hidden="1">{#N/A,#N/A,TRUE,"Serviços"}</definedName>
    <definedName name="DAER1" hidden="1">{#N/A,#N/A,TRUE,"Serviços"}</definedName>
    <definedName name="dalm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Base_dos_Preços__Dez_2005">#REF!</definedName>
    <definedName name="DATA_HOJE" localSheetId="4">'[22]Dados do Gráfico'!$B$2</definedName>
    <definedName name="DATA_HOJE" localSheetId="5">'[22]Dados do Gráfico'!$B$2</definedName>
    <definedName name="DATA_HOJE" localSheetId="2">'[22]Dados do Gráfico'!$B$2</definedName>
    <definedName name="DATA_HOJE" localSheetId="25">'[22]Dados do Gráfico'!$B$2</definedName>
    <definedName name="DATA_HOJE" localSheetId="16">'[22]Dados do Gráfico'!$B$2</definedName>
    <definedName name="DATA_HOJE" localSheetId="14">'[22]Dados do Gráfico'!$B$2</definedName>
    <definedName name="DATA_HOJE" localSheetId="13">'[22]Dados do Gráfico'!$B$2</definedName>
    <definedName name="DATA_HOJE" localSheetId="11">'[22]Dados do Gráfico'!$B$2</definedName>
    <definedName name="DATA_HOJE" localSheetId="10">'[22]Dados do Gráfico'!$B$2</definedName>
    <definedName name="DATA_HOJE" localSheetId="9">'[22]Dados do Gráfico'!$B$2</definedName>
    <definedName name="DATA_HOJE" localSheetId="8">'[22]Dados do Gráfico'!$B$2</definedName>
    <definedName name="DATA_HOJE" localSheetId="7">'[22]Dados do Gráfico'!$B$2</definedName>
    <definedName name="DATA_HOJE" localSheetId="33">'[22]Dados do Gráfico'!$B$2</definedName>
    <definedName name="DATA_HOJE" localSheetId="32">'[22]Dados do Gráfico'!$B$2</definedName>
    <definedName name="DATA_HOJE" localSheetId="31">'[22]Dados do Gráfico'!$B$2</definedName>
    <definedName name="DATA_HOJE" localSheetId="29">'[22]Dados do Gráfico'!$B$2</definedName>
    <definedName name="DATA_HOJE" localSheetId="28">'[22]Dados do Gráfico'!$B$2</definedName>
    <definedName name="DATA_HOJE" localSheetId="27">'[22]Dados do Gráfico'!$B$2</definedName>
    <definedName name="DATA_HOJE" localSheetId="24">'[22]Dados do Gráfico'!$B$2</definedName>
    <definedName name="DATA_HOJE" localSheetId="26">'[22]Dados do Gráfico'!$B$2</definedName>
    <definedName name="DATA_HOJE" localSheetId="23">'[22]Dados do Gráfico'!$B$2</definedName>
    <definedName name="DATA_HOJE" localSheetId="22">'[22]Dados do Gráfico'!$B$2</definedName>
    <definedName name="DATA_HOJE" localSheetId="19">'[22]Dados do Gráfico'!$B$2</definedName>
    <definedName name="DATA_HOJE" localSheetId="21">'[22]Dados do Gráfico'!$B$2</definedName>
    <definedName name="DATA_HOJE" localSheetId="20">'[22]Dados do Gráfico'!$B$2</definedName>
    <definedName name="DATA_HOJE" localSheetId="18">'[22]Dados do Gráfico'!$B$2</definedName>
    <definedName name="DATA_HOJE" localSheetId="17">'[22]Dados do Gráfico'!$B$2</definedName>
    <definedName name="DATA_HOJE" localSheetId="15">'[22]Dados do Gráfico'!$B$2</definedName>
    <definedName name="DATA_HOJE" localSheetId="12">'[22]Dados do Gráfico'!$B$2</definedName>
    <definedName name="DATA_HOJE" localSheetId="38">'[22]Dados do Gráfico'!$B$2</definedName>
    <definedName name="DATA_HOJE" localSheetId="37">'[22]Dados do Gráfico'!$B$2</definedName>
    <definedName name="DATA_HOJE" localSheetId="36">'[22]Dados do Gráfico'!$B$2</definedName>
    <definedName name="DATA_HOJE" localSheetId="34">'[22]Dados do Gráfico'!$B$2</definedName>
    <definedName name="DATA_HOJE" localSheetId="35">'[22]Dados do Gráfico'!$B$2</definedName>
    <definedName name="DATA_HOJE" localSheetId="30">'[22]Dados do Gráfico'!$B$2</definedName>
    <definedName name="DATA_HOJE" localSheetId="1">#REF!</definedName>
    <definedName name="DATA_HOJE">#REF!</definedName>
    <definedName name="DataInício">#REF!</definedName>
    <definedName name="DATMODELE">#REF!</definedName>
    <definedName name="DATMODMEC">#REF!</definedName>
    <definedName name="datosdec2">#REF!</definedName>
    <definedName name="datosfec2">#REF!</definedName>
    <definedName name="DATTML">#REF!</definedName>
    <definedName name="david" localSheetId="25" hidden="1">{"'gráf jan00'!$A$1:$AK$41"}</definedName>
    <definedName name="david" localSheetId="16" hidden="1">{"'gráf jan00'!$A$1:$AK$41"}</definedName>
    <definedName name="david" localSheetId="14" hidden="1">{"'gráf jan00'!$A$1:$AK$41"}</definedName>
    <definedName name="david" localSheetId="13" hidden="1">{"'gráf jan00'!$A$1:$AK$41"}</definedName>
    <definedName name="david" localSheetId="11" hidden="1">{"'gráf jan00'!$A$1:$AK$41"}</definedName>
    <definedName name="david" localSheetId="10" hidden="1">{"'gráf jan00'!$A$1:$AK$41"}</definedName>
    <definedName name="david" localSheetId="9" hidden="1">{"'gráf jan00'!$A$1:$AK$41"}</definedName>
    <definedName name="david" localSheetId="8" hidden="1">{"'gráf jan00'!$A$1:$AK$41"}</definedName>
    <definedName name="david" localSheetId="7" hidden="1">{"'gráf jan00'!$A$1:$AK$41"}</definedName>
    <definedName name="david" localSheetId="33" hidden="1">{"'gráf jan00'!$A$1:$AK$41"}</definedName>
    <definedName name="david" localSheetId="32" hidden="1">{"'gráf jan00'!$A$1:$AK$41"}</definedName>
    <definedName name="david" localSheetId="31" hidden="1">{"'gráf jan00'!$A$1:$AK$41"}</definedName>
    <definedName name="david" localSheetId="29" hidden="1">{"'gráf jan00'!$A$1:$AK$41"}</definedName>
    <definedName name="david" localSheetId="28" hidden="1">{"'gráf jan00'!$A$1:$AK$41"}</definedName>
    <definedName name="david" localSheetId="27" hidden="1">{"'gráf jan00'!$A$1:$AK$41"}</definedName>
    <definedName name="david" localSheetId="24" hidden="1">{"'gráf jan00'!$A$1:$AK$41"}</definedName>
    <definedName name="david" localSheetId="26" hidden="1">{"'gráf jan00'!$A$1:$AK$41"}</definedName>
    <definedName name="david" localSheetId="23" hidden="1">{"'gráf jan00'!$A$1:$AK$41"}</definedName>
    <definedName name="david" localSheetId="22" hidden="1">{"'gráf jan00'!$A$1:$AK$41"}</definedName>
    <definedName name="david" localSheetId="19" hidden="1">{"'gráf jan00'!$A$1:$AK$41"}</definedName>
    <definedName name="david" localSheetId="21" hidden="1">{"'gráf jan00'!$A$1:$AK$41"}</definedName>
    <definedName name="david" localSheetId="20" hidden="1">{"'gráf jan00'!$A$1:$AK$41"}</definedName>
    <definedName name="david" localSheetId="18" hidden="1">{"'gráf jan00'!$A$1:$AK$41"}</definedName>
    <definedName name="david" localSheetId="17" hidden="1">{"'gráf jan00'!$A$1:$AK$41"}</definedName>
    <definedName name="david" localSheetId="15" hidden="1">{"'gráf jan00'!$A$1:$AK$41"}</definedName>
    <definedName name="david" localSheetId="12" hidden="1">{"'gráf jan00'!$A$1:$AK$41"}</definedName>
    <definedName name="david" localSheetId="38" hidden="1">{"'gráf jan00'!$A$1:$AK$41"}</definedName>
    <definedName name="david" localSheetId="37" hidden="1">{"'gráf jan00'!$A$1:$AK$41"}</definedName>
    <definedName name="david" localSheetId="36" hidden="1">{"'gráf jan00'!$A$1:$AK$41"}</definedName>
    <definedName name="david" localSheetId="34" hidden="1">{"'gráf jan00'!$A$1:$AK$41"}</definedName>
    <definedName name="david" localSheetId="35" hidden="1">{"'gráf jan00'!$A$1:$AK$41"}</definedName>
    <definedName name="david" localSheetId="30" hidden="1">{"'gráf jan00'!$A$1:$AK$41"}</definedName>
    <definedName name="david" hidden="1">{"'gráf jan00'!$A$1:$AK$41"}</definedName>
    <definedName name="david1" localSheetId="25" hidden="1">{"'gráf jan00'!$A$1:$AK$41"}</definedName>
    <definedName name="david1" localSheetId="16" hidden="1">{"'gráf jan00'!$A$1:$AK$41"}</definedName>
    <definedName name="david1" localSheetId="14" hidden="1">{"'gráf jan00'!$A$1:$AK$41"}</definedName>
    <definedName name="david1" localSheetId="13" hidden="1">{"'gráf jan00'!$A$1:$AK$41"}</definedName>
    <definedName name="david1" localSheetId="11" hidden="1">{"'gráf jan00'!$A$1:$AK$41"}</definedName>
    <definedName name="david1" localSheetId="10" hidden="1">{"'gráf jan00'!$A$1:$AK$41"}</definedName>
    <definedName name="david1" localSheetId="9" hidden="1">{"'gráf jan00'!$A$1:$AK$41"}</definedName>
    <definedName name="david1" localSheetId="8" hidden="1">{"'gráf jan00'!$A$1:$AK$41"}</definedName>
    <definedName name="david1" localSheetId="7" hidden="1">{"'gráf jan00'!$A$1:$AK$41"}</definedName>
    <definedName name="david1" localSheetId="33" hidden="1">{"'gráf jan00'!$A$1:$AK$41"}</definedName>
    <definedName name="david1" localSheetId="32" hidden="1">{"'gráf jan00'!$A$1:$AK$41"}</definedName>
    <definedName name="david1" localSheetId="31" hidden="1">{"'gráf jan00'!$A$1:$AK$41"}</definedName>
    <definedName name="david1" localSheetId="29" hidden="1">{"'gráf jan00'!$A$1:$AK$41"}</definedName>
    <definedName name="david1" localSheetId="28" hidden="1">{"'gráf jan00'!$A$1:$AK$41"}</definedName>
    <definedName name="david1" localSheetId="27" hidden="1">{"'gráf jan00'!$A$1:$AK$41"}</definedName>
    <definedName name="david1" localSheetId="24" hidden="1">{"'gráf jan00'!$A$1:$AK$41"}</definedName>
    <definedName name="david1" localSheetId="26" hidden="1">{"'gráf jan00'!$A$1:$AK$41"}</definedName>
    <definedName name="david1" localSheetId="23" hidden="1">{"'gráf jan00'!$A$1:$AK$41"}</definedName>
    <definedName name="david1" localSheetId="22" hidden="1">{"'gráf jan00'!$A$1:$AK$41"}</definedName>
    <definedName name="david1" localSheetId="19" hidden="1">{"'gráf jan00'!$A$1:$AK$41"}</definedName>
    <definedName name="david1" localSheetId="21" hidden="1">{"'gráf jan00'!$A$1:$AK$41"}</definedName>
    <definedName name="david1" localSheetId="20" hidden="1">{"'gráf jan00'!$A$1:$AK$41"}</definedName>
    <definedName name="david1" localSheetId="18" hidden="1">{"'gráf jan00'!$A$1:$AK$41"}</definedName>
    <definedName name="david1" localSheetId="17" hidden="1">{"'gráf jan00'!$A$1:$AK$41"}</definedName>
    <definedName name="david1" localSheetId="15" hidden="1">{"'gráf jan00'!$A$1:$AK$41"}</definedName>
    <definedName name="david1" localSheetId="12" hidden="1">{"'gráf jan00'!$A$1:$AK$41"}</definedName>
    <definedName name="david1" localSheetId="38" hidden="1">{"'gráf jan00'!$A$1:$AK$41"}</definedName>
    <definedName name="david1" localSheetId="37" hidden="1">{"'gráf jan00'!$A$1:$AK$41"}</definedName>
    <definedName name="david1" localSheetId="36" hidden="1">{"'gráf jan00'!$A$1:$AK$41"}</definedName>
    <definedName name="david1" localSheetId="34" hidden="1">{"'gráf jan00'!$A$1:$AK$41"}</definedName>
    <definedName name="david1" localSheetId="35" hidden="1">{"'gráf jan00'!$A$1:$AK$41"}</definedName>
    <definedName name="david1" localSheetId="30" hidden="1">{"'gráf jan00'!$A$1:$AK$41"}</definedName>
    <definedName name="david1" hidden="1">{"'gráf jan00'!$A$1:$AK$41"}</definedName>
    <definedName name="DayRails" localSheetId="25">[0]!JanelaDataInício+ROW(#REF!)-1</definedName>
    <definedName name="DayRails" localSheetId="16">[0]!JanelaDataInício+ROW(#REF!)-1</definedName>
    <definedName name="DayRails" localSheetId="14">[0]!JanelaDataInício+ROW(#REF!)-1</definedName>
    <definedName name="DayRails" localSheetId="13">[0]!JanelaDataInício+ROW(#REF!)-1</definedName>
    <definedName name="DayRails" localSheetId="11">[0]!JanelaDataInício+ROW(#REF!)-1</definedName>
    <definedName name="DayRails" localSheetId="10">[0]!JanelaDataInício+ROW(#REF!)-1</definedName>
    <definedName name="DayRails" localSheetId="9">[0]!JanelaDataInício+ROW(#REF!)-1</definedName>
    <definedName name="DayRails" localSheetId="8">[0]!JanelaDataInício+ROW(#REF!)-1</definedName>
    <definedName name="DayRails" localSheetId="7">[0]!JanelaDataInício+ROW(#REF!)-1</definedName>
    <definedName name="DayRails" localSheetId="33">[0]!JanelaDataInício+ROW(#REF!)-1</definedName>
    <definedName name="DayRails" localSheetId="32">[0]!JanelaDataInício+ROW(#REF!)-1</definedName>
    <definedName name="DayRails" localSheetId="31">[0]!JanelaDataInício+ROW(#REF!)-1</definedName>
    <definedName name="DayRails" localSheetId="29">[0]!JanelaDataInício+ROW(#REF!)-1</definedName>
    <definedName name="DayRails" localSheetId="28">[0]!JanelaDataInício+ROW(#REF!)-1</definedName>
    <definedName name="DayRails" localSheetId="27">[0]!JanelaDataInício+ROW(#REF!)-1</definedName>
    <definedName name="DayRails" localSheetId="24">[0]!JanelaDataInício+ROW(#REF!)-1</definedName>
    <definedName name="DayRails" localSheetId="26">JanelaDataInício+ROW(#REF!)-1</definedName>
    <definedName name="DayRails" localSheetId="23">[0]!JanelaDataInício+ROW(#REF!)-1</definedName>
    <definedName name="DayRails" localSheetId="22">[0]!JanelaDataInício+ROW(#REF!)-1</definedName>
    <definedName name="DayRails" localSheetId="19">[0]!JanelaDataInício+ROW(#REF!)-1</definedName>
    <definedName name="DayRails" localSheetId="21">[0]!JanelaDataInício+ROW(#REF!)-1</definedName>
    <definedName name="DayRails" localSheetId="20">[0]!JanelaDataInício+ROW(#REF!)-1</definedName>
    <definedName name="DayRails" localSheetId="18">[0]!JanelaDataInício+ROW(#REF!)-1</definedName>
    <definedName name="DayRails" localSheetId="17">[0]!JanelaDataInício+ROW(#REF!)-1</definedName>
    <definedName name="DayRails" localSheetId="15">[0]!JanelaDataInício+ROW(#REF!)-1</definedName>
    <definedName name="DayRails" localSheetId="12">[0]!JanelaDataInício+ROW(#REF!)-1</definedName>
    <definedName name="DayRails" localSheetId="38">[0]!JanelaDataInício+ROW(#REF!)-1</definedName>
    <definedName name="DayRails" localSheetId="37">[0]!JanelaDataInício+ROW(#REF!)-1</definedName>
    <definedName name="DayRails" localSheetId="36">[0]!JanelaDataInício+ROW(#REF!)-1</definedName>
    <definedName name="DayRails" localSheetId="34">[0]!JanelaDataInício+ROW(#REF!)-1</definedName>
    <definedName name="DayRails" localSheetId="35">[0]!JanelaDataInício+ROW(#REF!)-1</definedName>
    <definedName name="DayRails" localSheetId="30">[0]!JanelaDataInício+ROW(#REF!)-1</definedName>
    <definedName name="DayRails">JanelaDataInício+ROW(#REF!)-1</definedName>
    <definedName name="DaysAndWeeks" localSheetId="25">{0,1,2,3,4,5,6} + {0;1;2;3;4;5}*7</definedName>
    <definedName name="DaysAndWeeks" localSheetId="16">{0,1,2,3,4,5,6} + {0;1;2;3;4;5}*7</definedName>
    <definedName name="DaysAndWeeks" localSheetId="14">{0,1,2,3,4,5,6} + {0;1;2;3;4;5}*7</definedName>
    <definedName name="DaysAndWeeks" localSheetId="13">{0,1,2,3,4,5,6} + {0;1;2;3;4;5}*7</definedName>
    <definedName name="DaysAndWeeks" localSheetId="11">{0,1,2,3,4,5,6} + {0;1;2;3;4;5}*7</definedName>
    <definedName name="DaysAndWeeks" localSheetId="10">{0,1,2,3,4,5,6} + {0;1;2;3;4;5}*7</definedName>
    <definedName name="DaysAndWeeks" localSheetId="9">{0,1,2,3,4,5,6} + {0;1;2;3;4;5}*7</definedName>
    <definedName name="DaysAndWeeks" localSheetId="8">{0,1,2,3,4,5,6} + {0;1;2;3;4;5}*7</definedName>
    <definedName name="DaysAndWeeks" localSheetId="7">{0,1,2,3,4,5,6} + {0;1;2;3;4;5}*7</definedName>
    <definedName name="DaysAndWeeks" localSheetId="33">{0,1,2,3,4,5,6} + {0;1;2;3;4;5}*7</definedName>
    <definedName name="DaysAndWeeks" localSheetId="32">{0,1,2,3,4,5,6} + {0;1;2;3;4;5}*7</definedName>
    <definedName name="DaysAndWeeks" localSheetId="31">{0,1,2,3,4,5,6} + {0;1;2;3;4;5}*7</definedName>
    <definedName name="DaysAndWeeks" localSheetId="29">{0,1,2,3,4,5,6} + {0;1;2;3;4;5}*7</definedName>
    <definedName name="DaysAndWeeks" localSheetId="28">{0,1,2,3,4,5,6} + {0;1;2;3;4;5}*7</definedName>
    <definedName name="DaysAndWeeks" localSheetId="27">{0,1,2,3,4,5,6} + {0;1;2;3;4;5}*7</definedName>
    <definedName name="DaysAndWeeks" localSheetId="24">{0,1,2,3,4,5,6} + {0;1;2;3;4;5}*7</definedName>
    <definedName name="DaysAndWeeks" localSheetId="26">{0,1,2,3,4,5,6} + {0;1;2;3;4;5}*7</definedName>
    <definedName name="DaysAndWeeks" localSheetId="23">{0,1,2,3,4,5,6} + {0;1;2;3;4;5}*7</definedName>
    <definedName name="DaysAndWeeks" localSheetId="22">{0,1,2,3,4,5,6} + {0;1;2;3;4;5}*7</definedName>
    <definedName name="DaysAndWeeks" localSheetId="19">{0,1,2,3,4,5,6} + {0;1;2;3;4;5}*7</definedName>
    <definedName name="DaysAndWeeks" localSheetId="21">{0,1,2,3,4,5,6} + {0;1;2;3;4;5}*7</definedName>
    <definedName name="DaysAndWeeks" localSheetId="20">{0,1,2,3,4,5,6} + {0;1;2;3;4;5}*7</definedName>
    <definedName name="DaysAndWeeks" localSheetId="18">{0,1,2,3,4,5,6} + {0;1;2;3;4;5}*7</definedName>
    <definedName name="DaysAndWeeks" localSheetId="17">{0,1,2,3,4,5,6} + {0;1;2;3;4;5}*7</definedName>
    <definedName name="DaysAndWeeks" localSheetId="15">{0,1,2,3,4,5,6} + {0;1;2;3;4;5}*7</definedName>
    <definedName name="DaysAndWeeks" localSheetId="12">{0,1,2,3,4,5,6} + {0;1;2;3;4;5}*7</definedName>
    <definedName name="DaysAndWeeks" localSheetId="38">{0,1,2,3,4,5,6} + {0;1;2;3;4;5}*7</definedName>
    <definedName name="DaysAndWeeks" localSheetId="37">{0,1,2,3,4,5,6} + {0;1;2;3;4;5}*7</definedName>
    <definedName name="DaysAndWeeks" localSheetId="36">{0,1,2,3,4,5,6} + {0;1;2;3;4;5}*7</definedName>
    <definedName name="DaysAndWeeks" localSheetId="34">{0,1,2,3,4,5,6} + {0;1;2;3;4;5}*7</definedName>
    <definedName name="DaysAndWeeks" localSheetId="35">{0,1,2,3,4,5,6} + {0;1;2;3;4;5}*7</definedName>
    <definedName name="DaysAndWeeks" localSheetId="30">{0,1,2,3,4,5,6} + {0;1;2;3;4;5}*7</definedName>
    <definedName name="DaysAndWeeks">{0,1,2,3,4,5,6} + {0;1;2;3;4;5}*7</definedName>
    <definedName name="dcDCEDSDFV" localSheetId="25" hidden="1">{"'REL CUSTODIF'!$B$1:$H$72"}</definedName>
    <definedName name="dcDCEDSDFV" localSheetId="16" hidden="1">{"'REL CUSTODIF'!$B$1:$H$72"}</definedName>
    <definedName name="dcDCEDSDFV" localSheetId="14" hidden="1">{"'REL CUSTODIF'!$B$1:$H$72"}</definedName>
    <definedName name="dcDCEDSDFV" localSheetId="13" hidden="1">{"'REL CUSTODIF'!$B$1:$H$72"}</definedName>
    <definedName name="dcDCEDSDFV" localSheetId="11" hidden="1">{"'REL CUSTODIF'!$B$1:$H$72"}</definedName>
    <definedName name="dcDCEDSDFV" localSheetId="10" hidden="1">{"'REL CUSTODIF'!$B$1:$H$72"}</definedName>
    <definedName name="dcDCEDSDFV" localSheetId="9" hidden="1">{"'REL CUSTODIF'!$B$1:$H$72"}</definedName>
    <definedName name="dcDCEDSDFV" localSheetId="8" hidden="1">{"'REL CUSTODIF'!$B$1:$H$72"}</definedName>
    <definedName name="dcDCEDSDFV" localSheetId="7" hidden="1">{"'REL CUSTODIF'!$B$1:$H$72"}</definedName>
    <definedName name="dcDCEDSDFV" localSheetId="33" hidden="1">{"'REL CUSTODIF'!$B$1:$H$72"}</definedName>
    <definedName name="dcDCEDSDFV" localSheetId="32" hidden="1">{"'REL CUSTODIF'!$B$1:$H$72"}</definedName>
    <definedName name="dcDCEDSDFV" localSheetId="31" hidden="1">{"'REL CUSTODIF'!$B$1:$H$72"}</definedName>
    <definedName name="dcDCEDSDFV" localSheetId="29" hidden="1">{"'REL CUSTODIF'!$B$1:$H$72"}</definedName>
    <definedName name="dcDCEDSDFV" localSheetId="28" hidden="1">{"'REL CUSTODIF'!$B$1:$H$72"}</definedName>
    <definedName name="dcDCEDSDFV" localSheetId="27" hidden="1">{"'REL CUSTODIF'!$B$1:$H$72"}</definedName>
    <definedName name="dcDCEDSDFV" localSheetId="24" hidden="1">{"'REL CUSTODIF'!$B$1:$H$72"}</definedName>
    <definedName name="dcDCEDSDFV" localSheetId="26" hidden="1">{"'REL CUSTODIF'!$B$1:$H$72"}</definedName>
    <definedName name="dcDCEDSDFV" localSheetId="23" hidden="1">{"'REL CUSTODIF'!$B$1:$H$72"}</definedName>
    <definedName name="dcDCEDSDFV" localSheetId="22" hidden="1">{"'REL CUSTODIF'!$B$1:$H$72"}</definedName>
    <definedName name="dcDCEDSDFV" localSheetId="19" hidden="1">{"'REL CUSTODIF'!$B$1:$H$72"}</definedName>
    <definedName name="dcDCEDSDFV" localSheetId="21" hidden="1">{"'REL CUSTODIF'!$B$1:$H$72"}</definedName>
    <definedName name="dcDCEDSDFV" localSheetId="20" hidden="1">{"'REL CUSTODIF'!$B$1:$H$72"}</definedName>
    <definedName name="dcDCEDSDFV" localSheetId="18" hidden="1">{"'REL CUSTODIF'!$B$1:$H$72"}</definedName>
    <definedName name="dcDCEDSDFV" localSheetId="17" hidden="1">{"'REL CUSTODIF'!$B$1:$H$72"}</definedName>
    <definedName name="dcDCEDSDFV" localSheetId="15" hidden="1">{"'REL CUSTODIF'!$B$1:$H$72"}</definedName>
    <definedName name="dcDCEDSDFV" localSheetId="12" hidden="1">{"'REL CUSTODIF'!$B$1:$H$72"}</definedName>
    <definedName name="dcDCEDSDFV" localSheetId="38" hidden="1">{"'REL CUSTODIF'!$B$1:$H$72"}</definedName>
    <definedName name="dcDCEDSDFV" localSheetId="37" hidden="1">{"'REL CUSTODIF'!$B$1:$H$72"}</definedName>
    <definedName name="dcDCEDSDFV" localSheetId="36" hidden="1">{"'REL CUSTODIF'!$B$1:$H$72"}</definedName>
    <definedName name="dcDCEDSDFV" localSheetId="34" hidden="1">{"'REL CUSTODIF'!$B$1:$H$72"}</definedName>
    <definedName name="dcDCEDSDFV" localSheetId="35" hidden="1">{"'REL CUSTODIF'!$B$1:$H$72"}</definedName>
    <definedName name="dcDCEDSDFV" localSheetId="30" hidden="1">{"'REL CUSTODIF'!$B$1:$H$72"}</definedName>
    <definedName name="dcDCEDSDFV" hidden="1">{"'REL CUSTODIF'!$B$1:$H$72"}</definedName>
    <definedName name="dcque">#REF!</definedName>
    <definedName name="dd" localSheetId="25" hidden="1">{"'Dados Gerais'!$A$1:$M$37"}</definedName>
    <definedName name="dd" localSheetId="16" hidden="1">{"'Dados Gerais'!$A$1:$M$37"}</definedName>
    <definedName name="dd" localSheetId="14" hidden="1">{"'Dados Gerais'!$A$1:$M$37"}</definedName>
    <definedName name="dd" localSheetId="13" hidden="1">{"'Dados Gerais'!$A$1:$M$37"}</definedName>
    <definedName name="dd" localSheetId="11" hidden="1">{"'Dados Gerais'!$A$1:$M$37"}</definedName>
    <definedName name="dd" localSheetId="10" hidden="1">{"'Dados Gerais'!$A$1:$M$37"}</definedName>
    <definedName name="dd" localSheetId="9" hidden="1">{"'Dados Gerais'!$A$1:$M$37"}</definedName>
    <definedName name="dd" localSheetId="8" hidden="1">{"'Dados Gerais'!$A$1:$M$37"}</definedName>
    <definedName name="dd" localSheetId="7" hidden="1">{"'Dados Gerais'!$A$1:$M$37"}</definedName>
    <definedName name="dd" localSheetId="33" hidden="1">{"'Dados Gerais'!$A$1:$M$37"}</definedName>
    <definedName name="dd" localSheetId="32" hidden="1">{"'Dados Gerais'!$A$1:$M$37"}</definedName>
    <definedName name="dd" localSheetId="31" hidden="1">{"'Dados Gerais'!$A$1:$M$37"}</definedName>
    <definedName name="dd" localSheetId="29" hidden="1">{"'Dados Gerais'!$A$1:$M$37"}</definedName>
    <definedName name="dd" localSheetId="28" hidden="1">{"'Dados Gerais'!$A$1:$M$37"}</definedName>
    <definedName name="dd" localSheetId="27" hidden="1">{"'Dados Gerais'!$A$1:$M$37"}</definedName>
    <definedName name="dd" localSheetId="24" hidden="1">{"'Dados Gerais'!$A$1:$M$37"}</definedName>
    <definedName name="dd" localSheetId="26" hidden="1">{"'Dados Gerais'!$A$1:$M$37"}</definedName>
    <definedName name="dd" localSheetId="23" hidden="1">{"'Dados Gerais'!$A$1:$M$37"}</definedName>
    <definedName name="dd" localSheetId="22" hidden="1">{"'Dados Gerais'!$A$1:$M$37"}</definedName>
    <definedName name="dd" localSheetId="19" hidden="1">{"'Dados Gerais'!$A$1:$M$37"}</definedName>
    <definedName name="dd" localSheetId="21" hidden="1">{"'Dados Gerais'!$A$1:$M$37"}</definedName>
    <definedName name="dd" localSheetId="20" hidden="1">{"'Dados Gerais'!$A$1:$M$37"}</definedName>
    <definedName name="dd" localSheetId="18" hidden="1">{"'Dados Gerais'!$A$1:$M$37"}</definedName>
    <definedName name="dd" localSheetId="17" hidden="1">{"'Dados Gerais'!$A$1:$M$37"}</definedName>
    <definedName name="dd" localSheetId="15" hidden="1">{"'Dados Gerais'!$A$1:$M$37"}</definedName>
    <definedName name="dd" localSheetId="12" hidden="1">{"'Dados Gerais'!$A$1:$M$37"}</definedName>
    <definedName name="dd" localSheetId="38" hidden="1">{"'Dados Gerais'!$A$1:$M$37"}</definedName>
    <definedName name="dd" localSheetId="37" hidden="1">{"'Dados Gerais'!$A$1:$M$37"}</definedName>
    <definedName name="dd" localSheetId="36" hidden="1">{"'Dados Gerais'!$A$1:$M$37"}</definedName>
    <definedName name="dd" localSheetId="34" hidden="1">{"'Dados Gerais'!$A$1:$M$37"}</definedName>
    <definedName name="dd" localSheetId="35" hidden="1">{"'Dados Gerais'!$A$1:$M$37"}</definedName>
    <definedName name="dd" localSheetId="30" hidden="1">{"'Dados Gerais'!$A$1:$M$37"}</definedName>
    <definedName name="dd" hidden="1">{"'Dados Gerais'!$A$1:$M$37"}</definedName>
    <definedName name="dd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">#REF!</definedName>
    <definedName name="ddddd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">#REF!</definedName>
    <definedName name="DDDDDDDDDDDDDDDDD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localSheetId="25" hidden="1">{"'gráf jan00'!$A$1:$AK$41"}</definedName>
    <definedName name="DDEEERE" localSheetId="16" hidden="1">{"'gráf jan00'!$A$1:$AK$41"}</definedName>
    <definedName name="DDEEERE" localSheetId="14" hidden="1">{"'gráf jan00'!$A$1:$AK$41"}</definedName>
    <definedName name="DDEEERE" localSheetId="13" hidden="1">{"'gráf jan00'!$A$1:$AK$41"}</definedName>
    <definedName name="DDEEERE" localSheetId="11" hidden="1">{"'gráf jan00'!$A$1:$AK$41"}</definedName>
    <definedName name="DDEEERE" localSheetId="10" hidden="1">{"'gráf jan00'!$A$1:$AK$41"}</definedName>
    <definedName name="DDEEERE" localSheetId="9" hidden="1">{"'gráf jan00'!$A$1:$AK$41"}</definedName>
    <definedName name="DDEEERE" localSheetId="8" hidden="1">{"'gráf jan00'!$A$1:$AK$41"}</definedName>
    <definedName name="DDEEERE" localSheetId="7" hidden="1">{"'gráf jan00'!$A$1:$AK$41"}</definedName>
    <definedName name="DDEEERE" localSheetId="33" hidden="1">{"'gráf jan00'!$A$1:$AK$41"}</definedName>
    <definedName name="DDEEERE" localSheetId="32" hidden="1">{"'gráf jan00'!$A$1:$AK$41"}</definedName>
    <definedName name="DDEEERE" localSheetId="31" hidden="1">{"'gráf jan00'!$A$1:$AK$41"}</definedName>
    <definedName name="DDEEERE" localSheetId="29" hidden="1">{"'gráf jan00'!$A$1:$AK$41"}</definedName>
    <definedName name="DDEEERE" localSheetId="28" hidden="1">{"'gráf jan00'!$A$1:$AK$41"}</definedName>
    <definedName name="DDEEERE" localSheetId="27" hidden="1">{"'gráf jan00'!$A$1:$AK$41"}</definedName>
    <definedName name="DDEEERE" localSheetId="24" hidden="1">{"'gráf jan00'!$A$1:$AK$41"}</definedName>
    <definedName name="DDEEERE" localSheetId="26" hidden="1">{"'gráf jan00'!$A$1:$AK$41"}</definedName>
    <definedName name="DDEEERE" localSheetId="23" hidden="1">{"'gráf jan00'!$A$1:$AK$41"}</definedName>
    <definedName name="DDEEERE" localSheetId="22" hidden="1">{"'gráf jan00'!$A$1:$AK$41"}</definedName>
    <definedName name="DDEEERE" localSheetId="19" hidden="1">{"'gráf jan00'!$A$1:$AK$41"}</definedName>
    <definedName name="DDEEERE" localSheetId="21" hidden="1">{"'gráf jan00'!$A$1:$AK$41"}</definedName>
    <definedName name="DDEEERE" localSheetId="20" hidden="1">{"'gráf jan00'!$A$1:$AK$41"}</definedName>
    <definedName name="DDEEERE" localSheetId="18" hidden="1">{"'gráf jan00'!$A$1:$AK$41"}</definedName>
    <definedName name="DDEEERE" localSheetId="17" hidden="1">{"'gráf jan00'!$A$1:$AK$41"}</definedName>
    <definedName name="DDEEERE" localSheetId="15" hidden="1">{"'gráf jan00'!$A$1:$AK$41"}</definedName>
    <definedName name="DDEEERE" localSheetId="12" hidden="1">{"'gráf jan00'!$A$1:$AK$41"}</definedName>
    <definedName name="DDEEERE" localSheetId="38" hidden="1">{"'gráf jan00'!$A$1:$AK$41"}</definedName>
    <definedName name="DDEEERE" localSheetId="37" hidden="1">{"'gráf jan00'!$A$1:$AK$41"}</definedName>
    <definedName name="DDEEERE" localSheetId="36" hidden="1">{"'gráf jan00'!$A$1:$AK$41"}</definedName>
    <definedName name="DDEEERE" localSheetId="34" hidden="1">{"'gráf jan00'!$A$1:$AK$41"}</definedName>
    <definedName name="DDEEERE" localSheetId="35" hidden="1">{"'gráf jan00'!$A$1:$AK$41"}</definedName>
    <definedName name="DDEEERE" localSheetId="30" hidden="1">{"'gráf jan00'!$A$1:$AK$41"}</definedName>
    <definedName name="DDEEERE" hidden="1">{"'gráf jan00'!$A$1:$AK$41"}</definedName>
    <definedName name="ddf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_km">#REF!</definedName>
    <definedName name="DEAM" localSheetId="25" hidden="1">{"'CptDifn'!$AA$32:$AG$32"}</definedName>
    <definedName name="DEAM" localSheetId="16" hidden="1">{"'CptDifn'!$AA$32:$AG$32"}</definedName>
    <definedName name="DEAM" localSheetId="14" hidden="1">{"'CptDifn'!$AA$32:$AG$32"}</definedName>
    <definedName name="DEAM" localSheetId="13" hidden="1">{"'CptDifn'!$AA$32:$AG$32"}</definedName>
    <definedName name="DEAM" localSheetId="11" hidden="1">{"'CptDifn'!$AA$32:$AG$32"}</definedName>
    <definedName name="DEAM" localSheetId="10" hidden="1">{"'CptDifn'!$AA$32:$AG$32"}</definedName>
    <definedName name="DEAM" localSheetId="9" hidden="1">{"'CptDifn'!$AA$32:$AG$32"}</definedName>
    <definedName name="DEAM" localSheetId="8" hidden="1">{"'CptDifn'!$AA$32:$AG$32"}</definedName>
    <definedName name="DEAM" localSheetId="7" hidden="1">{"'CptDifn'!$AA$32:$AG$32"}</definedName>
    <definedName name="DEAM" localSheetId="33" hidden="1">{"'CptDifn'!$AA$32:$AG$32"}</definedName>
    <definedName name="DEAM" localSheetId="32" hidden="1">{"'CptDifn'!$AA$32:$AG$32"}</definedName>
    <definedName name="DEAM" localSheetId="31" hidden="1">{"'CptDifn'!$AA$32:$AG$32"}</definedName>
    <definedName name="DEAM" localSheetId="29" hidden="1">{"'CptDifn'!$AA$32:$AG$32"}</definedName>
    <definedName name="DEAM" localSheetId="28" hidden="1">{"'CptDifn'!$AA$32:$AG$32"}</definedName>
    <definedName name="DEAM" localSheetId="27" hidden="1">{"'CptDifn'!$AA$32:$AG$32"}</definedName>
    <definedName name="DEAM" localSheetId="24" hidden="1">{"'CptDifn'!$AA$32:$AG$32"}</definedName>
    <definedName name="DEAM" localSheetId="26" hidden="1">{"'CptDifn'!$AA$32:$AG$32"}</definedName>
    <definedName name="DEAM" localSheetId="23" hidden="1">{"'CptDifn'!$AA$32:$AG$32"}</definedName>
    <definedName name="DEAM" localSheetId="22" hidden="1">{"'CptDifn'!$AA$32:$AG$32"}</definedName>
    <definedName name="DEAM" localSheetId="19" hidden="1">{"'CptDifn'!$AA$32:$AG$32"}</definedName>
    <definedName name="DEAM" localSheetId="21" hidden="1">{"'CptDifn'!$AA$32:$AG$32"}</definedName>
    <definedName name="DEAM" localSheetId="20" hidden="1">{"'CptDifn'!$AA$32:$AG$32"}</definedName>
    <definedName name="DEAM" localSheetId="18" hidden="1">{"'CptDifn'!$AA$32:$AG$32"}</definedName>
    <definedName name="DEAM" localSheetId="17" hidden="1">{"'CptDifn'!$AA$32:$AG$32"}</definedName>
    <definedName name="DEAM" localSheetId="15" hidden="1">{"'CptDifn'!$AA$32:$AG$32"}</definedName>
    <definedName name="DEAM" localSheetId="12" hidden="1">{"'CptDifn'!$AA$32:$AG$32"}</definedName>
    <definedName name="DEAM" localSheetId="38" hidden="1">{"'CptDifn'!$AA$32:$AG$32"}</definedName>
    <definedName name="DEAM" localSheetId="37" hidden="1">{"'CptDifn'!$AA$32:$AG$32"}</definedName>
    <definedName name="DEAM" localSheetId="36" hidden="1">{"'CptDifn'!$AA$32:$AG$32"}</definedName>
    <definedName name="DEAM" localSheetId="34" hidden="1">{"'CptDifn'!$AA$32:$AG$32"}</definedName>
    <definedName name="DEAM" localSheetId="35" hidden="1">{"'CptDifn'!$AA$32:$AG$32"}</definedName>
    <definedName name="DEAM" localSheetId="30" hidden="1">{"'CptDifn'!$AA$32:$AG$32"}</definedName>
    <definedName name="DEAM" hidden="1">{"'CptDifn'!$AA$32:$AG$32"}</definedName>
    <definedName name="DEAS" localSheetId="25" hidden="1">{"'CptDifn'!$AA$32:$AG$32"}</definedName>
    <definedName name="DEAS" localSheetId="16" hidden="1">{"'CptDifn'!$AA$32:$AG$32"}</definedName>
    <definedName name="DEAS" localSheetId="14" hidden="1">{"'CptDifn'!$AA$32:$AG$32"}</definedName>
    <definedName name="DEAS" localSheetId="13" hidden="1">{"'CptDifn'!$AA$32:$AG$32"}</definedName>
    <definedName name="DEAS" localSheetId="11" hidden="1">{"'CptDifn'!$AA$32:$AG$32"}</definedName>
    <definedName name="DEAS" localSheetId="10" hidden="1">{"'CptDifn'!$AA$32:$AG$32"}</definedName>
    <definedName name="DEAS" localSheetId="9" hidden="1">{"'CptDifn'!$AA$32:$AG$32"}</definedName>
    <definedName name="DEAS" localSheetId="8" hidden="1">{"'CptDifn'!$AA$32:$AG$32"}</definedName>
    <definedName name="DEAS" localSheetId="7" hidden="1">{"'CptDifn'!$AA$32:$AG$32"}</definedName>
    <definedName name="DEAS" localSheetId="33" hidden="1">{"'CptDifn'!$AA$32:$AG$32"}</definedName>
    <definedName name="DEAS" localSheetId="32" hidden="1">{"'CptDifn'!$AA$32:$AG$32"}</definedName>
    <definedName name="DEAS" localSheetId="31" hidden="1">{"'CptDifn'!$AA$32:$AG$32"}</definedName>
    <definedName name="DEAS" localSheetId="29" hidden="1">{"'CptDifn'!$AA$32:$AG$32"}</definedName>
    <definedName name="DEAS" localSheetId="28" hidden="1">{"'CptDifn'!$AA$32:$AG$32"}</definedName>
    <definedName name="DEAS" localSheetId="27" hidden="1">{"'CptDifn'!$AA$32:$AG$32"}</definedName>
    <definedName name="DEAS" localSheetId="24" hidden="1">{"'CptDifn'!$AA$32:$AG$32"}</definedName>
    <definedName name="DEAS" localSheetId="26" hidden="1">{"'CptDifn'!$AA$32:$AG$32"}</definedName>
    <definedName name="DEAS" localSheetId="23" hidden="1">{"'CptDifn'!$AA$32:$AG$32"}</definedName>
    <definedName name="DEAS" localSheetId="22" hidden="1">{"'CptDifn'!$AA$32:$AG$32"}</definedName>
    <definedName name="DEAS" localSheetId="19" hidden="1">{"'CptDifn'!$AA$32:$AG$32"}</definedName>
    <definedName name="DEAS" localSheetId="21" hidden="1">{"'CptDifn'!$AA$32:$AG$32"}</definedName>
    <definedName name="DEAS" localSheetId="20" hidden="1">{"'CptDifn'!$AA$32:$AG$32"}</definedName>
    <definedName name="DEAS" localSheetId="18" hidden="1">{"'CptDifn'!$AA$32:$AG$32"}</definedName>
    <definedName name="DEAS" localSheetId="17" hidden="1">{"'CptDifn'!$AA$32:$AG$32"}</definedName>
    <definedName name="DEAS" localSheetId="15" hidden="1">{"'CptDifn'!$AA$32:$AG$32"}</definedName>
    <definedName name="DEAS" localSheetId="12" hidden="1">{"'CptDifn'!$AA$32:$AG$32"}</definedName>
    <definedName name="DEAS" localSheetId="38" hidden="1">{"'CptDifn'!$AA$32:$AG$32"}</definedName>
    <definedName name="DEAS" localSheetId="37" hidden="1">{"'CptDifn'!$AA$32:$AG$32"}</definedName>
    <definedName name="DEAS" localSheetId="36" hidden="1">{"'CptDifn'!$AA$32:$AG$32"}</definedName>
    <definedName name="DEAS" localSheetId="34" hidden="1">{"'CptDifn'!$AA$32:$AG$32"}</definedName>
    <definedName name="DEAS" localSheetId="35" hidden="1">{"'CptDifn'!$AA$32:$AG$32"}</definedName>
    <definedName name="DEAS" localSheetId="30" hidden="1">{"'CptDifn'!$AA$32:$AG$32"}</definedName>
    <definedName name="DEAS" hidden="1">{"'CptDifn'!$AA$32:$AG$32"}</definedName>
    <definedName name="DECG" localSheetId="25" hidden="1">{"'CptDifn'!$AA$32:$AG$32"}</definedName>
    <definedName name="DECG" localSheetId="16" hidden="1">{"'CptDifn'!$AA$32:$AG$32"}</definedName>
    <definedName name="DECG" localSheetId="14" hidden="1">{"'CptDifn'!$AA$32:$AG$32"}</definedName>
    <definedName name="DECG" localSheetId="13" hidden="1">{"'CptDifn'!$AA$32:$AG$32"}</definedName>
    <definedName name="DECG" localSheetId="11" hidden="1">{"'CptDifn'!$AA$32:$AG$32"}</definedName>
    <definedName name="DECG" localSheetId="10" hidden="1">{"'CptDifn'!$AA$32:$AG$32"}</definedName>
    <definedName name="DECG" localSheetId="9" hidden="1">{"'CptDifn'!$AA$32:$AG$32"}</definedName>
    <definedName name="DECG" localSheetId="8" hidden="1">{"'CptDifn'!$AA$32:$AG$32"}</definedName>
    <definedName name="DECG" localSheetId="7" hidden="1">{"'CptDifn'!$AA$32:$AG$32"}</definedName>
    <definedName name="DECG" localSheetId="33" hidden="1">{"'CptDifn'!$AA$32:$AG$32"}</definedName>
    <definedName name="DECG" localSheetId="32" hidden="1">{"'CptDifn'!$AA$32:$AG$32"}</definedName>
    <definedName name="DECG" localSheetId="31" hidden="1">{"'CptDifn'!$AA$32:$AG$32"}</definedName>
    <definedName name="DECG" localSheetId="29" hidden="1">{"'CptDifn'!$AA$32:$AG$32"}</definedName>
    <definedName name="DECG" localSheetId="28" hidden="1">{"'CptDifn'!$AA$32:$AG$32"}</definedName>
    <definedName name="DECG" localSheetId="27" hidden="1">{"'CptDifn'!$AA$32:$AG$32"}</definedName>
    <definedName name="DECG" localSheetId="24" hidden="1">{"'CptDifn'!$AA$32:$AG$32"}</definedName>
    <definedName name="DECG" localSheetId="26" hidden="1">{"'CptDifn'!$AA$32:$AG$32"}</definedName>
    <definedName name="DECG" localSheetId="23" hidden="1">{"'CptDifn'!$AA$32:$AG$32"}</definedName>
    <definedName name="DECG" localSheetId="22" hidden="1">{"'CptDifn'!$AA$32:$AG$32"}</definedName>
    <definedName name="DECG" localSheetId="19" hidden="1">{"'CptDifn'!$AA$32:$AG$32"}</definedName>
    <definedName name="DECG" localSheetId="21" hidden="1">{"'CptDifn'!$AA$32:$AG$32"}</definedName>
    <definedName name="DECG" localSheetId="20" hidden="1">{"'CptDifn'!$AA$32:$AG$32"}</definedName>
    <definedName name="DECG" localSheetId="18" hidden="1">{"'CptDifn'!$AA$32:$AG$32"}</definedName>
    <definedName name="DECG" localSheetId="17" hidden="1">{"'CptDifn'!$AA$32:$AG$32"}</definedName>
    <definedName name="DECG" localSheetId="15" hidden="1">{"'CptDifn'!$AA$32:$AG$32"}</definedName>
    <definedName name="DECG" localSheetId="12" hidden="1">{"'CptDifn'!$AA$32:$AG$32"}</definedName>
    <definedName name="DECG" localSheetId="38" hidden="1">{"'CptDifn'!$AA$32:$AG$32"}</definedName>
    <definedName name="DECG" localSheetId="37" hidden="1">{"'CptDifn'!$AA$32:$AG$32"}</definedName>
    <definedName name="DECG" localSheetId="36" hidden="1">{"'CptDifn'!$AA$32:$AG$32"}</definedName>
    <definedName name="DECG" localSheetId="34" hidden="1">{"'CptDifn'!$AA$32:$AG$32"}</definedName>
    <definedName name="DECG" localSheetId="35" hidden="1">{"'CptDifn'!$AA$32:$AG$32"}</definedName>
    <definedName name="DECG" localSheetId="30" hidden="1">{"'CptDifn'!$AA$32:$AG$32"}</definedName>
    <definedName name="DECG" hidden="1">{"'CptDifn'!$AA$32:$AG$32"}</definedName>
    <definedName name="dee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QUIP">#N/A</definedName>
    <definedName name="DEFEQUIP1">#N/A</definedName>
    <definedName name="defwe" localSheetId="25" hidden="1">{"'Quadro'!$A$4:$BG$78"}</definedName>
    <definedName name="defwe" localSheetId="16" hidden="1">{"'Quadro'!$A$4:$BG$78"}</definedName>
    <definedName name="defwe" localSheetId="14" hidden="1">{"'Quadro'!$A$4:$BG$78"}</definedName>
    <definedName name="defwe" localSheetId="13" hidden="1">{"'Quadro'!$A$4:$BG$78"}</definedName>
    <definedName name="defwe" localSheetId="11" hidden="1">{"'Quadro'!$A$4:$BG$78"}</definedName>
    <definedName name="defwe" localSheetId="10" hidden="1">{"'Quadro'!$A$4:$BG$78"}</definedName>
    <definedName name="defwe" localSheetId="9" hidden="1">{"'Quadro'!$A$4:$BG$78"}</definedName>
    <definedName name="defwe" localSheetId="8" hidden="1">{"'Quadro'!$A$4:$BG$78"}</definedName>
    <definedName name="defwe" localSheetId="7" hidden="1">{"'Quadro'!$A$4:$BG$78"}</definedName>
    <definedName name="defwe" localSheetId="33" hidden="1">{"'Quadro'!$A$4:$BG$78"}</definedName>
    <definedName name="defwe" localSheetId="32" hidden="1">{"'Quadro'!$A$4:$BG$78"}</definedName>
    <definedName name="defwe" localSheetId="31" hidden="1">{"'Quadro'!$A$4:$BG$78"}</definedName>
    <definedName name="defwe" localSheetId="29" hidden="1">{"'Quadro'!$A$4:$BG$78"}</definedName>
    <definedName name="defwe" localSheetId="28" hidden="1">{"'Quadro'!$A$4:$BG$78"}</definedName>
    <definedName name="defwe" localSheetId="27" hidden="1">{"'Quadro'!$A$4:$BG$78"}</definedName>
    <definedName name="defwe" localSheetId="24" hidden="1">{"'Quadro'!$A$4:$BG$78"}</definedName>
    <definedName name="defwe" localSheetId="26" hidden="1">{"'Quadro'!$A$4:$BG$78"}</definedName>
    <definedName name="defwe" localSheetId="23" hidden="1">{"'Quadro'!$A$4:$BG$78"}</definedName>
    <definedName name="defwe" localSheetId="22" hidden="1">{"'Quadro'!$A$4:$BG$78"}</definedName>
    <definedName name="defwe" localSheetId="19" hidden="1">{"'Quadro'!$A$4:$BG$78"}</definedName>
    <definedName name="defwe" localSheetId="21" hidden="1">{"'Quadro'!$A$4:$BG$78"}</definedName>
    <definedName name="defwe" localSheetId="20" hidden="1">{"'Quadro'!$A$4:$BG$78"}</definedName>
    <definedName name="defwe" localSheetId="18" hidden="1">{"'Quadro'!$A$4:$BG$78"}</definedName>
    <definedName name="defwe" localSheetId="17" hidden="1">{"'Quadro'!$A$4:$BG$78"}</definedName>
    <definedName name="defwe" localSheetId="15" hidden="1">{"'Quadro'!$A$4:$BG$78"}</definedName>
    <definedName name="defwe" localSheetId="12" hidden="1">{"'Quadro'!$A$4:$BG$78"}</definedName>
    <definedName name="defwe" localSheetId="38" hidden="1">{"'Quadro'!$A$4:$BG$78"}</definedName>
    <definedName name="defwe" localSheetId="37" hidden="1">{"'Quadro'!$A$4:$BG$78"}</definedName>
    <definedName name="defwe" localSheetId="36" hidden="1">{"'Quadro'!$A$4:$BG$78"}</definedName>
    <definedName name="defwe" localSheetId="34" hidden="1">{"'Quadro'!$A$4:$BG$78"}</definedName>
    <definedName name="defwe" localSheetId="35" hidden="1">{"'Quadro'!$A$4:$BG$78"}</definedName>
    <definedName name="defwe" localSheetId="30" hidden="1">{"'Quadro'!$A$4:$BG$78"}</definedName>
    <definedName name="defwe" hidden="1">{"'Quadro'!$A$4:$BG$78"}</definedName>
    <definedName name="DEGL" localSheetId="25" hidden="1">{"'CptDifn'!$AA$32:$AG$32"}</definedName>
    <definedName name="DEGL" localSheetId="16" hidden="1">{"'CptDifn'!$AA$32:$AG$32"}</definedName>
    <definedName name="DEGL" localSheetId="14" hidden="1">{"'CptDifn'!$AA$32:$AG$32"}</definedName>
    <definedName name="DEGL" localSheetId="13" hidden="1">{"'CptDifn'!$AA$32:$AG$32"}</definedName>
    <definedName name="DEGL" localSheetId="11" hidden="1">{"'CptDifn'!$AA$32:$AG$32"}</definedName>
    <definedName name="DEGL" localSheetId="10" hidden="1">{"'CptDifn'!$AA$32:$AG$32"}</definedName>
    <definedName name="DEGL" localSheetId="9" hidden="1">{"'CptDifn'!$AA$32:$AG$32"}</definedName>
    <definedName name="DEGL" localSheetId="8" hidden="1">{"'CptDifn'!$AA$32:$AG$32"}</definedName>
    <definedName name="DEGL" localSheetId="7" hidden="1">{"'CptDifn'!$AA$32:$AG$32"}</definedName>
    <definedName name="DEGL" localSheetId="33" hidden="1">{"'CptDifn'!$AA$32:$AG$32"}</definedName>
    <definedName name="DEGL" localSheetId="32" hidden="1">{"'CptDifn'!$AA$32:$AG$32"}</definedName>
    <definedName name="DEGL" localSheetId="31" hidden="1">{"'CptDifn'!$AA$32:$AG$32"}</definedName>
    <definedName name="DEGL" localSheetId="29" hidden="1">{"'CptDifn'!$AA$32:$AG$32"}</definedName>
    <definedName name="DEGL" localSheetId="28" hidden="1">{"'CptDifn'!$AA$32:$AG$32"}</definedName>
    <definedName name="DEGL" localSheetId="27" hidden="1">{"'CptDifn'!$AA$32:$AG$32"}</definedName>
    <definedName name="DEGL" localSheetId="24" hidden="1">{"'CptDifn'!$AA$32:$AG$32"}</definedName>
    <definedName name="DEGL" localSheetId="26" hidden="1">{"'CptDifn'!$AA$32:$AG$32"}</definedName>
    <definedName name="DEGL" localSheetId="23" hidden="1">{"'CptDifn'!$AA$32:$AG$32"}</definedName>
    <definedName name="DEGL" localSheetId="22" hidden="1">{"'CptDifn'!$AA$32:$AG$32"}</definedName>
    <definedName name="DEGL" localSheetId="19" hidden="1">{"'CptDifn'!$AA$32:$AG$32"}</definedName>
    <definedName name="DEGL" localSheetId="21" hidden="1">{"'CptDifn'!$AA$32:$AG$32"}</definedName>
    <definedName name="DEGL" localSheetId="20" hidden="1">{"'CptDifn'!$AA$32:$AG$32"}</definedName>
    <definedName name="DEGL" localSheetId="18" hidden="1">{"'CptDifn'!$AA$32:$AG$32"}</definedName>
    <definedName name="DEGL" localSheetId="17" hidden="1">{"'CptDifn'!$AA$32:$AG$32"}</definedName>
    <definedName name="DEGL" localSheetId="15" hidden="1">{"'CptDifn'!$AA$32:$AG$32"}</definedName>
    <definedName name="DEGL" localSheetId="12" hidden="1">{"'CptDifn'!$AA$32:$AG$32"}</definedName>
    <definedName name="DEGL" localSheetId="38" hidden="1">{"'CptDifn'!$AA$32:$AG$32"}</definedName>
    <definedName name="DEGL" localSheetId="37" hidden="1">{"'CptDifn'!$AA$32:$AG$32"}</definedName>
    <definedName name="DEGL" localSheetId="36" hidden="1">{"'CptDifn'!$AA$32:$AG$32"}</definedName>
    <definedName name="DEGL" localSheetId="34" hidden="1">{"'CptDifn'!$AA$32:$AG$32"}</definedName>
    <definedName name="DEGL" localSheetId="35" hidden="1">{"'CptDifn'!$AA$32:$AG$32"}</definedName>
    <definedName name="DEGL" localSheetId="30" hidden="1">{"'CptDifn'!$AA$32:$AG$32"}</definedName>
    <definedName name="DEGL" hidden="1">{"'CptDifn'!$AA$32:$AG$32"}</definedName>
    <definedName name="delete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ominação">#REF!</definedName>
    <definedName name="DEPÓSITO">#REF!</definedName>
    <definedName name="Depre.Transp.Operac.">#REF!</definedName>
    <definedName name="Depreciação">#REF!</definedName>
    <definedName name="deqwrfqe" localSheetId="25" hidden="1">{"'REL CUSTODIF'!$B$1:$H$72"}</definedName>
    <definedName name="deqwrfqe" localSheetId="16" hidden="1">{"'REL CUSTODIF'!$B$1:$H$72"}</definedName>
    <definedName name="deqwrfqe" localSheetId="14" hidden="1">{"'REL CUSTODIF'!$B$1:$H$72"}</definedName>
    <definedName name="deqwrfqe" localSheetId="13" hidden="1">{"'REL CUSTODIF'!$B$1:$H$72"}</definedName>
    <definedName name="deqwrfqe" localSheetId="11" hidden="1">{"'REL CUSTODIF'!$B$1:$H$72"}</definedName>
    <definedName name="deqwrfqe" localSheetId="10" hidden="1">{"'REL CUSTODIF'!$B$1:$H$72"}</definedName>
    <definedName name="deqwrfqe" localSheetId="9" hidden="1">{"'REL CUSTODIF'!$B$1:$H$72"}</definedName>
    <definedName name="deqwrfqe" localSheetId="8" hidden="1">{"'REL CUSTODIF'!$B$1:$H$72"}</definedName>
    <definedName name="deqwrfqe" localSheetId="7" hidden="1">{"'REL CUSTODIF'!$B$1:$H$72"}</definedName>
    <definedName name="deqwrfqe" localSheetId="33" hidden="1">{"'REL CUSTODIF'!$B$1:$H$72"}</definedName>
    <definedName name="deqwrfqe" localSheetId="32" hidden="1">{"'REL CUSTODIF'!$B$1:$H$72"}</definedName>
    <definedName name="deqwrfqe" localSheetId="31" hidden="1">{"'REL CUSTODIF'!$B$1:$H$72"}</definedName>
    <definedName name="deqwrfqe" localSheetId="29" hidden="1">{"'REL CUSTODIF'!$B$1:$H$72"}</definedName>
    <definedName name="deqwrfqe" localSheetId="28" hidden="1">{"'REL CUSTODIF'!$B$1:$H$72"}</definedName>
    <definedName name="deqwrfqe" localSheetId="27" hidden="1">{"'REL CUSTODIF'!$B$1:$H$72"}</definedName>
    <definedName name="deqwrfqe" localSheetId="24" hidden="1">{"'REL CUSTODIF'!$B$1:$H$72"}</definedName>
    <definedName name="deqwrfqe" localSheetId="26" hidden="1">{"'REL CUSTODIF'!$B$1:$H$72"}</definedName>
    <definedName name="deqwrfqe" localSheetId="23" hidden="1">{"'REL CUSTODIF'!$B$1:$H$72"}</definedName>
    <definedName name="deqwrfqe" localSheetId="22" hidden="1">{"'REL CUSTODIF'!$B$1:$H$72"}</definedName>
    <definedName name="deqwrfqe" localSheetId="19" hidden="1">{"'REL CUSTODIF'!$B$1:$H$72"}</definedName>
    <definedName name="deqwrfqe" localSheetId="21" hidden="1">{"'REL CUSTODIF'!$B$1:$H$72"}</definedName>
    <definedName name="deqwrfqe" localSheetId="20" hidden="1">{"'REL CUSTODIF'!$B$1:$H$72"}</definedName>
    <definedName name="deqwrfqe" localSheetId="18" hidden="1">{"'REL CUSTODIF'!$B$1:$H$72"}</definedName>
    <definedName name="deqwrfqe" localSheetId="17" hidden="1">{"'REL CUSTODIF'!$B$1:$H$72"}</definedName>
    <definedName name="deqwrfqe" localSheetId="15" hidden="1">{"'REL CUSTODIF'!$B$1:$H$72"}</definedName>
    <definedName name="deqwrfqe" localSheetId="12" hidden="1">{"'REL CUSTODIF'!$B$1:$H$72"}</definedName>
    <definedName name="deqwrfqe" localSheetId="38" hidden="1">{"'REL CUSTODIF'!$B$1:$H$72"}</definedName>
    <definedName name="deqwrfqe" localSheetId="37" hidden="1">{"'REL CUSTODIF'!$B$1:$H$72"}</definedName>
    <definedName name="deqwrfqe" localSheetId="36" hidden="1">{"'REL CUSTODIF'!$B$1:$H$72"}</definedName>
    <definedName name="deqwrfqe" localSheetId="34" hidden="1">{"'REL CUSTODIF'!$B$1:$H$72"}</definedName>
    <definedName name="deqwrfqe" localSheetId="35" hidden="1">{"'REL CUSTODIF'!$B$1:$H$72"}</definedName>
    <definedName name="deqwrfqe" localSheetId="30" hidden="1">{"'REL CUSTODIF'!$B$1:$H$72"}</definedName>
    <definedName name="deqwrfqe" hidden="1">{"'REL CUSTODIF'!$B$1:$H$72"}</definedName>
    <definedName name="d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obrir" localSheetId="25" hidden="1">{#N/A,#N/A,FALSE,"Cronograma";#N/A,#N/A,FALSE,"Cronogr. 2"}</definedName>
    <definedName name="descobrir" localSheetId="16" hidden="1">{#N/A,#N/A,FALSE,"Cronograma";#N/A,#N/A,FALSE,"Cronogr. 2"}</definedName>
    <definedName name="descobrir" localSheetId="14" hidden="1">{#N/A,#N/A,FALSE,"Cronograma";#N/A,#N/A,FALSE,"Cronogr. 2"}</definedName>
    <definedName name="descobrir" localSheetId="13" hidden="1">{#N/A,#N/A,FALSE,"Cronograma";#N/A,#N/A,FALSE,"Cronogr. 2"}</definedName>
    <definedName name="descobrir" localSheetId="11" hidden="1">{#N/A,#N/A,FALSE,"Cronograma";#N/A,#N/A,FALSE,"Cronogr. 2"}</definedName>
    <definedName name="descobrir" localSheetId="10" hidden="1">{#N/A,#N/A,FALSE,"Cronograma";#N/A,#N/A,FALSE,"Cronogr. 2"}</definedName>
    <definedName name="descobrir" localSheetId="9" hidden="1">{#N/A,#N/A,FALSE,"Cronograma";#N/A,#N/A,FALSE,"Cronogr. 2"}</definedName>
    <definedName name="descobrir" localSheetId="8" hidden="1">{#N/A,#N/A,FALSE,"Cronograma";#N/A,#N/A,FALSE,"Cronogr. 2"}</definedName>
    <definedName name="descobrir" localSheetId="7" hidden="1">{#N/A,#N/A,FALSE,"Cronograma";#N/A,#N/A,FALSE,"Cronogr. 2"}</definedName>
    <definedName name="descobrir" localSheetId="33" hidden="1">{#N/A,#N/A,FALSE,"Cronograma";#N/A,#N/A,FALSE,"Cronogr. 2"}</definedName>
    <definedName name="descobrir" localSheetId="32" hidden="1">{#N/A,#N/A,FALSE,"Cronograma";#N/A,#N/A,FALSE,"Cronogr. 2"}</definedName>
    <definedName name="descobrir" localSheetId="31" hidden="1">{#N/A,#N/A,FALSE,"Cronograma";#N/A,#N/A,FALSE,"Cronogr. 2"}</definedName>
    <definedName name="descobrir" localSheetId="29" hidden="1">{#N/A,#N/A,FALSE,"Cronograma";#N/A,#N/A,FALSE,"Cronogr. 2"}</definedName>
    <definedName name="descobrir" localSheetId="28" hidden="1">{#N/A,#N/A,FALSE,"Cronograma";#N/A,#N/A,FALSE,"Cronogr. 2"}</definedName>
    <definedName name="descobrir" localSheetId="27" hidden="1">{#N/A,#N/A,FALSE,"Cronograma";#N/A,#N/A,FALSE,"Cronogr. 2"}</definedName>
    <definedName name="descobrir" localSheetId="24" hidden="1">{#N/A,#N/A,FALSE,"Cronograma";#N/A,#N/A,FALSE,"Cronogr. 2"}</definedName>
    <definedName name="descobrir" localSheetId="26" hidden="1">{#N/A,#N/A,FALSE,"Cronograma";#N/A,#N/A,FALSE,"Cronogr. 2"}</definedName>
    <definedName name="descobrir" localSheetId="23" hidden="1">{#N/A,#N/A,FALSE,"Cronograma";#N/A,#N/A,FALSE,"Cronogr. 2"}</definedName>
    <definedName name="descobrir" localSheetId="22" hidden="1">{#N/A,#N/A,FALSE,"Cronograma";#N/A,#N/A,FALSE,"Cronogr. 2"}</definedName>
    <definedName name="descobrir" localSheetId="19" hidden="1">{#N/A,#N/A,FALSE,"Cronograma";#N/A,#N/A,FALSE,"Cronogr. 2"}</definedName>
    <definedName name="descobrir" localSheetId="21" hidden="1">{#N/A,#N/A,FALSE,"Cronograma";#N/A,#N/A,FALSE,"Cronogr. 2"}</definedName>
    <definedName name="descobrir" localSheetId="20" hidden="1">{#N/A,#N/A,FALSE,"Cronograma";#N/A,#N/A,FALSE,"Cronogr. 2"}</definedName>
    <definedName name="descobrir" localSheetId="18" hidden="1">{#N/A,#N/A,FALSE,"Cronograma";#N/A,#N/A,FALSE,"Cronogr. 2"}</definedName>
    <definedName name="descobrir" localSheetId="17" hidden="1">{#N/A,#N/A,FALSE,"Cronograma";#N/A,#N/A,FALSE,"Cronogr. 2"}</definedName>
    <definedName name="descobrir" localSheetId="15" hidden="1">{#N/A,#N/A,FALSE,"Cronograma";#N/A,#N/A,FALSE,"Cronogr. 2"}</definedName>
    <definedName name="descobrir" localSheetId="12" hidden="1">{#N/A,#N/A,FALSE,"Cronograma";#N/A,#N/A,FALSE,"Cronogr. 2"}</definedName>
    <definedName name="descobrir" localSheetId="38" hidden="1">{#N/A,#N/A,FALSE,"Cronograma";#N/A,#N/A,FALSE,"Cronogr. 2"}</definedName>
    <definedName name="descobrir" localSheetId="37" hidden="1">{#N/A,#N/A,FALSE,"Cronograma";#N/A,#N/A,FALSE,"Cronogr. 2"}</definedName>
    <definedName name="descobrir" localSheetId="36" hidden="1">{#N/A,#N/A,FALSE,"Cronograma";#N/A,#N/A,FALSE,"Cronogr. 2"}</definedName>
    <definedName name="descobrir" localSheetId="34" hidden="1">{#N/A,#N/A,FALSE,"Cronograma";#N/A,#N/A,FALSE,"Cronogr. 2"}</definedName>
    <definedName name="descobrir" localSheetId="35" hidden="1">{#N/A,#N/A,FALSE,"Cronograma";#N/A,#N/A,FALSE,"Cronogr. 2"}</definedName>
    <definedName name="descobrir" localSheetId="30" hidden="1">{#N/A,#N/A,FALSE,"Cronograma";#N/A,#N/A,FALSE,"Cronogr. 2"}</definedName>
    <definedName name="descobrir" hidden="1">{#N/A,#N/A,FALSE,"Cronograma";#N/A,#N/A,FALSE,"Cronogr. 2"}</definedName>
    <definedName name="descobrir1" localSheetId="2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2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1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3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localSheetId="2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2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1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3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localSheetId="25" hidden="1">{#N/A,#N/A,FALSE,"Cronograma";#N/A,#N/A,FALSE,"Cronogr. 2"}</definedName>
    <definedName name="descobrir3" localSheetId="16" hidden="1">{#N/A,#N/A,FALSE,"Cronograma";#N/A,#N/A,FALSE,"Cronogr. 2"}</definedName>
    <definedName name="descobrir3" localSheetId="14" hidden="1">{#N/A,#N/A,FALSE,"Cronograma";#N/A,#N/A,FALSE,"Cronogr. 2"}</definedName>
    <definedName name="descobrir3" localSheetId="13" hidden="1">{#N/A,#N/A,FALSE,"Cronograma";#N/A,#N/A,FALSE,"Cronogr. 2"}</definedName>
    <definedName name="descobrir3" localSheetId="11" hidden="1">{#N/A,#N/A,FALSE,"Cronograma";#N/A,#N/A,FALSE,"Cronogr. 2"}</definedName>
    <definedName name="descobrir3" localSheetId="10" hidden="1">{#N/A,#N/A,FALSE,"Cronograma";#N/A,#N/A,FALSE,"Cronogr. 2"}</definedName>
    <definedName name="descobrir3" localSheetId="9" hidden="1">{#N/A,#N/A,FALSE,"Cronograma";#N/A,#N/A,FALSE,"Cronogr. 2"}</definedName>
    <definedName name="descobrir3" localSheetId="8" hidden="1">{#N/A,#N/A,FALSE,"Cronograma";#N/A,#N/A,FALSE,"Cronogr. 2"}</definedName>
    <definedName name="descobrir3" localSheetId="7" hidden="1">{#N/A,#N/A,FALSE,"Cronograma";#N/A,#N/A,FALSE,"Cronogr. 2"}</definedName>
    <definedName name="descobrir3" localSheetId="33" hidden="1">{#N/A,#N/A,FALSE,"Cronograma";#N/A,#N/A,FALSE,"Cronogr. 2"}</definedName>
    <definedName name="descobrir3" localSheetId="32" hidden="1">{#N/A,#N/A,FALSE,"Cronograma";#N/A,#N/A,FALSE,"Cronogr. 2"}</definedName>
    <definedName name="descobrir3" localSheetId="31" hidden="1">{#N/A,#N/A,FALSE,"Cronograma";#N/A,#N/A,FALSE,"Cronogr. 2"}</definedName>
    <definedName name="descobrir3" localSheetId="29" hidden="1">{#N/A,#N/A,FALSE,"Cronograma";#N/A,#N/A,FALSE,"Cronogr. 2"}</definedName>
    <definedName name="descobrir3" localSheetId="28" hidden="1">{#N/A,#N/A,FALSE,"Cronograma";#N/A,#N/A,FALSE,"Cronogr. 2"}</definedName>
    <definedName name="descobrir3" localSheetId="27" hidden="1">{#N/A,#N/A,FALSE,"Cronograma";#N/A,#N/A,FALSE,"Cronogr. 2"}</definedName>
    <definedName name="descobrir3" localSheetId="24" hidden="1">{#N/A,#N/A,FALSE,"Cronograma";#N/A,#N/A,FALSE,"Cronogr. 2"}</definedName>
    <definedName name="descobrir3" localSheetId="26" hidden="1">{#N/A,#N/A,FALSE,"Cronograma";#N/A,#N/A,FALSE,"Cronogr. 2"}</definedName>
    <definedName name="descobrir3" localSheetId="23" hidden="1">{#N/A,#N/A,FALSE,"Cronograma";#N/A,#N/A,FALSE,"Cronogr. 2"}</definedName>
    <definedName name="descobrir3" localSheetId="22" hidden="1">{#N/A,#N/A,FALSE,"Cronograma";#N/A,#N/A,FALSE,"Cronogr. 2"}</definedName>
    <definedName name="descobrir3" localSheetId="19" hidden="1">{#N/A,#N/A,FALSE,"Cronograma";#N/A,#N/A,FALSE,"Cronogr. 2"}</definedName>
    <definedName name="descobrir3" localSheetId="21" hidden="1">{#N/A,#N/A,FALSE,"Cronograma";#N/A,#N/A,FALSE,"Cronogr. 2"}</definedName>
    <definedName name="descobrir3" localSheetId="20" hidden="1">{#N/A,#N/A,FALSE,"Cronograma";#N/A,#N/A,FALSE,"Cronogr. 2"}</definedName>
    <definedName name="descobrir3" localSheetId="18" hidden="1">{#N/A,#N/A,FALSE,"Cronograma";#N/A,#N/A,FALSE,"Cronogr. 2"}</definedName>
    <definedName name="descobrir3" localSheetId="17" hidden="1">{#N/A,#N/A,FALSE,"Cronograma";#N/A,#N/A,FALSE,"Cronogr. 2"}</definedName>
    <definedName name="descobrir3" localSheetId="15" hidden="1">{#N/A,#N/A,FALSE,"Cronograma";#N/A,#N/A,FALSE,"Cronogr. 2"}</definedName>
    <definedName name="descobrir3" localSheetId="12" hidden="1">{#N/A,#N/A,FALSE,"Cronograma";#N/A,#N/A,FALSE,"Cronogr. 2"}</definedName>
    <definedName name="descobrir3" localSheetId="38" hidden="1">{#N/A,#N/A,FALSE,"Cronograma";#N/A,#N/A,FALSE,"Cronogr. 2"}</definedName>
    <definedName name="descobrir3" localSheetId="37" hidden="1">{#N/A,#N/A,FALSE,"Cronograma";#N/A,#N/A,FALSE,"Cronogr. 2"}</definedName>
    <definedName name="descobrir3" localSheetId="36" hidden="1">{#N/A,#N/A,FALSE,"Cronograma";#N/A,#N/A,FALSE,"Cronogr. 2"}</definedName>
    <definedName name="descobrir3" localSheetId="34" hidden="1">{#N/A,#N/A,FALSE,"Cronograma";#N/A,#N/A,FALSE,"Cronogr. 2"}</definedName>
    <definedName name="descobrir3" localSheetId="35" hidden="1">{#N/A,#N/A,FALSE,"Cronograma";#N/A,#N/A,FALSE,"Cronogr. 2"}</definedName>
    <definedName name="descobrir3" localSheetId="30" hidden="1">{#N/A,#N/A,FALSE,"Cronograma";#N/A,#N/A,FALSE,"Cronogr. 2"}</definedName>
    <definedName name="descobrir3" hidden="1">{#N/A,#N/A,FALSE,"Cronograma";#N/A,#N/A,FALSE,"Cronogr. 2"}</definedName>
    <definedName name="descobrir4" localSheetId="2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2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1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3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localSheetId="25" hidden="1">{"'gráf jan00'!$A$1:$AK$41"}</definedName>
    <definedName name="DESCOR" localSheetId="16" hidden="1">{"'gráf jan00'!$A$1:$AK$41"}</definedName>
    <definedName name="DESCOR" localSheetId="14" hidden="1">{"'gráf jan00'!$A$1:$AK$41"}</definedName>
    <definedName name="DESCOR" localSheetId="13" hidden="1">{"'gráf jan00'!$A$1:$AK$41"}</definedName>
    <definedName name="DESCOR" localSheetId="11" hidden="1">{"'gráf jan00'!$A$1:$AK$41"}</definedName>
    <definedName name="DESCOR" localSheetId="10" hidden="1">{"'gráf jan00'!$A$1:$AK$41"}</definedName>
    <definedName name="DESCOR" localSheetId="9" hidden="1">{"'gráf jan00'!$A$1:$AK$41"}</definedName>
    <definedName name="DESCOR" localSheetId="8" hidden="1">{"'gráf jan00'!$A$1:$AK$41"}</definedName>
    <definedName name="DESCOR" localSheetId="7" hidden="1">{"'gráf jan00'!$A$1:$AK$41"}</definedName>
    <definedName name="DESCOR" localSheetId="33" hidden="1">{"'gráf jan00'!$A$1:$AK$41"}</definedName>
    <definedName name="DESCOR" localSheetId="32" hidden="1">{"'gráf jan00'!$A$1:$AK$41"}</definedName>
    <definedName name="DESCOR" localSheetId="31" hidden="1">{"'gráf jan00'!$A$1:$AK$41"}</definedName>
    <definedName name="DESCOR" localSheetId="29" hidden="1">{"'gráf jan00'!$A$1:$AK$41"}</definedName>
    <definedName name="DESCOR" localSheetId="28" hidden="1">{"'gráf jan00'!$A$1:$AK$41"}</definedName>
    <definedName name="DESCOR" localSheetId="27" hidden="1">{"'gráf jan00'!$A$1:$AK$41"}</definedName>
    <definedName name="DESCOR" localSheetId="24" hidden="1">{"'gráf jan00'!$A$1:$AK$41"}</definedName>
    <definedName name="DESCOR" localSheetId="26" hidden="1">{"'gráf jan00'!$A$1:$AK$41"}</definedName>
    <definedName name="DESCOR" localSheetId="23" hidden="1">{"'gráf jan00'!$A$1:$AK$41"}</definedName>
    <definedName name="DESCOR" localSheetId="22" hidden="1">{"'gráf jan00'!$A$1:$AK$41"}</definedName>
    <definedName name="DESCOR" localSheetId="19" hidden="1">{"'gráf jan00'!$A$1:$AK$41"}</definedName>
    <definedName name="DESCOR" localSheetId="21" hidden="1">{"'gráf jan00'!$A$1:$AK$41"}</definedName>
    <definedName name="DESCOR" localSheetId="20" hidden="1">{"'gráf jan00'!$A$1:$AK$41"}</definedName>
    <definedName name="DESCOR" localSheetId="18" hidden="1">{"'gráf jan00'!$A$1:$AK$41"}</definedName>
    <definedName name="DESCOR" localSheetId="17" hidden="1">{"'gráf jan00'!$A$1:$AK$41"}</definedName>
    <definedName name="DESCOR" localSheetId="15" hidden="1">{"'gráf jan00'!$A$1:$AK$41"}</definedName>
    <definedName name="DESCOR" localSheetId="12" hidden="1">{"'gráf jan00'!$A$1:$AK$41"}</definedName>
    <definedName name="DESCOR" localSheetId="38" hidden="1">{"'gráf jan00'!$A$1:$AK$41"}</definedName>
    <definedName name="DESCOR" localSheetId="37" hidden="1">{"'gráf jan00'!$A$1:$AK$41"}</definedName>
    <definedName name="DESCOR" localSheetId="36" hidden="1">{"'gráf jan00'!$A$1:$AK$41"}</definedName>
    <definedName name="DESCOR" localSheetId="34" hidden="1">{"'gráf jan00'!$A$1:$AK$41"}</definedName>
    <definedName name="DESCOR" localSheetId="35" hidden="1">{"'gráf jan00'!$A$1:$AK$41"}</definedName>
    <definedName name="DESCOR" localSheetId="30" hidden="1">{"'gráf jan00'!$A$1:$AK$41"}</definedName>
    <definedName name="DESCOR" hidden="1">{"'gráf jan00'!$A$1:$AK$41"}</definedName>
    <definedName name="Descricao">#REF!</definedName>
    <definedName name="DESCRIÇÃ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#REF!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localSheetId="25" hidden="1">{"'gráf jan00'!$A$1:$AK$41"}</definedName>
    <definedName name="descrisão" localSheetId="16" hidden="1">{"'gráf jan00'!$A$1:$AK$41"}</definedName>
    <definedName name="descrisão" localSheetId="14" hidden="1">{"'gráf jan00'!$A$1:$AK$41"}</definedName>
    <definedName name="descrisão" localSheetId="13" hidden="1">{"'gráf jan00'!$A$1:$AK$41"}</definedName>
    <definedName name="descrisão" localSheetId="11" hidden="1">{"'gráf jan00'!$A$1:$AK$41"}</definedName>
    <definedName name="descrisão" localSheetId="10" hidden="1">{"'gráf jan00'!$A$1:$AK$41"}</definedName>
    <definedName name="descrisão" localSheetId="9" hidden="1">{"'gráf jan00'!$A$1:$AK$41"}</definedName>
    <definedName name="descrisão" localSheetId="8" hidden="1">{"'gráf jan00'!$A$1:$AK$41"}</definedName>
    <definedName name="descrisão" localSheetId="7" hidden="1">{"'gráf jan00'!$A$1:$AK$41"}</definedName>
    <definedName name="descrisão" localSheetId="33" hidden="1">{"'gráf jan00'!$A$1:$AK$41"}</definedName>
    <definedName name="descrisão" localSheetId="32" hidden="1">{"'gráf jan00'!$A$1:$AK$41"}</definedName>
    <definedName name="descrisão" localSheetId="31" hidden="1">{"'gráf jan00'!$A$1:$AK$41"}</definedName>
    <definedName name="descrisão" localSheetId="29" hidden="1">{"'gráf jan00'!$A$1:$AK$41"}</definedName>
    <definedName name="descrisão" localSheetId="28" hidden="1">{"'gráf jan00'!$A$1:$AK$41"}</definedName>
    <definedName name="descrisão" localSheetId="27" hidden="1">{"'gráf jan00'!$A$1:$AK$41"}</definedName>
    <definedName name="descrisão" localSheetId="24" hidden="1">{"'gráf jan00'!$A$1:$AK$41"}</definedName>
    <definedName name="descrisão" localSheetId="26" hidden="1">{"'gráf jan00'!$A$1:$AK$41"}</definedName>
    <definedName name="descrisão" localSheetId="23" hidden="1">{"'gráf jan00'!$A$1:$AK$41"}</definedName>
    <definedName name="descrisão" localSheetId="22" hidden="1">{"'gráf jan00'!$A$1:$AK$41"}</definedName>
    <definedName name="descrisão" localSheetId="19" hidden="1">{"'gráf jan00'!$A$1:$AK$41"}</definedName>
    <definedName name="descrisão" localSheetId="21" hidden="1">{"'gráf jan00'!$A$1:$AK$41"}</definedName>
    <definedName name="descrisão" localSheetId="20" hidden="1">{"'gráf jan00'!$A$1:$AK$41"}</definedName>
    <definedName name="descrisão" localSheetId="18" hidden="1">{"'gráf jan00'!$A$1:$AK$41"}</definedName>
    <definedName name="descrisão" localSheetId="17" hidden="1">{"'gráf jan00'!$A$1:$AK$41"}</definedName>
    <definedName name="descrisão" localSheetId="15" hidden="1">{"'gráf jan00'!$A$1:$AK$41"}</definedName>
    <definedName name="descrisão" localSheetId="12" hidden="1">{"'gráf jan00'!$A$1:$AK$41"}</definedName>
    <definedName name="descrisão" localSheetId="38" hidden="1">{"'gráf jan00'!$A$1:$AK$41"}</definedName>
    <definedName name="descrisão" localSheetId="37" hidden="1">{"'gráf jan00'!$A$1:$AK$41"}</definedName>
    <definedName name="descrisão" localSheetId="36" hidden="1">{"'gráf jan00'!$A$1:$AK$41"}</definedName>
    <definedName name="descrisão" localSheetId="34" hidden="1">{"'gráf jan00'!$A$1:$AK$41"}</definedName>
    <definedName name="descrisão" localSheetId="35" hidden="1">{"'gráf jan00'!$A$1:$AK$41"}</definedName>
    <definedName name="descrisão" localSheetId="30" hidden="1">{"'gráf jan00'!$A$1:$AK$41"}</definedName>
    <definedName name="descrisão" hidden="1">{"'gráf jan00'!$A$1:$AK$41"}</definedName>
    <definedName name="DESCRITIVO1">#REF!</definedName>
    <definedName name="DESFPORC">#N/A</definedName>
    <definedName name="desig">#REF!</definedName>
    <definedName name="DeslocamentoJanela">#REF!</definedName>
    <definedName name="desniv" localSheetId="25" hidden="1">{#N/A,#N/A,FALSE,"RESUMO-BB1";#N/A,#N/A,FALSE,"MOD-A01-R - BB1";#N/A,#N/A,FALSE,"URB-BB1"}</definedName>
    <definedName name="desniv" localSheetId="16" hidden="1">{#N/A,#N/A,FALSE,"RESUMO-BB1";#N/A,#N/A,FALSE,"MOD-A01-R - BB1";#N/A,#N/A,FALSE,"URB-BB1"}</definedName>
    <definedName name="desniv" localSheetId="14" hidden="1">{#N/A,#N/A,FALSE,"RESUMO-BB1";#N/A,#N/A,FALSE,"MOD-A01-R - BB1";#N/A,#N/A,FALSE,"URB-BB1"}</definedName>
    <definedName name="desniv" localSheetId="13" hidden="1">{#N/A,#N/A,FALSE,"RESUMO-BB1";#N/A,#N/A,FALSE,"MOD-A01-R - BB1";#N/A,#N/A,FALSE,"URB-BB1"}</definedName>
    <definedName name="desniv" localSheetId="11" hidden="1">{#N/A,#N/A,FALSE,"RESUMO-BB1";#N/A,#N/A,FALSE,"MOD-A01-R - BB1";#N/A,#N/A,FALSE,"URB-BB1"}</definedName>
    <definedName name="desniv" localSheetId="10" hidden="1">{#N/A,#N/A,FALSE,"RESUMO-BB1";#N/A,#N/A,FALSE,"MOD-A01-R - BB1";#N/A,#N/A,FALSE,"URB-BB1"}</definedName>
    <definedName name="desniv" localSheetId="9" hidden="1">{#N/A,#N/A,FALSE,"RESUMO-BB1";#N/A,#N/A,FALSE,"MOD-A01-R - BB1";#N/A,#N/A,FALSE,"URB-BB1"}</definedName>
    <definedName name="desniv" localSheetId="8" hidden="1">{#N/A,#N/A,FALSE,"RESUMO-BB1";#N/A,#N/A,FALSE,"MOD-A01-R - BB1";#N/A,#N/A,FALSE,"URB-BB1"}</definedName>
    <definedName name="desniv" localSheetId="7" hidden="1">{#N/A,#N/A,FALSE,"RESUMO-BB1";#N/A,#N/A,FALSE,"MOD-A01-R - BB1";#N/A,#N/A,FALSE,"URB-BB1"}</definedName>
    <definedName name="desniv" localSheetId="33" hidden="1">{#N/A,#N/A,FALSE,"RESUMO-BB1";#N/A,#N/A,FALSE,"MOD-A01-R - BB1";#N/A,#N/A,FALSE,"URB-BB1"}</definedName>
    <definedName name="desniv" localSheetId="32" hidden="1">{#N/A,#N/A,FALSE,"RESUMO-BB1";#N/A,#N/A,FALSE,"MOD-A01-R - BB1";#N/A,#N/A,FALSE,"URB-BB1"}</definedName>
    <definedName name="desniv" localSheetId="31" hidden="1">{#N/A,#N/A,FALSE,"RESUMO-BB1";#N/A,#N/A,FALSE,"MOD-A01-R - BB1";#N/A,#N/A,FALSE,"URB-BB1"}</definedName>
    <definedName name="desniv" localSheetId="29" hidden="1">{#N/A,#N/A,FALSE,"RESUMO-BB1";#N/A,#N/A,FALSE,"MOD-A01-R - BB1";#N/A,#N/A,FALSE,"URB-BB1"}</definedName>
    <definedName name="desniv" localSheetId="28" hidden="1">{#N/A,#N/A,FALSE,"RESUMO-BB1";#N/A,#N/A,FALSE,"MOD-A01-R - BB1";#N/A,#N/A,FALSE,"URB-BB1"}</definedName>
    <definedName name="desniv" localSheetId="27" hidden="1">{#N/A,#N/A,FALSE,"RESUMO-BB1";#N/A,#N/A,FALSE,"MOD-A01-R - BB1";#N/A,#N/A,FALSE,"URB-BB1"}</definedName>
    <definedName name="desniv" localSheetId="24" hidden="1">{#N/A,#N/A,FALSE,"RESUMO-BB1";#N/A,#N/A,FALSE,"MOD-A01-R - BB1";#N/A,#N/A,FALSE,"URB-BB1"}</definedName>
    <definedName name="desniv" localSheetId="26" hidden="1">{#N/A,#N/A,FALSE,"RESUMO-BB1";#N/A,#N/A,FALSE,"MOD-A01-R - BB1";#N/A,#N/A,FALSE,"URB-BB1"}</definedName>
    <definedName name="desniv" localSheetId="23" hidden="1">{#N/A,#N/A,FALSE,"RESUMO-BB1";#N/A,#N/A,FALSE,"MOD-A01-R - BB1";#N/A,#N/A,FALSE,"URB-BB1"}</definedName>
    <definedName name="desniv" localSheetId="22" hidden="1">{#N/A,#N/A,FALSE,"RESUMO-BB1";#N/A,#N/A,FALSE,"MOD-A01-R - BB1";#N/A,#N/A,FALSE,"URB-BB1"}</definedName>
    <definedName name="desniv" localSheetId="19" hidden="1">{#N/A,#N/A,FALSE,"RESUMO-BB1";#N/A,#N/A,FALSE,"MOD-A01-R - BB1";#N/A,#N/A,FALSE,"URB-BB1"}</definedName>
    <definedName name="desniv" localSheetId="21" hidden="1">{#N/A,#N/A,FALSE,"RESUMO-BB1";#N/A,#N/A,FALSE,"MOD-A01-R - BB1";#N/A,#N/A,FALSE,"URB-BB1"}</definedName>
    <definedName name="desniv" localSheetId="20" hidden="1">{#N/A,#N/A,FALSE,"RESUMO-BB1";#N/A,#N/A,FALSE,"MOD-A01-R - BB1";#N/A,#N/A,FALSE,"URB-BB1"}</definedName>
    <definedName name="desniv" localSheetId="18" hidden="1">{#N/A,#N/A,FALSE,"RESUMO-BB1";#N/A,#N/A,FALSE,"MOD-A01-R - BB1";#N/A,#N/A,FALSE,"URB-BB1"}</definedName>
    <definedName name="desniv" localSheetId="17" hidden="1">{#N/A,#N/A,FALSE,"RESUMO-BB1";#N/A,#N/A,FALSE,"MOD-A01-R - BB1";#N/A,#N/A,FALSE,"URB-BB1"}</definedName>
    <definedName name="desniv" localSheetId="15" hidden="1">{#N/A,#N/A,FALSE,"RESUMO-BB1";#N/A,#N/A,FALSE,"MOD-A01-R - BB1";#N/A,#N/A,FALSE,"URB-BB1"}</definedName>
    <definedName name="desniv" localSheetId="12" hidden="1">{#N/A,#N/A,FALSE,"RESUMO-BB1";#N/A,#N/A,FALSE,"MOD-A01-R - BB1";#N/A,#N/A,FALSE,"URB-BB1"}</definedName>
    <definedName name="desniv" localSheetId="38" hidden="1">{#N/A,#N/A,FALSE,"RESUMO-BB1";#N/A,#N/A,FALSE,"MOD-A01-R - BB1";#N/A,#N/A,FALSE,"URB-BB1"}</definedName>
    <definedName name="desniv" localSheetId="37" hidden="1">{#N/A,#N/A,FALSE,"RESUMO-BB1";#N/A,#N/A,FALSE,"MOD-A01-R - BB1";#N/A,#N/A,FALSE,"URB-BB1"}</definedName>
    <definedName name="desniv" localSheetId="36" hidden="1">{#N/A,#N/A,FALSE,"RESUMO-BB1";#N/A,#N/A,FALSE,"MOD-A01-R - BB1";#N/A,#N/A,FALSE,"URB-BB1"}</definedName>
    <definedName name="desniv" localSheetId="34" hidden="1">{#N/A,#N/A,FALSE,"RESUMO-BB1";#N/A,#N/A,FALSE,"MOD-A01-R - BB1";#N/A,#N/A,FALSE,"URB-BB1"}</definedName>
    <definedName name="desniv" localSheetId="35" hidden="1">{#N/A,#N/A,FALSE,"RESUMO-BB1";#N/A,#N/A,FALSE,"MOD-A01-R - BB1";#N/A,#N/A,FALSE,"URB-BB1"}</definedName>
    <definedName name="desniv" localSheetId="30" hidden="1">{#N/A,#N/A,FALSE,"RESUMO-BB1";#N/A,#N/A,FALSE,"MOD-A01-R - BB1";#N/A,#N/A,FALSE,"URB-BB1"}</definedName>
    <definedName name="desniv" hidden="1">{#N/A,#N/A,FALSE,"RESUMO-BB1";#N/A,#N/A,FALSE,"MOD-A01-R - BB1";#N/A,#N/A,FALSE,"URB-BB1"}</definedName>
    <definedName name="DESNIVEL" localSheetId="25" hidden="1">{#N/A,#N/A,FALSE,"RESUMO-BB1";#N/A,#N/A,FALSE,"MOD-A01-R - BB1";#N/A,#N/A,FALSE,"URB-BB1"}</definedName>
    <definedName name="DESNIVEL" localSheetId="16" hidden="1">{#N/A,#N/A,FALSE,"RESUMO-BB1";#N/A,#N/A,FALSE,"MOD-A01-R - BB1";#N/A,#N/A,FALSE,"URB-BB1"}</definedName>
    <definedName name="DESNIVEL" localSheetId="14" hidden="1">{#N/A,#N/A,FALSE,"RESUMO-BB1";#N/A,#N/A,FALSE,"MOD-A01-R - BB1";#N/A,#N/A,FALSE,"URB-BB1"}</definedName>
    <definedName name="DESNIVEL" localSheetId="13" hidden="1">{#N/A,#N/A,FALSE,"RESUMO-BB1";#N/A,#N/A,FALSE,"MOD-A01-R - BB1";#N/A,#N/A,FALSE,"URB-BB1"}</definedName>
    <definedName name="DESNIVEL" localSheetId="11" hidden="1">{#N/A,#N/A,FALSE,"RESUMO-BB1";#N/A,#N/A,FALSE,"MOD-A01-R - BB1";#N/A,#N/A,FALSE,"URB-BB1"}</definedName>
    <definedName name="DESNIVEL" localSheetId="10" hidden="1">{#N/A,#N/A,FALSE,"RESUMO-BB1";#N/A,#N/A,FALSE,"MOD-A01-R - BB1";#N/A,#N/A,FALSE,"URB-BB1"}</definedName>
    <definedName name="DESNIVEL" localSheetId="9" hidden="1">{#N/A,#N/A,FALSE,"RESUMO-BB1";#N/A,#N/A,FALSE,"MOD-A01-R - BB1";#N/A,#N/A,FALSE,"URB-BB1"}</definedName>
    <definedName name="DESNIVEL" localSheetId="8" hidden="1">{#N/A,#N/A,FALSE,"RESUMO-BB1";#N/A,#N/A,FALSE,"MOD-A01-R - BB1";#N/A,#N/A,FALSE,"URB-BB1"}</definedName>
    <definedName name="DESNIVEL" localSheetId="7" hidden="1">{#N/A,#N/A,FALSE,"RESUMO-BB1";#N/A,#N/A,FALSE,"MOD-A01-R - BB1";#N/A,#N/A,FALSE,"URB-BB1"}</definedName>
    <definedName name="DESNIVEL" localSheetId="33" hidden="1">{#N/A,#N/A,FALSE,"RESUMO-BB1";#N/A,#N/A,FALSE,"MOD-A01-R - BB1";#N/A,#N/A,FALSE,"URB-BB1"}</definedName>
    <definedName name="DESNIVEL" localSheetId="32" hidden="1">{#N/A,#N/A,FALSE,"RESUMO-BB1";#N/A,#N/A,FALSE,"MOD-A01-R - BB1";#N/A,#N/A,FALSE,"URB-BB1"}</definedName>
    <definedName name="DESNIVEL" localSheetId="31" hidden="1">{#N/A,#N/A,FALSE,"RESUMO-BB1";#N/A,#N/A,FALSE,"MOD-A01-R - BB1";#N/A,#N/A,FALSE,"URB-BB1"}</definedName>
    <definedName name="DESNIVEL" localSheetId="29" hidden="1">{#N/A,#N/A,FALSE,"RESUMO-BB1";#N/A,#N/A,FALSE,"MOD-A01-R - BB1";#N/A,#N/A,FALSE,"URB-BB1"}</definedName>
    <definedName name="DESNIVEL" localSheetId="28" hidden="1">{#N/A,#N/A,FALSE,"RESUMO-BB1";#N/A,#N/A,FALSE,"MOD-A01-R - BB1";#N/A,#N/A,FALSE,"URB-BB1"}</definedName>
    <definedName name="DESNIVEL" localSheetId="27" hidden="1">{#N/A,#N/A,FALSE,"RESUMO-BB1";#N/A,#N/A,FALSE,"MOD-A01-R - BB1";#N/A,#N/A,FALSE,"URB-BB1"}</definedName>
    <definedName name="DESNIVEL" localSheetId="24" hidden="1">{#N/A,#N/A,FALSE,"RESUMO-BB1";#N/A,#N/A,FALSE,"MOD-A01-R - BB1";#N/A,#N/A,FALSE,"URB-BB1"}</definedName>
    <definedName name="DESNIVEL" localSheetId="26" hidden="1">{#N/A,#N/A,FALSE,"RESUMO-BB1";#N/A,#N/A,FALSE,"MOD-A01-R - BB1";#N/A,#N/A,FALSE,"URB-BB1"}</definedName>
    <definedName name="DESNIVEL" localSheetId="23" hidden="1">{#N/A,#N/A,FALSE,"RESUMO-BB1";#N/A,#N/A,FALSE,"MOD-A01-R - BB1";#N/A,#N/A,FALSE,"URB-BB1"}</definedName>
    <definedName name="DESNIVEL" localSheetId="22" hidden="1">{#N/A,#N/A,FALSE,"RESUMO-BB1";#N/A,#N/A,FALSE,"MOD-A01-R - BB1";#N/A,#N/A,FALSE,"URB-BB1"}</definedName>
    <definedName name="DESNIVEL" localSheetId="19" hidden="1">{#N/A,#N/A,FALSE,"RESUMO-BB1";#N/A,#N/A,FALSE,"MOD-A01-R - BB1";#N/A,#N/A,FALSE,"URB-BB1"}</definedName>
    <definedName name="DESNIVEL" localSheetId="21" hidden="1">{#N/A,#N/A,FALSE,"RESUMO-BB1";#N/A,#N/A,FALSE,"MOD-A01-R - BB1";#N/A,#N/A,FALSE,"URB-BB1"}</definedName>
    <definedName name="DESNIVEL" localSheetId="20" hidden="1">{#N/A,#N/A,FALSE,"RESUMO-BB1";#N/A,#N/A,FALSE,"MOD-A01-R - BB1";#N/A,#N/A,FALSE,"URB-BB1"}</definedName>
    <definedName name="DESNIVEL" localSheetId="18" hidden="1">{#N/A,#N/A,FALSE,"RESUMO-BB1";#N/A,#N/A,FALSE,"MOD-A01-R - BB1";#N/A,#N/A,FALSE,"URB-BB1"}</definedName>
    <definedName name="DESNIVEL" localSheetId="17" hidden="1">{#N/A,#N/A,FALSE,"RESUMO-BB1";#N/A,#N/A,FALSE,"MOD-A01-R - BB1";#N/A,#N/A,FALSE,"URB-BB1"}</definedName>
    <definedName name="DESNIVEL" localSheetId="15" hidden="1">{#N/A,#N/A,FALSE,"RESUMO-BB1";#N/A,#N/A,FALSE,"MOD-A01-R - BB1";#N/A,#N/A,FALSE,"URB-BB1"}</definedName>
    <definedName name="DESNIVEL" localSheetId="12" hidden="1">{#N/A,#N/A,FALSE,"RESUMO-BB1";#N/A,#N/A,FALSE,"MOD-A01-R - BB1";#N/A,#N/A,FALSE,"URB-BB1"}</definedName>
    <definedName name="DESNIVEL" localSheetId="38" hidden="1">{#N/A,#N/A,FALSE,"RESUMO-BB1";#N/A,#N/A,FALSE,"MOD-A01-R - BB1";#N/A,#N/A,FALSE,"URB-BB1"}</definedName>
    <definedName name="DESNIVEL" localSheetId="37" hidden="1">{#N/A,#N/A,FALSE,"RESUMO-BB1";#N/A,#N/A,FALSE,"MOD-A01-R - BB1";#N/A,#N/A,FALSE,"URB-BB1"}</definedName>
    <definedName name="DESNIVEL" localSheetId="36" hidden="1">{#N/A,#N/A,FALSE,"RESUMO-BB1";#N/A,#N/A,FALSE,"MOD-A01-R - BB1";#N/A,#N/A,FALSE,"URB-BB1"}</definedName>
    <definedName name="DESNIVEL" localSheetId="34" hidden="1">{#N/A,#N/A,FALSE,"RESUMO-BB1";#N/A,#N/A,FALSE,"MOD-A01-R - BB1";#N/A,#N/A,FALSE,"URB-BB1"}</definedName>
    <definedName name="DESNIVEL" localSheetId="35" hidden="1">{#N/A,#N/A,FALSE,"RESUMO-BB1";#N/A,#N/A,FALSE,"MOD-A01-R - BB1";#N/A,#N/A,FALSE,"URB-BB1"}</definedName>
    <definedName name="DESNIVEL" localSheetId="30" hidden="1">{#N/A,#N/A,FALSE,"RESUMO-BB1";#N/A,#N/A,FALSE,"MOD-A01-R - BB1";#N/A,#N/A,FALSE,"URB-BB1"}</definedName>
    <definedName name="DESNIVEL" hidden="1">{#N/A,#N/A,FALSE,"RESUMO-BB1";#N/A,#N/A,FALSE,"MOD-A01-R - BB1";#N/A,#N/A,FALSE,"URB-BB1"}</definedName>
    <definedName name="Desp._Complementares">#REF!</definedName>
    <definedName name="Despesas_Complementares">#N/A</definedName>
    <definedName name="DESPGER">#REF!</definedName>
    <definedName name="DESPGER___0">#REF!</definedName>
    <definedName name="Desvio_Físico">#REF!</definedName>
    <definedName name="Desvio_valor">#REF!</definedName>
    <definedName name="Detalhe" localSheetId="25" hidden="1">{"'Resumo'!$A$4:$N$60"}</definedName>
    <definedName name="Detalhe" localSheetId="16" hidden="1">{"'Resumo'!$A$4:$N$60"}</definedName>
    <definedName name="Detalhe" localSheetId="14" hidden="1">{"'Resumo'!$A$4:$N$60"}</definedName>
    <definedName name="Detalhe" localSheetId="13" hidden="1">{"'Resumo'!$A$4:$N$60"}</definedName>
    <definedName name="Detalhe" localSheetId="11" hidden="1">{"'Resumo'!$A$4:$N$60"}</definedName>
    <definedName name="Detalhe" localSheetId="10" hidden="1">{"'Resumo'!$A$4:$N$60"}</definedName>
    <definedName name="Detalhe" localSheetId="9" hidden="1">{"'Resumo'!$A$4:$N$60"}</definedName>
    <definedName name="Detalhe" localSheetId="8" hidden="1">{"'Resumo'!$A$4:$N$60"}</definedName>
    <definedName name="Detalhe" localSheetId="7" hidden="1">{"'Resumo'!$A$4:$N$60"}</definedName>
    <definedName name="Detalhe" localSheetId="33" hidden="1">{"'Resumo'!$A$4:$N$60"}</definedName>
    <definedName name="Detalhe" localSheetId="32" hidden="1">{"'Resumo'!$A$4:$N$60"}</definedName>
    <definedName name="Detalhe" localSheetId="31" hidden="1">{"'Resumo'!$A$4:$N$60"}</definedName>
    <definedName name="Detalhe" localSheetId="29" hidden="1">{"'Resumo'!$A$4:$N$60"}</definedName>
    <definedName name="Detalhe" localSheetId="28" hidden="1">{"'Resumo'!$A$4:$N$60"}</definedName>
    <definedName name="Detalhe" localSheetId="27" hidden="1">{"'Resumo'!$A$4:$N$60"}</definedName>
    <definedName name="Detalhe" localSheetId="24" hidden="1">{"'Resumo'!$A$4:$N$60"}</definedName>
    <definedName name="Detalhe" localSheetId="26" hidden="1">{"'Resumo'!$A$4:$N$60"}</definedName>
    <definedName name="Detalhe" localSheetId="23" hidden="1">{"'Resumo'!$A$4:$N$60"}</definedName>
    <definedName name="Detalhe" localSheetId="22" hidden="1">{"'Resumo'!$A$4:$N$60"}</definedName>
    <definedName name="Detalhe" localSheetId="19" hidden="1">{"'Resumo'!$A$4:$N$60"}</definedName>
    <definedName name="Detalhe" localSheetId="21" hidden="1">{"'Resumo'!$A$4:$N$60"}</definedName>
    <definedName name="Detalhe" localSheetId="20" hidden="1">{"'Resumo'!$A$4:$N$60"}</definedName>
    <definedName name="Detalhe" localSheetId="18" hidden="1">{"'Resumo'!$A$4:$N$60"}</definedName>
    <definedName name="Detalhe" localSheetId="17" hidden="1">{"'Resumo'!$A$4:$N$60"}</definedName>
    <definedName name="Detalhe" localSheetId="15" hidden="1">{"'Resumo'!$A$4:$N$60"}</definedName>
    <definedName name="Detalhe" localSheetId="12" hidden="1">{"'Resumo'!$A$4:$N$60"}</definedName>
    <definedName name="Detalhe" localSheetId="38" hidden="1">{"'Resumo'!$A$4:$N$60"}</definedName>
    <definedName name="Detalhe" localSheetId="37" hidden="1">{"'Resumo'!$A$4:$N$60"}</definedName>
    <definedName name="Detalhe" localSheetId="36" hidden="1">{"'Resumo'!$A$4:$N$60"}</definedName>
    <definedName name="Detalhe" localSheetId="34" hidden="1">{"'Resumo'!$A$4:$N$60"}</definedName>
    <definedName name="Detalhe" localSheetId="35" hidden="1">{"'Resumo'!$A$4:$N$60"}</definedName>
    <definedName name="Detalhe" localSheetId="30" hidden="1">{"'Resumo'!$A$4:$N$60"}</definedName>
    <definedName name="Detalhe" hidden="1">{"'Resumo'!$A$4:$N$60"}</definedName>
    <definedName name="DETCOUNT">#REF!</definedName>
    <definedName name="DETSETUP">#REF!</definedName>
    <definedName name="DETSETUP2">#REF!</definedName>
    <definedName name="DETSETUP3">#REF!</definedName>
    <definedName name="DETSETUP4">#REF!</definedName>
    <definedName name="DEVOLVER" localSheetId="25" hidden="1">{#N/A,#N/A,FALSE,"CPV";#N/A,#N/A,FALSE,"Pareto";#N/A,#N/A,FALSE,"Gráficos"}</definedName>
    <definedName name="DEVOLVER" localSheetId="16" hidden="1">{#N/A,#N/A,FALSE,"CPV";#N/A,#N/A,FALSE,"Pareto";#N/A,#N/A,FALSE,"Gráficos"}</definedName>
    <definedName name="DEVOLVER" localSheetId="14" hidden="1">{#N/A,#N/A,FALSE,"CPV";#N/A,#N/A,FALSE,"Pareto";#N/A,#N/A,FALSE,"Gráficos"}</definedName>
    <definedName name="DEVOLVER" localSheetId="13" hidden="1">{#N/A,#N/A,FALSE,"CPV";#N/A,#N/A,FALSE,"Pareto";#N/A,#N/A,FALSE,"Gráficos"}</definedName>
    <definedName name="DEVOLVER" localSheetId="11" hidden="1">{#N/A,#N/A,FALSE,"CPV";#N/A,#N/A,FALSE,"Pareto";#N/A,#N/A,FALSE,"Gráficos"}</definedName>
    <definedName name="DEVOLVER" localSheetId="10" hidden="1">{#N/A,#N/A,FALSE,"CPV";#N/A,#N/A,FALSE,"Pareto";#N/A,#N/A,FALSE,"Gráficos"}</definedName>
    <definedName name="DEVOLVER" localSheetId="9" hidden="1">{#N/A,#N/A,FALSE,"CPV";#N/A,#N/A,FALSE,"Pareto";#N/A,#N/A,FALSE,"Gráficos"}</definedName>
    <definedName name="DEVOLVER" localSheetId="8" hidden="1">{#N/A,#N/A,FALSE,"CPV";#N/A,#N/A,FALSE,"Pareto";#N/A,#N/A,FALSE,"Gráficos"}</definedName>
    <definedName name="DEVOLVER" localSheetId="7" hidden="1">{#N/A,#N/A,FALSE,"CPV";#N/A,#N/A,FALSE,"Pareto";#N/A,#N/A,FALSE,"Gráficos"}</definedName>
    <definedName name="DEVOLVER" localSheetId="33" hidden="1">{#N/A,#N/A,FALSE,"CPV";#N/A,#N/A,FALSE,"Pareto";#N/A,#N/A,FALSE,"Gráficos"}</definedName>
    <definedName name="DEVOLVER" localSheetId="32" hidden="1">{#N/A,#N/A,FALSE,"CPV";#N/A,#N/A,FALSE,"Pareto";#N/A,#N/A,FALSE,"Gráficos"}</definedName>
    <definedName name="DEVOLVER" localSheetId="31" hidden="1">{#N/A,#N/A,FALSE,"CPV";#N/A,#N/A,FALSE,"Pareto";#N/A,#N/A,FALSE,"Gráficos"}</definedName>
    <definedName name="DEVOLVER" localSheetId="29" hidden="1">{#N/A,#N/A,FALSE,"CPV";#N/A,#N/A,FALSE,"Pareto";#N/A,#N/A,FALSE,"Gráficos"}</definedName>
    <definedName name="DEVOLVER" localSheetId="28" hidden="1">{#N/A,#N/A,FALSE,"CPV";#N/A,#N/A,FALSE,"Pareto";#N/A,#N/A,FALSE,"Gráficos"}</definedName>
    <definedName name="DEVOLVER" localSheetId="27" hidden="1">{#N/A,#N/A,FALSE,"CPV";#N/A,#N/A,FALSE,"Pareto";#N/A,#N/A,FALSE,"Gráficos"}</definedName>
    <definedName name="DEVOLVER" localSheetId="24" hidden="1">{#N/A,#N/A,FALSE,"CPV";#N/A,#N/A,FALSE,"Pareto";#N/A,#N/A,FALSE,"Gráficos"}</definedName>
    <definedName name="DEVOLVER" localSheetId="26" hidden="1">{#N/A,#N/A,FALSE,"CPV";#N/A,#N/A,FALSE,"Pareto";#N/A,#N/A,FALSE,"Gráficos"}</definedName>
    <definedName name="DEVOLVER" localSheetId="23" hidden="1">{#N/A,#N/A,FALSE,"CPV";#N/A,#N/A,FALSE,"Pareto";#N/A,#N/A,FALSE,"Gráficos"}</definedName>
    <definedName name="DEVOLVER" localSheetId="22" hidden="1">{#N/A,#N/A,FALSE,"CPV";#N/A,#N/A,FALSE,"Pareto";#N/A,#N/A,FALSE,"Gráficos"}</definedName>
    <definedName name="DEVOLVER" localSheetId="19" hidden="1">{#N/A,#N/A,FALSE,"CPV";#N/A,#N/A,FALSE,"Pareto";#N/A,#N/A,FALSE,"Gráficos"}</definedName>
    <definedName name="DEVOLVER" localSheetId="21" hidden="1">{#N/A,#N/A,FALSE,"CPV";#N/A,#N/A,FALSE,"Pareto";#N/A,#N/A,FALSE,"Gráficos"}</definedName>
    <definedName name="DEVOLVER" localSheetId="20" hidden="1">{#N/A,#N/A,FALSE,"CPV";#N/A,#N/A,FALSE,"Pareto";#N/A,#N/A,FALSE,"Gráficos"}</definedName>
    <definedName name="DEVOLVER" localSheetId="18" hidden="1">{#N/A,#N/A,FALSE,"CPV";#N/A,#N/A,FALSE,"Pareto";#N/A,#N/A,FALSE,"Gráficos"}</definedName>
    <definedName name="DEVOLVER" localSheetId="17" hidden="1">{#N/A,#N/A,FALSE,"CPV";#N/A,#N/A,FALSE,"Pareto";#N/A,#N/A,FALSE,"Gráficos"}</definedName>
    <definedName name="DEVOLVER" localSheetId="15" hidden="1">{#N/A,#N/A,FALSE,"CPV";#N/A,#N/A,FALSE,"Pareto";#N/A,#N/A,FALSE,"Gráficos"}</definedName>
    <definedName name="DEVOLVER" localSheetId="12" hidden="1">{#N/A,#N/A,FALSE,"CPV";#N/A,#N/A,FALSE,"Pareto";#N/A,#N/A,FALSE,"Gráficos"}</definedName>
    <definedName name="DEVOLVER" localSheetId="38" hidden="1">{#N/A,#N/A,FALSE,"CPV";#N/A,#N/A,FALSE,"Pareto";#N/A,#N/A,FALSE,"Gráficos"}</definedName>
    <definedName name="DEVOLVER" localSheetId="37" hidden="1">{#N/A,#N/A,FALSE,"CPV";#N/A,#N/A,FALSE,"Pareto";#N/A,#N/A,FALSE,"Gráficos"}</definedName>
    <definedName name="DEVOLVER" localSheetId="36" hidden="1">{#N/A,#N/A,FALSE,"CPV";#N/A,#N/A,FALSE,"Pareto";#N/A,#N/A,FALSE,"Gráficos"}</definedName>
    <definedName name="DEVOLVER" localSheetId="34" hidden="1">{#N/A,#N/A,FALSE,"CPV";#N/A,#N/A,FALSE,"Pareto";#N/A,#N/A,FALSE,"Gráficos"}</definedName>
    <definedName name="DEVOLVER" localSheetId="35" hidden="1">{#N/A,#N/A,FALSE,"CPV";#N/A,#N/A,FALSE,"Pareto";#N/A,#N/A,FALSE,"Gráficos"}</definedName>
    <definedName name="DEVOLVER" localSheetId="30" hidden="1">{#N/A,#N/A,FALSE,"CPV";#N/A,#N/A,FALSE,"Pareto";#N/A,#N/A,FALSE,"Gráficos"}</definedName>
    <definedName name="DEVOLVER" hidden="1">{#N/A,#N/A,FALSE,"CPV";#N/A,#N/A,FALSE,"Pareto";#N/A,#N/A,FALSE,"Gráficos"}</definedName>
    <definedName name="DEWD" localSheetId="25" hidden="1">{"'REL CUSTODIF'!$B$1:$H$72"}</definedName>
    <definedName name="DEWD" localSheetId="16" hidden="1">{"'REL CUSTODIF'!$B$1:$H$72"}</definedName>
    <definedName name="DEWD" localSheetId="14" hidden="1">{"'REL CUSTODIF'!$B$1:$H$72"}</definedName>
    <definedName name="DEWD" localSheetId="13" hidden="1">{"'REL CUSTODIF'!$B$1:$H$72"}</definedName>
    <definedName name="DEWD" localSheetId="11" hidden="1">{"'REL CUSTODIF'!$B$1:$H$72"}</definedName>
    <definedName name="DEWD" localSheetId="10" hidden="1">{"'REL CUSTODIF'!$B$1:$H$72"}</definedName>
    <definedName name="DEWD" localSheetId="9" hidden="1">{"'REL CUSTODIF'!$B$1:$H$72"}</definedName>
    <definedName name="DEWD" localSheetId="8" hidden="1">{"'REL CUSTODIF'!$B$1:$H$72"}</definedName>
    <definedName name="DEWD" localSheetId="7" hidden="1">{"'REL CUSTODIF'!$B$1:$H$72"}</definedName>
    <definedName name="DEWD" localSheetId="33" hidden="1">{"'REL CUSTODIF'!$B$1:$H$72"}</definedName>
    <definedName name="DEWD" localSheetId="32" hidden="1">{"'REL CUSTODIF'!$B$1:$H$72"}</definedName>
    <definedName name="DEWD" localSheetId="31" hidden="1">{"'REL CUSTODIF'!$B$1:$H$72"}</definedName>
    <definedName name="DEWD" localSheetId="29" hidden="1">{"'REL CUSTODIF'!$B$1:$H$72"}</definedName>
    <definedName name="DEWD" localSheetId="28" hidden="1">{"'REL CUSTODIF'!$B$1:$H$72"}</definedName>
    <definedName name="DEWD" localSheetId="27" hidden="1">{"'REL CUSTODIF'!$B$1:$H$72"}</definedName>
    <definedName name="DEWD" localSheetId="24" hidden="1">{"'REL CUSTODIF'!$B$1:$H$72"}</definedName>
    <definedName name="DEWD" localSheetId="26" hidden="1">{"'REL CUSTODIF'!$B$1:$H$72"}</definedName>
    <definedName name="DEWD" localSheetId="23" hidden="1">{"'REL CUSTODIF'!$B$1:$H$72"}</definedName>
    <definedName name="DEWD" localSheetId="22" hidden="1">{"'REL CUSTODIF'!$B$1:$H$72"}</definedName>
    <definedName name="DEWD" localSheetId="19" hidden="1">{"'REL CUSTODIF'!$B$1:$H$72"}</definedName>
    <definedName name="DEWD" localSheetId="21" hidden="1">{"'REL CUSTODIF'!$B$1:$H$72"}</definedName>
    <definedName name="DEWD" localSheetId="20" hidden="1">{"'REL CUSTODIF'!$B$1:$H$72"}</definedName>
    <definedName name="DEWD" localSheetId="18" hidden="1">{"'REL CUSTODIF'!$B$1:$H$72"}</definedName>
    <definedName name="DEWD" localSheetId="17" hidden="1">{"'REL CUSTODIF'!$B$1:$H$72"}</definedName>
    <definedName name="DEWD" localSheetId="15" hidden="1">{"'REL CUSTODIF'!$B$1:$H$72"}</definedName>
    <definedName name="DEWD" localSheetId="12" hidden="1">{"'REL CUSTODIF'!$B$1:$H$72"}</definedName>
    <definedName name="DEWD" localSheetId="38" hidden="1">{"'REL CUSTODIF'!$B$1:$H$72"}</definedName>
    <definedName name="DEWD" localSheetId="37" hidden="1">{"'REL CUSTODIF'!$B$1:$H$72"}</definedName>
    <definedName name="DEWD" localSheetId="36" hidden="1">{"'REL CUSTODIF'!$B$1:$H$72"}</definedName>
    <definedName name="DEWD" localSheetId="34" hidden="1">{"'REL CUSTODIF'!$B$1:$H$72"}</definedName>
    <definedName name="DEWD" localSheetId="35" hidden="1">{"'REL CUSTODIF'!$B$1:$H$72"}</definedName>
    <definedName name="DEWD" localSheetId="30" hidden="1">{"'REL CUSTODIF'!$B$1:$H$72"}</definedName>
    <definedName name="DEWD" hidden="1">{"'REL CUSTODIF'!$B$1:$H$72"}</definedName>
    <definedName name="Dez" localSheetId="25">'MC_SS 100'!DaysAndWeeks+DATE([0]!CalendárioYear,12,1)-WEEKDAY(DATE([0]!CalendárioYear,12,1),'MC_SS 100'!OpçãodeDiadaSemana)+1</definedName>
    <definedName name="Dez" localSheetId="16">'MC_SS 148'!DaysAndWeeks+DATE([0]!CalendárioYear,12,1)-WEEKDAY(DATE([0]!CalendárioYear,12,1),'MC_SS 148'!OpçãodeDiadaSemana)+1</definedName>
    <definedName name="Dez" localSheetId="14">'MC_SS 158'!DaysAndWeeks+DATE([0]!CalendárioYear,12,1)-WEEKDAY(DATE([0]!CalendárioYear,12,1),'MC_SS 158'!OpçãodeDiadaSemana)+1</definedName>
    <definedName name="Dez" localSheetId="13">'MC_SS 160'!DaysAndWeeks+DATE([0]!CalendárioYear,12,1)-WEEKDAY(DATE([0]!CalendárioYear,12,1),'MC_SS 160'!OpçãodeDiadaSemana)+1</definedName>
    <definedName name="Dez" localSheetId="11">'MC_SS 162'!DaysAndWeeks+DATE([0]!CalendárioYear,12,1)-WEEKDAY(DATE([0]!CalendárioYear,12,1),'MC_SS 162'!OpçãodeDiadaSemana)+1</definedName>
    <definedName name="Dez" localSheetId="10">'MC_SS 166'!DaysAndWeeks+DATE([0]!CalendárioYear,12,1)-WEEKDAY(DATE([0]!CalendárioYear,12,1),'MC_SS 166'!OpçãodeDiadaSemana)+1</definedName>
    <definedName name="Dez" localSheetId="9">'MC_SS 171'!DaysAndWeeks+DATE([0]!CalendárioYear,12,1)-WEEKDAY(DATE([0]!CalendárioYear,12,1),'MC_SS 171'!OpçãodeDiadaSemana)+1</definedName>
    <definedName name="Dez" localSheetId="8">'MC_SS 172'!DaysAndWeeks+DATE([0]!CalendárioYear,12,1)-WEEKDAY(DATE([0]!CalendárioYear,12,1),'MC_SS 172'!OpçãodeDiadaSemana)+1</definedName>
    <definedName name="Dez" localSheetId="7">'MC_SS 228'!DaysAndWeeks+DATE([0]!CalendárioYear,12,1)-WEEKDAY(DATE([0]!CalendárioYear,12,1),'MC_SS 228'!OpçãodeDiadaSemana)+1</definedName>
    <definedName name="Dez" localSheetId="33">'MC_SS 74'!DaysAndWeeks+DATE([0]!CalendárioYear,12,1)-WEEKDAY(DATE([0]!CalendárioYear,12,1),'MC_SS 74'!OpçãodeDiadaSemana)+1</definedName>
    <definedName name="Dez" localSheetId="32">'MC_SS 89'!DaysAndWeeks+DATE([0]!CalendárioYear,12,1)-WEEKDAY(DATE([0]!CalendárioYear,12,1),'MC_SS 89'!OpçãodeDiadaSemana)+1</definedName>
    <definedName name="Dez" localSheetId="31">'MC_SS 94'!DaysAndWeeks+DATE([0]!CalendárioYear,12,1)-WEEKDAY(DATE([0]!CalendárioYear,12,1),'MC_SS 94'!OpçãodeDiadaSemana)+1</definedName>
    <definedName name="Dez" localSheetId="29">'MC_SS 96'!DaysAndWeeks+DATE([0]!CalendárioYear,12,1)-WEEKDAY(DATE([0]!CalendárioYear,12,1),'MC_SS 96'!OpçãodeDiadaSemana)+1</definedName>
    <definedName name="Dez" localSheetId="28">'MC_SS 97'!DaysAndWeeks+DATE([0]!CalendárioYear,12,1)-WEEKDAY(DATE([0]!CalendárioYear,12,1),'MC_SS 97'!OpçãodeDiadaSemana)+1</definedName>
    <definedName name="Dez" localSheetId="27">'MC_SS 98'!DaysAndWeeks+DATE([0]!CalendárioYear,12,1)-WEEKDAY(DATE([0]!CalendárioYear,12,1),'MC_SS 98'!OpçãodeDiadaSemana)+1</definedName>
    <definedName name="Dez" localSheetId="24">MC_SS_103!DaysAndWeeks+DATE([0]!CalendárioYear,12,1)-WEEKDAY(DATE([0]!CalendárioYear,12,1),MC_SS_103!OpçãodeDiadaSemana)+1</definedName>
    <definedName name="Dez" localSheetId="26">MC_SS_109!DaysAndWeeks+DATE(CalendárioYear,12,1)-WEEKDAY(DATE(CalendárioYear,12,1),MC_SS_109!OpçãodeDiadaSemana)+1</definedName>
    <definedName name="Dez" localSheetId="23">MC_SS_110!DaysAndWeeks+DATE([0]!CalendárioYear,12,1)-WEEKDAY(DATE([0]!CalendárioYear,12,1),MC_SS_110!OpçãodeDiadaSemana)+1</definedName>
    <definedName name="Dez" localSheetId="22">MC_SS_126!DaysAndWeeks+DATE([0]!CalendárioYear,12,1)-WEEKDAY(DATE([0]!CalendárioYear,12,1),MC_SS_126!OpçãodeDiadaSemana)+1</definedName>
    <definedName name="Dez" localSheetId="19">MC_SS_132_2025!DaysAndWeeks+DATE([0]!CalendárioYear,12,1)-WEEKDAY(DATE([0]!CalendárioYear,12,1),MC_SS_132_2025!OpçãodeDiadaSemana)+1</definedName>
    <definedName name="Dez" localSheetId="21">MC_SS_132_2026!DaysAndWeeks+DATE([0]!CalendárioYear,12,1)-WEEKDAY(DATE([0]!CalendárioYear,12,1),MC_SS_132_2026!OpçãodeDiadaSemana)+1</definedName>
    <definedName name="Dez" localSheetId="20">MC_SS_133!DaysAndWeeks+DATE([0]!CalendárioYear,12,1)-WEEKDAY(DATE([0]!CalendárioYear,12,1),MC_SS_133!OpçãodeDiadaSemana)+1</definedName>
    <definedName name="Dez" localSheetId="18">MC_SS_135!DaysAndWeeks+DATE([0]!CalendárioYear,12,1)-WEEKDAY(DATE([0]!CalendárioYear,12,1),MC_SS_135!OpçãodeDiadaSemana)+1</definedName>
    <definedName name="Dez" localSheetId="17">MC_SS_136!DaysAndWeeks+DATE([0]!CalendárioYear,12,1)-WEEKDAY(DATE([0]!CalendárioYear,12,1),MC_SS_136!OpçãodeDiadaSemana)+1</definedName>
    <definedName name="Dez" localSheetId="15">MC_SS_157!DaysAndWeeks+DATE([0]!CalendárioYear,12,1)-WEEKDAY(DATE([0]!CalendárioYear,12,1),MC_SS_157!OpçãodeDiadaSemana)+1</definedName>
    <definedName name="Dez" localSheetId="12">MC_SS_160!DaysAndWeeks+DATE([0]!CalendárioYear,12,1)-WEEKDAY(DATE([0]!CalendárioYear,12,1),MC_SS_160!OpçãodeDiadaSemana)+1</definedName>
    <definedName name="Dez" localSheetId="38">MC_SS_39!DaysAndWeeks+DATE([0]!CalendárioYear,12,1)-WEEKDAY(DATE([0]!CalendárioYear,12,1),MC_SS_39!OpçãodeDiadaSemana)+1</definedName>
    <definedName name="Dez" localSheetId="37">MC_SS_44!DaysAndWeeks+DATE([0]!CalendárioYear,12,1)-WEEKDAY(DATE([0]!CalendárioYear,12,1),MC_SS_44!OpçãodeDiadaSemana)+1</definedName>
    <definedName name="Dez" localSheetId="36">MC_SS_45!DaysAndWeeks+DATE([0]!CalendárioYear,12,1)-WEEKDAY(DATE([0]!CalendárioYear,12,1),MC_SS_45!OpçãodeDiadaSemana)+1</definedName>
    <definedName name="Dez" localSheetId="34">MC_SS_63!DaysAndWeeks+DATE([0]!CalendárioYear,12,1)-WEEKDAY(DATE([0]!CalendárioYear,12,1),MC_SS_63!OpçãodeDiadaSemana)+1</definedName>
    <definedName name="Dez" localSheetId="35">MC_SS_66!DaysAndWeeks+DATE([0]!CalendárioYear,12,1)-WEEKDAY(DATE([0]!CalendárioYear,12,1),MC_SS_66!OpçãodeDiadaSemana)+1</definedName>
    <definedName name="Dez" localSheetId="30">MC_SS_90!DaysAndWeeks+DATE([0]!CalendárioYear,12,1)-WEEKDAY(DATE([0]!CalendárioYear,12,1),MC_SS_90!OpçãodeDiadaSemana)+1</definedName>
    <definedName name="Dez">DaysAndWeeks+DATE(CalendárioYear,12,1)-WEEKDAY(DATE(CalendárioYear,12,1),OpçãodeDiadaSemana)+1</definedName>
    <definedName name="DFADFD" localSheetId="25" hidden="1">{"'REL CUSTODIF'!$B$1:$H$72"}</definedName>
    <definedName name="DFADFD" localSheetId="16" hidden="1">{"'REL CUSTODIF'!$B$1:$H$72"}</definedName>
    <definedName name="DFADFD" localSheetId="14" hidden="1">{"'REL CUSTODIF'!$B$1:$H$72"}</definedName>
    <definedName name="DFADFD" localSheetId="13" hidden="1">{"'REL CUSTODIF'!$B$1:$H$72"}</definedName>
    <definedName name="DFADFD" localSheetId="11" hidden="1">{"'REL CUSTODIF'!$B$1:$H$72"}</definedName>
    <definedName name="DFADFD" localSheetId="10" hidden="1">{"'REL CUSTODIF'!$B$1:$H$72"}</definedName>
    <definedName name="DFADFD" localSheetId="9" hidden="1">{"'REL CUSTODIF'!$B$1:$H$72"}</definedName>
    <definedName name="DFADFD" localSheetId="8" hidden="1">{"'REL CUSTODIF'!$B$1:$H$72"}</definedName>
    <definedName name="DFADFD" localSheetId="7" hidden="1">{"'REL CUSTODIF'!$B$1:$H$72"}</definedName>
    <definedName name="DFADFD" localSheetId="33" hidden="1">{"'REL CUSTODIF'!$B$1:$H$72"}</definedName>
    <definedName name="DFADFD" localSheetId="32" hidden="1">{"'REL CUSTODIF'!$B$1:$H$72"}</definedName>
    <definedName name="DFADFD" localSheetId="31" hidden="1">{"'REL CUSTODIF'!$B$1:$H$72"}</definedName>
    <definedName name="DFADFD" localSheetId="29" hidden="1">{"'REL CUSTODIF'!$B$1:$H$72"}</definedName>
    <definedName name="DFADFD" localSheetId="28" hidden="1">{"'REL CUSTODIF'!$B$1:$H$72"}</definedName>
    <definedName name="DFADFD" localSheetId="27" hidden="1">{"'REL CUSTODIF'!$B$1:$H$72"}</definedName>
    <definedName name="DFADFD" localSheetId="24" hidden="1">{"'REL CUSTODIF'!$B$1:$H$72"}</definedName>
    <definedName name="DFADFD" localSheetId="26" hidden="1">{"'REL CUSTODIF'!$B$1:$H$72"}</definedName>
    <definedName name="DFADFD" localSheetId="23" hidden="1">{"'REL CUSTODIF'!$B$1:$H$72"}</definedName>
    <definedName name="DFADFD" localSheetId="22" hidden="1">{"'REL CUSTODIF'!$B$1:$H$72"}</definedName>
    <definedName name="DFADFD" localSheetId="19" hidden="1">{"'REL CUSTODIF'!$B$1:$H$72"}</definedName>
    <definedName name="DFADFD" localSheetId="21" hidden="1">{"'REL CUSTODIF'!$B$1:$H$72"}</definedName>
    <definedName name="DFADFD" localSheetId="20" hidden="1">{"'REL CUSTODIF'!$B$1:$H$72"}</definedName>
    <definedName name="DFADFD" localSheetId="18" hidden="1">{"'REL CUSTODIF'!$B$1:$H$72"}</definedName>
    <definedName name="DFADFD" localSheetId="17" hidden="1">{"'REL CUSTODIF'!$B$1:$H$72"}</definedName>
    <definedName name="DFADFD" localSheetId="15" hidden="1">{"'REL CUSTODIF'!$B$1:$H$72"}</definedName>
    <definedName name="DFADFD" localSheetId="12" hidden="1">{"'REL CUSTODIF'!$B$1:$H$72"}</definedName>
    <definedName name="DFADFD" localSheetId="38" hidden="1">{"'REL CUSTODIF'!$B$1:$H$72"}</definedName>
    <definedName name="DFADFD" localSheetId="37" hidden="1">{"'REL CUSTODIF'!$B$1:$H$72"}</definedName>
    <definedName name="DFADFD" localSheetId="36" hidden="1">{"'REL CUSTODIF'!$B$1:$H$72"}</definedName>
    <definedName name="DFADFD" localSheetId="34" hidden="1">{"'REL CUSTODIF'!$B$1:$H$72"}</definedName>
    <definedName name="DFADFD" localSheetId="35" hidden="1">{"'REL CUSTODIF'!$B$1:$H$72"}</definedName>
    <definedName name="DFADFD" localSheetId="30" hidden="1">{"'REL CUSTODIF'!$B$1:$H$72"}</definedName>
    <definedName name="DFADFD" hidden="1">{"'REL CUSTODIF'!$B$1:$H$72"}</definedName>
    <definedName name="dfadsfsadf" localSheetId="25" hidden="1">{"'gráf jan00'!$A$1:$AK$41"}</definedName>
    <definedName name="dfadsfsadf" localSheetId="16" hidden="1">{"'gráf jan00'!$A$1:$AK$41"}</definedName>
    <definedName name="dfadsfsadf" localSheetId="14" hidden="1">{"'gráf jan00'!$A$1:$AK$41"}</definedName>
    <definedName name="dfadsfsadf" localSheetId="13" hidden="1">{"'gráf jan00'!$A$1:$AK$41"}</definedName>
    <definedName name="dfadsfsadf" localSheetId="11" hidden="1">{"'gráf jan00'!$A$1:$AK$41"}</definedName>
    <definedName name="dfadsfsadf" localSheetId="10" hidden="1">{"'gráf jan00'!$A$1:$AK$41"}</definedName>
    <definedName name="dfadsfsadf" localSheetId="9" hidden="1">{"'gráf jan00'!$A$1:$AK$41"}</definedName>
    <definedName name="dfadsfsadf" localSheetId="8" hidden="1">{"'gráf jan00'!$A$1:$AK$41"}</definedName>
    <definedName name="dfadsfsadf" localSheetId="7" hidden="1">{"'gráf jan00'!$A$1:$AK$41"}</definedName>
    <definedName name="dfadsfsadf" localSheetId="33" hidden="1">{"'gráf jan00'!$A$1:$AK$41"}</definedName>
    <definedName name="dfadsfsadf" localSheetId="32" hidden="1">{"'gráf jan00'!$A$1:$AK$41"}</definedName>
    <definedName name="dfadsfsadf" localSheetId="31" hidden="1">{"'gráf jan00'!$A$1:$AK$41"}</definedName>
    <definedName name="dfadsfsadf" localSheetId="29" hidden="1">{"'gráf jan00'!$A$1:$AK$41"}</definedName>
    <definedName name="dfadsfsadf" localSheetId="28" hidden="1">{"'gráf jan00'!$A$1:$AK$41"}</definedName>
    <definedName name="dfadsfsadf" localSheetId="27" hidden="1">{"'gráf jan00'!$A$1:$AK$41"}</definedName>
    <definedName name="dfadsfsadf" localSheetId="24" hidden="1">{"'gráf jan00'!$A$1:$AK$41"}</definedName>
    <definedName name="dfadsfsadf" localSheetId="26" hidden="1">{"'gráf jan00'!$A$1:$AK$41"}</definedName>
    <definedName name="dfadsfsadf" localSheetId="23" hidden="1">{"'gráf jan00'!$A$1:$AK$41"}</definedName>
    <definedName name="dfadsfsadf" localSheetId="22" hidden="1">{"'gráf jan00'!$A$1:$AK$41"}</definedName>
    <definedName name="dfadsfsadf" localSheetId="19" hidden="1">{"'gráf jan00'!$A$1:$AK$41"}</definedName>
    <definedName name="dfadsfsadf" localSheetId="21" hidden="1">{"'gráf jan00'!$A$1:$AK$41"}</definedName>
    <definedName name="dfadsfsadf" localSheetId="20" hidden="1">{"'gráf jan00'!$A$1:$AK$41"}</definedName>
    <definedName name="dfadsfsadf" localSheetId="18" hidden="1">{"'gráf jan00'!$A$1:$AK$41"}</definedName>
    <definedName name="dfadsfsadf" localSheetId="17" hidden="1">{"'gráf jan00'!$A$1:$AK$41"}</definedName>
    <definedName name="dfadsfsadf" localSheetId="15" hidden="1">{"'gráf jan00'!$A$1:$AK$41"}</definedName>
    <definedName name="dfadsfsadf" localSheetId="12" hidden="1">{"'gráf jan00'!$A$1:$AK$41"}</definedName>
    <definedName name="dfadsfsadf" localSheetId="38" hidden="1">{"'gráf jan00'!$A$1:$AK$41"}</definedName>
    <definedName name="dfadsfsadf" localSheetId="37" hidden="1">{"'gráf jan00'!$A$1:$AK$41"}</definedName>
    <definedName name="dfadsfsadf" localSheetId="36" hidden="1">{"'gráf jan00'!$A$1:$AK$41"}</definedName>
    <definedName name="dfadsfsadf" localSheetId="34" hidden="1">{"'gráf jan00'!$A$1:$AK$41"}</definedName>
    <definedName name="dfadsfsadf" localSheetId="35" hidden="1">{"'gráf jan00'!$A$1:$AK$41"}</definedName>
    <definedName name="dfadsfsadf" localSheetId="30" hidden="1">{"'gráf jan00'!$A$1:$AK$41"}</definedName>
    <definedName name="dfadsfsadf" hidden="1">{"'gráf jan00'!$A$1:$AK$41"}</definedName>
    <definedName name="dfawefe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" localSheetId="25" hidden="1">{"'gráf jan00'!$A$1:$AK$41"}</definedName>
    <definedName name="dfd" localSheetId="16" hidden="1">{"'gráf jan00'!$A$1:$AK$41"}</definedName>
    <definedName name="dfd" localSheetId="14" hidden="1">{"'gráf jan00'!$A$1:$AK$41"}</definedName>
    <definedName name="dfd" localSheetId="13" hidden="1">{"'gráf jan00'!$A$1:$AK$41"}</definedName>
    <definedName name="dfd" localSheetId="11" hidden="1">{"'gráf jan00'!$A$1:$AK$41"}</definedName>
    <definedName name="dfd" localSheetId="10" hidden="1">{"'gráf jan00'!$A$1:$AK$41"}</definedName>
    <definedName name="dfd" localSheetId="9" hidden="1">{"'gráf jan00'!$A$1:$AK$41"}</definedName>
    <definedName name="dfd" localSheetId="8" hidden="1">{"'gráf jan00'!$A$1:$AK$41"}</definedName>
    <definedName name="dfd" localSheetId="7" hidden="1">{"'gráf jan00'!$A$1:$AK$41"}</definedName>
    <definedName name="dfd" localSheetId="33" hidden="1">{"'gráf jan00'!$A$1:$AK$41"}</definedName>
    <definedName name="dfd" localSheetId="32" hidden="1">{"'gráf jan00'!$A$1:$AK$41"}</definedName>
    <definedName name="dfd" localSheetId="31" hidden="1">{"'gráf jan00'!$A$1:$AK$41"}</definedName>
    <definedName name="dfd" localSheetId="29" hidden="1">{"'gráf jan00'!$A$1:$AK$41"}</definedName>
    <definedName name="dfd" localSheetId="28" hidden="1">{"'gráf jan00'!$A$1:$AK$41"}</definedName>
    <definedName name="dfd" localSheetId="27" hidden="1">{"'gráf jan00'!$A$1:$AK$41"}</definedName>
    <definedName name="dfd" localSheetId="24" hidden="1">{"'gráf jan00'!$A$1:$AK$41"}</definedName>
    <definedName name="dfd" localSheetId="26" hidden="1">{"'gráf jan00'!$A$1:$AK$41"}</definedName>
    <definedName name="dfd" localSheetId="23" hidden="1">{"'gráf jan00'!$A$1:$AK$41"}</definedName>
    <definedName name="dfd" localSheetId="22" hidden="1">{"'gráf jan00'!$A$1:$AK$41"}</definedName>
    <definedName name="dfd" localSheetId="19" hidden="1">{"'gráf jan00'!$A$1:$AK$41"}</definedName>
    <definedName name="dfd" localSheetId="21" hidden="1">{"'gráf jan00'!$A$1:$AK$41"}</definedName>
    <definedName name="dfd" localSheetId="20" hidden="1">{"'gráf jan00'!$A$1:$AK$41"}</definedName>
    <definedName name="dfd" localSheetId="18" hidden="1">{"'gráf jan00'!$A$1:$AK$41"}</definedName>
    <definedName name="dfd" localSheetId="17" hidden="1">{"'gráf jan00'!$A$1:$AK$41"}</definedName>
    <definedName name="dfd" localSheetId="15" hidden="1">{"'gráf jan00'!$A$1:$AK$41"}</definedName>
    <definedName name="dfd" localSheetId="12" hidden="1">{"'gráf jan00'!$A$1:$AK$41"}</definedName>
    <definedName name="dfd" localSheetId="38" hidden="1">{"'gráf jan00'!$A$1:$AK$41"}</definedName>
    <definedName name="dfd" localSheetId="37" hidden="1">{"'gráf jan00'!$A$1:$AK$41"}</definedName>
    <definedName name="dfd" localSheetId="36" hidden="1">{"'gráf jan00'!$A$1:$AK$41"}</definedName>
    <definedName name="dfd" localSheetId="34" hidden="1">{"'gráf jan00'!$A$1:$AK$41"}</definedName>
    <definedName name="dfd" localSheetId="35" hidden="1">{"'gráf jan00'!$A$1:$AK$41"}</definedName>
    <definedName name="dfd" localSheetId="30" hidden="1">{"'gráf jan00'!$A$1:$AK$41"}</definedName>
    <definedName name="dfd" hidden="1">{"'gráf jan00'!$A$1:$AK$41"}</definedName>
    <definedName name="dfdafdsf" localSheetId="25" hidden="1">{"'REL CUSTODIF'!$B$1:$H$72"}</definedName>
    <definedName name="dfdafdsf" localSheetId="16" hidden="1">{"'REL CUSTODIF'!$B$1:$H$72"}</definedName>
    <definedName name="dfdafdsf" localSheetId="14" hidden="1">{"'REL CUSTODIF'!$B$1:$H$72"}</definedName>
    <definedName name="dfdafdsf" localSheetId="13" hidden="1">{"'REL CUSTODIF'!$B$1:$H$72"}</definedName>
    <definedName name="dfdafdsf" localSheetId="11" hidden="1">{"'REL CUSTODIF'!$B$1:$H$72"}</definedName>
    <definedName name="dfdafdsf" localSheetId="10" hidden="1">{"'REL CUSTODIF'!$B$1:$H$72"}</definedName>
    <definedName name="dfdafdsf" localSheetId="9" hidden="1">{"'REL CUSTODIF'!$B$1:$H$72"}</definedName>
    <definedName name="dfdafdsf" localSheetId="8" hidden="1">{"'REL CUSTODIF'!$B$1:$H$72"}</definedName>
    <definedName name="dfdafdsf" localSheetId="7" hidden="1">{"'REL CUSTODIF'!$B$1:$H$72"}</definedName>
    <definedName name="dfdafdsf" localSheetId="33" hidden="1">{"'REL CUSTODIF'!$B$1:$H$72"}</definedName>
    <definedName name="dfdafdsf" localSheetId="32" hidden="1">{"'REL CUSTODIF'!$B$1:$H$72"}</definedName>
    <definedName name="dfdafdsf" localSheetId="31" hidden="1">{"'REL CUSTODIF'!$B$1:$H$72"}</definedName>
    <definedName name="dfdafdsf" localSheetId="29" hidden="1">{"'REL CUSTODIF'!$B$1:$H$72"}</definedName>
    <definedName name="dfdafdsf" localSheetId="28" hidden="1">{"'REL CUSTODIF'!$B$1:$H$72"}</definedName>
    <definedName name="dfdafdsf" localSheetId="27" hidden="1">{"'REL CUSTODIF'!$B$1:$H$72"}</definedName>
    <definedName name="dfdafdsf" localSheetId="24" hidden="1">{"'REL CUSTODIF'!$B$1:$H$72"}</definedName>
    <definedName name="dfdafdsf" localSheetId="26" hidden="1">{"'REL CUSTODIF'!$B$1:$H$72"}</definedName>
    <definedName name="dfdafdsf" localSheetId="23" hidden="1">{"'REL CUSTODIF'!$B$1:$H$72"}</definedName>
    <definedName name="dfdafdsf" localSheetId="22" hidden="1">{"'REL CUSTODIF'!$B$1:$H$72"}</definedName>
    <definedName name="dfdafdsf" localSheetId="19" hidden="1">{"'REL CUSTODIF'!$B$1:$H$72"}</definedName>
    <definedName name="dfdafdsf" localSheetId="21" hidden="1">{"'REL CUSTODIF'!$B$1:$H$72"}</definedName>
    <definedName name="dfdafdsf" localSheetId="20" hidden="1">{"'REL CUSTODIF'!$B$1:$H$72"}</definedName>
    <definedName name="dfdafdsf" localSheetId="18" hidden="1">{"'REL CUSTODIF'!$B$1:$H$72"}</definedName>
    <definedName name="dfdafdsf" localSheetId="17" hidden="1">{"'REL CUSTODIF'!$B$1:$H$72"}</definedName>
    <definedName name="dfdafdsf" localSheetId="15" hidden="1">{"'REL CUSTODIF'!$B$1:$H$72"}</definedName>
    <definedName name="dfdafdsf" localSheetId="12" hidden="1">{"'REL CUSTODIF'!$B$1:$H$72"}</definedName>
    <definedName name="dfdafdsf" localSheetId="38" hidden="1">{"'REL CUSTODIF'!$B$1:$H$72"}</definedName>
    <definedName name="dfdafdsf" localSheetId="37" hidden="1">{"'REL CUSTODIF'!$B$1:$H$72"}</definedName>
    <definedName name="dfdafdsf" localSheetId="36" hidden="1">{"'REL CUSTODIF'!$B$1:$H$72"}</definedName>
    <definedName name="dfdafdsf" localSheetId="34" hidden="1">{"'REL CUSTODIF'!$B$1:$H$72"}</definedName>
    <definedName name="dfdafdsf" localSheetId="35" hidden="1">{"'REL CUSTODIF'!$B$1:$H$72"}</definedName>
    <definedName name="dfdafdsf" localSheetId="30" hidden="1">{"'REL CUSTODIF'!$B$1:$H$72"}</definedName>
    <definedName name="dfdafdsf" hidden="1">{"'REL CUSTODIF'!$B$1:$H$72"}</definedName>
    <definedName name="dfde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a" localSheetId="25" hidden="1">{"'REL CUSTODIF'!$B$1:$H$72"}</definedName>
    <definedName name="dfdfa" localSheetId="16" hidden="1">{"'REL CUSTODIF'!$B$1:$H$72"}</definedName>
    <definedName name="dfdfa" localSheetId="14" hidden="1">{"'REL CUSTODIF'!$B$1:$H$72"}</definedName>
    <definedName name="dfdfa" localSheetId="13" hidden="1">{"'REL CUSTODIF'!$B$1:$H$72"}</definedName>
    <definedName name="dfdfa" localSheetId="11" hidden="1">{"'REL CUSTODIF'!$B$1:$H$72"}</definedName>
    <definedName name="dfdfa" localSheetId="10" hidden="1">{"'REL CUSTODIF'!$B$1:$H$72"}</definedName>
    <definedName name="dfdfa" localSheetId="9" hidden="1">{"'REL CUSTODIF'!$B$1:$H$72"}</definedName>
    <definedName name="dfdfa" localSheetId="8" hidden="1">{"'REL CUSTODIF'!$B$1:$H$72"}</definedName>
    <definedName name="dfdfa" localSheetId="7" hidden="1">{"'REL CUSTODIF'!$B$1:$H$72"}</definedName>
    <definedName name="dfdfa" localSheetId="33" hidden="1">{"'REL CUSTODIF'!$B$1:$H$72"}</definedName>
    <definedName name="dfdfa" localSheetId="32" hidden="1">{"'REL CUSTODIF'!$B$1:$H$72"}</definedName>
    <definedName name="dfdfa" localSheetId="31" hidden="1">{"'REL CUSTODIF'!$B$1:$H$72"}</definedName>
    <definedName name="dfdfa" localSheetId="29" hidden="1">{"'REL CUSTODIF'!$B$1:$H$72"}</definedName>
    <definedName name="dfdfa" localSheetId="28" hidden="1">{"'REL CUSTODIF'!$B$1:$H$72"}</definedName>
    <definedName name="dfdfa" localSheetId="27" hidden="1">{"'REL CUSTODIF'!$B$1:$H$72"}</definedName>
    <definedName name="dfdfa" localSheetId="24" hidden="1">{"'REL CUSTODIF'!$B$1:$H$72"}</definedName>
    <definedName name="dfdfa" localSheetId="26" hidden="1">{"'REL CUSTODIF'!$B$1:$H$72"}</definedName>
    <definedName name="dfdfa" localSheetId="23" hidden="1">{"'REL CUSTODIF'!$B$1:$H$72"}</definedName>
    <definedName name="dfdfa" localSheetId="22" hidden="1">{"'REL CUSTODIF'!$B$1:$H$72"}</definedName>
    <definedName name="dfdfa" localSheetId="19" hidden="1">{"'REL CUSTODIF'!$B$1:$H$72"}</definedName>
    <definedName name="dfdfa" localSheetId="21" hidden="1">{"'REL CUSTODIF'!$B$1:$H$72"}</definedName>
    <definedName name="dfdfa" localSheetId="20" hidden="1">{"'REL CUSTODIF'!$B$1:$H$72"}</definedName>
    <definedName name="dfdfa" localSheetId="18" hidden="1">{"'REL CUSTODIF'!$B$1:$H$72"}</definedName>
    <definedName name="dfdfa" localSheetId="17" hidden="1">{"'REL CUSTODIF'!$B$1:$H$72"}</definedName>
    <definedName name="dfdfa" localSheetId="15" hidden="1">{"'REL CUSTODIF'!$B$1:$H$72"}</definedName>
    <definedName name="dfdfa" localSheetId="12" hidden="1">{"'REL CUSTODIF'!$B$1:$H$72"}</definedName>
    <definedName name="dfdfa" localSheetId="38" hidden="1">{"'REL CUSTODIF'!$B$1:$H$72"}</definedName>
    <definedName name="dfdfa" localSheetId="37" hidden="1">{"'REL CUSTODIF'!$B$1:$H$72"}</definedName>
    <definedName name="dfdfa" localSheetId="36" hidden="1">{"'REL CUSTODIF'!$B$1:$H$72"}</definedName>
    <definedName name="dfdfa" localSheetId="34" hidden="1">{"'REL CUSTODIF'!$B$1:$H$72"}</definedName>
    <definedName name="dfdfa" localSheetId="35" hidden="1">{"'REL CUSTODIF'!$B$1:$H$72"}</definedName>
    <definedName name="dfdfa" localSheetId="30" hidden="1">{"'REL CUSTODIF'!$B$1:$H$72"}</definedName>
    <definedName name="dfdfa" hidden="1">{"'REL CUSTODIF'!$B$1:$H$72"}</definedName>
    <definedName name="DFDFDF" localSheetId="25" hidden="1">{"'gráf jan00'!$A$1:$AK$41"}</definedName>
    <definedName name="DFDFDF" localSheetId="16" hidden="1">{"'gráf jan00'!$A$1:$AK$41"}</definedName>
    <definedName name="DFDFDF" localSheetId="14" hidden="1">{"'gráf jan00'!$A$1:$AK$41"}</definedName>
    <definedName name="DFDFDF" localSheetId="13" hidden="1">{"'gráf jan00'!$A$1:$AK$41"}</definedName>
    <definedName name="DFDFDF" localSheetId="11" hidden="1">{"'gráf jan00'!$A$1:$AK$41"}</definedName>
    <definedName name="DFDFDF" localSheetId="10" hidden="1">{"'gráf jan00'!$A$1:$AK$41"}</definedName>
    <definedName name="DFDFDF" localSheetId="9" hidden="1">{"'gráf jan00'!$A$1:$AK$41"}</definedName>
    <definedName name="DFDFDF" localSheetId="8" hidden="1">{"'gráf jan00'!$A$1:$AK$41"}</definedName>
    <definedName name="DFDFDF" localSheetId="7" hidden="1">{"'gráf jan00'!$A$1:$AK$41"}</definedName>
    <definedName name="DFDFDF" localSheetId="33" hidden="1">{"'gráf jan00'!$A$1:$AK$41"}</definedName>
    <definedName name="DFDFDF" localSheetId="32" hidden="1">{"'gráf jan00'!$A$1:$AK$41"}</definedName>
    <definedName name="DFDFDF" localSheetId="31" hidden="1">{"'gráf jan00'!$A$1:$AK$41"}</definedName>
    <definedName name="DFDFDF" localSheetId="29" hidden="1">{"'gráf jan00'!$A$1:$AK$41"}</definedName>
    <definedName name="DFDFDF" localSheetId="28" hidden="1">{"'gráf jan00'!$A$1:$AK$41"}</definedName>
    <definedName name="DFDFDF" localSheetId="27" hidden="1">{"'gráf jan00'!$A$1:$AK$41"}</definedName>
    <definedName name="DFDFDF" localSheetId="24" hidden="1">{"'gráf jan00'!$A$1:$AK$41"}</definedName>
    <definedName name="DFDFDF" localSheetId="26" hidden="1">{"'gráf jan00'!$A$1:$AK$41"}</definedName>
    <definedName name="DFDFDF" localSheetId="23" hidden="1">{"'gráf jan00'!$A$1:$AK$41"}</definedName>
    <definedName name="DFDFDF" localSheetId="22" hidden="1">{"'gráf jan00'!$A$1:$AK$41"}</definedName>
    <definedName name="DFDFDF" localSheetId="19" hidden="1">{"'gráf jan00'!$A$1:$AK$41"}</definedName>
    <definedName name="DFDFDF" localSheetId="21" hidden="1">{"'gráf jan00'!$A$1:$AK$41"}</definedName>
    <definedName name="DFDFDF" localSheetId="20" hidden="1">{"'gráf jan00'!$A$1:$AK$41"}</definedName>
    <definedName name="DFDFDF" localSheetId="18" hidden="1">{"'gráf jan00'!$A$1:$AK$41"}</definedName>
    <definedName name="DFDFDF" localSheetId="17" hidden="1">{"'gráf jan00'!$A$1:$AK$41"}</definedName>
    <definedName name="DFDFDF" localSheetId="15" hidden="1">{"'gráf jan00'!$A$1:$AK$41"}</definedName>
    <definedName name="DFDFDF" localSheetId="12" hidden="1">{"'gráf jan00'!$A$1:$AK$41"}</definedName>
    <definedName name="DFDFDF" localSheetId="38" hidden="1">{"'gráf jan00'!$A$1:$AK$41"}</definedName>
    <definedName name="DFDFDF" localSheetId="37" hidden="1">{"'gráf jan00'!$A$1:$AK$41"}</definedName>
    <definedName name="DFDFDF" localSheetId="36" hidden="1">{"'gráf jan00'!$A$1:$AK$41"}</definedName>
    <definedName name="DFDFDF" localSheetId="34" hidden="1">{"'gráf jan00'!$A$1:$AK$41"}</definedName>
    <definedName name="DFDFDF" localSheetId="35" hidden="1">{"'gráf jan00'!$A$1:$AK$41"}</definedName>
    <definedName name="DFDFDF" localSheetId="30" hidden="1">{"'gráf jan00'!$A$1:$AK$41"}</definedName>
    <definedName name="DFDFDF" hidden="1">{"'gráf jan00'!$A$1:$AK$41"}</definedName>
    <definedName name="DFEDFE" localSheetId="25" hidden="1">{"'REL CUSTODIF'!$B$1:$H$72"}</definedName>
    <definedName name="DFEDFE" localSheetId="16" hidden="1">{"'REL CUSTODIF'!$B$1:$H$72"}</definedName>
    <definedName name="DFEDFE" localSheetId="14" hidden="1">{"'REL CUSTODIF'!$B$1:$H$72"}</definedName>
    <definedName name="DFEDFE" localSheetId="13" hidden="1">{"'REL CUSTODIF'!$B$1:$H$72"}</definedName>
    <definedName name="DFEDFE" localSheetId="11" hidden="1">{"'REL CUSTODIF'!$B$1:$H$72"}</definedName>
    <definedName name="DFEDFE" localSheetId="10" hidden="1">{"'REL CUSTODIF'!$B$1:$H$72"}</definedName>
    <definedName name="DFEDFE" localSheetId="9" hidden="1">{"'REL CUSTODIF'!$B$1:$H$72"}</definedName>
    <definedName name="DFEDFE" localSheetId="8" hidden="1">{"'REL CUSTODIF'!$B$1:$H$72"}</definedName>
    <definedName name="DFEDFE" localSheetId="7" hidden="1">{"'REL CUSTODIF'!$B$1:$H$72"}</definedName>
    <definedName name="DFEDFE" localSheetId="33" hidden="1">{"'REL CUSTODIF'!$B$1:$H$72"}</definedName>
    <definedName name="DFEDFE" localSheetId="32" hidden="1">{"'REL CUSTODIF'!$B$1:$H$72"}</definedName>
    <definedName name="DFEDFE" localSheetId="31" hidden="1">{"'REL CUSTODIF'!$B$1:$H$72"}</definedName>
    <definedName name="DFEDFE" localSheetId="29" hidden="1">{"'REL CUSTODIF'!$B$1:$H$72"}</definedName>
    <definedName name="DFEDFE" localSheetId="28" hidden="1">{"'REL CUSTODIF'!$B$1:$H$72"}</definedName>
    <definedName name="DFEDFE" localSheetId="27" hidden="1">{"'REL CUSTODIF'!$B$1:$H$72"}</definedName>
    <definedName name="DFEDFE" localSheetId="24" hidden="1">{"'REL CUSTODIF'!$B$1:$H$72"}</definedName>
    <definedName name="DFEDFE" localSheetId="26" hidden="1">{"'REL CUSTODIF'!$B$1:$H$72"}</definedName>
    <definedName name="DFEDFE" localSheetId="23" hidden="1">{"'REL CUSTODIF'!$B$1:$H$72"}</definedName>
    <definedName name="DFEDFE" localSheetId="22" hidden="1">{"'REL CUSTODIF'!$B$1:$H$72"}</definedName>
    <definedName name="DFEDFE" localSheetId="19" hidden="1">{"'REL CUSTODIF'!$B$1:$H$72"}</definedName>
    <definedName name="DFEDFE" localSheetId="21" hidden="1">{"'REL CUSTODIF'!$B$1:$H$72"}</definedName>
    <definedName name="DFEDFE" localSheetId="20" hidden="1">{"'REL CUSTODIF'!$B$1:$H$72"}</definedName>
    <definedName name="DFEDFE" localSheetId="18" hidden="1">{"'REL CUSTODIF'!$B$1:$H$72"}</definedName>
    <definedName name="DFEDFE" localSheetId="17" hidden="1">{"'REL CUSTODIF'!$B$1:$H$72"}</definedName>
    <definedName name="DFEDFE" localSheetId="15" hidden="1">{"'REL CUSTODIF'!$B$1:$H$72"}</definedName>
    <definedName name="DFEDFE" localSheetId="12" hidden="1">{"'REL CUSTODIF'!$B$1:$H$72"}</definedName>
    <definedName name="DFEDFE" localSheetId="38" hidden="1">{"'REL CUSTODIF'!$B$1:$H$72"}</definedName>
    <definedName name="DFEDFE" localSheetId="37" hidden="1">{"'REL CUSTODIF'!$B$1:$H$72"}</definedName>
    <definedName name="DFEDFE" localSheetId="36" hidden="1">{"'REL CUSTODIF'!$B$1:$H$72"}</definedName>
    <definedName name="DFEDFE" localSheetId="34" hidden="1">{"'REL CUSTODIF'!$B$1:$H$72"}</definedName>
    <definedName name="DFEDFE" localSheetId="35" hidden="1">{"'REL CUSTODIF'!$B$1:$H$72"}</definedName>
    <definedName name="DFEDFE" localSheetId="30" hidden="1">{"'REL CUSTODIF'!$B$1:$H$72"}</definedName>
    <definedName name="DFEDFE" hidden="1">{"'REL CUSTODIF'!$B$1:$H$72"}</definedName>
    <definedName name="DFEFE" localSheetId="25" hidden="1">{"'REL CUSTODIF'!$B$1:$H$72"}</definedName>
    <definedName name="DFEFE" localSheetId="16" hidden="1">{"'REL CUSTODIF'!$B$1:$H$72"}</definedName>
    <definedName name="DFEFE" localSheetId="14" hidden="1">{"'REL CUSTODIF'!$B$1:$H$72"}</definedName>
    <definedName name="DFEFE" localSheetId="13" hidden="1">{"'REL CUSTODIF'!$B$1:$H$72"}</definedName>
    <definedName name="DFEFE" localSheetId="11" hidden="1">{"'REL CUSTODIF'!$B$1:$H$72"}</definedName>
    <definedName name="DFEFE" localSheetId="10" hidden="1">{"'REL CUSTODIF'!$B$1:$H$72"}</definedName>
    <definedName name="DFEFE" localSheetId="9" hidden="1">{"'REL CUSTODIF'!$B$1:$H$72"}</definedName>
    <definedName name="DFEFE" localSheetId="8" hidden="1">{"'REL CUSTODIF'!$B$1:$H$72"}</definedName>
    <definedName name="DFEFE" localSheetId="7" hidden="1">{"'REL CUSTODIF'!$B$1:$H$72"}</definedName>
    <definedName name="DFEFE" localSheetId="33" hidden="1">{"'REL CUSTODIF'!$B$1:$H$72"}</definedName>
    <definedName name="DFEFE" localSheetId="32" hidden="1">{"'REL CUSTODIF'!$B$1:$H$72"}</definedName>
    <definedName name="DFEFE" localSheetId="31" hidden="1">{"'REL CUSTODIF'!$B$1:$H$72"}</definedName>
    <definedName name="DFEFE" localSheetId="29" hidden="1">{"'REL CUSTODIF'!$B$1:$H$72"}</definedName>
    <definedName name="DFEFE" localSheetId="28" hidden="1">{"'REL CUSTODIF'!$B$1:$H$72"}</definedName>
    <definedName name="DFEFE" localSheetId="27" hidden="1">{"'REL CUSTODIF'!$B$1:$H$72"}</definedName>
    <definedName name="DFEFE" localSheetId="24" hidden="1">{"'REL CUSTODIF'!$B$1:$H$72"}</definedName>
    <definedName name="DFEFE" localSheetId="26" hidden="1">{"'REL CUSTODIF'!$B$1:$H$72"}</definedName>
    <definedName name="DFEFE" localSheetId="23" hidden="1">{"'REL CUSTODIF'!$B$1:$H$72"}</definedName>
    <definedName name="DFEFE" localSheetId="22" hidden="1">{"'REL CUSTODIF'!$B$1:$H$72"}</definedName>
    <definedName name="DFEFE" localSheetId="19" hidden="1">{"'REL CUSTODIF'!$B$1:$H$72"}</definedName>
    <definedName name="DFEFE" localSheetId="21" hidden="1">{"'REL CUSTODIF'!$B$1:$H$72"}</definedName>
    <definedName name="DFEFE" localSheetId="20" hidden="1">{"'REL CUSTODIF'!$B$1:$H$72"}</definedName>
    <definedName name="DFEFE" localSheetId="18" hidden="1">{"'REL CUSTODIF'!$B$1:$H$72"}</definedName>
    <definedName name="DFEFE" localSheetId="17" hidden="1">{"'REL CUSTODIF'!$B$1:$H$72"}</definedName>
    <definedName name="DFEFE" localSheetId="15" hidden="1">{"'REL CUSTODIF'!$B$1:$H$72"}</definedName>
    <definedName name="DFEFE" localSheetId="12" hidden="1">{"'REL CUSTODIF'!$B$1:$H$72"}</definedName>
    <definedName name="DFEFE" localSheetId="38" hidden="1">{"'REL CUSTODIF'!$B$1:$H$72"}</definedName>
    <definedName name="DFEFE" localSheetId="37" hidden="1">{"'REL CUSTODIF'!$B$1:$H$72"}</definedName>
    <definedName name="DFEFE" localSheetId="36" hidden="1">{"'REL CUSTODIF'!$B$1:$H$72"}</definedName>
    <definedName name="DFEFE" localSheetId="34" hidden="1">{"'REL CUSTODIF'!$B$1:$H$72"}</definedName>
    <definedName name="DFEFE" localSheetId="35" hidden="1">{"'REL CUSTODIF'!$B$1:$H$72"}</definedName>
    <definedName name="DFEFE" localSheetId="30" hidden="1">{"'REL CUSTODIF'!$B$1:$H$72"}</definedName>
    <definedName name="DFEFE" hidden="1">{"'REL CUSTODIF'!$B$1:$H$72"}</definedName>
    <definedName name="DFefEFGREQ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rf" localSheetId="25" hidden="1">{"'REL CUSTODIF'!$B$1:$H$72"}</definedName>
    <definedName name="dferf" localSheetId="16" hidden="1">{"'REL CUSTODIF'!$B$1:$H$72"}</definedName>
    <definedName name="dferf" localSheetId="14" hidden="1">{"'REL CUSTODIF'!$B$1:$H$72"}</definedName>
    <definedName name="dferf" localSheetId="13" hidden="1">{"'REL CUSTODIF'!$B$1:$H$72"}</definedName>
    <definedName name="dferf" localSheetId="11" hidden="1">{"'REL CUSTODIF'!$B$1:$H$72"}</definedName>
    <definedName name="dferf" localSheetId="10" hidden="1">{"'REL CUSTODIF'!$B$1:$H$72"}</definedName>
    <definedName name="dferf" localSheetId="9" hidden="1">{"'REL CUSTODIF'!$B$1:$H$72"}</definedName>
    <definedName name="dferf" localSheetId="8" hidden="1">{"'REL CUSTODIF'!$B$1:$H$72"}</definedName>
    <definedName name="dferf" localSheetId="7" hidden="1">{"'REL CUSTODIF'!$B$1:$H$72"}</definedName>
    <definedName name="dferf" localSheetId="33" hidden="1">{"'REL CUSTODIF'!$B$1:$H$72"}</definedName>
    <definedName name="dferf" localSheetId="32" hidden="1">{"'REL CUSTODIF'!$B$1:$H$72"}</definedName>
    <definedName name="dferf" localSheetId="31" hidden="1">{"'REL CUSTODIF'!$B$1:$H$72"}</definedName>
    <definedName name="dferf" localSheetId="29" hidden="1">{"'REL CUSTODIF'!$B$1:$H$72"}</definedName>
    <definedName name="dferf" localSheetId="28" hidden="1">{"'REL CUSTODIF'!$B$1:$H$72"}</definedName>
    <definedName name="dferf" localSheetId="27" hidden="1">{"'REL CUSTODIF'!$B$1:$H$72"}</definedName>
    <definedName name="dferf" localSheetId="24" hidden="1">{"'REL CUSTODIF'!$B$1:$H$72"}</definedName>
    <definedName name="dferf" localSheetId="26" hidden="1">{"'REL CUSTODIF'!$B$1:$H$72"}</definedName>
    <definedName name="dferf" localSheetId="23" hidden="1">{"'REL CUSTODIF'!$B$1:$H$72"}</definedName>
    <definedName name="dferf" localSheetId="22" hidden="1">{"'REL CUSTODIF'!$B$1:$H$72"}</definedName>
    <definedName name="dferf" localSheetId="19" hidden="1">{"'REL CUSTODIF'!$B$1:$H$72"}</definedName>
    <definedName name="dferf" localSheetId="21" hidden="1">{"'REL CUSTODIF'!$B$1:$H$72"}</definedName>
    <definedName name="dferf" localSheetId="20" hidden="1">{"'REL CUSTODIF'!$B$1:$H$72"}</definedName>
    <definedName name="dferf" localSheetId="18" hidden="1">{"'REL CUSTODIF'!$B$1:$H$72"}</definedName>
    <definedName name="dferf" localSheetId="17" hidden="1">{"'REL CUSTODIF'!$B$1:$H$72"}</definedName>
    <definedName name="dferf" localSheetId="15" hidden="1">{"'REL CUSTODIF'!$B$1:$H$72"}</definedName>
    <definedName name="dferf" localSheetId="12" hidden="1">{"'REL CUSTODIF'!$B$1:$H$72"}</definedName>
    <definedName name="dferf" localSheetId="38" hidden="1">{"'REL CUSTODIF'!$B$1:$H$72"}</definedName>
    <definedName name="dferf" localSheetId="37" hidden="1">{"'REL CUSTODIF'!$B$1:$H$72"}</definedName>
    <definedName name="dferf" localSheetId="36" hidden="1">{"'REL CUSTODIF'!$B$1:$H$72"}</definedName>
    <definedName name="dferf" localSheetId="34" hidden="1">{"'REL CUSTODIF'!$B$1:$H$72"}</definedName>
    <definedName name="dferf" localSheetId="35" hidden="1">{"'REL CUSTODIF'!$B$1:$H$72"}</definedName>
    <definedName name="dferf" localSheetId="30" hidden="1">{"'REL CUSTODIF'!$B$1:$H$72"}</definedName>
    <definedName name="dferf" hidden="1">{"'REL CUSTODIF'!$B$1:$H$72"}</definedName>
    <definedName name="dferfewf" localSheetId="25" hidden="1">{"'REL CUSTODIF'!$B$1:$H$72"}</definedName>
    <definedName name="dferfewf" localSheetId="16" hidden="1">{"'REL CUSTODIF'!$B$1:$H$72"}</definedName>
    <definedName name="dferfewf" localSheetId="14" hidden="1">{"'REL CUSTODIF'!$B$1:$H$72"}</definedName>
    <definedName name="dferfewf" localSheetId="13" hidden="1">{"'REL CUSTODIF'!$B$1:$H$72"}</definedName>
    <definedName name="dferfewf" localSheetId="11" hidden="1">{"'REL CUSTODIF'!$B$1:$H$72"}</definedName>
    <definedName name="dferfewf" localSheetId="10" hidden="1">{"'REL CUSTODIF'!$B$1:$H$72"}</definedName>
    <definedName name="dferfewf" localSheetId="9" hidden="1">{"'REL CUSTODIF'!$B$1:$H$72"}</definedName>
    <definedName name="dferfewf" localSheetId="8" hidden="1">{"'REL CUSTODIF'!$B$1:$H$72"}</definedName>
    <definedName name="dferfewf" localSheetId="7" hidden="1">{"'REL CUSTODIF'!$B$1:$H$72"}</definedName>
    <definedName name="dferfewf" localSheetId="33" hidden="1">{"'REL CUSTODIF'!$B$1:$H$72"}</definedName>
    <definedName name="dferfewf" localSheetId="32" hidden="1">{"'REL CUSTODIF'!$B$1:$H$72"}</definedName>
    <definedName name="dferfewf" localSheetId="31" hidden="1">{"'REL CUSTODIF'!$B$1:$H$72"}</definedName>
    <definedName name="dferfewf" localSheetId="29" hidden="1">{"'REL CUSTODIF'!$B$1:$H$72"}</definedName>
    <definedName name="dferfewf" localSheetId="28" hidden="1">{"'REL CUSTODIF'!$B$1:$H$72"}</definedName>
    <definedName name="dferfewf" localSheetId="27" hidden="1">{"'REL CUSTODIF'!$B$1:$H$72"}</definedName>
    <definedName name="dferfewf" localSheetId="24" hidden="1">{"'REL CUSTODIF'!$B$1:$H$72"}</definedName>
    <definedName name="dferfewf" localSheetId="26" hidden="1">{"'REL CUSTODIF'!$B$1:$H$72"}</definedName>
    <definedName name="dferfewf" localSheetId="23" hidden="1">{"'REL CUSTODIF'!$B$1:$H$72"}</definedName>
    <definedName name="dferfewf" localSheetId="22" hidden="1">{"'REL CUSTODIF'!$B$1:$H$72"}</definedName>
    <definedName name="dferfewf" localSheetId="19" hidden="1">{"'REL CUSTODIF'!$B$1:$H$72"}</definedName>
    <definedName name="dferfewf" localSheetId="21" hidden="1">{"'REL CUSTODIF'!$B$1:$H$72"}</definedName>
    <definedName name="dferfewf" localSheetId="20" hidden="1">{"'REL CUSTODIF'!$B$1:$H$72"}</definedName>
    <definedName name="dferfewf" localSheetId="18" hidden="1">{"'REL CUSTODIF'!$B$1:$H$72"}</definedName>
    <definedName name="dferfewf" localSheetId="17" hidden="1">{"'REL CUSTODIF'!$B$1:$H$72"}</definedName>
    <definedName name="dferfewf" localSheetId="15" hidden="1">{"'REL CUSTODIF'!$B$1:$H$72"}</definedName>
    <definedName name="dferfewf" localSheetId="12" hidden="1">{"'REL CUSTODIF'!$B$1:$H$72"}</definedName>
    <definedName name="dferfewf" localSheetId="38" hidden="1">{"'REL CUSTODIF'!$B$1:$H$72"}</definedName>
    <definedName name="dferfewf" localSheetId="37" hidden="1">{"'REL CUSTODIF'!$B$1:$H$72"}</definedName>
    <definedName name="dferfewf" localSheetId="36" hidden="1">{"'REL CUSTODIF'!$B$1:$H$72"}</definedName>
    <definedName name="dferfewf" localSheetId="34" hidden="1">{"'REL CUSTODIF'!$B$1:$H$72"}</definedName>
    <definedName name="dferfewf" localSheetId="35" hidden="1">{"'REL CUSTODIF'!$B$1:$H$72"}</definedName>
    <definedName name="dferfewf" localSheetId="30" hidden="1">{"'REL CUSTODIF'!$B$1:$H$72"}</definedName>
    <definedName name="dferfewf" hidden="1">{"'REL CUSTODIF'!$B$1:$H$72"}</definedName>
    <definedName name="DFEWFEW" localSheetId="25" hidden="1">{"'REL CUSTODIF'!$B$1:$H$72"}</definedName>
    <definedName name="DFEWFEW" localSheetId="16" hidden="1">{"'REL CUSTODIF'!$B$1:$H$72"}</definedName>
    <definedName name="DFEWFEW" localSheetId="14" hidden="1">{"'REL CUSTODIF'!$B$1:$H$72"}</definedName>
    <definedName name="DFEWFEW" localSheetId="13" hidden="1">{"'REL CUSTODIF'!$B$1:$H$72"}</definedName>
    <definedName name="DFEWFEW" localSheetId="11" hidden="1">{"'REL CUSTODIF'!$B$1:$H$72"}</definedName>
    <definedName name="DFEWFEW" localSheetId="10" hidden="1">{"'REL CUSTODIF'!$B$1:$H$72"}</definedName>
    <definedName name="DFEWFEW" localSheetId="9" hidden="1">{"'REL CUSTODIF'!$B$1:$H$72"}</definedName>
    <definedName name="DFEWFEW" localSheetId="8" hidden="1">{"'REL CUSTODIF'!$B$1:$H$72"}</definedName>
    <definedName name="DFEWFEW" localSheetId="7" hidden="1">{"'REL CUSTODIF'!$B$1:$H$72"}</definedName>
    <definedName name="DFEWFEW" localSheetId="33" hidden="1">{"'REL CUSTODIF'!$B$1:$H$72"}</definedName>
    <definedName name="DFEWFEW" localSheetId="32" hidden="1">{"'REL CUSTODIF'!$B$1:$H$72"}</definedName>
    <definedName name="DFEWFEW" localSheetId="31" hidden="1">{"'REL CUSTODIF'!$B$1:$H$72"}</definedName>
    <definedName name="DFEWFEW" localSheetId="29" hidden="1">{"'REL CUSTODIF'!$B$1:$H$72"}</definedName>
    <definedName name="DFEWFEW" localSheetId="28" hidden="1">{"'REL CUSTODIF'!$B$1:$H$72"}</definedName>
    <definedName name="DFEWFEW" localSheetId="27" hidden="1">{"'REL CUSTODIF'!$B$1:$H$72"}</definedName>
    <definedName name="DFEWFEW" localSheetId="24" hidden="1">{"'REL CUSTODIF'!$B$1:$H$72"}</definedName>
    <definedName name="DFEWFEW" localSheetId="26" hidden="1">{"'REL CUSTODIF'!$B$1:$H$72"}</definedName>
    <definedName name="DFEWFEW" localSheetId="23" hidden="1">{"'REL CUSTODIF'!$B$1:$H$72"}</definedName>
    <definedName name="DFEWFEW" localSheetId="22" hidden="1">{"'REL CUSTODIF'!$B$1:$H$72"}</definedName>
    <definedName name="DFEWFEW" localSheetId="19" hidden="1">{"'REL CUSTODIF'!$B$1:$H$72"}</definedName>
    <definedName name="DFEWFEW" localSheetId="21" hidden="1">{"'REL CUSTODIF'!$B$1:$H$72"}</definedName>
    <definedName name="DFEWFEW" localSheetId="20" hidden="1">{"'REL CUSTODIF'!$B$1:$H$72"}</definedName>
    <definedName name="DFEWFEW" localSheetId="18" hidden="1">{"'REL CUSTODIF'!$B$1:$H$72"}</definedName>
    <definedName name="DFEWFEW" localSheetId="17" hidden="1">{"'REL CUSTODIF'!$B$1:$H$72"}</definedName>
    <definedName name="DFEWFEW" localSheetId="15" hidden="1">{"'REL CUSTODIF'!$B$1:$H$72"}</definedName>
    <definedName name="DFEWFEW" localSheetId="12" hidden="1">{"'REL CUSTODIF'!$B$1:$H$72"}</definedName>
    <definedName name="DFEWFEW" localSheetId="38" hidden="1">{"'REL CUSTODIF'!$B$1:$H$72"}</definedName>
    <definedName name="DFEWFEW" localSheetId="37" hidden="1">{"'REL CUSTODIF'!$B$1:$H$72"}</definedName>
    <definedName name="DFEWFEW" localSheetId="36" hidden="1">{"'REL CUSTODIF'!$B$1:$H$72"}</definedName>
    <definedName name="DFEWFEW" localSheetId="34" hidden="1">{"'REL CUSTODIF'!$B$1:$H$72"}</definedName>
    <definedName name="DFEWFEW" localSheetId="35" hidden="1">{"'REL CUSTODIF'!$B$1:$H$72"}</definedName>
    <definedName name="DFEWFEW" localSheetId="30" hidden="1">{"'REL CUSTODIF'!$B$1:$H$72"}</definedName>
    <definedName name="DFEWFEW" hidden="1">{"'REL CUSTODIF'!$B$1:$H$72"}</definedName>
    <definedName name="dffasf" localSheetId="25" hidden="1">{#N/A,#N/A,TRUE,"indice";#N/A,#N/A,TRUE,"indicadores";#N/A,#N/A,TRUE,"comentarios"}</definedName>
    <definedName name="dffasf" localSheetId="16" hidden="1">{#N/A,#N/A,TRUE,"indice";#N/A,#N/A,TRUE,"indicadores";#N/A,#N/A,TRUE,"comentarios"}</definedName>
    <definedName name="dffasf" localSheetId="14" hidden="1">{#N/A,#N/A,TRUE,"indice";#N/A,#N/A,TRUE,"indicadores";#N/A,#N/A,TRUE,"comentarios"}</definedName>
    <definedName name="dffasf" localSheetId="13" hidden="1">{#N/A,#N/A,TRUE,"indice";#N/A,#N/A,TRUE,"indicadores";#N/A,#N/A,TRUE,"comentarios"}</definedName>
    <definedName name="dffasf" localSheetId="11" hidden="1">{#N/A,#N/A,TRUE,"indice";#N/A,#N/A,TRUE,"indicadores";#N/A,#N/A,TRUE,"comentarios"}</definedName>
    <definedName name="dffasf" localSheetId="10" hidden="1">{#N/A,#N/A,TRUE,"indice";#N/A,#N/A,TRUE,"indicadores";#N/A,#N/A,TRUE,"comentarios"}</definedName>
    <definedName name="dffasf" localSheetId="9" hidden="1">{#N/A,#N/A,TRUE,"indice";#N/A,#N/A,TRUE,"indicadores";#N/A,#N/A,TRUE,"comentarios"}</definedName>
    <definedName name="dffasf" localSheetId="8" hidden="1">{#N/A,#N/A,TRUE,"indice";#N/A,#N/A,TRUE,"indicadores";#N/A,#N/A,TRUE,"comentarios"}</definedName>
    <definedName name="dffasf" localSheetId="7" hidden="1">{#N/A,#N/A,TRUE,"indice";#N/A,#N/A,TRUE,"indicadores";#N/A,#N/A,TRUE,"comentarios"}</definedName>
    <definedName name="dffasf" localSheetId="33" hidden="1">{#N/A,#N/A,TRUE,"indice";#N/A,#N/A,TRUE,"indicadores";#N/A,#N/A,TRUE,"comentarios"}</definedName>
    <definedName name="dffasf" localSheetId="32" hidden="1">{#N/A,#N/A,TRUE,"indice";#N/A,#N/A,TRUE,"indicadores";#N/A,#N/A,TRUE,"comentarios"}</definedName>
    <definedName name="dffasf" localSheetId="31" hidden="1">{#N/A,#N/A,TRUE,"indice";#N/A,#N/A,TRUE,"indicadores";#N/A,#N/A,TRUE,"comentarios"}</definedName>
    <definedName name="dffasf" localSheetId="29" hidden="1">{#N/A,#N/A,TRUE,"indice";#N/A,#N/A,TRUE,"indicadores";#N/A,#N/A,TRUE,"comentarios"}</definedName>
    <definedName name="dffasf" localSheetId="28" hidden="1">{#N/A,#N/A,TRUE,"indice";#N/A,#N/A,TRUE,"indicadores";#N/A,#N/A,TRUE,"comentarios"}</definedName>
    <definedName name="dffasf" localSheetId="27" hidden="1">{#N/A,#N/A,TRUE,"indice";#N/A,#N/A,TRUE,"indicadores";#N/A,#N/A,TRUE,"comentarios"}</definedName>
    <definedName name="dffasf" localSheetId="24" hidden="1">{#N/A,#N/A,TRUE,"indice";#N/A,#N/A,TRUE,"indicadores";#N/A,#N/A,TRUE,"comentarios"}</definedName>
    <definedName name="dffasf" localSheetId="26" hidden="1">{#N/A,#N/A,TRUE,"indice";#N/A,#N/A,TRUE,"indicadores";#N/A,#N/A,TRUE,"comentarios"}</definedName>
    <definedName name="dffasf" localSheetId="23" hidden="1">{#N/A,#N/A,TRUE,"indice";#N/A,#N/A,TRUE,"indicadores";#N/A,#N/A,TRUE,"comentarios"}</definedName>
    <definedName name="dffasf" localSheetId="22" hidden="1">{#N/A,#N/A,TRUE,"indice";#N/A,#N/A,TRUE,"indicadores";#N/A,#N/A,TRUE,"comentarios"}</definedName>
    <definedName name="dffasf" localSheetId="19" hidden="1">{#N/A,#N/A,TRUE,"indice";#N/A,#N/A,TRUE,"indicadores";#N/A,#N/A,TRUE,"comentarios"}</definedName>
    <definedName name="dffasf" localSheetId="21" hidden="1">{#N/A,#N/A,TRUE,"indice";#N/A,#N/A,TRUE,"indicadores";#N/A,#N/A,TRUE,"comentarios"}</definedName>
    <definedName name="dffasf" localSheetId="20" hidden="1">{#N/A,#N/A,TRUE,"indice";#N/A,#N/A,TRUE,"indicadores";#N/A,#N/A,TRUE,"comentarios"}</definedName>
    <definedName name="dffasf" localSheetId="18" hidden="1">{#N/A,#N/A,TRUE,"indice";#N/A,#N/A,TRUE,"indicadores";#N/A,#N/A,TRUE,"comentarios"}</definedName>
    <definedName name="dffasf" localSheetId="17" hidden="1">{#N/A,#N/A,TRUE,"indice";#N/A,#N/A,TRUE,"indicadores";#N/A,#N/A,TRUE,"comentarios"}</definedName>
    <definedName name="dffasf" localSheetId="15" hidden="1">{#N/A,#N/A,TRUE,"indice";#N/A,#N/A,TRUE,"indicadores";#N/A,#N/A,TRUE,"comentarios"}</definedName>
    <definedName name="dffasf" localSheetId="12" hidden="1">{#N/A,#N/A,TRUE,"indice";#N/A,#N/A,TRUE,"indicadores";#N/A,#N/A,TRUE,"comentarios"}</definedName>
    <definedName name="dffasf" localSheetId="38" hidden="1">{#N/A,#N/A,TRUE,"indice";#N/A,#N/A,TRUE,"indicadores";#N/A,#N/A,TRUE,"comentarios"}</definedName>
    <definedName name="dffasf" localSheetId="37" hidden="1">{#N/A,#N/A,TRUE,"indice";#N/A,#N/A,TRUE,"indicadores";#N/A,#N/A,TRUE,"comentarios"}</definedName>
    <definedName name="dffasf" localSheetId="36" hidden="1">{#N/A,#N/A,TRUE,"indice";#N/A,#N/A,TRUE,"indicadores";#N/A,#N/A,TRUE,"comentarios"}</definedName>
    <definedName name="dffasf" localSheetId="34" hidden="1">{#N/A,#N/A,TRUE,"indice";#N/A,#N/A,TRUE,"indicadores";#N/A,#N/A,TRUE,"comentarios"}</definedName>
    <definedName name="dffasf" localSheetId="35" hidden="1">{#N/A,#N/A,TRUE,"indice";#N/A,#N/A,TRUE,"indicadores";#N/A,#N/A,TRUE,"comentarios"}</definedName>
    <definedName name="dffasf" localSheetId="30" hidden="1">{#N/A,#N/A,TRUE,"indice";#N/A,#N/A,TRUE,"indicadores";#N/A,#N/A,TRUE,"comentarios"}</definedName>
    <definedName name="dffasf" hidden="1">{#N/A,#N/A,TRUE,"indice";#N/A,#N/A,TRUE,"indicadores";#N/A,#N/A,TRUE,"comentarios"}</definedName>
    <definedName name="DFGADET" localSheetId="25" hidden="1">{"'gráf jan00'!$A$1:$AK$41"}</definedName>
    <definedName name="DFGADET" localSheetId="16" hidden="1">{"'gráf jan00'!$A$1:$AK$41"}</definedName>
    <definedName name="DFGADET" localSheetId="14" hidden="1">{"'gráf jan00'!$A$1:$AK$41"}</definedName>
    <definedName name="DFGADET" localSheetId="13" hidden="1">{"'gráf jan00'!$A$1:$AK$41"}</definedName>
    <definedName name="DFGADET" localSheetId="11" hidden="1">{"'gráf jan00'!$A$1:$AK$41"}</definedName>
    <definedName name="DFGADET" localSheetId="10" hidden="1">{"'gráf jan00'!$A$1:$AK$41"}</definedName>
    <definedName name="DFGADET" localSheetId="9" hidden="1">{"'gráf jan00'!$A$1:$AK$41"}</definedName>
    <definedName name="DFGADET" localSheetId="8" hidden="1">{"'gráf jan00'!$A$1:$AK$41"}</definedName>
    <definedName name="DFGADET" localSheetId="7" hidden="1">{"'gráf jan00'!$A$1:$AK$41"}</definedName>
    <definedName name="DFGADET" localSheetId="33" hidden="1">{"'gráf jan00'!$A$1:$AK$41"}</definedName>
    <definedName name="DFGADET" localSheetId="32" hidden="1">{"'gráf jan00'!$A$1:$AK$41"}</definedName>
    <definedName name="DFGADET" localSheetId="31" hidden="1">{"'gráf jan00'!$A$1:$AK$41"}</definedName>
    <definedName name="DFGADET" localSheetId="29" hidden="1">{"'gráf jan00'!$A$1:$AK$41"}</definedName>
    <definedName name="DFGADET" localSheetId="28" hidden="1">{"'gráf jan00'!$A$1:$AK$41"}</definedName>
    <definedName name="DFGADET" localSheetId="27" hidden="1">{"'gráf jan00'!$A$1:$AK$41"}</definedName>
    <definedName name="DFGADET" localSheetId="24" hidden="1">{"'gráf jan00'!$A$1:$AK$41"}</definedName>
    <definedName name="DFGADET" localSheetId="26" hidden="1">{"'gráf jan00'!$A$1:$AK$41"}</definedName>
    <definedName name="DFGADET" localSheetId="23" hidden="1">{"'gráf jan00'!$A$1:$AK$41"}</definedName>
    <definedName name="DFGADET" localSheetId="22" hidden="1">{"'gráf jan00'!$A$1:$AK$41"}</definedName>
    <definedName name="DFGADET" localSheetId="19" hidden="1">{"'gráf jan00'!$A$1:$AK$41"}</definedName>
    <definedName name="DFGADET" localSheetId="21" hidden="1">{"'gráf jan00'!$A$1:$AK$41"}</definedName>
    <definedName name="DFGADET" localSheetId="20" hidden="1">{"'gráf jan00'!$A$1:$AK$41"}</definedName>
    <definedName name="DFGADET" localSheetId="18" hidden="1">{"'gráf jan00'!$A$1:$AK$41"}</definedName>
    <definedName name="DFGADET" localSheetId="17" hidden="1">{"'gráf jan00'!$A$1:$AK$41"}</definedName>
    <definedName name="DFGADET" localSheetId="15" hidden="1">{"'gráf jan00'!$A$1:$AK$41"}</definedName>
    <definedName name="DFGADET" localSheetId="12" hidden="1">{"'gráf jan00'!$A$1:$AK$41"}</definedName>
    <definedName name="DFGADET" localSheetId="38" hidden="1">{"'gráf jan00'!$A$1:$AK$41"}</definedName>
    <definedName name="DFGADET" localSheetId="37" hidden="1">{"'gráf jan00'!$A$1:$AK$41"}</definedName>
    <definedName name="DFGADET" localSheetId="36" hidden="1">{"'gráf jan00'!$A$1:$AK$41"}</definedName>
    <definedName name="DFGADET" localSheetId="34" hidden="1">{"'gráf jan00'!$A$1:$AK$41"}</definedName>
    <definedName name="DFGADET" localSheetId="35" hidden="1">{"'gráf jan00'!$A$1:$AK$41"}</definedName>
    <definedName name="DFGADET" localSheetId="30" hidden="1">{"'gráf jan00'!$A$1:$AK$41"}</definedName>
    <definedName name="DFGADET" hidden="1">{"'gráf jan00'!$A$1:$AK$41"}</definedName>
    <definedName name="DFGDFGD" localSheetId="25" hidden="1">{"'Quadro'!$A$4:$BG$78"}</definedName>
    <definedName name="DFGDFGD" localSheetId="16" hidden="1">{"'Quadro'!$A$4:$BG$78"}</definedName>
    <definedName name="DFGDFGD" localSheetId="14" hidden="1">{"'Quadro'!$A$4:$BG$78"}</definedName>
    <definedName name="DFGDFGD" localSheetId="13" hidden="1">{"'Quadro'!$A$4:$BG$78"}</definedName>
    <definedName name="DFGDFGD" localSheetId="11" hidden="1">{"'Quadro'!$A$4:$BG$78"}</definedName>
    <definedName name="DFGDFGD" localSheetId="10" hidden="1">{"'Quadro'!$A$4:$BG$78"}</definedName>
    <definedName name="DFGDFGD" localSheetId="9" hidden="1">{"'Quadro'!$A$4:$BG$78"}</definedName>
    <definedName name="DFGDFGD" localSheetId="8" hidden="1">{"'Quadro'!$A$4:$BG$78"}</definedName>
    <definedName name="DFGDFGD" localSheetId="7" hidden="1">{"'Quadro'!$A$4:$BG$78"}</definedName>
    <definedName name="DFGDFGD" localSheetId="33" hidden="1">{"'Quadro'!$A$4:$BG$78"}</definedName>
    <definedName name="DFGDFGD" localSheetId="32" hidden="1">{"'Quadro'!$A$4:$BG$78"}</definedName>
    <definedName name="DFGDFGD" localSheetId="31" hidden="1">{"'Quadro'!$A$4:$BG$78"}</definedName>
    <definedName name="DFGDFGD" localSheetId="29" hidden="1">{"'Quadro'!$A$4:$BG$78"}</definedName>
    <definedName name="DFGDFGD" localSheetId="28" hidden="1">{"'Quadro'!$A$4:$BG$78"}</definedName>
    <definedName name="DFGDFGD" localSheetId="27" hidden="1">{"'Quadro'!$A$4:$BG$78"}</definedName>
    <definedName name="DFGDFGD" localSheetId="24" hidden="1">{"'Quadro'!$A$4:$BG$78"}</definedName>
    <definedName name="DFGDFGD" localSheetId="26" hidden="1">{"'Quadro'!$A$4:$BG$78"}</definedName>
    <definedName name="DFGDFGD" localSheetId="23" hidden="1">{"'Quadro'!$A$4:$BG$78"}</definedName>
    <definedName name="DFGDFGD" localSheetId="22" hidden="1">{"'Quadro'!$A$4:$BG$78"}</definedName>
    <definedName name="DFGDFGD" localSheetId="19" hidden="1">{"'Quadro'!$A$4:$BG$78"}</definedName>
    <definedName name="DFGDFGD" localSheetId="21" hidden="1">{"'Quadro'!$A$4:$BG$78"}</definedName>
    <definedName name="DFGDFGD" localSheetId="20" hidden="1">{"'Quadro'!$A$4:$BG$78"}</definedName>
    <definedName name="DFGDFGD" localSheetId="18" hidden="1">{"'Quadro'!$A$4:$BG$78"}</definedName>
    <definedName name="DFGDFGD" localSheetId="17" hidden="1">{"'Quadro'!$A$4:$BG$78"}</definedName>
    <definedName name="DFGDFGD" localSheetId="15" hidden="1">{"'Quadro'!$A$4:$BG$78"}</definedName>
    <definedName name="DFGDFGD" localSheetId="12" hidden="1">{"'Quadro'!$A$4:$BG$78"}</definedName>
    <definedName name="DFGDFGD" localSheetId="38" hidden="1">{"'Quadro'!$A$4:$BG$78"}</definedName>
    <definedName name="DFGDFGD" localSheetId="37" hidden="1">{"'Quadro'!$A$4:$BG$78"}</definedName>
    <definedName name="DFGDFGD" localSheetId="36" hidden="1">{"'Quadro'!$A$4:$BG$78"}</definedName>
    <definedName name="DFGDFGD" localSheetId="34" hidden="1">{"'Quadro'!$A$4:$BG$78"}</definedName>
    <definedName name="DFGDFGD" localSheetId="35" hidden="1">{"'Quadro'!$A$4:$BG$78"}</definedName>
    <definedName name="DFGDFGD" localSheetId="30" hidden="1">{"'Quadro'!$A$4:$BG$78"}</definedName>
    <definedName name="DFGDFGD" hidden="1">{"'Quadro'!$A$4:$BG$78"}</definedName>
    <definedName name="dfhas">#REF!</definedName>
    <definedName name="DFHDFHXZDH">#REF!</definedName>
    <definedName name="dfhgdf" localSheetId="25" hidden="1">{#N/A,#N/A,TRUE,"indice";#N/A,#N/A,TRUE,"indicadores";#N/A,#N/A,TRUE,"comentarios"}</definedName>
    <definedName name="dfhgdf" localSheetId="16" hidden="1">{#N/A,#N/A,TRUE,"indice";#N/A,#N/A,TRUE,"indicadores";#N/A,#N/A,TRUE,"comentarios"}</definedName>
    <definedName name="dfhgdf" localSheetId="14" hidden="1">{#N/A,#N/A,TRUE,"indice";#N/A,#N/A,TRUE,"indicadores";#N/A,#N/A,TRUE,"comentarios"}</definedName>
    <definedName name="dfhgdf" localSheetId="13" hidden="1">{#N/A,#N/A,TRUE,"indice";#N/A,#N/A,TRUE,"indicadores";#N/A,#N/A,TRUE,"comentarios"}</definedName>
    <definedName name="dfhgdf" localSheetId="11" hidden="1">{#N/A,#N/A,TRUE,"indice";#N/A,#N/A,TRUE,"indicadores";#N/A,#N/A,TRUE,"comentarios"}</definedName>
    <definedName name="dfhgdf" localSheetId="10" hidden="1">{#N/A,#N/A,TRUE,"indice";#N/A,#N/A,TRUE,"indicadores";#N/A,#N/A,TRUE,"comentarios"}</definedName>
    <definedName name="dfhgdf" localSheetId="9" hidden="1">{#N/A,#N/A,TRUE,"indice";#N/A,#N/A,TRUE,"indicadores";#N/A,#N/A,TRUE,"comentarios"}</definedName>
    <definedName name="dfhgdf" localSheetId="8" hidden="1">{#N/A,#N/A,TRUE,"indice";#N/A,#N/A,TRUE,"indicadores";#N/A,#N/A,TRUE,"comentarios"}</definedName>
    <definedName name="dfhgdf" localSheetId="7" hidden="1">{#N/A,#N/A,TRUE,"indice";#N/A,#N/A,TRUE,"indicadores";#N/A,#N/A,TRUE,"comentarios"}</definedName>
    <definedName name="dfhgdf" localSheetId="33" hidden="1">{#N/A,#N/A,TRUE,"indice";#N/A,#N/A,TRUE,"indicadores";#N/A,#N/A,TRUE,"comentarios"}</definedName>
    <definedName name="dfhgdf" localSheetId="32" hidden="1">{#N/A,#N/A,TRUE,"indice";#N/A,#N/A,TRUE,"indicadores";#N/A,#N/A,TRUE,"comentarios"}</definedName>
    <definedName name="dfhgdf" localSheetId="31" hidden="1">{#N/A,#N/A,TRUE,"indice";#N/A,#N/A,TRUE,"indicadores";#N/A,#N/A,TRUE,"comentarios"}</definedName>
    <definedName name="dfhgdf" localSheetId="29" hidden="1">{#N/A,#N/A,TRUE,"indice";#N/A,#N/A,TRUE,"indicadores";#N/A,#N/A,TRUE,"comentarios"}</definedName>
    <definedName name="dfhgdf" localSheetId="28" hidden="1">{#N/A,#N/A,TRUE,"indice";#N/A,#N/A,TRUE,"indicadores";#N/A,#N/A,TRUE,"comentarios"}</definedName>
    <definedName name="dfhgdf" localSheetId="27" hidden="1">{#N/A,#N/A,TRUE,"indice";#N/A,#N/A,TRUE,"indicadores";#N/A,#N/A,TRUE,"comentarios"}</definedName>
    <definedName name="dfhgdf" localSheetId="24" hidden="1">{#N/A,#N/A,TRUE,"indice";#N/A,#N/A,TRUE,"indicadores";#N/A,#N/A,TRUE,"comentarios"}</definedName>
    <definedName name="dfhgdf" localSheetId="26" hidden="1">{#N/A,#N/A,TRUE,"indice";#N/A,#N/A,TRUE,"indicadores";#N/A,#N/A,TRUE,"comentarios"}</definedName>
    <definedName name="dfhgdf" localSheetId="23" hidden="1">{#N/A,#N/A,TRUE,"indice";#N/A,#N/A,TRUE,"indicadores";#N/A,#N/A,TRUE,"comentarios"}</definedName>
    <definedName name="dfhgdf" localSheetId="22" hidden="1">{#N/A,#N/A,TRUE,"indice";#N/A,#N/A,TRUE,"indicadores";#N/A,#N/A,TRUE,"comentarios"}</definedName>
    <definedName name="dfhgdf" localSheetId="19" hidden="1">{#N/A,#N/A,TRUE,"indice";#N/A,#N/A,TRUE,"indicadores";#N/A,#N/A,TRUE,"comentarios"}</definedName>
    <definedName name="dfhgdf" localSheetId="21" hidden="1">{#N/A,#N/A,TRUE,"indice";#N/A,#N/A,TRUE,"indicadores";#N/A,#N/A,TRUE,"comentarios"}</definedName>
    <definedName name="dfhgdf" localSheetId="20" hidden="1">{#N/A,#N/A,TRUE,"indice";#N/A,#N/A,TRUE,"indicadores";#N/A,#N/A,TRUE,"comentarios"}</definedName>
    <definedName name="dfhgdf" localSheetId="18" hidden="1">{#N/A,#N/A,TRUE,"indice";#N/A,#N/A,TRUE,"indicadores";#N/A,#N/A,TRUE,"comentarios"}</definedName>
    <definedName name="dfhgdf" localSheetId="17" hidden="1">{#N/A,#N/A,TRUE,"indice";#N/A,#N/A,TRUE,"indicadores";#N/A,#N/A,TRUE,"comentarios"}</definedName>
    <definedName name="dfhgdf" localSheetId="15" hidden="1">{#N/A,#N/A,TRUE,"indice";#N/A,#N/A,TRUE,"indicadores";#N/A,#N/A,TRUE,"comentarios"}</definedName>
    <definedName name="dfhgdf" localSheetId="12" hidden="1">{#N/A,#N/A,TRUE,"indice";#N/A,#N/A,TRUE,"indicadores";#N/A,#N/A,TRUE,"comentarios"}</definedName>
    <definedName name="dfhgdf" localSheetId="38" hidden="1">{#N/A,#N/A,TRUE,"indice";#N/A,#N/A,TRUE,"indicadores";#N/A,#N/A,TRUE,"comentarios"}</definedName>
    <definedName name="dfhgdf" localSheetId="37" hidden="1">{#N/A,#N/A,TRUE,"indice";#N/A,#N/A,TRUE,"indicadores";#N/A,#N/A,TRUE,"comentarios"}</definedName>
    <definedName name="dfhgdf" localSheetId="36" hidden="1">{#N/A,#N/A,TRUE,"indice";#N/A,#N/A,TRUE,"indicadores";#N/A,#N/A,TRUE,"comentarios"}</definedName>
    <definedName name="dfhgdf" localSheetId="34" hidden="1">{#N/A,#N/A,TRUE,"indice";#N/A,#N/A,TRUE,"indicadores";#N/A,#N/A,TRUE,"comentarios"}</definedName>
    <definedName name="dfhgdf" localSheetId="35" hidden="1">{#N/A,#N/A,TRUE,"indice";#N/A,#N/A,TRUE,"indicadores";#N/A,#N/A,TRUE,"comentarios"}</definedName>
    <definedName name="dfhgdf" localSheetId="30" hidden="1">{#N/A,#N/A,TRUE,"indice";#N/A,#N/A,TRUE,"indicadores";#N/A,#N/A,TRUE,"comentarios"}</definedName>
    <definedName name="dfhgdf" hidden="1">{#N/A,#N/A,TRUE,"indice";#N/A,#N/A,TRUE,"indicadores";#N/A,#N/A,TRUE,"comentarios"}</definedName>
    <definedName name="dfqefefqef" localSheetId="25" hidden="1">{"'REL CUSTODIF'!$B$1:$H$72"}</definedName>
    <definedName name="dfqefefqef" localSheetId="16" hidden="1">{"'REL CUSTODIF'!$B$1:$H$72"}</definedName>
    <definedName name="dfqefefqef" localSheetId="14" hidden="1">{"'REL CUSTODIF'!$B$1:$H$72"}</definedName>
    <definedName name="dfqefefqef" localSheetId="13" hidden="1">{"'REL CUSTODIF'!$B$1:$H$72"}</definedName>
    <definedName name="dfqefefqef" localSheetId="11" hidden="1">{"'REL CUSTODIF'!$B$1:$H$72"}</definedName>
    <definedName name="dfqefefqef" localSheetId="10" hidden="1">{"'REL CUSTODIF'!$B$1:$H$72"}</definedName>
    <definedName name="dfqefefqef" localSheetId="9" hidden="1">{"'REL CUSTODIF'!$B$1:$H$72"}</definedName>
    <definedName name="dfqefefqef" localSheetId="8" hidden="1">{"'REL CUSTODIF'!$B$1:$H$72"}</definedName>
    <definedName name="dfqefefqef" localSheetId="7" hidden="1">{"'REL CUSTODIF'!$B$1:$H$72"}</definedName>
    <definedName name="dfqefefqef" localSheetId="33" hidden="1">{"'REL CUSTODIF'!$B$1:$H$72"}</definedName>
    <definedName name="dfqefefqef" localSheetId="32" hidden="1">{"'REL CUSTODIF'!$B$1:$H$72"}</definedName>
    <definedName name="dfqefefqef" localSheetId="31" hidden="1">{"'REL CUSTODIF'!$B$1:$H$72"}</definedName>
    <definedName name="dfqefefqef" localSheetId="29" hidden="1">{"'REL CUSTODIF'!$B$1:$H$72"}</definedName>
    <definedName name="dfqefefqef" localSheetId="28" hidden="1">{"'REL CUSTODIF'!$B$1:$H$72"}</definedName>
    <definedName name="dfqefefqef" localSheetId="27" hidden="1">{"'REL CUSTODIF'!$B$1:$H$72"}</definedName>
    <definedName name="dfqefefqef" localSheetId="24" hidden="1">{"'REL CUSTODIF'!$B$1:$H$72"}</definedName>
    <definedName name="dfqefefqef" localSheetId="26" hidden="1">{"'REL CUSTODIF'!$B$1:$H$72"}</definedName>
    <definedName name="dfqefefqef" localSheetId="23" hidden="1">{"'REL CUSTODIF'!$B$1:$H$72"}</definedName>
    <definedName name="dfqefefqef" localSheetId="22" hidden="1">{"'REL CUSTODIF'!$B$1:$H$72"}</definedName>
    <definedName name="dfqefefqef" localSheetId="19" hidden="1">{"'REL CUSTODIF'!$B$1:$H$72"}</definedName>
    <definedName name="dfqefefqef" localSheetId="21" hidden="1">{"'REL CUSTODIF'!$B$1:$H$72"}</definedName>
    <definedName name="dfqefefqef" localSheetId="20" hidden="1">{"'REL CUSTODIF'!$B$1:$H$72"}</definedName>
    <definedName name="dfqefefqef" localSheetId="18" hidden="1">{"'REL CUSTODIF'!$B$1:$H$72"}</definedName>
    <definedName name="dfqefefqef" localSheetId="17" hidden="1">{"'REL CUSTODIF'!$B$1:$H$72"}</definedName>
    <definedName name="dfqefefqef" localSheetId="15" hidden="1">{"'REL CUSTODIF'!$B$1:$H$72"}</definedName>
    <definedName name="dfqefefqef" localSheetId="12" hidden="1">{"'REL CUSTODIF'!$B$1:$H$72"}</definedName>
    <definedName name="dfqefefqef" localSheetId="38" hidden="1">{"'REL CUSTODIF'!$B$1:$H$72"}</definedName>
    <definedName name="dfqefefqef" localSheetId="37" hidden="1">{"'REL CUSTODIF'!$B$1:$H$72"}</definedName>
    <definedName name="dfqefefqef" localSheetId="36" hidden="1">{"'REL CUSTODIF'!$B$1:$H$72"}</definedName>
    <definedName name="dfqefefqef" localSheetId="34" hidden="1">{"'REL CUSTODIF'!$B$1:$H$72"}</definedName>
    <definedName name="dfqefefqef" localSheetId="35" hidden="1">{"'REL CUSTODIF'!$B$1:$H$72"}</definedName>
    <definedName name="dfqefefqef" localSheetId="30" hidden="1">{"'REL CUSTODIF'!$B$1:$H$72"}</definedName>
    <definedName name="dfqefefqef" hidden="1">{"'REL CUSTODIF'!$B$1:$H$72"}</definedName>
    <definedName name="DFQEFEWFE" localSheetId="25" hidden="1">{"'REL CUSTODIF'!$B$1:$H$72"}</definedName>
    <definedName name="DFQEFEWFE" localSheetId="16" hidden="1">{"'REL CUSTODIF'!$B$1:$H$72"}</definedName>
    <definedName name="DFQEFEWFE" localSheetId="14" hidden="1">{"'REL CUSTODIF'!$B$1:$H$72"}</definedName>
    <definedName name="DFQEFEWFE" localSheetId="13" hidden="1">{"'REL CUSTODIF'!$B$1:$H$72"}</definedName>
    <definedName name="DFQEFEWFE" localSheetId="11" hidden="1">{"'REL CUSTODIF'!$B$1:$H$72"}</definedName>
    <definedName name="DFQEFEWFE" localSheetId="10" hidden="1">{"'REL CUSTODIF'!$B$1:$H$72"}</definedName>
    <definedName name="DFQEFEWFE" localSheetId="9" hidden="1">{"'REL CUSTODIF'!$B$1:$H$72"}</definedName>
    <definedName name="DFQEFEWFE" localSheetId="8" hidden="1">{"'REL CUSTODIF'!$B$1:$H$72"}</definedName>
    <definedName name="DFQEFEWFE" localSheetId="7" hidden="1">{"'REL CUSTODIF'!$B$1:$H$72"}</definedName>
    <definedName name="DFQEFEWFE" localSheetId="33" hidden="1">{"'REL CUSTODIF'!$B$1:$H$72"}</definedName>
    <definedName name="DFQEFEWFE" localSheetId="32" hidden="1">{"'REL CUSTODIF'!$B$1:$H$72"}</definedName>
    <definedName name="DFQEFEWFE" localSheetId="31" hidden="1">{"'REL CUSTODIF'!$B$1:$H$72"}</definedName>
    <definedName name="DFQEFEWFE" localSheetId="29" hidden="1">{"'REL CUSTODIF'!$B$1:$H$72"}</definedName>
    <definedName name="DFQEFEWFE" localSheetId="28" hidden="1">{"'REL CUSTODIF'!$B$1:$H$72"}</definedName>
    <definedName name="DFQEFEWFE" localSheetId="27" hidden="1">{"'REL CUSTODIF'!$B$1:$H$72"}</definedName>
    <definedName name="DFQEFEWFE" localSheetId="24" hidden="1">{"'REL CUSTODIF'!$B$1:$H$72"}</definedName>
    <definedName name="DFQEFEWFE" localSheetId="26" hidden="1">{"'REL CUSTODIF'!$B$1:$H$72"}</definedName>
    <definedName name="DFQEFEWFE" localSheetId="23" hidden="1">{"'REL CUSTODIF'!$B$1:$H$72"}</definedName>
    <definedName name="DFQEFEWFE" localSheetId="22" hidden="1">{"'REL CUSTODIF'!$B$1:$H$72"}</definedName>
    <definedName name="DFQEFEWFE" localSheetId="19" hidden="1">{"'REL CUSTODIF'!$B$1:$H$72"}</definedName>
    <definedName name="DFQEFEWFE" localSheetId="21" hidden="1">{"'REL CUSTODIF'!$B$1:$H$72"}</definedName>
    <definedName name="DFQEFEWFE" localSheetId="20" hidden="1">{"'REL CUSTODIF'!$B$1:$H$72"}</definedName>
    <definedName name="DFQEFEWFE" localSheetId="18" hidden="1">{"'REL CUSTODIF'!$B$1:$H$72"}</definedName>
    <definedName name="DFQEFEWFE" localSheetId="17" hidden="1">{"'REL CUSTODIF'!$B$1:$H$72"}</definedName>
    <definedName name="DFQEFEWFE" localSheetId="15" hidden="1">{"'REL CUSTODIF'!$B$1:$H$72"}</definedName>
    <definedName name="DFQEFEWFE" localSheetId="12" hidden="1">{"'REL CUSTODIF'!$B$1:$H$72"}</definedName>
    <definedName name="DFQEFEWFE" localSheetId="38" hidden="1">{"'REL CUSTODIF'!$B$1:$H$72"}</definedName>
    <definedName name="DFQEFEWFE" localSheetId="37" hidden="1">{"'REL CUSTODIF'!$B$1:$H$72"}</definedName>
    <definedName name="DFQEFEWFE" localSheetId="36" hidden="1">{"'REL CUSTODIF'!$B$1:$H$72"}</definedName>
    <definedName name="DFQEFEWFE" localSheetId="34" hidden="1">{"'REL CUSTODIF'!$B$1:$H$72"}</definedName>
    <definedName name="DFQEFEWFE" localSheetId="35" hidden="1">{"'REL CUSTODIF'!$B$1:$H$72"}</definedName>
    <definedName name="DFQEFEWFE" localSheetId="30" hidden="1">{"'REL CUSTODIF'!$B$1:$H$72"}</definedName>
    <definedName name="DFQEFEWFE" hidden="1">{"'REL CUSTODIF'!$B$1:$H$72"}</definedName>
    <definedName name="DFQFEWF" localSheetId="25" hidden="1">{"'REL CUSTODIF'!$B$1:$H$72"}</definedName>
    <definedName name="DFQFEWF" localSheetId="16" hidden="1">{"'REL CUSTODIF'!$B$1:$H$72"}</definedName>
    <definedName name="DFQFEWF" localSheetId="14" hidden="1">{"'REL CUSTODIF'!$B$1:$H$72"}</definedName>
    <definedName name="DFQFEWF" localSheetId="13" hidden="1">{"'REL CUSTODIF'!$B$1:$H$72"}</definedName>
    <definedName name="DFQFEWF" localSheetId="11" hidden="1">{"'REL CUSTODIF'!$B$1:$H$72"}</definedName>
    <definedName name="DFQFEWF" localSheetId="10" hidden="1">{"'REL CUSTODIF'!$B$1:$H$72"}</definedName>
    <definedName name="DFQFEWF" localSheetId="9" hidden="1">{"'REL CUSTODIF'!$B$1:$H$72"}</definedName>
    <definedName name="DFQFEWF" localSheetId="8" hidden="1">{"'REL CUSTODIF'!$B$1:$H$72"}</definedName>
    <definedName name="DFQFEWF" localSheetId="7" hidden="1">{"'REL CUSTODIF'!$B$1:$H$72"}</definedName>
    <definedName name="DFQFEWF" localSheetId="33" hidden="1">{"'REL CUSTODIF'!$B$1:$H$72"}</definedName>
    <definedName name="DFQFEWF" localSheetId="32" hidden="1">{"'REL CUSTODIF'!$B$1:$H$72"}</definedName>
    <definedName name="DFQFEWF" localSheetId="31" hidden="1">{"'REL CUSTODIF'!$B$1:$H$72"}</definedName>
    <definedName name="DFQFEWF" localSheetId="29" hidden="1">{"'REL CUSTODIF'!$B$1:$H$72"}</definedName>
    <definedName name="DFQFEWF" localSheetId="28" hidden="1">{"'REL CUSTODIF'!$B$1:$H$72"}</definedName>
    <definedName name="DFQFEWF" localSheetId="27" hidden="1">{"'REL CUSTODIF'!$B$1:$H$72"}</definedName>
    <definedName name="DFQFEWF" localSheetId="24" hidden="1">{"'REL CUSTODIF'!$B$1:$H$72"}</definedName>
    <definedName name="DFQFEWF" localSheetId="26" hidden="1">{"'REL CUSTODIF'!$B$1:$H$72"}</definedName>
    <definedName name="DFQFEWF" localSheetId="23" hidden="1">{"'REL CUSTODIF'!$B$1:$H$72"}</definedName>
    <definedName name="DFQFEWF" localSheetId="22" hidden="1">{"'REL CUSTODIF'!$B$1:$H$72"}</definedName>
    <definedName name="DFQFEWF" localSheetId="19" hidden="1">{"'REL CUSTODIF'!$B$1:$H$72"}</definedName>
    <definedName name="DFQFEWF" localSheetId="21" hidden="1">{"'REL CUSTODIF'!$B$1:$H$72"}</definedName>
    <definedName name="DFQFEWF" localSheetId="20" hidden="1">{"'REL CUSTODIF'!$B$1:$H$72"}</definedName>
    <definedName name="DFQFEWF" localSheetId="18" hidden="1">{"'REL CUSTODIF'!$B$1:$H$72"}</definedName>
    <definedName name="DFQFEWF" localSheetId="17" hidden="1">{"'REL CUSTODIF'!$B$1:$H$72"}</definedName>
    <definedName name="DFQFEWF" localSheetId="15" hidden="1">{"'REL CUSTODIF'!$B$1:$H$72"}</definedName>
    <definedName name="DFQFEWF" localSheetId="12" hidden="1">{"'REL CUSTODIF'!$B$1:$H$72"}</definedName>
    <definedName name="DFQFEWF" localSheetId="38" hidden="1">{"'REL CUSTODIF'!$B$1:$H$72"}</definedName>
    <definedName name="DFQFEWF" localSheetId="37" hidden="1">{"'REL CUSTODIF'!$B$1:$H$72"}</definedName>
    <definedName name="DFQFEWF" localSheetId="36" hidden="1">{"'REL CUSTODIF'!$B$1:$H$72"}</definedName>
    <definedName name="DFQFEWF" localSheetId="34" hidden="1">{"'REL CUSTODIF'!$B$1:$H$72"}</definedName>
    <definedName name="DFQFEWF" localSheetId="35" hidden="1">{"'REL CUSTODIF'!$B$1:$H$72"}</definedName>
    <definedName name="DFQFEWF" localSheetId="30" hidden="1">{"'REL CUSTODIF'!$B$1:$H$72"}</definedName>
    <definedName name="DFQFEWF" hidden="1">{"'REL CUSTODIF'!$B$1:$H$72"}</definedName>
    <definedName name="DFS" localSheetId="25" hidden="1">{"'REL CUSTODIF'!$B$1:$H$72"}</definedName>
    <definedName name="DFS" localSheetId="16" hidden="1">{"'REL CUSTODIF'!$B$1:$H$72"}</definedName>
    <definedName name="DFS" localSheetId="14" hidden="1">{"'REL CUSTODIF'!$B$1:$H$72"}</definedName>
    <definedName name="DFS" localSheetId="13" hidden="1">{"'REL CUSTODIF'!$B$1:$H$72"}</definedName>
    <definedName name="DFS" localSheetId="11" hidden="1">{"'REL CUSTODIF'!$B$1:$H$72"}</definedName>
    <definedName name="DFS" localSheetId="10" hidden="1">{"'REL CUSTODIF'!$B$1:$H$72"}</definedName>
    <definedName name="DFS" localSheetId="9" hidden="1">{"'REL CUSTODIF'!$B$1:$H$72"}</definedName>
    <definedName name="DFS" localSheetId="8" hidden="1">{"'REL CUSTODIF'!$B$1:$H$72"}</definedName>
    <definedName name="DFS" localSheetId="7" hidden="1">{"'REL CUSTODIF'!$B$1:$H$72"}</definedName>
    <definedName name="DFS" localSheetId="33" hidden="1">{"'REL CUSTODIF'!$B$1:$H$72"}</definedName>
    <definedName name="DFS" localSheetId="32" hidden="1">{"'REL CUSTODIF'!$B$1:$H$72"}</definedName>
    <definedName name="DFS" localSheetId="31" hidden="1">{"'REL CUSTODIF'!$B$1:$H$72"}</definedName>
    <definedName name="DFS" localSheetId="29" hidden="1">{"'REL CUSTODIF'!$B$1:$H$72"}</definedName>
    <definedName name="DFS" localSheetId="28" hidden="1">{"'REL CUSTODIF'!$B$1:$H$72"}</definedName>
    <definedName name="DFS" localSheetId="27" hidden="1">{"'REL CUSTODIF'!$B$1:$H$72"}</definedName>
    <definedName name="DFS" localSheetId="24" hidden="1">{"'REL CUSTODIF'!$B$1:$H$72"}</definedName>
    <definedName name="DFS" localSheetId="26" hidden="1">{"'REL CUSTODIF'!$B$1:$H$72"}</definedName>
    <definedName name="DFS" localSheetId="23" hidden="1">{"'REL CUSTODIF'!$B$1:$H$72"}</definedName>
    <definedName name="DFS" localSheetId="22" hidden="1">{"'REL CUSTODIF'!$B$1:$H$72"}</definedName>
    <definedName name="DFS" localSheetId="19" hidden="1">{"'REL CUSTODIF'!$B$1:$H$72"}</definedName>
    <definedName name="DFS" localSheetId="21" hidden="1">{"'REL CUSTODIF'!$B$1:$H$72"}</definedName>
    <definedName name="DFS" localSheetId="20" hidden="1">{"'REL CUSTODIF'!$B$1:$H$72"}</definedName>
    <definedName name="DFS" localSheetId="18" hidden="1">{"'REL CUSTODIF'!$B$1:$H$72"}</definedName>
    <definedName name="DFS" localSheetId="17" hidden="1">{"'REL CUSTODIF'!$B$1:$H$72"}</definedName>
    <definedName name="DFS" localSheetId="15" hidden="1">{"'REL CUSTODIF'!$B$1:$H$72"}</definedName>
    <definedName name="DFS" localSheetId="12" hidden="1">{"'REL CUSTODIF'!$B$1:$H$72"}</definedName>
    <definedName name="DFS" localSheetId="38" hidden="1">{"'REL CUSTODIF'!$B$1:$H$72"}</definedName>
    <definedName name="DFS" localSheetId="37" hidden="1">{"'REL CUSTODIF'!$B$1:$H$72"}</definedName>
    <definedName name="DFS" localSheetId="36" hidden="1">{"'REL CUSTODIF'!$B$1:$H$72"}</definedName>
    <definedName name="DFS" localSheetId="34" hidden="1">{"'REL CUSTODIF'!$B$1:$H$72"}</definedName>
    <definedName name="DFS" localSheetId="35" hidden="1">{"'REL CUSTODIF'!$B$1:$H$72"}</definedName>
    <definedName name="DFS" localSheetId="30" hidden="1">{"'REL CUSTODIF'!$B$1:$H$72"}</definedName>
    <definedName name="DFS" hidden="1">{"'REL CUSTODIF'!$B$1:$H$72"}</definedName>
    <definedName name="dfuil" localSheetId="25" hidden="1">{"'RR'!$A$2:$E$81"}</definedName>
    <definedName name="dfuil" localSheetId="16" hidden="1">{"'RR'!$A$2:$E$81"}</definedName>
    <definedName name="dfuil" localSheetId="14" hidden="1">{"'RR'!$A$2:$E$81"}</definedName>
    <definedName name="dfuil" localSheetId="13" hidden="1">{"'RR'!$A$2:$E$81"}</definedName>
    <definedName name="dfuil" localSheetId="11" hidden="1">{"'RR'!$A$2:$E$81"}</definedName>
    <definedName name="dfuil" localSheetId="10" hidden="1">{"'RR'!$A$2:$E$81"}</definedName>
    <definedName name="dfuil" localSheetId="9" hidden="1">{"'RR'!$A$2:$E$81"}</definedName>
    <definedName name="dfuil" localSheetId="8" hidden="1">{"'RR'!$A$2:$E$81"}</definedName>
    <definedName name="dfuil" localSheetId="7" hidden="1">{"'RR'!$A$2:$E$81"}</definedName>
    <definedName name="dfuil" localSheetId="33" hidden="1">{"'RR'!$A$2:$E$81"}</definedName>
    <definedName name="dfuil" localSheetId="32" hidden="1">{"'RR'!$A$2:$E$81"}</definedName>
    <definedName name="dfuil" localSheetId="31" hidden="1">{"'RR'!$A$2:$E$81"}</definedName>
    <definedName name="dfuil" localSheetId="29" hidden="1">{"'RR'!$A$2:$E$81"}</definedName>
    <definedName name="dfuil" localSheetId="28" hidden="1">{"'RR'!$A$2:$E$81"}</definedName>
    <definedName name="dfuil" localSheetId="27" hidden="1">{"'RR'!$A$2:$E$81"}</definedName>
    <definedName name="dfuil" localSheetId="24" hidden="1">{"'RR'!$A$2:$E$81"}</definedName>
    <definedName name="dfuil" localSheetId="26" hidden="1">{"'RR'!$A$2:$E$81"}</definedName>
    <definedName name="dfuil" localSheetId="23" hidden="1">{"'RR'!$A$2:$E$81"}</definedName>
    <definedName name="dfuil" localSheetId="22" hidden="1">{"'RR'!$A$2:$E$81"}</definedName>
    <definedName name="dfuil" localSheetId="19" hidden="1">{"'RR'!$A$2:$E$81"}</definedName>
    <definedName name="dfuil" localSheetId="21" hidden="1">{"'RR'!$A$2:$E$81"}</definedName>
    <definedName name="dfuil" localSheetId="20" hidden="1">{"'RR'!$A$2:$E$81"}</definedName>
    <definedName name="dfuil" localSheetId="18" hidden="1">{"'RR'!$A$2:$E$81"}</definedName>
    <definedName name="dfuil" localSheetId="17" hidden="1">{"'RR'!$A$2:$E$81"}</definedName>
    <definedName name="dfuil" localSheetId="15" hidden="1">{"'RR'!$A$2:$E$81"}</definedName>
    <definedName name="dfuil" localSheetId="12" hidden="1">{"'RR'!$A$2:$E$81"}</definedName>
    <definedName name="dfuil" localSheetId="38" hidden="1">{"'RR'!$A$2:$E$81"}</definedName>
    <definedName name="dfuil" localSheetId="37" hidden="1">{"'RR'!$A$2:$E$81"}</definedName>
    <definedName name="dfuil" localSheetId="36" hidden="1">{"'RR'!$A$2:$E$81"}</definedName>
    <definedName name="dfuil" localSheetId="34" hidden="1">{"'RR'!$A$2:$E$81"}</definedName>
    <definedName name="dfuil" localSheetId="35" hidden="1">{"'RR'!$A$2:$E$81"}</definedName>
    <definedName name="dfuil" localSheetId="30" hidden="1">{"'RR'!$A$2:$E$81"}</definedName>
    <definedName name="dfuil" hidden="1">{"'RR'!$A$2:$E$81"}</definedName>
    <definedName name="DGFAERFE" localSheetId="25" hidden="1">{"'REL CUSTODIF'!$B$1:$H$72"}</definedName>
    <definedName name="DGFAERFE" localSheetId="16" hidden="1">{"'REL CUSTODIF'!$B$1:$H$72"}</definedName>
    <definedName name="DGFAERFE" localSheetId="14" hidden="1">{"'REL CUSTODIF'!$B$1:$H$72"}</definedName>
    <definedName name="DGFAERFE" localSheetId="13" hidden="1">{"'REL CUSTODIF'!$B$1:$H$72"}</definedName>
    <definedName name="DGFAERFE" localSheetId="11" hidden="1">{"'REL CUSTODIF'!$B$1:$H$72"}</definedName>
    <definedName name="DGFAERFE" localSheetId="10" hidden="1">{"'REL CUSTODIF'!$B$1:$H$72"}</definedName>
    <definedName name="DGFAERFE" localSheetId="9" hidden="1">{"'REL CUSTODIF'!$B$1:$H$72"}</definedName>
    <definedName name="DGFAERFE" localSheetId="8" hidden="1">{"'REL CUSTODIF'!$B$1:$H$72"}</definedName>
    <definedName name="DGFAERFE" localSheetId="7" hidden="1">{"'REL CUSTODIF'!$B$1:$H$72"}</definedName>
    <definedName name="DGFAERFE" localSheetId="33" hidden="1">{"'REL CUSTODIF'!$B$1:$H$72"}</definedName>
    <definedName name="DGFAERFE" localSheetId="32" hidden="1">{"'REL CUSTODIF'!$B$1:$H$72"}</definedName>
    <definedName name="DGFAERFE" localSheetId="31" hidden="1">{"'REL CUSTODIF'!$B$1:$H$72"}</definedName>
    <definedName name="DGFAERFE" localSheetId="29" hidden="1">{"'REL CUSTODIF'!$B$1:$H$72"}</definedName>
    <definedName name="DGFAERFE" localSheetId="28" hidden="1">{"'REL CUSTODIF'!$B$1:$H$72"}</definedName>
    <definedName name="DGFAERFE" localSheetId="27" hidden="1">{"'REL CUSTODIF'!$B$1:$H$72"}</definedName>
    <definedName name="DGFAERFE" localSheetId="24" hidden="1">{"'REL CUSTODIF'!$B$1:$H$72"}</definedName>
    <definedName name="DGFAERFE" localSheetId="26" hidden="1">{"'REL CUSTODIF'!$B$1:$H$72"}</definedName>
    <definedName name="DGFAERFE" localSheetId="23" hidden="1">{"'REL CUSTODIF'!$B$1:$H$72"}</definedName>
    <definedName name="DGFAERFE" localSheetId="22" hidden="1">{"'REL CUSTODIF'!$B$1:$H$72"}</definedName>
    <definedName name="DGFAERFE" localSheetId="19" hidden="1">{"'REL CUSTODIF'!$B$1:$H$72"}</definedName>
    <definedName name="DGFAERFE" localSheetId="21" hidden="1">{"'REL CUSTODIF'!$B$1:$H$72"}</definedName>
    <definedName name="DGFAERFE" localSheetId="20" hidden="1">{"'REL CUSTODIF'!$B$1:$H$72"}</definedName>
    <definedName name="DGFAERFE" localSheetId="18" hidden="1">{"'REL CUSTODIF'!$B$1:$H$72"}</definedName>
    <definedName name="DGFAERFE" localSheetId="17" hidden="1">{"'REL CUSTODIF'!$B$1:$H$72"}</definedName>
    <definedName name="DGFAERFE" localSheetId="15" hidden="1">{"'REL CUSTODIF'!$B$1:$H$72"}</definedName>
    <definedName name="DGFAERFE" localSheetId="12" hidden="1">{"'REL CUSTODIF'!$B$1:$H$72"}</definedName>
    <definedName name="DGFAERFE" localSheetId="38" hidden="1">{"'REL CUSTODIF'!$B$1:$H$72"}</definedName>
    <definedName name="DGFAERFE" localSheetId="37" hidden="1">{"'REL CUSTODIF'!$B$1:$H$72"}</definedName>
    <definedName name="DGFAERFE" localSheetId="36" hidden="1">{"'REL CUSTODIF'!$B$1:$H$72"}</definedName>
    <definedName name="DGFAERFE" localSheetId="34" hidden="1">{"'REL CUSTODIF'!$B$1:$H$72"}</definedName>
    <definedName name="DGFAERFE" localSheetId="35" hidden="1">{"'REL CUSTODIF'!$B$1:$H$72"}</definedName>
    <definedName name="DGFAERFE" localSheetId="30" hidden="1">{"'REL CUSTODIF'!$B$1:$H$72"}</definedName>
    <definedName name="DGFAERFE" hidden="1">{"'REL CUSTODIF'!$B$1:$H$72"}</definedName>
    <definedName name="Di">#REF!</definedName>
    <definedName name="DiaCorrente">#REF!</definedName>
    <definedName name="DIALOG1">#REF!</definedName>
    <definedName name="Diâmetro_ASME">[21]FL.03!$BE$89:$BE$100</definedName>
    <definedName name="Diâmetro_DIN">[21]FL.03!$BE$102:$BE$113</definedName>
    <definedName name="Diâmetro_linha">[21]FL.03!$BE$3:$BE$14</definedName>
    <definedName name="DIAS">#REF!</definedName>
    <definedName name="dias_mes">#REF!</definedName>
    <definedName name="DiasJanela">#REF!</definedName>
    <definedName name="DiasMes">#REF!</definedName>
    <definedName name="DiasÚteis" localSheetId="25">{"segunda-feira","terça-feira","quarta-feira","quinta-feira","sexta-feira","sábado","domingo"}</definedName>
    <definedName name="DiasÚteis" localSheetId="16">{"segunda-feira","terça-feira","quarta-feira","quinta-feira","sexta-feira","sábado","domingo"}</definedName>
    <definedName name="DiasÚteis" localSheetId="14">{"segunda-feira","terça-feira","quarta-feira","quinta-feira","sexta-feira","sábado","domingo"}</definedName>
    <definedName name="DiasÚteis" localSheetId="13">{"segunda-feira","terça-feira","quarta-feira","quinta-feira","sexta-feira","sábado","domingo"}</definedName>
    <definedName name="DiasÚteis" localSheetId="11">{"segunda-feira","terça-feira","quarta-feira","quinta-feira","sexta-feira","sábado","domingo"}</definedName>
    <definedName name="DiasÚteis" localSheetId="10">{"segunda-feira","terça-feira","quarta-feira","quinta-feira","sexta-feira","sábado","domingo"}</definedName>
    <definedName name="DiasÚteis" localSheetId="9">{"segunda-feira","terça-feira","quarta-feira","quinta-feira","sexta-feira","sábado","domingo"}</definedName>
    <definedName name="DiasÚteis" localSheetId="8">{"segunda-feira","terça-feira","quarta-feira","quinta-feira","sexta-feira","sábado","domingo"}</definedName>
    <definedName name="DiasÚteis" localSheetId="7">{"segunda-feira","terça-feira","quarta-feira","quinta-feira","sexta-feira","sábado","domingo"}</definedName>
    <definedName name="DiasÚteis" localSheetId="33">{"segunda-feira","terça-feira","quarta-feira","quinta-feira","sexta-feira","sábado","domingo"}</definedName>
    <definedName name="DiasÚteis" localSheetId="32">{"segunda-feira","terça-feira","quarta-feira","quinta-feira","sexta-feira","sábado","domingo"}</definedName>
    <definedName name="DiasÚteis" localSheetId="31">{"segunda-feira","terça-feira","quarta-feira","quinta-feira","sexta-feira","sábado","domingo"}</definedName>
    <definedName name="DiasÚteis" localSheetId="29">{"segunda-feira","terça-feira","quarta-feira","quinta-feira","sexta-feira","sábado","domingo"}</definedName>
    <definedName name="DiasÚteis" localSheetId="28">{"segunda-feira","terça-feira","quarta-feira","quinta-feira","sexta-feira","sábado","domingo"}</definedName>
    <definedName name="DiasÚteis" localSheetId="27">{"segunda-feira","terça-feira","quarta-feira","quinta-feira","sexta-feira","sábado","domingo"}</definedName>
    <definedName name="DiasÚteis" localSheetId="24">{"segunda-feira","terça-feira","quarta-feira","quinta-feira","sexta-feira","sábado","domingo"}</definedName>
    <definedName name="DiasÚteis" localSheetId="26">{"segunda-feira","terça-feira","quarta-feira","quinta-feira","sexta-feira","sábado","domingo"}</definedName>
    <definedName name="DiasÚteis" localSheetId="23">{"segunda-feira","terça-feira","quarta-feira","quinta-feira","sexta-feira","sábado","domingo"}</definedName>
    <definedName name="DiasÚteis" localSheetId="22">{"segunda-feira","terça-feira","quarta-feira","quinta-feira","sexta-feira","sábado","domingo"}</definedName>
    <definedName name="DiasÚteis" localSheetId="19">{"segunda-feira","terça-feira","quarta-feira","quinta-feira","sexta-feira","sábado","domingo"}</definedName>
    <definedName name="DiasÚteis" localSheetId="21">{"segunda-feira","terça-feira","quarta-feira","quinta-feira","sexta-feira","sábado","domingo"}</definedName>
    <definedName name="DiasÚteis" localSheetId="20">{"segunda-feira","terça-feira","quarta-feira","quinta-feira","sexta-feira","sábado","domingo"}</definedName>
    <definedName name="DiasÚteis" localSheetId="18">{"segunda-feira","terça-feira","quarta-feira","quinta-feira","sexta-feira","sábado","domingo"}</definedName>
    <definedName name="DiasÚteis" localSheetId="17">{"segunda-feira","terça-feira","quarta-feira","quinta-feira","sexta-feira","sábado","domingo"}</definedName>
    <definedName name="DiasÚteis" localSheetId="15">{"segunda-feira","terça-feira","quarta-feira","quinta-feira","sexta-feira","sábado","domingo"}</definedName>
    <definedName name="DiasÚteis" localSheetId="12">{"segunda-feira","terça-feira","quarta-feira","quinta-feira","sexta-feira","sábado","domingo"}</definedName>
    <definedName name="DiasÚteis" localSheetId="38">{"segunda-feira","terça-feira","quarta-feira","quinta-feira","sexta-feira","sábado","domingo"}</definedName>
    <definedName name="DiasÚteis" localSheetId="37">{"segunda-feira","terça-feira","quarta-feira","quinta-feira","sexta-feira","sábado","domingo"}</definedName>
    <definedName name="DiasÚteis" localSheetId="36">{"segunda-feira","terça-feira","quarta-feira","quinta-feira","sexta-feira","sábado","domingo"}</definedName>
    <definedName name="DiasÚteis" localSheetId="34">{"segunda-feira","terça-feira","quarta-feira","quinta-feira","sexta-feira","sábado","domingo"}</definedName>
    <definedName name="DiasÚteis" localSheetId="35">{"segunda-feira","terça-feira","quarta-feira","quinta-feira","sexta-feira","sábado","domingo"}</definedName>
    <definedName name="DiasÚteis" localSheetId="30">{"segunda-feira","terça-feira","quarta-feira","quinta-feira","sexta-feira","sábado","domingo"}</definedName>
    <definedName name="DiasÚteis">{"segunda-feira","terça-feira","quarta-feira","quinta-feira","sexta-feira","sábado","domingo"}</definedName>
    <definedName name="DIFHH">#N/A</definedName>
    <definedName name="DIFMOB">#N/A</definedName>
    <definedName name="DIFMOB1">#N/A</definedName>
    <definedName name="DIFMOB2">#N/A</definedName>
    <definedName name="DILO_Ferrovia" localSheetId="25" hidden="1">{"'Quadro'!$A$4:$BG$78"}</definedName>
    <definedName name="DILO_Ferrovia" localSheetId="16" hidden="1">{"'Quadro'!$A$4:$BG$78"}</definedName>
    <definedName name="DILO_Ferrovia" localSheetId="14" hidden="1">{"'Quadro'!$A$4:$BG$78"}</definedName>
    <definedName name="DILO_Ferrovia" localSheetId="13" hidden="1">{"'Quadro'!$A$4:$BG$78"}</definedName>
    <definedName name="DILO_Ferrovia" localSheetId="11" hidden="1">{"'Quadro'!$A$4:$BG$78"}</definedName>
    <definedName name="DILO_Ferrovia" localSheetId="10" hidden="1">{"'Quadro'!$A$4:$BG$78"}</definedName>
    <definedName name="DILO_Ferrovia" localSheetId="9" hidden="1">{"'Quadro'!$A$4:$BG$78"}</definedName>
    <definedName name="DILO_Ferrovia" localSheetId="8" hidden="1">{"'Quadro'!$A$4:$BG$78"}</definedName>
    <definedName name="DILO_Ferrovia" localSheetId="7" hidden="1">{"'Quadro'!$A$4:$BG$78"}</definedName>
    <definedName name="DILO_Ferrovia" localSheetId="33" hidden="1">{"'Quadro'!$A$4:$BG$78"}</definedName>
    <definedName name="DILO_Ferrovia" localSheetId="32" hidden="1">{"'Quadro'!$A$4:$BG$78"}</definedName>
    <definedName name="DILO_Ferrovia" localSheetId="31" hidden="1">{"'Quadro'!$A$4:$BG$78"}</definedName>
    <definedName name="DILO_Ferrovia" localSheetId="29" hidden="1">{"'Quadro'!$A$4:$BG$78"}</definedName>
    <definedName name="DILO_Ferrovia" localSheetId="28" hidden="1">{"'Quadro'!$A$4:$BG$78"}</definedName>
    <definedName name="DILO_Ferrovia" localSheetId="27" hidden="1">{"'Quadro'!$A$4:$BG$78"}</definedName>
    <definedName name="DILO_Ferrovia" localSheetId="24" hidden="1">{"'Quadro'!$A$4:$BG$78"}</definedName>
    <definedName name="DILO_Ferrovia" localSheetId="26" hidden="1">{"'Quadro'!$A$4:$BG$78"}</definedName>
    <definedName name="DILO_Ferrovia" localSheetId="23" hidden="1">{"'Quadro'!$A$4:$BG$78"}</definedName>
    <definedName name="DILO_Ferrovia" localSheetId="22" hidden="1">{"'Quadro'!$A$4:$BG$78"}</definedName>
    <definedName name="DILO_Ferrovia" localSheetId="19" hidden="1">{"'Quadro'!$A$4:$BG$78"}</definedName>
    <definedName name="DILO_Ferrovia" localSheetId="21" hidden="1">{"'Quadro'!$A$4:$BG$78"}</definedName>
    <definedName name="DILO_Ferrovia" localSheetId="20" hidden="1">{"'Quadro'!$A$4:$BG$78"}</definedName>
    <definedName name="DILO_Ferrovia" localSheetId="18" hidden="1">{"'Quadro'!$A$4:$BG$78"}</definedName>
    <definedName name="DILO_Ferrovia" localSheetId="17" hidden="1">{"'Quadro'!$A$4:$BG$78"}</definedName>
    <definedName name="DILO_Ferrovia" localSheetId="15" hidden="1">{"'Quadro'!$A$4:$BG$78"}</definedName>
    <definedName name="DILO_Ferrovia" localSheetId="12" hidden="1">{"'Quadro'!$A$4:$BG$78"}</definedName>
    <definedName name="DILO_Ferrovia" localSheetId="38" hidden="1">{"'Quadro'!$A$4:$BG$78"}</definedName>
    <definedName name="DILO_Ferrovia" localSheetId="37" hidden="1">{"'Quadro'!$A$4:$BG$78"}</definedName>
    <definedName name="DILO_Ferrovia" localSheetId="36" hidden="1">{"'Quadro'!$A$4:$BG$78"}</definedName>
    <definedName name="DILO_Ferrovia" localSheetId="34" hidden="1">{"'Quadro'!$A$4:$BG$78"}</definedName>
    <definedName name="DILO_Ferrovia" localSheetId="35" hidden="1">{"'Quadro'!$A$4:$BG$78"}</definedName>
    <definedName name="DILO_Ferrovia" localSheetId="30" hidden="1">{"'Quadro'!$A$4:$BG$78"}</definedName>
    <definedName name="DILO_Ferrovia" hidden="1">{"'Quadro'!$A$4:$BG$78"}</definedName>
    <definedName name="DIMENSIONAMENTO_DE_TUBULAÇÃO">#REF!</definedName>
    <definedName name="DIRIND">#N/A</definedName>
    <definedName name="disp1" localSheetId="25" hidden="1">{"'RR'!$A$2:$E$81"}</definedName>
    <definedName name="disp1" localSheetId="16" hidden="1">{"'RR'!$A$2:$E$81"}</definedName>
    <definedName name="disp1" localSheetId="14" hidden="1">{"'RR'!$A$2:$E$81"}</definedName>
    <definedName name="disp1" localSheetId="13" hidden="1">{"'RR'!$A$2:$E$81"}</definedName>
    <definedName name="disp1" localSheetId="11" hidden="1">{"'RR'!$A$2:$E$81"}</definedName>
    <definedName name="disp1" localSheetId="10" hidden="1">{"'RR'!$A$2:$E$81"}</definedName>
    <definedName name="disp1" localSheetId="9" hidden="1">{"'RR'!$A$2:$E$81"}</definedName>
    <definedName name="disp1" localSheetId="8" hidden="1">{"'RR'!$A$2:$E$81"}</definedName>
    <definedName name="disp1" localSheetId="7" hidden="1">{"'RR'!$A$2:$E$81"}</definedName>
    <definedName name="disp1" localSheetId="33" hidden="1">{"'RR'!$A$2:$E$81"}</definedName>
    <definedName name="disp1" localSheetId="32" hidden="1">{"'RR'!$A$2:$E$81"}</definedName>
    <definedName name="disp1" localSheetId="31" hidden="1">{"'RR'!$A$2:$E$81"}</definedName>
    <definedName name="disp1" localSheetId="29" hidden="1">{"'RR'!$A$2:$E$81"}</definedName>
    <definedName name="disp1" localSheetId="28" hidden="1">{"'RR'!$A$2:$E$81"}</definedName>
    <definedName name="disp1" localSheetId="27" hidden="1">{"'RR'!$A$2:$E$81"}</definedName>
    <definedName name="disp1" localSheetId="24" hidden="1">{"'RR'!$A$2:$E$81"}</definedName>
    <definedName name="disp1" localSheetId="26" hidden="1">{"'RR'!$A$2:$E$81"}</definedName>
    <definedName name="disp1" localSheetId="23" hidden="1">{"'RR'!$A$2:$E$81"}</definedName>
    <definedName name="disp1" localSheetId="22" hidden="1">{"'RR'!$A$2:$E$81"}</definedName>
    <definedName name="disp1" localSheetId="19" hidden="1">{"'RR'!$A$2:$E$81"}</definedName>
    <definedName name="disp1" localSheetId="21" hidden="1">{"'RR'!$A$2:$E$81"}</definedName>
    <definedName name="disp1" localSheetId="20" hidden="1">{"'RR'!$A$2:$E$81"}</definedName>
    <definedName name="disp1" localSheetId="18" hidden="1">{"'RR'!$A$2:$E$81"}</definedName>
    <definedName name="disp1" localSheetId="17" hidden="1">{"'RR'!$A$2:$E$81"}</definedName>
    <definedName name="disp1" localSheetId="15" hidden="1">{"'RR'!$A$2:$E$81"}</definedName>
    <definedName name="disp1" localSheetId="12" hidden="1">{"'RR'!$A$2:$E$81"}</definedName>
    <definedName name="disp1" localSheetId="38" hidden="1">{"'RR'!$A$2:$E$81"}</definedName>
    <definedName name="disp1" localSheetId="37" hidden="1">{"'RR'!$A$2:$E$81"}</definedName>
    <definedName name="disp1" localSheetId="36" hidden="1">{"'RR'!$A$2:$E$81"}</definedName>
    <definedName name="disp1" localSheetId="34" hidden="1">{"'RR'!$A$2:$E$81"}</definedName>
    <definedName name="disp1" localSheetId="35" hidden="1">{"'RR'!$A$2:$E$81"}</definedName>
    <definedName name="disp1" localSheetId="30" hidden="1">{"'RR'!$A$2:$E$81"}</definedName>
    <definedName name="disp1" hidden="1">{"'RR'!$A$2:$E$81"}</definedName>
    <definedName name="Displocopaul1" localSheetId="25" hidden="1">{"'gráf jan00'!$A$1:$AK$41"}</definedName>
    <definedName name="Displocopaul1" localSheetId="16" hidden="1">{"'gráf jan00'!$A$1:$AK$41"}</definedName>
    <definedName name="Displocopaul1" localSheetId="14" hidden="1">{"'gráf jan00'!$A$1:$AK$41"}</definedName>
    <definedName name="Displocopaul1" localSheetId="13" hidden="1">{"'gráf jan00'!$A$1:$AK$41"}</definedName>
    <definedName name="Displocopaul1" localSheetId="11" hidden="1">{"'gráf jan00'!$A$1:$AK$41"}</definedName>
    <definedName name="Displocopaul1" localSheetId="10" hidden="1">{"'gráf jan00'!$A$1:$AK$41"}</definedName>
    <definedName name="Displocopaul1" localSheetId="9" hidden="1">{"'gráf jan00'!$A$1:$AK$41"}</definedName>
    <definedName name="Displocopaul1" localSheetId="8" hidden="1">{"'gráf jan00'!$A$1:$AK$41"}</definedName>
    <definedName name="Displocopaul1" localSheetId="7" hidden="1">{"'gráf jan00'!$A$1:$AK$41"}</definedName>
    <definedName name="Displocopaul1" localSheetId="33" hidden="1">{"'gráf jan00'!$A$1:$AK$41"}</definedName>
    <definedName name="Displocopaul1" localSheetId="32" hidden="1">{"'gráf jan00'!$A$1:$AK$41"}</definedName>
    <definedName name="Displocopaul1" localSheetId="31" hidden="1">{"'gráf jan00'!$A$1:$AK$41"}</definedName>
    <definedName name="Displocopaul1" localSheetId="29" hidden="1">{"'gráf jan00'!$A$1:$AK$41"}</definedName>
    <definedName name="Displocopaul1" localSheetId="28" hidden="1">{"'gráf jan00'!$A$1:$AK$41"}</definedName>
    <definedName name="Displocopaul1" localSheetId="27" hidden="1">{"'gráf jan00'!$A$1:$AK$41"}</definedName>
    <definedName name="Displocopaul1" localSheetId="24" hidden="1">{"'gráf jan00'!$A$1:$AK$41"}</definedName>
    <definedName name="Displocopaul1" localSheetId="26" hidden="1">{"'gráf jan00'!$A$1:$AK$41"}</definedName>
    <definedName name="Displocopaul1" localSheetId="23" hidden="1">{"'gráf jan00'!$A$1:$AK$41"}</definedName>
    <definedName name="Displocopaul1" localSheetId="22" hidden="1">{"'gráf jan00'!$A$1:$AK$41"}</definedName>
    <definedName name="Displocopaul1" localSheetId="19" hidden="1">{"'gráf jan00'!$A$1:$AK$41"}</definedName>
    <definedName name="Displocopaul1" localSheetId="21" hidden="1">{"'gráf jan00'!$A$1:$AK$41"}</definedName>
    <definedName name="Displocopaul1" localSheetId="20" hidden="1">{"'gráf jan00'!$A$1:$AK$41"}</definedName>
    <definedName name="Displocopaul1" localSheetId="18" hidden="1">{"'gráf jan00'!$A$1:$AK$41"}</definedName>
    <definedName name="Displocopaul1" localSheetId="17" hidden="1">{"'gráf jan00'!$A$1:$AK$41"}</definedName>
    <definedName name="Displocopaul1" localSheetId="15" hidden="1">{"'gráf jan00'!$A$1:$AK$41"}</definedName>
    <definedName name="Displocopaul1" localSheetId="12" hidden="1">{"'gráf jan00'!$A$1:$AK$41"}</definedName>
    <definedName name="Displocopaul1" localSheetId="38" hidden="1">{"'gráf jan00'!$A$1:$AK$41"}</definedName>
    <definedName name="Displocopaul1" localSheetId="37" hidden="1">{"'gráf jan00'!$A$1:$AK$41"}</definedName>
    <definedName name="Displocopaul1" localSheetId="36" hidden="1">{"'gráf jan00'!$A$1:$AK$41"}</definedName>
    <definedName name="Displocopaul1" localSheetId="34" hidden="1">{"'gráf jan00'!$A$1:$AK$41"}</definedName>
    <definedName name="Displocopaul1" localSheetId="35" hidden="1">{"'gráf jan00'!$A$1:$AK$41"}</definedName>
    <definedName name="Displocopaul1" localSheetId="30" hidden="1">{"'gráf jan00'!$A$1:$AK$41"}</definedName>
    <definedName name="Displocopaul1" hidden="1">{"'gráf jan00'!$A$1:$AK$41"}</definedName>
    <definedName name="DISPONIBILIDADE">OFFSET(#REF!,0,0,COUNTA(#REF!)-1,1)</definedName>
    <definedName name="disposiçao_tubo">[25]LISTAS!$Y$2:$Y$4</definedName>
    <definedName name="disppaul" localSheetId="25" hidden="1">{"'gráf jan00'!$A$1:$AK$41"}</definedName>
    <definedName name="disppaul" localSheetId="16" hidden="1">{"'gráf jan00'!$A$1:$AK$41"}</definedName>
    <definedName name="disppaul" localSheetId="14" hidden="1">{"'gráf jan00'!$A$1:$AK$41"}</definedName>
    <definedName name="disppaul" localSheetId="13" hidden="1">{"'gráf jan00'!$A$1:$AK$41"}</definedName>
    <definedName name="disppaul" localSheetId="11" hidden="1">{"'gráf jan00'!$A$1:$AK$41"}</definedName>
    <definedName name="disppaul" localSheetId="10" hidden="1">{"'gráf jan00'!$A$1:$AK$41"}</definedName>
    <definedName name="disppaul" localSheetId="9" hidden="1">{"'gráf jan00'!$A$1:$AK$41"}</definedName>
    <definedName name="disppaul" localSheetId="8" hidden="1">{"'gráf jan00'!$A$1:$AK$41"}</definedName>
    <definedName name="disppaul" localSheetId="7" hidden="1">{"'gráf jan00'!$A$1:$AK$41"}</definedName>
    <definedName name="disppaul" localSheetId="33" hidden="1">{"'gráf jan00'!$A$1:$AK$41"}</definedName>
    <definedName name="disppaul" localSheetId="32" hidden="1">{"'gráf jan00'!$A$1:$AK$41"}</definedName>
    <definedName name="disppaul" localSheetId="31" hidden="1">{"'gráf jan00'!$A$1:$AK$41"}</definedName>
    <definedName name="disppaul" localSheetId="29" hidden="1">{"'gráf jan00'!$A$1:$AK$41"}</definedName>
    <definedName name="disppaul" localSheetId="28" hidden="1">{"'gráf jan00'!$A$1:$AK$41"}</definedName>
    <definedName name="disppaul" localSheetId="27" hidden="1">{"'gráf jan00'!$A$1:$AK$41"}</definedName>
    <definedName name="disppaul" localSheetId="24" hidden="1">{"'gráf jan00'!$A$1:$AK$41"}</definedName>
    <definedName name="disppaul" localSheetId="26" hidden="1">{"'gráf jan00'!$A$1:$AK$41"}</definedName>
    <definedName name="disppaul" localSheetId="23" hidden="1">{"'gráf jan00'!$A$1:$AK$41"}</definedName>
    <definedName name="disppaul" localSheetId="22" hidden="1">{"'gráf jan00'!$A$1:$AK$41"}</definedName>
    <definedName name="disppaul" localSheetId="19" hidden="1">{"'gráf jan00'!$A$1:$AK$41"}</definedName>
    <definedName name="disppaul" localSheetId="21" hidden="1">{"'gráf jan00'!$A$1:$AK$41"}</definedName>
    <definedName name="disppaul" localSheetId="20" hidden="1">{"'gráf jan00'!$A$1:$AK$41"}</definedName>
    <definedName name="disppaul" localSheetId="18" hidden="1">{"'gráf jan00'!$A$1:$AK$41"}</definedName>
    <definedName name="disppaul" localSheetId="17" hidden="1">{"'gráf jan00'!$A$1:$AK$41"}</definedName>
    <definedName name="disppaul" localSheetId="15" hidden="1">{"'gráf jan00'!$A$1:$AK$41"}</definedName>
    <definedName name="disppaul" localSheetId="12" hidden="1">{"'gráf jan00'!$A$1:$AK$41"}</definedName>
    <definedName name="disppaul" localSheetId="38" hidden="1">{"'gráf jan00'!$A$1:$AK$41"}</definedName>
    <definedName name="disppaul" localSheetId="37" hidden="1">{"'gráf jan00'!$A$1:$AK$41"}</definedName>
    <definedName name="disppaul" localSheetId="36" hidden="1">{"'gráf jan00'!$A$1:$AK$41"}</definedName>
    <definedName name="disppaul" localSheetId="34" hidden="1">{"'gráf jan00'!$A$1:$AK$41"}</definedName>
    <definedName name="disppaul" localSheetId="35" hidden="1">{"'gráf jan00'!$A$1:$AK$41"}</definedName>
    <definedName name="disppaul" localSheetId="30" hidden="1">{"'gráf jan00'!$A$1:$AK$41"}</definedName>
    <definedName name="disppaul" hidden="1">{"'gráf jan00'!$A$1:$AK$41"}</definedName>
    <definedName name="Disppaul1" localSheetId="25" hidden="1">{"'gráf jan00'!$A$1:$AK$41"}</definedName>
    <definedName name="Disppaul1" localSheetId="16" hidden="1">{"'gráf jan00'!$A$1:$AK$41"}</definedName>
    <definedName name="Disppaul1" localSheetId="14" hidden="1">{"'gráf jan00'!$A$1:$AK$41"}</definedName>
    <definedName name="Disppaul1" localSheetId="13" hidden="1">{"'gráf jan00'!$A$1:$AK$41"}</definedName>
    <definedName name="Disppaul1" localSheetId="11" hidden="1">{"'gráf jan00'!$A$1:$AK$41"}</definedName>
    <definedName name="Disppaul1" localSheetId="10" hidden="1">{"'gráf jan00'!$A$1:$AK$41"}</definedName>
    <definedName name="Disppaul1" localSheetId="9" hidden="1">{"'gráf jan00'!$A$1:$AK$41"}</definedName>
    <definedName name="Disppaul1" localSheetId="8" hidden="1">{"'gráf jan00'!$A$1:$AK$41"}</definedName>
    <definedName name="Disppaul1" localSheetId="7" hidden="1">{"'gráf jan00'!$A$1:$AK$41"}</definedName>
    <definedName name="Disppaul1" localSheetId="33" hidden="1">{"'gráf jan00'!$A$1:$AK$41"}</definedName>
    <definedName name="Disppaul1" localSheetId="32" hidden="1">{"'gráf jan00'!$A$1:$AK$41"}</definedName>
    <definedName name="Disppaul1" localSheetId="31" hidden="1">{"'gráf jan00'!$A$1:$AK$41"}</definedName>
    <definedName name="Disppaul1" localSheetId="29" hidden="1">{"'gráf jan00'!$A$1:$AK$41"}</definedName>
    <definedName name="Disppaul1" localSheetId="28" hidden="1">{"'gráf jan00'!$A$1:$AK$41"}</definedName>
    <definedName name="Disppaul1" localSheetId="27" hidden="1">{"'gráf jan00'!$A$1:$AK$41"}</definedName>
    <definedName name="Disppaul1" localSheetId="24" hidden="1">{"'gráf jan00'!$A$1:$AK$41"}</definedName>
    <definedName name="Disppaul1" localSheetId="26" hidden="1">{"'gráf jan00'!$A$1:$AK$41"}</definedName>
    <definedName name="Disppaul1" localSheetId="23" hidden="1">{"'gráf jan00'!$A$1:$AK$41"}</definedName>
    <definedName name="Disppaul1" localSheetId="22" hidden="1">{"'gráf jan00'!$A$1:$AK$41"}</definedName>
    <definedName name="Disppaul1" localSheetId="19" hidden="1">{"'gráf jan00'!$A$1:$AK$41"}</definedName>
    <definedName name="Disppaul1" localSheetId="21" hidden="1">{"'gráf jan00'!$A$1:$AK$41"}</definedName>
    <definedName name="Disppaul1" localSheetId="20" hidden="1">{"'gráf jan00'!$A$1:$AK$41"}</definedName>
    <definedName name="Disppaul1" localSheetId="18" hidden="1">{"'gráf jan00'!$A$1:$AK$41"}</definedName>
    <definedName name="Disppaul1" localSheetId="17" hidden="1">{"'gráf jan00'!$A$1:$AK$41"}</definedName>
    <definedName name="Disppaul1" localSheetId="15" hidden="1">{"'gráf jan00'!$A$1:$AK$41"}</definedName>
    <definedName name="Disppaul1" localSheetId="12" hidden="1">{"'gráf jan00'!$A$1:$AK$41"}</definedName>
    <definedName name="Disppaul1" localSheetId="38" hidden="1">{"'gráf jan00'!$A$1:$AK$41"}</definedName>
    <definedName name="Disppaul1" localSheetId="37" hidden="1">{"'gráf jan00'!$A$1:$AK$41"}</definedName>
    <definedName name="Disppaul1" localSheetId="36" hidden="1">{"'gráf jan00'!$A$1:$AK$41"}</definedName>
    <definedName name="Disppaul1" localSheetId="34" hidden="1">{"'gráf jan00'!$A$1:$AK$41"}</definedName>
    <definedName name="Disppaul1" localSheetId="35" hidden="1">{"'gráf jan00'!$A$1:$AK$41"}</definedName>
    <definedName name="Disppaul1" localSheetId="30" hidden="1">{"'gráf jan00'!$A$1:$AK$41"}</definedName>
    <definedName name="Disppaul1" hidden="1">{"'gráf jan00'!$A$1:$AK$41"}</definedName>
    <definedName name="disppaul10" localSheetId="25" hidden="1">{"'gráf jan00'!$A$1:$AK$41"}</definedName>
    <definedName name="disppaul10" localSheetId="16" hidden="1">{"'gráf jan00'!$A$1:$AK$41"}</definedName>
    <definedName name="disppaul10" localSheetId="14" hidden="1">{"'gráf jan00'!$A$1:$AK$41"}</definedName>
    <definedName name="disppaul10" localSheetId="13" hidden="1">{"'gráf jan00'!$A$1:$AK$41"}</definedName>
    <definedName name="disppaul10" localSheetId="11" hidden="1">{"'gráf jan00'!$A$1:$AK$41"}</definedName>
    <definedName name="disppaul10" localSheetId="10" hidden="1">{"'gráf jan00'!$A$1:$AK$41"}</definedName>
    <definedName name="disppaul10" localSheetId="9" hidden="1">{"'gráf jan00'!$A$1:$AK$41"}</definedName>
    <definedName name="disppaul10" localSheetId="8" hidden="1">{"'gráf jan00'!$A$1:$AK$41"}</definedName>
    <definedName name="disppaul10" localSheetId="7" hidden="1">{"'gráf jan00'!$A$1:$AK$41"}</definedName>
    <definedName name="disppaul10" localSheetId="33" hidden="1">{"'gráf jan00'!$A$1:$AK$41"}</definedName>
    <definedName name="disppaul10" localSheetId="32" hidden="1">{"'gráf jan00'!$A$1:$AK$41"}</definedName>
    <definedName name="disppaul10" localSheetId="31" hidden="1">{"'gráf jan00'!$A$1:$AK$41"}</definedName>
    <definedName name="disppaul10" localSheetId="29" hidden="1">{"'gráf jan00'!$A$1:$AK$41"}</definedName>
    <definedName name="disppaul10" localSheetId="28" hidden="1">{"'gráf jan00'!$A$1:$AK$41"}</definedName>
    <definedName name="disppaul10" localSheetId="27" hidden="1">{"'gráf jan00'!$A$1:$AK$41"}</definedName>
    <definedName name="disppaul10" localSheetId="24" hidden="1">{"'gráf jan00'!$A$1:$AK$41"}</definedName>
    <definedName name="disppaul10" localSheetId="26" hidden="1">{"'gráf jan00'!$A$1:$AK$41"}</definedName>
    <definedName name="disppaul10" localSheetId="23" hidden="1">{"'gráf jan00'!$A$1:$AK$41"}</definedName>
    <definedName name="disppaul10" localSheetId="22" hidden="1">{"'gráf jan00'!$A$1:$AK$41"}</definedName>
    <definedName name="disppaul10" localSheetId="19" hidden="1">{"'gráf jan00'!$A$1:$AK$41"}</definedName>
    <definedName name="disppaul10" localSheetId="21" hidden="1">{"'gráf jan00'!$A$1:$AK$41"}</definedName>
    <definedName name="disppaul10" localSheetId="20" hidden="1">{"'gráf jan00'!$A$1:$AK$41"}</definedName>
    <definedName name="disppaul10" localSheetId="18" hidden="1">{"'gráf jan00'!$A$1:$AK$41"}</definedName>
    <definedName name="disppaul10" localSheetId="17" hidden="1">{"'gráf jan00'!$A$1:$AK$41"}</definedName>
    <definedName name="disppaul10" localSheetId="15" hidden="1">{"'gráf jan00'!$A$1:$AK$41"}</definedName>
    <definedName name="disppaul10" localSheetId="12" hidden="1">{"'gráf jan00'!$A$1:$AK$41"}</definedName>
    <definedName name="disppaul10" localSheetId="38" hidden="1">{"'gráf jan00'!$A$1:$AK$41"}</definedName>
    <definedName name="disppaul10" localSheetId="37" hidden="1">{"'gráf jan00'!$A$1:$AK$41"}</definedName>
    <definedName name="disppaul10" localSheetId="36" hidden="1">{"'gráf jan00'!$A$1:$AK$41"}</definedName>
    <definedName name="disppaul10" localSheetId="34" hidden="1">{"'gráf jan00'!$A$1:$AK$41"}</definedName>
    <definedName name="disppaul10" localSheetId="35" hidden="1">{"'gráf jan00'!$A$1:$AK$41"}</definedName>
    <definedName name="disppaul10" localSheetId="30" hidden="1">{"'gráf jan00'!$A$1:$AK$41"}</definedName>
    <definedName name="disppaul10" hidden="1">{"'gráf jan00'!$A$1:$AK$41"}</definedName>
    <definedName name="disppaul100" localSheetId="25" hidden="1">{"'gráf jan00'!$A$1:$AK$41"}</definedName>
    <definedName name="disppaul100" localSheetId="16" hidden="1">{"'gráf jan00'!$A$1:$AK$41"}</definedName>
    <definedName name="disppaul100" localSheetId="14" hidden="1">{"'gráf jan00'!$A$1:$AK$41"}</definedName>
    <definedName name="disppaul100" localSheetId="13" hidden="1">{"'gráf jan00'!$A$1:$AK$41"}</definedName>
    <definedName name="disppaul100" localSheetId="11" hidden="1">{"'gráf jan00'!$A$1:$AK$41"}</definedName>
    <definedName name="disppaul100" localSheetId="10" hidden="1">{"'gráf jan00'!$A$1:$AK$41"}</definedName>
    <definedName name="disppaul100" localSheetId="9" hidden="1">{"'gráf jan00'!$A$1:$AK$41"}</definedName>
    <definedName name="disppaul100" localSheetId="8" hidden="1">{"'gráf jan00'!$A$1:$AK$41"}</definedName>
    <definedName name="disppaul100" localSheetId="7" hidden="1">{"'gráf jan00'!$A$1:$AK$41"}</definedName>
    <definedName name="disppaul100" localSheetId="33" hidden="1">{"'gráf jan00'!$A$1:$AK$41"}</definedName>
    <definedName name="disppaul100" localSheetId="32" hidden="1">{"'gráf jan00'!$A$1:$AK$41"}</definedName>
    <definedName name="disppaul100" localSheetId="31" hidden="1">{"'gráf jan00'!$A$1:$AK$41"}</definedName>
    <definedName name="disppaul100" localSheetId="29" hidden="1">{"'gráf jan00'!$A$1:$AK$41"}</definedName>
    <definedName name="disppaul100" localSheetId="28" hidden="1">{"'gráf jan00'!$A$1:$AK$41"}</definedName>
    <definedName name="disppaul100" localSheetId="27" hidden="1">{"'gráf jan00'!$A$1:$AK$41"}</definedName>
    <definedName name="disppaul100" localSheetId="24" hidden="1">{"'gráf jan00'!$A$1:$AK$41"}</definedName>
    <definedName name="disppaul100" localSheetId="26" hidden="1">{"'gráf jan00'!$A$1:$AK$41"}</definedName>
    <definedName name="disppaul100" localSheetId="23" hidden="1">{"'gráf jan00'!$A$1:$AK$41"}</definedName>
    <definedName name="disppaul100" localSheetId="22" hidden="1">{"'gráf jan00'!$A$1:$AK$41"}</definedName>
    <definedName name="disppaul100" localSheetId="19" hidden="1">{"'gráf jan00'!$A$1:$AK$41"}</definedName>
    <definedName name="disppaul100" localSheetId="21" hidden="1">{"'gráf jan00'!$A$1:$AK$41"}</definedName>
    <definedName name="disppaul100" localSheetId="20" hidden="1">{"'gráf jan00'!$A$1:$AK$41"}</definedName>
    <definedName name="disppaul100" localSheetId="18" hidden="1">{"'gráf jan00'!$A$1:$AK$41"}</definedName>
    <definedName name="disppaul100" localSheetId="17" hidden="1">{"'gráf jan00'!$A$1:$AK$41"}</definedName>
    <definedName name="disppaul100" localSheetId="15" hidden="1">{"'gráf jan00'!$A$1:$AK$41"}</definedName>
    <definedName name="disppaul100" localSheetId="12" hidden="1">{"'gráf jan00'!$A$1:$AK$41"}</definedName>
    <definedName name="disppaul100" localSheetId="38" hidden="1">{"'gráf jan00'!$A$1:$AK$41"}</definedName>
    <definedName name="disppaul100" localSheetId="37" hidden="1">{"'gráf jan00'!$A$1:$AK$41"}</definedName>
    <definedName name="disppaul100" localSheetId="36" hidden="1">{"'gráf jan00'!$A$1:$AK$41"}</definedName>
    <definedName name="disppaul100" localSheetId="34" hidden="1">{"'gráf jan00'!$A$1:$AK$41"}</definedName>
    <definedName name="disppaul100" localSheetId="35" hidden="1">{"'gráf jan00'!$A$1:$AK$41"}</definedName>
    <definedName name="disppaul100" localSheetId="30" hidden="1">{"'gráf jan00'!$A$1:$AK$41"}</definedName>
    <definedName name="disppaul100" hidden="1">{"'gráf jan00'!$A$1:$AK$41"}</definedName>
    <definedName name="disppaul11" localSheetId="25" hidden="1">{"'Quadro'!$A$4:$BG$78"}</definedName>
    <definedName name="disppaul11" localSheetId="16" hidden="1">{"'Quadro'!$A$4:$BG$78"}</definedName>
    <definedName name="disppaul11" localSheetId="14" hidden="1">{"'Quadro'!$A$4:$BG$78"}</definedName>
    <definedName name="disppaul11" localSheetId="13" hidden="1">{"'Quadro'!$A$4:$BG$78"}</definedName>
    <definedName name="disppaul11" localSheetId="11" hidden="1">{"'Quadro'!$A$4:$BG$78"}</definedName>
    <definedName name="disppaul11" localSheetId="10" hidden="1">{"'Quadro'!$A$4:$BG$78"}</definedName>
    <definedName name="disppaul11" localSheetId="9" hidden="1">{"'Quadro'!$A$4:$BG$78"}</definedName>
    <definedName name="disppaul11" localSheetId="8" hidden="1">{"'Quadro'!$A$4:$BG$78"}</definedName>
    <definedName name="disppaul11" localSheetId="7" hidden="1">{"'Quadro'!$A$4:$BG$78"}</definedName>
    <definedName name="disppaul11" localSheetId="33" hidden="1">{"'Quadro'!$A$4:$BG$78"}</definedName>
    <definedName name="disppaul11" localSheetId="32" hidden="1">{"'Quadro'!$A$4:$BG$78"}</definedName>
    <definedName name="disppaul11" localSheetId="31" hidden="1">{"'Quadro'!$A$4:$BG$78"}</definedName>
    <definedName name="disppaul11" localSheetId="29" hidden="1">{"'Quadro'!$A$4:$BG$78"}</definedName>
    <definedName name="disppaul11" localSheetId="28" hidden="1">{"'Quadro'!$A$4:$BG$78"}</definedName>
    <definedName name="disppaul11" localSheetId="27" hidden="1">{"'Quadro'!$A$4:$BG$78"}</definedName>
    <definedName name="disppaul11" localSheetId="24" hidden="1">{"'Quadro'!$A$4:$BG$78"}</definedName>
    <definedName name="disppaul11" localSheetId="26" hidden="1">{"'Quadro'!$A$4:$BG$78"}</definedName>
    <definedName name="disppaul11" localSheetId="23" hidden="1">{"'Quadro'!$A$4:$BG$78"}</definedName>
    <definedName name="disppaul11" localSheetId="22" hidden="1">{"'Quadro'!$A$4:$BG$78"}</definedName>
    <definedName name="disppaul11" localSheetId="19" hidden="1">{"'Quadro'!$A$4:$BG$78"}</definedName>
    <definedName name="disppaul11" localSheetId="21" hidden="1">{"'Quadro'!$A$4:$BG$78"}</definedName>
    <definedName name="disppaul11" localSheetId="20" hidden="1">{"'Quadro'!$A$4:$BG$78"}</definedName>
    <definedName name="disppaul11" localSheetId="18" hidden="1">{"'Quadro'!$A$4:$BG$78"}</definedName>
    <definedName name="disppaul11" localSheetId="17" hidden="1">{"'Quadro'!$A$4:$BG$78"}</definedName>
    <definedName name="disppaul11" localSheetId="15" hidden="1">{"'Quadro'!$A$4:$BG$78"}</definedName>
    <definedName name="disppaul11" localSheetId="12" hidden="1">{"'Quadro'!$A$4:$BG$78"}</definedName>
    <definedName name="disppaul11" localSheetId="38" hidden="1">{"'Quadro'!$A$4:$BG$78"}</definedName>
    <definedName name="disppaul11" localSheetId="37" hidden="1">{"'Quadro'!$A$4:$BG$78"}</definedName>
    <definedName name="disppaul11" localSheetId="36" hidden="1">{"'Quadro'!$A$4:$BG$78"}</definedName>
    <definedName name="disppaul11" localSheetId="34" hidden="1">{"'Quadro'!$A$4:$BG$78"}</definedName>
    <definedName name="disppaul11" localSheetId="35" hidden="1">{"'Quadro'!$A$4:$BG$78"}</definedName>
    <definedName name="disppaul11" localSheetId="30" hidden="1">{"'Quadro'!$A$4:$BG$78"}</definedName>
    <definedName name="disppaul11" hidden="1">{"'Quadro'!$A$4:$BG$78"}</definedName>
    <definedName name="disppaul12" localSheetId="25" hidden="1">{"'gráf jan00'!$A$1:$AK$41"}</definedName>
    <definedName name="disppaul12" localSheetId="16" hidden="1">{"'gráf jan00'!$A$1:$AK$41"}</definedName>
    <definedName name="disppaul12" localSheetId="14" hidden="1">{"'gráf jan00'!$A$1:$AK$41"}</definedName>
    <definedName name="disppaul12" localSheetId="13" hidden="1">{"'gráf jan00'!$A$1:$AK$41"}</definedName>
    <definedName name="disppaul12" localSheetId="11" hidden="1">{"'gráf jan00'!$A$1:$AK$41"}</definedName>
    <definedName name="disppaul12" localSheetId="10" hidden="1">{"'gráf jan00'!$A$1:$AK$41"}</definedName>
    <definedName name="disppaul12" localSheetId="9" hidden="1">{"'gráf jan00'!$A$1:$AK$41"}</definedName>
    <definedName name="disppaul12" localSheetId="8" hidden="1">{"'gráf jan00'!$A$1:$AK$41"}</definedName>
    <definedName name="disppaul12" localSheetId="7" hidden="1">{"'gráf jan00'!$A$1:$AK$41"}</definedName>
    <definedName name="disppaul12" localSheetId="33" hidden="1">{"'gráf jan00'!$A$1:$AK$41"}</definedName>
    <definedName name="disppaul12" localSheetId="32" hidden="1">{"'gráf jan00'!$A$1:$AK$41"}</definedName>
    <definedName name="disppaul12" localSheetId="31" hidden="1">{"'gráf jan00'!$A$1:$AK$41"}</definedName>
    <definedName name="disppaul12" localSheetId="29" hidden="1">{"'gráf jan00'!$A$1:$AK$41"}</definedName>
    <definedName name="disppaul12" localSheetId="28" hidden="1">{"'gráf jan00'!$A$1:$AK$41"}</definedName>
    <definedName name="disppaul12" localSheetId="27" hidden="1">{"'gráf jan00'!$A$1:$AK$41"}</definedName>
    <definedName name="disppaul12" localSheetId="24" hidden="1">{"'gráf jan00'!$A$1:$AK$41"}</definedName>
    <definedName name="disppaul12" localSheetId="26" hidden="1">{"'gráf jan00'!$A$1:$AK$41"}</definedName>
    <definedName name="disppaul12" localSheetId="23" hidden="1">{"'gráf jan00'!$A$1:$AK$41"}</definedName>
    <definedName name="disppaul12" localSheetId="22" hidden="1">{"'gráf jan00'!$A$1:$AK$41"}</definedName>
    <definedName name="disppaul12" localSheetId="19" hidden="1">{"'gráf jan00'!$A$1:$AK$41"}</definedName>
    <definedName name="disppaul12" localSheetId="21" hidden="1">{"'gráf jan00'!$A$1:$AK$41"}</definedName>
    <definedName name="disppaul12" localSheetId="20" hidden="1">{"'gráf jan00'!$A$1:$AK$41"}</definedName>
    <definedName name="disppaul12" localSheetId="18" hidden="1">{"'gráf jan00'!$A$1:$AK$41"}</definedName>
    <definedName name="disppaul12" localSheetId="17" hidden="1">{"'gráf jan00'!$A$1:$AK$41"}</definedName>
    <definedName name="disppaul12" localSheetId="15" hidden="1">{"'gráf jan00'!$A$1:$AK$41"}</definedName>
    <definedName name="disppaul12" localSheetId="12" hidden="1">{"'gráf jan00'!$A$1:$AK$41"}</definedName>
    <definedName name="disppaul12" localSheetId="38" hidden="1">{"'gráf jan00'!$A$1:$AK$41"}</definedName>
    <definedName name="disppaul12" localSheetId="37" hidden="1">{"'gráf jan00'!$A$1:$AK$41"}</definedName>
    <definedName name="disppaul12" localSheetId="36" hidden="1">{"'gráf jan00'!$A$1:$AK$41"}</definedName>
    <definedName name="disppaul12" localSheetId="34" hidden="1">{"'gráf jan00'!$A$1:$AK$41"}</definedName>
    <definedName name="disppaul12" localSheetId="35" hidden="1">{"'gráf jan00'!$A$1:$AK$41"}</definedName>
    <definedName name="disppaul12" localSheetId="30" hidden="1">{"'gráf jan00'!$A$1:$AK$41"}</definedName>
    <definedName name="disppaul12" hidden="1">{"'gráf jan00'!$A$1:$AK$41"}</definedName>
    <definedName name="disppaul13" localSheetId="25" hidden="1">{"'gráf jan00'!$A$1:$AK$41"}</definedName>
    <definedName name="disppaul13" localSheetId="16" hidden="1">{"'gráf jan00'!$A$1:$AK$41"}</definedName>
    <definedName name="disppaul13" localSheetId="14" hidden="1">{"'gráf jan00'!$A$1:$AK$41"}</definedName>
    <definedName name="disppaul13" localSheetId="13" hidden="1">{"'gráf jan00'!$A$1:$AK$41"}</definedName>
    <definedName name="disppaul13" localSheetId="11" hidden="1">{"'gráf jan00'!$A$1:$AK$41"}</definedName>
    <definedName name="disppaul13" localSheetId="10" hidden="1">{"'gráf jan00'!$A$1:$AK$41"}</definedName>
    <definedName name="disppaul13" localSheetId="9" hidden="1">{"'gráf jan00'!$A$1:$AK$41"}</definedName>
    <definedName name="disppaul13" localSheetId="8" hidden="1">{"'gráf jan00'!$A$1:$AK$41"}</definedName>
    <definedName name="disppaul13" localSheetId="7" hidden="1">{"'gráf jan00'!$A$1:$AK$41"}</definedName>
    <definedName name="disppaul13" localSheetId="33" hidden="1">{"'gráf jan00'!$A$1:$AK$41"}</definedName>
    <definedName name="disppaul13" localSheetId="32" hidden="1">{"'gráf jan00'!$A$1:$AK$41"}</definedName>
    <definedName name="disppaul13" localSheetId="31" hidden="1">{"'gráf jan00'!$A$1:$AK$41"}</definedName>
    <definedName name="disppaul13" localSheetId="29" hidden="1">{"'gráf jan00'!$A$1:$AK$41"}</definedName>
    <definedName name="disppaul13" localSheetId="28" hidden="1">{"'gráf jan00'!$A$1:$AK$41"}</definedName>
    <definedName name="disppaul13" localSheetId="27" hidden="1">{"'gráf jan00'!$A$1:$AK$41"}</definedName>
    <definedName name="disppaul13" localSheetId="24" hidden="1">{"'gráf jan00'!$A$1:$AK$41"}</definedName>
    <definedName name="disppaul13" localSheetId="26" hidden="1">{"'gráf jan00'!$A$1:$AK$41"}</definedName>
    <definedName name="disppaul13" localSheetId="23" hidden="1">{"'gráf jan00'!$A$1:$AK$41"}</definedName>
    <definedName name="disppaul13" localSheetId="22" hidden="1">{"'gráf jan00'!$A$1:$AK$41"}</definedName>
    <definedName name="disppaul13" localSheetId="19" hidden="1">{"'gráf jan00'!$A$1:$AK$41"}</definedName>
    <definedName name="disppaul13" localSheetId="21" hidden="1">{"'gráf jan00'!$A$1:$AK$41"}</definedName>
    <definedName name="disppaul13" localSheetId="20" hidden="1">{"'gráf jan00'!$A$1:$AK$41"}</definedName>
    <definedName name="disppaul13" localSheetId="18" hidden="1">{"'gráf jan00'!$A$1:$AK$41"}</definedName>
    <definedName name="disppaul13" localSheetId="17" hidden="1">{"'gráf jan00'!$A$1:$AK$41"}</definedName>
    <definedName name="disppaul13" localSheetId="15" hidden="1">{"'gráf jan00'!$A$1:$AK$41"}</definedName>
    <definedName name="disppaul13" localSheetId="12" hidden="1">{"'gráf jan00'!$A$1:$AK$41"}</definedName>
    <definedName name="disppaul13" localSheetId="38" hidden="1">{"'gráf jan00'!$A$1:$AK$41"}</definedName>
    <definedName name="disppaul13" localSheetId="37" hidden="1">{"'gráf jan00'!$A$1:$AK$41"}</definedName>
    <definedName name="disppaul13" localSheetId="36" hidden="1">{"'gráf jan00'!$A$1:$AK$41"}</definedName>
    <definedName name="disppaul13" localSheetId="34" hidden="1">{"'gráf jan00'!$A$1:$AK$41"}</definedName>
    <definedName name="disppaul13" localSheetId="35" hidden="1">{"'gráf jan00'!$A$1:$AK$41"}</definedName>
    <definedName name="disppaul13" localSheetId="30" hidden="1">{"'gráf jan00'!$A$1:$AK$41"}</definedName>
    <definedName name="disppaul13" hidden="1">{"'gráf jan00'!$A$1:$AK$41"}</definedName>
    <definedName name="disppaul14" localSheetId="25" hidden="1">{"'gráf jan00'!$A$1:$AK$41"}</definedName>
    <definedName name="disppaul14" localSheetId="16" hidden="1">{"'gráf jan00'!$A$1:$AK$41"}</definedName>
    <definedName name="disppaul14" localSheetId="14" hidden="1">{"'gráf jan00'!$A$1:$AK$41"}</definedName>
    <definedName name="disppaul14" localSheetId="13" hidden="1">{"'gráf jan00'!$A$1:$AK$41"}</definedName>
    <definedName name="disppaul14" localSheetId="11" hidden="1">{"'gráf jan00'!$A$1:$AK$41"}</definedName>
    <definedName name="disppaul14" localSheetId="10" hidden="1">{"'gráf jan00'!$A$1:$AK$41"}</definedName>
    <definedName name="disppaul14" localSheetId="9" hidden="1">{"'gráf jan00'!$A$1:$AK$41"}</definedName>
    <definedName name="disppaul14" localSheetId="8" hidden="1">{"'gráf jan00'!$A$1:$AK$41"}</definedName>
    <definedName name="disppaul14" localSheetId="7" hidden="1">{"'gráf jan00'!$A$1:$AK$41"}</definedName>
    <definedName name="disppaul14" localSheetId="33" hidden="1">{"'gráf jan00'!$A$1:$AK$41"}</definedName>
    <definedName name="disppaul14" localSheetId="32" hidden="1">{"'gráf jan00'!$A$1:$AK$41"}</definedName>
    <definedName name="disppaul14" localSheetId="31" hidden="1">{"'gráf jan00'!$A$1:$AK$41"}</definedName>
    <definedName name="disppaul14" localSheetId="29" hidden="1">{"'gráf jan00'!$A$1:$AK$41"}</definedName>
    <definedName name="disppaul14" localSheetId="28" hidden="1">{"'gráf jan00'!$A$1:$AK$41"}</definedName>
    <definedName name="disppaul14" localSheetId="27" hidden="1">{"'gráf jan00'!$A$1:$AK$41"}</definedName>
    <definedName name="disppaul14" localSheetId="24" hidden="1">{"'gráf jan00'!$A$1:$AK$41"}</definedName>
    <definedName name="disppaul14" localSheetId="26" hidden="1">{"'gráf jan00'!$A$1:$AK$41"}</definedName>
    <definedName name="disppaul14" localSheetId="23" hidden="1">{"'gráf jan00'!$A$1:$AK$41"}</definedName>
    <definedName name="disppaul14" localSheetId="22" hidden="1">{"'gráf jan00'!$A$1:$AK$41"}</definedName>
    <definedName name="disppaul14" localSheetId="19" hidden="1">{"'gráf jan00'!$A$1:$AK$41"}</definedName>
    <definedName name="disppaul14" localSheetId="21" hidden="1">{"'gráf jan00'!$A$1:$AK$41"}</definedName>
    <definedName name="disppaul14" localSheetId="20" hidden="1">{"'gráf jan00'!$A$1:$AK$41"}</definedName>
    <definedName name="disppaul14" localSheetId="18" hidden="1">{"'gráf jan00'!$A$1:$AK$41"}</definedName>
    <definedName name="disppaul14" localSheetId="17" hidden="1">{"'gráf jan00'!$A$1:$AK$41"}</definedName>
    <definedName name="disppaul14" localSheetId="15" hidden="1">{"'gráf jan00'!$A$1:$AK$41"}</definedName>
    <definedName name="disppaul14" localSheetId="12" hidden="1">{"'gráf jan00'!$A$1:$AK$41"}</definedName>
    <definedName name="disppaul14" localSheetId="38" hidden="1">{"'gráf jan00'!$A$1:$AK$41"}</definedName>
    <definedName name="disppaul14" localSheetId="37" hidden="1">{"'gráf jan00'!$A$1:$AK$41"}</definedName>
    <definedName name="disppaul14" localSheetId="36" hidden="1">{"'gráf jan00'!$A$1:$AK$41"}</definedName>
    <definedName name="disppaul14" localSheetId="34" hidden="1">{"'gráf jan00'!$A$1:$AK$41"}</definedName>
    <definedName name="disppaul14" localSheetId="35" hidden="1">{"'gráf jan00'!$A$1:$AK$41"}</definedName>
    <definedName name="disppaul14" localSheetId="30" hidden="1">{"'gráf jan00'!$A$1:$AK$41"}</definedName>
    <definedName name="disppaul14" hidden="1">{"'gráf jan00'!$A$1:$AK$41"}</definedName>
    <definedName name="disppaul15" localSheetId="25" hidden="1">{"'gráf jan00'!$A$1:$AK$41"}</definedName>
    <definedName name="disppaul15" localSheetId="16" hidden="1">{"'gráf jan00'!$A$1:$AK$41"}</definedName>
    <definedName name="disppaul15" localSheetId="14" hidden="1">{"'gráf jan00'!$A$1:$AK$41"}</definedName>
    <definedName name="disppaul15" localSheetId="13" hidden="1">{"'gráf jan00'!$A$1:$AK$41"}</definedName>
    <definedName name="disppaul15" localSheetId="11" hidden="1">{"'gráf jan00'!$A$1:$AK$41"}</definedName>
    <definedName name="disppaul15" localSheetId="10" hidden="1">{"'gráf jan00'!$A$1:$AK$41"}</definedName>
    <definedName name="disppaul15" localSheetId="9" hidden="1">{"'gráf jan00'!$A$1:$AK$41"}</definedName>
    <definedName name="disppaul15" localSheetId="8" hidden="1">{"'gráf jan00'!$A$1:$AK$41"}</definedName>
    <definedName name="disppaul15" localSheetId="7" hidden="1">{"'gráf jan00'!$A$1:$AK$41"}</definedName>
    <definedName name="disppaul15" localSheetId="33" hidden="1">{"'gráf jan00'!$A$1:$AK$41"}</definedName>
    <definedName name="disppaul15" localSheetId="32" hidden="1">{"'gráf jan00'!$A$1:$AK$41"}</definedName>
    <definedName name="disppaul15" localSheetId="31" hidden="1">{"'gráf jan00'!$A$1:$AK$41"}</definedName>
    <definedName name="disppaul15" localSheetId="29" hidden="1">{"'gráf jan00'!$A$1:$AK$41"}</definedName>
    <definedName name="disppaul15" localSheetId="28" hidden="1">{"'gráf jan00'!$A$1:$AK$41"}</definedName>
    <definedName name="disppaul15" localSheetId="27" hidden="1">{"'gráf jan00'!$A$1:$AK$41"}</definedName>
    <definedName name="disppaul15" localSheetId="24" hidden="1">{"'gráf jan00'!$A$1:$AK$41"}</definedName>
    <definedName name="disppaul15" localSheetId="26" hidden="1">{"'gráf jan00'!$A$1:$AK$41"}</definedName>
    <definedName name="disppaul15" localSheetId="23" hidden="1">{"'gráf jan00'!$A$1:$AK$41"}</definedName>
    <definedName name="disppaul15" localSheetId="22" hidden="1">{"'gráf jan00'!$A$1:$AK$41"}</definedName>
    <definedName name="disppaul15" localSheetId="19" hidden="1">{"'gráf jan00'!$A$1:$AK$41"}</definedName>
    <definedName name="disppaul15" localSheetId="21" hidden="1">{"'gráf jan00'!$A$1:$AK$41"}</definedName>
    <definedName name="disppaul15" localSheetId="20" hidden="1">{"'gráf jan00'!$A$1:$AK$41"}</definedName>
    <definedName name="disppaul15" localSheetId="18" hidden="1">{"'gráf jan00'!$A$1:$AK$41"}</definedName>
    <definedName name="disppaul15" localSheetId="17" hidden="1">{"'gráf jan00'!$A$1:$AK$41"}</definedName>
    <definedName name="disppaul15" localSheetId="15" hidden="1">{"'gráf jan00'!$A$1:$AK$41"}</definedName>
    <definedName name="disppaul15" localSheetId="12" hidden="1">{"'gráf jan00'!$A$1:$AK$41"}</definedName>
    <definedName name="disppaul15" localSheetId="38" hidden="1">{"'gráf jan00'!$A$1:$AK$41"}</definedName>
    <definedName name="disppaul15" localSheetId="37" hidden="1">{"'gráf jan00'!$A$1:$AK$41"}</definedName>
    <definedName name="disppaul15" localSheetId="36" hidden="1">{"'gráf jan00'!$A$1:$AK$41"}</definedName>
    <definedName name="disppaul15" localSheetId="34" hidden="1">{"'gráf jan00'!$A$1:$AK$41"}</definedName>
    <definedName name="disppaul15" localSheetId="35" hidden="1">{"'gráf jan00'!$A$1:$AK$41"}</definedName>
    <definedName name="disppaul15" localSheetId="30" hidden="1">{"'gráf jan00'!$A$1:$AK$41"}</definedName>
    <definedName name="disppaul15" hidden="1">{"'gráf jan00'!$A$1:$AK$41"}</definedName>
    <definedName name="disppaul2" localSheetId="25" hidden="1">{"'gráf jan00'!$A$1:$AK$41"}</definedName>
    <definedName name="disppaul2" localSheetId="16" hidden="1">{"'gráf jan00'!$A$1:$AK$41"}</definedName>
    <definedName name="disppaul2" localSheetId="14" hidden="1">{"'gráf jan00'!$A$1:$AK$41"}</definedName>
    <definedName name="disppaul2" localSheetId="13" hidden="1">{"'gráf jan00'!$A$1:$AK$41"}</definedName>
    <definedName name="disppaul2" localSheetId="11" hidden="1">{"'gráf jan00'!$A$1:$AK$41"}</definedName>
    <definedName name="disppaul2" localSheetId="10" hidden="1">{"'gráf jan00'!$A$1:$AK$41"}</definedName>
    <definedName name="disppaul2" localSheetId="9" hidden="1">{"'gráf jan00'!$A$1:$AK$41"}</definedName>
    <definedName name="disppaul2" localSheetId="8" hidden="1">{"'gráf jan00'!$A$1:$AK$41"}</definedName>
    <definedName name="disppaul2" localSheetId="7" hidden="1">{"'gráf jan00'!$A$1:$AK$41"}</definedName>
    <definedName name="disppaul2" localSheetId="33" hidden="1">{"'gráf jan00'!$A$1:$AK$41"}</definedName>
    <definedName name="disppaul2" localSheetId="32" hidden="1">{"'gráf jan00'!$A$1:$AK$41"}</definedName>
    <definedName name="disppaul2" localSheetId="31" hidden="1">{"'gráf jan00'!$A$1:$AK$41"}</definedName>
    <definedName name="disppaul2" localSheetId="29" hidden="1">{"'gráf jan00'!$A$1:$AK$41"}</definedName>
    <definedName name="disppaul2" localSheetId="28" hidden="1">{"'gráf jan00'!$A$1:$AK$41"}</definedName>
    <definedName name="disppaul2" localSheetId="27" hidden="1">{"'gráf jan00'!$A$1:$AK$41"}</definedName>
    <definedName name="disppaul2" localSheetId="24" hidden="1">{"'gráf jan00'!$A$1:$AK$41"}</definedName>
    <definedName name="disppaul2" localSheetId="26" hidden="1">{"'gráf jan00'!$A$1:$AK$41"}</definedName>
    <definedName name="disppaul2" localSheetId="23" hidden="1">{"'gráf jan00'!$A$1:$AK$41"}</definedName>
    <definedName name="disppaul2" localSheetId="22" hidden="1">{"'gráf jan00'!$A$1:$AK$41"}</definedName>
    <definedName name="disppaul2" localSheetId="19" hidden="1">{"'gráf jan00'!$A$1:$AK$41"}</definedName>
    <definedName name="disppaul2" localSheetId="21" hidden="1">{"'gráf jan00'!$A$1:$AK$41"}</definedName>
    <definedName name="disppaul2" localSheetId="20" hidden="1">{"'gráf jan00'!$A$1:$AK$41"}</definedName>
    <definedName name="disppaul2" localSheetId="18" hidden="1">{"'gráf jan00'!$A$1:$AK$41"}</definedName>
    <definedName name="disppaul2" localSheetId="17" hidden="1">{"'gráf jan00'!$A$1:$AK$41"}</definedName>
    <definedName name="disppaul2" localSheetId="15" hidden="1">{"'gráf jan00'!$A$1:$AK$41"}</definedName>
    <definedName name="disppaul2" localSheetId="12" hidden="1">{"'gráf jan00'!$A$1:$AK$41"}</definedName>
    <definedName name="disppaul2" localSheetId="38" hidden="1">{"'gráf jan00'!$A$1:$AK$41"}</definedName>
    <definedName name="disppaul2" localSheetId="37" hidden="1">{"'gráf jan00'!$A$1:$AK$41"}</definedName>
    <definedName name="disppaul2" localSheetId="36" hidden="1">{"'gráf jan00'!$A$1:$AK$41"}</definedName>
    <definedName name="disppaul2" localSheetId="34" hidden="1">{"'gráf jan00'!$A$1:$AK$41"}</definedName>
    <definedName name="disppaul2" localSheetId="35" hidden="1">{"'gráf jan00'!$A$1:$AK$41"}</definedName>
    <definedName name="disppaul2" localSheetId="30" hidden="1">{"'gráf jan00'!$A$1:$AK$41"}</definedName>
    <definedName name="disppaul2" hidden="1">{"'gráf jan00'!$A$1:$AK$41"}</definedName>
    <definedName name="disppaul4" localSheetId="25" hidden="1">{"'gráf jan00'!$A$1:$AK$41"}</definedName>
    <definedName name="disppaul4" localSheetId="16" hidden="1">{"'gráf jan00'!$A$1:$AK$41"}</definedName>
    <definedName name="disppaul4" localSheetId="14" hidden="1">{"'gráf jan00'!$A$1:$AK$41"}</definedName>
    <definedName name="disppaul4" localSheetId="13" hidden="1">{"'gráf jan00'!$A$1:$AK$41"}</definedName>
    <definedName name="disppaul4" localSheetId="11" hidden="1">{"'gráf jan00'!$A$1:$AK$41"}</definedName>
    <definedName name="disppaul4" localSheetId="10" hidden="1">{"'gráf jan00'!$A$1:$AK$41"}</definedName>
    <definedName name="disppaul4" localSheetId="9" hidden="1">{"'gráf jan00'!$A$1:$AK$41"}</definedName>
    <definedName name="disppaul4" localSheetId="8" hidden="1">{"'gráf jan00'!$A$1:$AK$41"}</definedName>
    <definedName name="disppaul4" localSheetId="7" hidden="1">{"'gráf jan00'!$A$1:$AK$41"}</definedName>
    <definedName name="disppaul4" localSheetId="33" hidden="1">{"'gráf jan00'!$A$1:$AK$41"}</definedName>
    <definedName name="disppaul4" localSheetId="32" hidden="1">{"'gráf jan00'!$A$1:$AK$41"}</definedName>
    <definedName name="disppaul4" localSheetId="31" hidden="1">{"'gráf jan00'!$A$1:$AK$41"}</definedName>
    <definedName name="disppaul4" localSheetId="29" hidden="1">{"'gráf jan00'!$A$1:$AK$41"}</definedName>
    <definedName name="disppaul4" localSheetId="28" hidden="1">{"'gráf jan00'!$A$1:$AK$41"}</definedName>
    <definedName name="disppaul4" localSheetId="27" hidden="1">{"'gráf jan00'!$A$1:$AK$41"}</definedName>
    <definedName name="disppaul4" localSheetId="24" hidden="1">{"'gráf jan00'!$A$1:$AK$41"}</definedName>
    <definedName name="disppaul4" localSheetId="26" hidden="1">{"'gráf jan00'!$A$1:$AK$41"}</definedName>
    <definedName name="disppaul4" localSheetId="23" hidden="1">{"'gráf jan00'!$A$1:$AK$41"}</definedName>
    <definedName name="disppaul4" localSheetId="22" hidden="1">{"'gráf jan00'!$A$1:$AK$41"}</definedName>
    <definedName name="disppaul4" localSheetId="19" hidden="1">{"'gráf jan00'!$A$1:$AK$41"}</definedName>
    <definedName name="disppaul4" localSheetId="21" hidden="1">{"'gráf jan00'!$A$1:$AK$41"}</definedName>
    <definedName name="disppaul4" localSheetId="20" hidden="1">{"'gráf jan00'!$A$1:$AK$41"}</definedName>
    <definedName name="disppaul4" localSheetId="18" hidden="1">{"'gráf jan00'!$A$1:$AK$41"}</definedName>
    <definedName name="disppaul4" localSheetId="17" hidden="1">{"'gráf jan00'!$A$1:$AK$41"}</definedName>
    <definedName name="disppaul4" localSheetId="15" hidden="1">{"'gráf jan00'!$A$1:$AK$41"}</definedName>
    <definedName name="disppaul4" localSheetId="12" hidden="1">{"'gráf jan00'!$A$1:$AK$41"}</definedName>
    <definedName name="disppaul4" localSheetId="38" hidden="1">{"'gráf jan00'!$A$1:$AK$41"}</definedName>
    <definedName name="disppaul4" localSheetId="37" hidden="1">{"'gráf jan00'!$A$1:$AK$41"}</definedName>
    <definedName name="disppaul4" localSheetId="36" hidden="1">{"'gráf jan00'!$A$1:$AK$41"}</definedName>
    <definedName name="disppaul4" localSheetId="34" hidden="1">{"'gráf jan00'!$A$1:$AK$41"}</definedName>
    <definedName name="disppaul4" localSheetId="35" hidden="1">{"'gráf jan00'!$A$1:$AK$41"}</definedName>
    <definedName name="disppaul4" localSheetId="30" hidden="1">{"'gráf jan00'!$A$1:$AK$41"}</definedName>
    <definedName name="disppaul4" hidden="1">{"'gráf jan00'!$A$1:$AK$41"}</definedName>
    <definedName name="DispTelGASAG" localSheetId="25" hidden="1">{"'teste'!$B$2:$R$49"}</definedName>
    <definedName name="DispTelGASAG" localSheetId="16" hidden="1">{"'teste'!$B$2:$R$49"}</definedName>
    <definedName name="DispTelGASAG" localSheetId="14" hidden="1">{"'teste'!$B$2:$R$49"}</definedName>
    <definedName name="DispTelGASAG" localSheetId="13" hidden="1">{"'teste'!$B$2:$R$49"}</definedName>
    <definedName name="DispTelGASAG" localSheetId="11" hidden="1">{"'teste'!$B$2:$R$49"}</definedName>
    <definedName name="DispTelGASAG" localSheetId="10" hidden="1">{"'teste'!$B$2:$R$49"}</definedName>
    <definedName name="DispTelGASAG" localSheetId="9" hidden="1">{"'teste'!$B$2:$R$49"}</definedName>
    <definedName name="DispTelGASAG" localSheetId="8" hidden="1">{"'teste'!$B$2:$R$49"}</definedName>
    <definedName name="DispTelGASAG" localSheetId="7" hidden="1">{"'teste'!$B$2:$R$49"}</definedName>
    <definedName name="DispTelGASAG" localSheetId="33" hidden="1">{"'teste'!$B$2:$R$49"}</definedName>
    <definedName name="DispTelGASAG" localSheetId="32" hidden="1">{"'teste'!$B$2:$R$49"}</definedName>
    <definedName name="DispTelGASAG" localSheetId="31" hidden="1">{"'teste'!$B$2:$R$49"}</definedName>
    <definedName name="DispTelGASAG" localSheetId="29" hidden="1">{"'teste'!$B$2:$R$49"}</definedName>
    <definedName name="DispTelGASAG" localSheetId="28" hidden="1">{"'teste'!$B$2:$R$49"}</definedName>
    <definedName name="DispTelGASAG" localSheetId="27" hidden="1">{"'teste'!$B$2:$R$49"}</definedName>
    <definedName name="DispTelGASAG" localSheetId="24" hidden="1">{"'teste'!$B$2:$R$49"}</definedName>
    <definedName name="DispTelGASAG" localSheetId="26" hidden="1">{"'teste'!$B$2:$R$49"}</definedName>
    <definedName name="DispTelGASAG" localSheetId="23" hidden="1">{"'teste'!$B$2:$R$49"}</definedName>
    <definedName name="DispTelGASAG" localSheetId="22" hidden="1">{"'teste'!$B$2:$R$49"}</definedName>
    <definedName name="DispTelGASAG" localSheetId="19" hidden="1">{"'teste'!$B$2:$R$49"}</definedName>
    <definedName name="DispTelGASAG" localSheetId="21" hidden="1">{"'teste'!$B$2:$R$49"}</definedName>
    <definedName name="DispTelGASAG" localSheetId="20" hidden="1">{"'teste'!$B$2:$R$49"}</definedName>
    <definedName name="DispTelGASAG" localSheetId="18" hidden="1">{"'teste'!$B$2:$R$49"}</definedName>
    <definedName name="DispTelGASAG" localSheetId="17" hidden="1">{"'teste'!$B$2:$R$49"}</definedName>
    <definedName name="DispTelGASAG" localSheetId="15" hidden="1">{"'teste'!$B$2:$R$49"}</definedName>
    <definedName name="DispTelGASAG" localSheetId="12" hidden="1">{"'teste'!$B$2:$R$49"}</definedName>
    <definedName name="DispTelGASAG" localSheetId="38" hidden="1">{"'teste'!$B$2:$R$49"}</definedName>
    <definedName name="DispTelGASAG" localSheetId="37" hidden="1">{"'teste'!$B$2:$R$49"}</definedName>
    <definedName name="DispTelGASAG" localSheetId="36" hidden="1">{"'teste'!$B$2:$R$49"}</definedName>
    <definedName name="DispTelGASAG" localSheetId="34" hidden="1">{"'teste'!$B$2:$R$49"}</definedName>
    <definedName name="DispTelGASAG" localSheetId="35" hidden="1">{"'teste'!$B$2:$R$49"}</definedName>
    <definedName name="DispTelGASAG" localSheetId="30" hidden="1">{"'teste'!$B$2:$R$49"}</definedName>
    <definedName name="DispTelGASAG" hidden="1">{"'teste'!$B$2:$R$49"}</definedName>
    <definedName name="DISS">#REF!</definedName>
    <definedName name="ditf" localSheetId="25" hidden="1">{"'CptDifn'!$AA$32:$AG$32"}</definedName>
    <definedName name="ditf" localSheetId="16" hidden="1">{"'CptDifn'!$AA$32:$AG$32"}</definedName>
    <definedName name="ditf" localSheetId="14" hidden="1">{"'CptDifn'!$AA$32:$AG$32"}</definedName>
    <definedName name="ditf" localSheetId="13" hidden="1">{"'CptDifn'!$AA$32:$AG$32"}</definedName>
    <definedName name="ditf" localSheetId="11" hidden="1">{"'CptDifn'!$AA$32:$AG$32"}</definedName>
    <definedName name="ditf" localSheetId="10" hidden="1">{"'CptDifn'!$AA$32:$AG$32"}</definedName>
    <definedName name="ditf" localSheetId="9" hidden="1">{"'CptDifn'!$AA$32:$AG$32"}</definedName>
    <definedName name="ditf" localSheetId="8" hidden="1">{"'CptDifn'!$AA$32:$AG$32"}</definedName>
    <definedName name="ditf" localSheetId="7" hidden="1">{"'CptDifn'!$AA$32:$AG$32"}</definedName>
    <definedName name="ditf" localSheetId="33" hidden="1">{"'CptDifn'!$AA$32:$AG$32"}</definedName>
    <definedName name="ditf" localSheetId="32" hidden="1">{"'CptDifn'!$AA$32:$AG$32"}</definedName>
    <definedName name="ditf" localSheetId="31" hidden="1">{"'CptDifn'!$AA$32:$AG$32"}</definedName>
    <definedName name="ditf" localSheetId="29" hidden="1">{"'CptDifn'!$AA$32:$AG$32"}</definedName>
    <definedName name="ditf" localSheetId="28" hidden="1">{"'CptDifn'!$AA$32:$AG$32"}</definedName>
    <definedName name="ditf" localSheetId="27" hidden="1">{"'CptDifn'!$AA$32:$AG$32"}</definedName>
    <definedName name="ditf" localSheetId="24" hidden="1">{"'CptDifn'!$AA$32:$AG$32"}</definedName>
    <definedName name="ditf" localSheetId="26" hidden="1">{"'CptDifn'!$AA$32:$AG$32"}</definedName>
    <definedName name="ditf" localSheetId="23" hidden="1">{"'CptDifn'!$AA$32:$AG$32"}</definedName>
    <definedName name="ditf" localSheetId="22" hidden="1">{"'CptDifn'!$AA$32:$AG$32"}</definedName>
    <definedName name="ditf" localSheetId="19" hidden="1">{"'CptDifn'!$AA$32:$AG$32"}</definedName>
    <definedName name="ditf" localSheetId="21" hidden="1">{"'CptDifn'!$AA$32:$AG$32"}</definedName>
    <definedName name="ditf" localSheetId="20" hidden="1">{"'CptDifn'!$AA$32:$AG$32"}</definedName>
    <definedName name="ditf" localSheetId="18" hidden="1">{"'CptDifn'!$AA$32:$AG$32"}</definedName>
    <definedName name="ditf" localSheetId="17" hidden="1">{"'CptDifn'!$AA$32:$AG$32"}</definedName>
    <definedName name="ditf" localSheetId="15" hidden="1">{"'CptDifn'!$AA$32:$AG$32"}</definedName>
    <definedName name="ditf" localSheetId="12" hidden="1">{"'CptDifn'!$AA$32:$AG$32"}</definedName>
    <definedName name="ditf" localSheetId="38" hidden="1">{"'CptDifn'!$AA$32:$AG$32"}</definedName>
    <definedName name="ditf" localSheetId="37" hidden="1">{"'CptDifn'!$AA$32:$AG$32"}</definedName>
    <definedName name="ditf" localSheetId="36" hidden="1">{"'CptDifn'!$AA$32:$AG$32"}</definedName>
    <definedName name="ditf" localSheetId="34" hidden="1">{"'CptDifn'!$AA$32:$AG$32"}</definedName>
    <definedName name="ditf" localSheetId="35" hidden="1">{"'CptDifn'!$AA$32:$AG$32"}</definedName>
    <definedName name="ditf" localSheetId="30" hidden="1">{"'CptDifn'!$AA$32:$AG$32"}</definedName>
    <definedName name="ditf" hidden="1">{"'CptDifn'!$AA$32:$AG$32"}</definedName>
    <definedName name="dksojd" localSheetId="25" hidden="1">{#N/A,#N/A,FALSE,"PCOL"}</definedName>
    <definedName name="dksojd" localSheetId="16" hidden="1">{#N/A,#N/A,FALSE,"PCOL"}</definedName>
    <definedName name="dksojd" localSheetId="14" hidden="1">{#N/A,#N/A,FALSE,"PCOL"}</definedName>
    <definedName name="dksojd" localSheetId="13" hidden="1">{#N/A,#N/A,FALSE,"PCOL"}</definedName>
    <definedName name="dksojd" localSheetId="11" hidden="1">{#N/A,#N/A,FALSE,"PCOL"}</definedName>
    <definedName name="dksojd" localSheetId="10" hidden="1">{#N/A,#N/A,FALSE,"PCOL"}</definedName>
    <definedName name="dksojd" localSheetId="9" hidden="1">{#N/A,#N/A,FALSE,"PCOL"}</definedName>
    <definedName name="dksojd" localSheetId="8" hidden="1">{#N/A,#N/A,FALSE,"PCOL"}</definedName>
    <definedName name="dksojd" localSheetId="7" hidden="1">{#N/A,#N/A,FALSE,"PCOL"}</definedName>
    <definedName name="dksojd" localSheetId="33" hidden="1">{#N/A,#N/A,FALSE,"PCOL"}</definedName>
    <definedName name="dksojd" localSheetId="32" hidden="1">{#N/A,#N/A,FALSE,"PCOL"}</definedName>
    <definedName name="dksojd" localSheetId="31" hidden="1">{#N/A,#N/A,FALSE,"PCOL"}</definedName>
    <definedName name="dksojd" localSheetId="29" hidden="1">{#N/A,#N/A,FALSE,"PCOL"}</definedName>
    <definedName name="dksojd" localSheetId="28" hidden="1">{#N/A,#N/A,FALSE,"PCOL"}</definedName>
    <definedName name="dksojd" localSheetId="27" hidden="1">{#N/A,#N/A,FALSE,"PCOL"}</definedName>
    <definedName name="dksojd" localSheetId="24" hidden="1">{#N/A,#N/A,FALSE,"PCOL"}</definedName>
    <definedName name="dksojd" localSheetId="26" hidden="1">{#N/A,#N/A,FALSE,"PCOL"}</definedName>
    <definedName name="dksojd" localSheetId="23" hidden="1">{#N/A,#N/A,FALSE,"PCOL"}</definedName>
    <definedName name="dksojd" localSheetId="22" hidden="1">{#N/A,#N/A,FALSE,"PCOL"}</definedName>
    <definedName name="dksojd" localSheetId="19" hidden="1">{#N/A,#N/A,FALSE,"PCOL"}</definedName>
    <definedName name="dksojd" localSheetId="21" hidden="1">{#N/A,#N/A,FALSE,"PCOL"}</definedName>
    <definedName name="dksojd" localSheetId="20" hidden="1">{#N/A,#N/A,FALSE,"PCOL"}</definedName>
    <definedName name="dksojd" localSheetId="18" hidden="1">{#N/A,#N/A,FALSE,"PCOL"}</definedName>
    <definedName name="dksojd" localSheetId="17" hidden="1">{#N/A,#N/A,FALSE,"PCOL"}</definedName>
    <definedName name="dksojd" localSheetId="15" hidden="1">{#N/A,#N/A,FALSE,"PCOL"}</definedName>
    <definedName name="dksojd" localSheetId="12" hidden="1">{#N/A,#N/A,FALSE,"PCOL"}</definedName>
    <definedName name="dksojd" localSheetId="38" hidden="1">{#N/A,#N/A,FALSE,"PCOL"}</definedName>
    <definedName name="dksojd" localSheetId="37" hidden="1">{#N/A,#N/A,FALSE,"PCOL"}</definedName>
    <definedName name="dksojd" localSheetId="36" hidden="1">{#N/A,#N/A,FALSE,"PCOL"}</definedName>
    <definedName name="dksojd" localSheetId="34" hidden="1">{#N/A,#N/A,FALSE,"PCOL"}</definedName>
    <definedName name="dksojd" localSheetId="35" hidden="1">{#N/A,#N/A,FALSE,"PCOL"}</definedName>
    <definedName name="dksojd" localSheetId="30" hidden="1">{#N/A,#N/A,FALSE,"PCOL"}</definedName>
    <definedName name="dksojd" hidden="1">{#N/A,#N/A,FALSE,"PCOL"}</definedName>
    <definedName name="DM">#REF!</definedName>
    <definedName name="Dn">#REF!</definedName>
    <definedName name="dng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">#REF!</definedName>
    <definedName name="DOCAS">#REF!</definedName>
    <definedName name="DOCUMENTO">#REF!</definedName>
    <definedName name="DOCUMENTOS">#REF!</definedName>
    <definedName name="DOI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T">#REF!</definedName>
    <definedName name="DOLAR">#REF!</definedName>
    <definedName name="Dólar">#REF!</definedName>
    <definedName name="Dólar1">#REF!</definedName>
    <definedName name="Drafting_India_Sell">#REF!</definedName>
    <definedName name="drain">#REF!</definedName>
    <definedName name="DRE">#REF!</definedName>
    <definedName name="DREMA">#REF!</definedName>
    <definedName name="DRENAGE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_1">#REF!</definedName>
    <definedName name="DRENAGEM_1_2">#REF!</definedName>
    <definedName name="DRENAGEM_1_3">#REF!</definedName>
    <definedName name="DRENAGEM_2">#REF!</definedName>
    <definedName name="DRENAGEM_3">#REF!</definedName>
    <definedName name="DRENAGEM_4">#REF!</definedName>
    <definedName name="ds">#REF!</definedName>
    <definedName name="DSAD" localSheetId="25" hidden="1">{"'REL CUSTODIF'!$B$1:$H$72"}</definedName>
    <definedName name="DSAD" localSheetId="16" hidden="1">{"'REL CUSTODIF'!$B$1:$H$72"}</definedName>
    <definedName name="DSAD" localSheetId="14" hidden="1">{"'REL CUSTODIF'!$B$1:$H$72"}</definedName>
    <definedName name="DSAD" localSheetId="13" hidden="1">{"'REL CUSTODIF'!$B$1:$H$72"}</definedName>
    <definedName name="DSAD" localSheetId="11" hidden="1">{"'REL CUSTODIF'!$B$1:$H$72"}</definedName>
    <definedName name="DSAD" localSheetId="10" hidden="1">{"'REL CUSTODIF'!$B$1:$H$72"}</definedName>
    <definedName name="DSAD" localSheetId="9" hidden="1">{"'REL CUSTODIF'!$B$1:$H$72"}</definedName>
    <definedName name="DSAD" localSheetId="8" hidden="1">{"'REL CUSTODIF'!$B$1:$H$72"}</definedName>
    <definedName name="DSAD" localSheetId="7" hidden="1">{"'REL CUSTODIF'!$B$1:$H$72"}</definedName>
    <definedName name="DSAD" localSheetId="33" hidden="1">{"'REL CUSTODIF'!$B$1:$H$72"}</definedName>
    <definedName name="DSAD" localSheetId="32" hidden="1">{"'REL CUSTODIF'!$B$1:$H$72"}</definedName>
    <definedName name="DSAD" localSheetId="31" hidden="1">{"'REL CUSTODIF'!$B$1:$H$72"}</definedName>
    <definedName name="DSAD" localSheetId="29" hidden="1">{"'REL CUSTODIF'!$B$1:$H$72"}</definedName>
    <definedName name="DSAD" localSheetId="28" hidden="1">{"'REL CUSTODIF'!$B$1:$H$72"}</definedName>
    <definedName name="DSAD" localSheetId="27" hidden="1">{"'REL CUSTODIF'!$B$1:$H$72"}</definedName>
    <definedName name="DSAD" localSheetId="24" hidden="1">{"'REL CUSTODIF'!$B$1:$H$72"}</definedName>
    <definedName name="DSAD" localSheetId="26" hidden="1">{"'REL CUSTODIF'!$B$1:$H$72"}</definedName>
    <definedName name="DSAD" localSheetId="23" hidden="1">{"'REL CUSTODIF'!$B$1:$H$72"}</definedName>
    <definedName name="DSAD" localSheetId="22" hidden="1">{"'REL CUSTODIF'!$B$1:$H$72"}</definedName>
    <definedName name="DSAD" localSheetId="19" hidden="1">{"'REL CUSTODIF'!$B$1:$H$72"}</definedName>
    <definedName name="DSAD" localSheetId="21" hidden="1">{"'REL CUSTODIF'!$B$1:$H$72"}</definedName>
    <definedName name="DSAD" localSheetId="20" hidden="1">{"'REL CUSTODIF'!$B$1:$H$72"}</definedName>
    <definedName name="DSAD" localSheetId="18" hidden="1">{"'REL CUSTODIF'!$B$1:$H$72"}</definedName>
    <definedName name="DSAD" localSheetId="17" hidden="1">{"'REL CUSTODIF'!$B$1:$H$72"}</definedName>
    <definedName name="DSAD" localSheetId="15" hidden="1">{"'REL CUSTODIF'!$B$1:$H$72"}</definedName>
    <definedName name="DSAD" localSheetId="12" hidden="1">{"'REL CUSTODIF'!$B$1:$H$72"}</definedName>
    <definedName name="DSAD" localSheetId="38" hidden="1">{"'REL CUSTODIF'!$B$1:$H$72"}</definedName>
    <definedName name="DSAD" localSheetId="37" hidden="1">{"'REL CUSTODIF'!$B$1:$H$72"}</definedName>
    <definedName name="DSAD" localSheetId="36" hidden="1">{"'REL CUSTODIF'!$B$1:$H$72"}</definedName>
    <definedName name="DSAD" localSheetId="34" hidden="1">{"'REL CUSTODIF'!$B$1:$H$72"}</definedName>
    <definedName name="DSAD" localSheetId="35" hidden="1">{"'REL CUSTODIF'!$B$1:$H$72"}</definedName>
    <definedName name="DSAD" localSheetId="30" hidden="1">{"'REL CUSTODIF'!$B$1:$H$72"}</definedName>
    <definedName name="DSAD" hidden="1">{"'REL CUSTODIF'!$B$1:$H$72"}</definedName>
    <definedName name="dsadswd" localSheetId="25" hidden="1">{"'REL CUSTODIF'!$B$1:$H$72"}</definedName>
    <definedName name="dsadswd" localSheetId="16" hidden="1">{"'REL CUSTODIF'!$B$1:$H$72"}</definedName>
    <definedName name="dsadswd" localSheetId="14" hidden="1">{"'REL CUSTODIF'!$B$1:$H$72"}</definedName>
    <definedName name="dsadswd" localSheetId="13" hidden="1">{"'REL CUSTODIF'!$B$1:$H$72"}</definedName>
    <definedName name="dsadswd" localSheetId="11" hidden="1">{"'REL CUSTODIF'!$B$1:$H$72"}</definedName>
    <definedName name="dsadswd" localSheetId="10" hidden="1">{"'REL CUSTODIF'!$B$1:$H$72"}</definedName>
    <definedName name="dsadswd" localSheetId="9" hidden="1">{"'REL CUSTODIF'!$B$1:$H$72"}</definedName>
    <definedName name="dsadswd" localSheetId="8" hidden="1">{"'REL CUSTODIF'!$B$1:$H$72"}</definedName>
    <definedName name="dsadswd" localSheetId="7" hidden="1">{"'REL CUSTODIF'!$B$1:$H$72"}</definedName>
    <definedName name="dsadswd" localSheetId="33" hidden="1">{"'REL CUSTODIF'!$B$1:$H$72"}</definedName>
    <definedName name="dsadswd" localSheetId="32" hidden="1">{"'REL CUSTODIF'!$B$1:$H$72"}</definedName>
    <definedName name="dsadswd" localSheetId="31" hidden="1">{"'REL CUSTODIF'!$B$1:$H$72"}</definedName>
    <definedName name="dsadswd" localSheetId="29" hidden="1">{"'REL CUSTODIF'!$B$1:$H$72"}</definedName>
    <definedName name="dsadswd" localSheetId="28" hidden="1">{"'REL CUSTODIF'!$B$1:$H$72"}</definedName>
    <definedName name="dsadswd" localSheetId="27" hidden="1">{"'REL CUSTODIF'!$B$1:$H$72"}</definedName>
    <definedName name="dsadswd" localSheetId="24" hidden="1">{"'REL CUSTODIF'!$B$1:$H$72"}</definedName>
    <definedName name="dsadswd" localSheetId="26" hidden="1">{"'REL CUSTODIF'!$B$1:$H$72"}</definedName>
    <definedName name="dsadswd" localSheetId="23" hidden="1">{"'REL CUSTODIF'!$B$1:$H$72"}</definedName>
    <definedName name="dsadswd" localSheetId="22" hidden="1">{"'REL CUSTODIF'!$B$1:$H$72"}</definedName>
    <definedName name="dsadswd" localSheetId="19" hidden="1">{"'REL CUSTODIF'!$B$1:$H$72"}</definedName>
    <definedName name="dsadswd" localSheetId="21" hidden="1">{"'REL CUSTODIF'!$B$1:$H$72"}</definedName>
    <definedName name="dsadswd" localSheetId="20" hidden="1">{"'REL CUSTODIF'!$B$1:$H$72"}</definedName>
    <definedName name="dsadswd" localSheetId="18" hidden="1">{"'REL CUSTODIF'!$B$1:$H$72"}</definedName>
    <definedName name="dsadswd" localSheetId="17" hidden="1">{"'REL CUSTODIF'!$B$1:$H$72"}</definedName>
    <definedName name="dsadswd" localSheetId="15" hidden="1">{"'REL CUSTODIF'!$B$1:$H$72"}</definedName>
    <definedName name="dsadswd" localSheetId="12" hidden="1">{"'REL CUSTODIF'!$B$1:$H$72"}</definedName>
    <definedName name="dsadswd" localSheetId="38" hidden="1">{"'REL CUSTODIF'!$B$1:$H$72"}</definedName>
    <definedName name="dsadswd" localSheetId="37" hidden="1">{"'REL CUSTODIF'!$B$1:$H$72"}</definedName>
    <definedName name="dsadswd" localSheetId="36" hidden="1">{"'REL CUSTODIF'!$B$1:$H$72"}</definedName>
    <definedName name="dsadswd" localSheetId="34" hidden="1">{"'REL CUSTODIF'!$B$1:$H$72"}</definedName>
    <definedName name="dsadswd" localSheetId="35" hidden="1">{"'REL CUSTODIF'!$B$1:$H$72"}</definedName>
    <definedName name="dsadswd" localSheetId="30" hidden="1">{"'REL CUSTODIF'!$B$1:$H$72"}</definedName>
    <definedName name="dsadswd" hidden="1">{"'REL CUSTODIF'!$B$1:$H$72"}</definedName>
    <definedName name="dsda" localSheetId="25" hidden="1">{#N/A,#N/A,TRUE,"indice";#N/A,#N/A,TRUE,"indicadores";#N/A,#N/A,TRUE,"comentarios"}</definedName>
    <definedName name="dsda" localSheetId="16" hidden="1">{#N/A,#N/A,TRUE,"indice";#N/A,#N/A,TRUE,"indicadores";#N/A,#N/A,TRUE,"comentarios"}</definedName>
    <definedName name="dsda" localSheetId="14" hidden="1">{#N/A,#N/A,TRUE,"indice";#N/A,#N/A,TRUE,"indicadores";#N/A,#N/A,TRUE,"comentarios"}</definedName>
    <definedName name="dsda" localSheetId="13" hidden="1">{#N/A,#N/A,TRUE,"indice";#N/A,#N/A,TRUE,"indicadores";#N/A,#N/A,TRUE,"comentarios"}</definedName>
    <definedName name="dsda" localSheetId="11" hidden="1">{#N/A,#N/A,TRUE,"indice";#N/A,#N/A,TRUE,"indicadores";#N/A,#N/A,TRUE,"comentarios"}</definedName>
    <definedName name="dsda" localSheetId="10" hidden="1">{#N/A,#N/A,TRUE,"indice";#N/A,#N/A,TRUE,"indicadores";#N/A,#N/A,TRUE,"comentarios"}</definedName>
    <definedName name="dsda" localSheetId="9" hidden="1">{#N/A,#N/A,TRUE,"indice";#N/A,#N/A,TRUE,"indicadores";#N/A,#N/A,TRUE,"comentarios"}</definedName>
    <definedName name="dsda" localSheetId="8" hidden="1">{#N/A,#N/A,TRUE,"indice";#N/A,#N/A,TRUE,"indicadores";#N/A,#N/A,TRUE,"comentarios"}</definedName>
    <definedName name="dsda" localSheetId="7" hidden="1">{#N/A,#N/A,TRUE,"indice";#N/A,#N/A,TRUE,"indicadores";#N/A,#N/A,TRUE,"comentarios"}</definedName>
    <definedName name="dsda" localSheetId="33" hidden="1">{#N/A,#N/A,TRUE,"indice";#N/A,#N/A,TRUE,"indicadores";#N/A,#N/A,TRUE,"comentarios"}</definedName>
    <definedName name="dsda" localSheetId="32" hidden="1">{#N/A,#N/A,TRUE,"indice";#N/A,#N/A,TRUE,"indicadores";#N/A,#N/A,TRUE,"comentarios"}</definedName>
    <definedName name="dsda" localSheetId="31" hidden="1">{#N/A,#N/A,TRUE,"indice";#N/A,#N/A,TRUE,"indicadores";#N/A,#N/A,TRUE,"comentarios"}</definedName>
    <definedName name="dsda" localSheetId="29" hidden="1">{#N/A,#N/A,TRUE,"indice";#N/A,#N/A,TRUE,"indicadores";#N/A,#N/A,TRUE,"comentarios"}</definedName>
    <definedName name="dsda" localSheetId="28" hidden="1">{#N/A,#N/A,TRUE,"indice";#N/A,#N/A,TRUE,"indicadores";#N/A,#N/A,TRUE,"comentarios"}</definedName>
    <definedName name="dsda" localSheetId="27" hidden="1">{#N/A,#N/A,TRUE,"indice";#N/A,#N/A,TRUE,"indicadores";#N/A,#N/A,TRUE,"comentarios"}</definedName>
    <definedName name="dsda" localSheetId="24" hidden="1">{#N/A,#N/A,TRUE,"indice";#N/A,#N/A,TRUE,"indicadores";#N/A,#N/A,TRUE,"comentarios"}</definedName>
    <definedName name="dsda" localSheetId="26" hidden="1">{#N/A,#N/A,TRUE,"indice";#N/A,#N/A,TRUE,"indicadores";#N/A,#N/A,TRUE,"comentarios"}</definedName>
    <definedName name="dsda" localSheetId="23" hidden="1">{#N/A,#N/A,TRUE,"indice";#N/A,#N/A,TRUE,"indicadores";#N/A,#N/A,TRUE,"comentarios"}</definedName>
    <definedName name="dsda" localSheetId="22" hidden="1">{#N/A,#N/A,TRUE,"indice";#N/A,#N/A,TRUE,"indicadores";#N/A,#N/A,TRUE,"comentarios"}</definedName>
    <definedName name="dsda" localSheetId="19" hidden="1">{#N/A,#N/A,TRUE,"indice";#N/A,#N/A,TRUE,"indicadores";#N/A,#N/A,TRUE,"comentarios"}</definedName>
    <definedName name="dsda" localSheetId="21" hidden="1">{#N/A,#N/A,TRUE,"indice";#N/A,#N/A,TRUE,"indicadores";#N/A,#N/A,TRUE,"comentarios"}</definedName>
    <definedName name="dsda" localSheetId="20" hidden="1">{#N/A,#N/A,TRUE,"indice";#N/A,#N/A,TRUE,"indicadores";#N/A,#N/A,TRUE,"comentarios"}</definedName>
    <definedName name="dsda" localSheetId="18" hidden="1">{#N/A,#N/A,TRUE,"indice";#N/A,#N/A,TRUE,"indicadores";#N/A,#N/A,TRUE,"comentarios"}</definedName>
    <definedName name="dsda" localSheetId="17" hidden="1">{#N/A,#N/A,TRUE,"indice";#N/A,#N/A,TRUE,"indicadores";#N/A,#N/A,TRUE,"comentarios"}</definedName>
    <definedName name="dsda" localSheetId="15" hidden="1">{#N/A,#N/A,TRUE,"indice";#N/A,#N/A,TRUE,"indicadores";#N/A,#N/A,TRUE,"comentarios"}</definedName>
    <definedName name="dsda" localSheetId="12" hidden="1">{#N/A,#N/A,TRUE,"indice";#N/A,#N/A,TRUE,"indicadores";#N/A,#N/A,TRUE,"comentarios"}</definedName>
    <definedName name="dsda" localSheetId="38" hidden="1">{#N/A,#N/A,TRUE,"indice";#N/A,#N/A,TRUE,"indicadores";#N/A,#N/A,TRUE,"comentarios"}</definedName>
    <definedName name="dsda" localSheetId="37" hidden="1">{#N/A,#N/A,TRUE,"indice";#N/A,#N/A,TRUE,"indicadores";#N/A,#N/A,TRUE,"comentarios"}</definedName>
    <definedName name="dsda" localSheetId="36" hidden="1">{#N/A,#N/A,TRUE,"indice";#N/A,#N/A,TRUE,"indicadores";#N/A,#N/A,TRUE,"comentarios"}</definedName>
    <definedName name="dsda" localSheetId="34" hidden="1">{#N/A,#N/A,TRUE,"indice";#N/A,#N/A,TRUE,"indicadores";#N/A,#N/A,TRUE,"comentarios"}</definedName>
    <definedName name="dsda" localSheetId="35" hidden="1">{#N/A,#N/A,TRUE,"indice";#N/A,#N/A,TRUE,"indicadores";#N/A,#N/A,TRUE,"comentarios"}</definedName>
    <definedName name="dsda" localSheetId="30" hidden="1">{#N/A,#N/A,TRUE,"indice";#N/A,#N/A,TRUE,"indicadores";#N/A,#N/A,TRUE,"comentarios"}</definedName>
    <definedName name="dsda" hidden="1">{#N/A,#N/A,TRUE,"indice";#N/A,#N/A,TRUE,"indicadores";#N/A,#N/A,TRUE,"comentarios"}</definedName>
    <definedName name="dsfad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SDFDasf" localSheetId="25" hidden="1">{"'REL CUSTODIF'!$B$1:$H$72"}</definedName>
    <definedName name="DSFASDFDasf" localSheetId="16" hidden="1">{"'REL CUSTODIF'!$B$1:$H$72"}</definedName>
    <definedName name="DSFASDFDasf" localSheetId="14" hidden="1">{"'REL CUSTODIF'!$B$1:$H$72"}</definedName>
    <definedName name="DSFASDFDasf" localSheetId="13" hidden="1">{"'REL CUSTODIF'!$B$1:$H$72"}</definedName>
    <definedName name="DSFASDFDasf" localSheetId="11" hidden="1">{"'REL CUSTODIF'!$B$1:$H$72"}</definedName>
    <definedName name="DSFASDFDasf" localSheetId="10" hidden="1">{"'REL CUSTODIF'!$B$1:$H$72"}</definedName>
    <definedName name="DSFASDFDasf" localSheetId="9" hidden="1">{"'REL CUSTODIF'!$B$1:$H$72"}</definedName>
    <definedName name="DSFASDFDasf" localSheetId="8" hidden="1">{"'REL CUSTODIF'!$B$1:$H$72"}</definedName>
    <definedName name="DSFASDFDasf" localSheetId="7" hidden="1">{"'REL CUSTODIF'!$B$1:$H$72"}</definedName>
    <definedName name="DSFASDFDasf" localSheetId="33" hidden="1">{"'REL CUSTODIF'!$B$1:$H$72"}</definedName>
    <definedName name="DSFASDFDasf" localSheetId="32" hidden="1">{"'REL CUSTODIF'!$B$1:$H$72"}</definedName>
    <definedName name="DSFASDFDasf" localSheetId="31" hidden="1">{"'REL CUSTODIF'!$B$1:$H$72"}</definedName>
    <definedName name="DSFASDFDasf" localSheetId="29" hidden="1">{"'REL CUSTODIF'!$B$1:$H$72"}</definedName>
    <definedName name="DSFASDFDasf" localSheetId="28" hidden="1">{"'REL CUSTODIF'!$B$1:$H$72"}</definedName>
    <definedName name="DSFASDFDasf" localSheetId="27" hidden="1">{"'REL CUSTODIF'!$B$1:$H$72"}</definedName>
    <definedName name="DSFASDFDasf" localSheetId="24" hidden="1">{"'REL CUSTODIF'!$B$1:$H$72"}</definedName>
    <definedName name="DSFASDFDasf" localSheetId="26" hidden="1">{"'REL CUSTODIF'!$B$1:$H$72"}</definedName>
    <definedName name="DSFASDFDasf" localSheetId="23" hidden="1">{"'REL CUSTODIF'!$B$1:$H$72"}</definedName>
    <definedName name="DSFASDFDasf" localSheetId="22" hidden="1">{"'REL CUSTODIF'!$B$1:$H$72"}</definedName>
    <definedName name="DSFASDFDasf" localSheetId="19" hidden="1">{"'REL CUSTODIF'!$B$1:$H$72"}</definedName>
    <definedName name="DSFASDFDasf" localSheetId="21" hidden="1">{"'REL CUSTODIF'!$B$1:$H$72"}</definedName>
    <definedName name="DSFASDFDasf" localSheetId="20" hidden="1">{"'REL CUSTODIF'!$B$1:$H$72"}</definedName>
    <definedName name="DSFASDFDasf" localSheetId="18" hidden="1">{"'REL CUSTODIF'!$B$1:$H$72"}</definedName>
    <definedName name="DSFASDFDasf" localSheetId="17" hidden="1">{"'REL CUSTODIF'!$B$1:$H$72"}</definedName>
    <definedName name="DSFASDFDasf" localSheetId="15" hidden="1">{"'REL CUSTODIF'!$B$1:$H$72"}</definedName>
    <definedName name="DSFASDFDasf" localSheetId="12" hidden="1">{"'REL CUSTODIF'!$B$1:$H$72"}</definedName>
    <definedName name="DSFASDFDasf" localSheetId="38" hidden="1">{"'REL CUSTODIF'!$B$1:$H$72"}</definedName>
    <definedName name="DSFASDFDasf" localSheetId="37" hidden="1">{"'REL CUSTODIF'!$B$1:$H$72"}</definedName>
    <definedName name="DSFASDFDasf" localSheetId="36" hidden="1">{"'REL CUSTODIF'!$B$1:$H$72"}</definedName>
    <definedName name="DSFASDFDasf" localSheetId="34" hidden="1">{"'REL CUSTODIF'!$B$1:$H$72"}</definedName>
    <definedName name="DSFASDFDasf" localSheetId="35" hidden="1">{"'REL CUSTODIF'!$B$1:$H$72"}</definedName>
    <definedName name="DSFASDFDasf" localSheetId="30" hidden="1">{"'REL CUSTODIF'!$B$1:$H$72"}</definedName>
    <definedName name="DSFASDFDasf" hidden="1">{"'REL CUSTODIF'!$B$1:$H$72"}</definedName>
    <definedName name="dsfed" localSheetId="25" hidden="1">{"'REL CUSTODIF'!$B$1:$H$72"}</definedName>
    <definedName name="dsfed" localSheetId="16" hidden="1">{"'REL CUSTODIF'!$B$1:$H$72"}</definedName>
    <definedName name="dsfed" localSheetId="14" hidden="1">{"'REL CUSTODIF'!$B$1:$H$72"}</definedName>
    <definedName name="dsfed" localSheetId="13" hidden="1">{"'REL CUSTODIF'!$B$1:$H$72"}</definedName>
    <definedName name="dsfed" localSheetId="11" hidden="1">{"'REL CUSTODIF'!$B$1:$H$72"}</definedName>
    <definedName name="dsfed" localSheetId="10" hidden="1">{"'REL CUSTODIF'!$B$1:$H$72"}</definedName>
    <definedName name="dsfed" localSheetId="9" hidden="1">{"'REL CUSTODIF'!$B$1:$H$72"}</definedName>
    <definedName name="dsfed" localSheetId="8" hidden="1">{"'REL CUSTODIF'!$B$1:$H$72"}</definedName>
    <definedName name="dsfed" localSheetId="7" hidden="1">{"'REL CUSTODIF'!$B$1:$H$72"}</definedName>
    <definedName name="dsfed" localSheetId="33" hidden="1">{"'REL CUSTODIF'!$B$1:$H$72"}</definedName>
    <definedName name="dsfed" localSheetId="32" hidden="1">{"'REL CUSTODIF'!$B$1:$H$72"}</definedName>
    <definedName name="dsfed" localSheetId="31" hidden="1">{"'REL CUSTODIF'!$B$1:$H$72"}</definedName>
    <definedName name="dsfed" localSheetId="29" hidden="1">{"'REL CUSTODIF'!$B$1:$H$72"}</definedName>
    <definedName name="dsfed" localSheetId="28" hidden="1">{"'REL CUSTODIF'!$B$1:$H$72"}</definedName>
    <definedName name="dsfed" localSheetId="27" hidden="1">{"'REL CUSTODIF'!$B$1:$H$72"}</definedName>
    <definedName name="dsfed" localSheetId="24" hidden="1">{"'REL CUSTODIF'!$B$1:$H$72"}</definedName>
    <definedName name="dsfed" localSheetId="26" hidden="1">{"'REL CUSTODIF'!$B$1:$H$72"}</definedName>
    <definedName name="dsfed" localSheetId="23" hidden="1">{"'REL CUSTODIF'!$B$1:$H$72"}</definedName>
    <definedName name="dsfed" localSheetId="22" hidden="1">{"'REL CUSTODIF'!$B$1:$H$72"}</definedName>
    <definedName name="dsfed" localSheetId="19" hidden="1">{"'REL CUSTODIF'!$B$1:$H$72"}</definedName>
    <definedName name="dsfed" localSheetId="21" hidden="1">{"'REL CUSTODIF'!$B$1:$H$72"}</definedName>
    <definedName name="dsfed" localSheetId="20" hidden="1">{"'REL CUSTODIF'!$B$1:$H$72"}</definedName>
    <definedName name="dsfed" localSheetId="18" hidden="1">{"'REL CUSTODIF'!$B$1:$H$72"}</definedName>
    <definedName name="dsfed" localSheetId="17" hidden="1">{"'REL CUSTODIF'!$B$1:$H$72"}</definedName>
    <definedName name="dsfed" localSheetId="15" hidden="1">{"'REL CUSTODIF'!$B$1:$H$72"}</definedName>
    <definedName name="dsfed" localSheetId="12" hidden="1">{"'REL CUSTODIF'!$B$1:$H$72"}</definedName>
    <definedName name="dsfed" localSheetId="38" hidden="1">{"'REL CUSTODIF'!$B$1:$H$72"}</definedName>
    <definedName name="dsfed" localSheetId="37" hidden="1">{"'REL CUSTODIF'!$B$1:$H$72"}</definedName>
    <definedName name="dsfed" localSheetId="36" hidden="1">{"'REL CUSTODIF'!$B$1:$H$72"}</definedName>
    <definedName name="dsfed" localSheetId="34" hidden="1">{"'REL CUSTODIF'!$B$1:$H$72"}</definedName>
    <definedName name="dsfed" localSheetId="35" hidden="1">{"'REL CUSTODIF'!$B$1:$H$72"}</definedName>
    <definedName name="dsfed" localSheetId="30" hidden="1">{"'REL CUSTODIF'!$B$1:$H$72"}</definedName>
    <definedName name="dsfed" hidden="1">{"'REL CUSTODIF'!$B$1:$H$72"}</definedName>
    <definedName name="dsf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gsd" localSheetId="4" hidden="1">{#N/A,#N/A,FALSE,"Cronograma";#N/A,#N/A,FALSE,"Cronogr. 2"}</definedName>
    <definedName name="dsgsd" localSheetId="5" hidden="1">{#N/A,#N/A,FALSE,"Cronograma";#N/A,#N/A,FALSE,"Cronogr. 2"}</definedName>
    <definedName name="dsgsd" localSheetId="2" hidden="1">{#N/A,#N/A,FALSE,"Cronograma";#N/A,#N/A,FALSE,"Cronogr. 2"}</definedName>
    <definedName name="dsgsd" localSheetId="25" hidden="1">{#N/A,#N/A,FALSE,"Cronograma";#N/A,#N/A,FALSE,"Cronogr. 2"}</definedName>
    <definedName name="dsgsd" localSheetId="16" hidden="1">{#N/A,#N/A,FALSE,"Cronograma";#N/A,#N/A,FALSE,"Cronogr. 2"}</definedName>
    <definedName name="dsgsd" localSheetId="14" hidden="1">{#N/A,#N/A,FALSE,"Cronograma";#N/A,#N/A,FALSE,"Cronogr. 2"}</definedName>
    <definedName name="dsgsd" localSheetId="13" hidden="1">{#N/A,#N/A,FALSE,"Cronograma";#N/A,#N/A,FALSE,"Cronogr. 2"}</definedName>
    <definedName name="dsgsd" localSheetId="11" hidden="1">{#N/A,#N/A,FALSE,"Cronograma";#N/A,#N/A,FALSE,"Cronogr. 2"}</definedName>
    <definedName name="dsgsd" localSheetId="10" hidden="1">{#N/A,#N/A,FALSE,"Cronograma";#N/A,#N/A,FALSE,"Cronogr. 2"}</definedName>
    <definedName name="dsgsd" localSheetId="9" hidden="1">{#N/A,#N/A,FALSE,"Cronograma";#N/A,#N/A,FALSE,"Cronogr. 2"}</definedName>
    <definedName name="dsgsd" localSheetId="8" hidden="1">{#N/A,#N/A,FALSE,"Cronograma";#N/A,#N/A,FALSE,"Cronogr. 2"}</definedName>
    <definedName name="dsgsd" localSheetId="7" hidden="1">{#N/A,#N/A,FALSE,"Cronograma";#N/A,#N/A,FALSE,"Cronogr. 2"}</definedName>
    <definedName name="dsgsd" localSheetId="33" hidden="1">{#N/A,#N/A,FALSE,"Cronograma";#N/A,#N/A,FALSE,"Cronogr. 2"}</definedName>
    <definedName name="dsgsd" localSheetId="32" hidden="1">{#N/A,#N/A,FALSE,"Cronograma";#N/A,#N/A,FALSE,"Cronogr. 2"}</definedName>
    <definedName name="dsgsd" localSheetId="31" hidden="1">{#N/A,#N/A,FALSE,"Cronograma";#N/A,#N/A,FALSE,"Cronogr. 2"}</definedName>
    <definedName name="dsgsd" localSheetId="29" hidden="1">{#N/A,#N/A,FALSE,"Cronograma";#N/A,#N/A,FALSE,"Cronogr. 2"}</definedName>
    <definedName name="dsgsd" localSheetId="28" hidden="1">{#N/A,#N/A,FALSE,"Cronograma";#N/A,#N/A,FALSE,"Cronogr. 2"}</definedName>
    <definedName name="dsgsd" localSheetId="27" hidden="1">{#N/A,#N/A,FALSE,"Cronograma";#N/A,#N/A,FALSE,"Cronogr. 2"}</definedName>
    <definedName name="dsgsd" localSheetId="24" hidden="1">{#N/A,#N/A,FALSE,"Cronograma";#N/A,#N/A,FALSE,"Cronogr. 2"}</definedName>
    <definedName name="dsgsd" localSheetId="26" hidden="1">{#N/A,#N/A,FALSE,"Cronograma";#N/A,#N/A,FALSE,"Cronogr. 2"}</definedName>
    <definedName name="dsgsd" localSheetId="23" hidden="1">{#N/A,#N/A,FALSE,"Cronograma";#N/A,#N/A,FALSE,"Cronogr. 2"}</definedName>
    <definedName name="dsgsd" localSheetId="22" hidden="1">{#N/A,#N/A,FALSE,"Cronograma";#N/A,#N/A,FALSE,"Cronogr. 2"}</definedName>
    <definedName name="dsgsd" localSheetId="19" hidden="1">{#N/A,#N/A,FALSE,"Cronograma";#N/A,#N/A,FALSE,"Cronogr. 2"}</definedName>
    <definedName name="dsgsd" localSheetId="21" hidden="1">{#N/A,#N/A,FALSE,"Cronograma";#N/A,#N/A,FALSE,"Cronogr. 2"}</definedName>
    <definedName name="dsgsd" localSheetId="20" hidden="1">{#N/A,#N/A,FALSE,"Cronograma";#N/A,#N/A,FALSE,"Cronogr. 2"}</definedName>
    <definedName name="dsgsd" localSheetId="18" hidden="1">{#N/A,#N/A,FALSE,"Cronograma";#N/A,#N/A,FALSE,"Cronogr. 2"}</definedName>
    <definedName name="dsgsd" localSheetId="17" hidden="1">{#N/A,#N/A,FALSE,"Cronograma";#N/A,#N/A,FALSE,"Cronogr. 2"}</definedName>
    <definedName name="dsgsd" localSheetId="15" hidden="1">{#N/A,#N/A,FALSE,"Cronograma";#N/A,#N/A,FALSE,"Cronogr. 2"}</definedName>
    <definedName name="dsgsd" localSheetId="12" hidden="1">{#N/A,#N/A,FALSE,"Cronograma";#N/A,#N/A,FALSE,"Cronogr. 2"}</definedName>
    <definedName name="dsgsd" localSheetId="38" hidden="1">{#N/A,#N/A,FALSE,"Cronograma";#N/A,#N/A,FALSE,"Cronogr. 2"}</definedName>
    <definedName name="dsgsd" localSheetId="37" hidden="1">{#N/A,#N/A,FALSE,"Cronograma";#N/A,#N/A,FALSE,"Cronogr. 2"}</definedName>
    <definedName name="dsgsd" localSheetId="36" hidden="1">{#N/A,#N/A,FALSE,"Cronograma";#N/A,#N/A,FALSE,"Cronogr. 2"}</definedName>
    <definedName name="dsgsd" localSheetId="34" hidden="1">{#N/A,#N/A,FALSE,"Cronograma";#N/A,#N/A,FALSE,"Cronogr. 2"}</definedName>
    <definedName name="dsgsd" localSheetId="35" hidden="1">{#N/A,#N/A,FALSE,"Cronograma";#N/A,#N/A,FALSE,"Cronogr. 2"}</definedName>
    <definedName name="dsgsd" localSheetId="30" hidden="1">{#N/A,#N/A,FALSE,"Cronograma";#N/A,#N/A,FALSE,"Cronogr. 2"}</definedName>
    <definedName name="dsgsd" localSheetId="1" hidden="1">{#N/A,#N/A,FALSE,"Cronograma";#N/A,#N/A,FALSE,"Cronogr. 2"}</definedName>
    <definedName name="dsgsd" hidden="1">{#N/A,#N/A,FALSE,"Cronograma";#N/A,#N/A,FALSE,"Cronogr. 2"}</definedName>
    <definedName name="dsipaul" localSheetId="25" hidden="1">{"'gráf jan00'!$A$1:$AK$41"}</definedName>
    <definedName name="dsipaul" localSheetId="16" hidden="1">{"'gráf jan00'!$A$1:$AK$41"}</definedName>
    <definedName name="dsipaul" localSheetId="14" hidden="1">{"'gráf jan00'!$A$1:$AK$41"}</definedName>
    <definedName name="dsipaul" localSheetId="13" hidden="1">{"'gráf jan00'!$A$1:$AK$41"}</definedName>
    <definedName name="dsipaul" localSheetId="11" hidden="1">{"'gráf jan00'!$A$1:$AK$41"}</definedName>
    <definedName name="dsipaul" localSheetId="10" hidden="1">{"'gráf jan00'!$A$1:$AK$41"}</definedName>
    <definedName name="dsipaul" localSheetId="9" hidden="1">{"'gráf jan00'!$A$1:$AK$41"}</definedName>
    <definedName name="dsipaul" localSheetId="8" hidden="1">{"'gráf jan00'!$A$1:$AK$41"}</definedName>
    <definedName name="dsipaul" localSheetId="7" hidden="1">{"'gráf jan00'!$A$1:$AK$41"}</definedName>
    <definedName name="dsipaul" localSheetId="33" hidden="1">{"'gráf jan00'!$A$1:$AK$41"}</definedName>
    <definedName name="dsipaul" localSheetId="32" hidden="1">{"'gráf jan00'!$A$1:$AK$41"}</definedName>
    <definedName name="dsipaul" localSheetId="31" hidden="1">{"'gráf jan00'!$A$1:$AK$41"}</definedName>
    <definedName name="dsipaul" localSheetId="29" hidden="1">{"'gráf jan00'!$A$1:$AK$41"}</definedName>
    <definedName name="dsipaul" localSheetId="28" hidden="1">{"'gráf jan00'!$A$1:$AK$41"}</definedName>
    <definedName name="dsipaul" localSheetId="27" hidden="1">{"'gráf jan00'!$A$1:$AK$41"}</definedName>
    <definedName name="dsipaul" localSheetId="24" hidden="1">{"'gráf jan00'!$A$1:$AK$41"}</definedName>
    <definedName name="dsipaul" localSheetId="26" hidden="1">{"'gráf jan00'!$A$1:$AK$41"}</definedName>
    <definedName name="dsipaul" localSheetId="23" hidden="1">{"'gráf jan00'!$A$1:$AK$41"}</definedName>
    <definedName name="dsipaul" localSheetId="22" hidden="1">{"'gráf jan00'!$A$1:$AK$41"}</definedName>
    <definedName name="dsipaul" localSheetId="19" hidden="1">{"'gráf jan00'!$A$1:$AK$41"}</definedName>
    <definedName name="dsipaul" localSheetId="21" hidden="1">{"'gráf jan00'!$A$1:$AK$41"}</definedName>
    <definedName name="dsipaul" localSheetId="20" hidden="1">{"'gráf jan00'!$A$1:$AK$41"}</definedName>
    <definedName name="dsipaul" localSheetId="18" hidden="1">{"'gráf jan00'!$A$1:$AK$41"}</definedName>
    <definedName name="dsipaul" localSheetId="17" hidden="1">{"'gráf jan00'!$A$1:$AK$41"}</definedName>
    <definedName name="dsipaul" localSheetId="15" hidden="1">{"'gráf jan00'!$A$1:$AK$41"}</definedName>
    <definedName name="dsipaul" localSheetId="12" hidden="1">{"'gráf jan00'!$A$1:$AK$41"}</definedName>
    <definedName name="dsipaul" localSheetId="38" hidden="1">{"'gráf jan00'!$A$1:$AK$41"}</definedName>
    <definedName name="dsipaul" localSheetId="37" hidden="1">{"'gráf jan00'!$A$1:$AK$41"}</definedName>
    <definedName name="dsipaul" localSheetId="36" hidden="1">{"'gráf jan00'!$A$1:$AK$41"}</definedName>
    <definedName name="dsipaul" localSheetId="34" hidden="1">{"'gráf jan00'!$A$1:$AK$41"}</definedName>
    <definedName name="dsipaul" localSheetId="35" hidden="1">{"'gráf jan00'!$A$1:$AK$41"}</definedName>
    <definedName name="dsipaul" localSheetId="30" hidden="1">{"'gráf jan00'!$A$1:$AK$41"}</definedName>
    <definedName name="dsipaul" hidden="1">{"'gráf jan00'!$A$1:$AK$41"}</definedName>
    <definedName name="DSR">#REF!</definedName>
    <definedName name="dssssss" localSheetId="25" hidden="1">{"'gráf jan00'!$A$1:$AK$41"}</definedName>
    <definedName name="dssssss" localSheetId="16" hidden="1">{"'gráf jan00'!$A$1:$AK$41"}</definedName>
    <definedName name="dssssss" localSheetId="14" hidden="1">{"'gráf jan00'!$A$1:$AK$41"}</definedName>
    <definedName name="dssssss" localSheetId="13" hidden="1">{"'gráf jan00'!$A$1:$AK$41"}</definedName>
    <definedName name="dssssss" localSheetId="11" hidden="1">{"'gráf jan00'!$A$1:$AK$41"}</definedName>
    <definedName name="dssssss" localSheetId="10" hidden="1">{"'gráf jan00'!$A$1:$AK$41"}</definedName>
    <definedName name="dssssss" localSheetId="9" hidden="1">{"'gráf jan00'!$A$1:$AK$41"}</definedName>
    <definedName name="dssssss" localSheetId="8" hidden="1">{"'gráf jan00'!$A$1:$AK$41"}</definedName>
    <definedName name="dssssss" localSheetId="7" hidden="1">{"'gráf jan00'!$A$1:$AK$41"}</definedName>
    <definedName name="dssssss" localSheetId="33" hidden="1">{"'gráf jan00'!$A$1:$AK$41"}</definedName>
    <definedName name="dssssss" localSheetId="32" hidden="1">{"'gráf jan00'!$A$1:$AK$41"}</definedName>
    <definedName name="dssssss" localSheetId="31" hidden="1">{"'gráf jan00'!$A$1:$AK$41"}</definedName>
    <definedName name="dssssss" localSheetId="29" hidden="1">{"'gráf jan00'!$A$1:$AK$41"}</definedName>
    <definedName name="dssssss" localSheetId="28" hidden="1">{"'gráf jan00'!$A$1:$AK$41"}</definedName>
    <definedName name="dssssss" localSheetId="27" hidden="1">{"'gráf jan00'!$A$1:$AK$41"}</definedName>
    <definedName name="dssssss" localSheetId="24" hidden="1">{"'gráf jan00'!$A$1:$AK$41"}</definedName>
    <definedName name="dssssss" localSheetId="26" hidden="1">{"'gráf jan00'!$A$1:$AK$41"}</definedName>
    <definedName name="dssssss" localSheetId="23" hidden="1">{"'gráf jan00'!$A$1:$AK$41"}</definedName>
    <definedName name="dssssss" localSheetId="22" hidden="1">{"'gráf jan00'!$A$1:$AK$41"}</definedName>
    <definedName name="dssssss" localSheetId="19" hidden="1">{"'gráf jan00'!$A$1:$AK$41"}</definedName>
    <definedName name="dssssss" localSheetId="21" hidden="1">{"'gráf jan00'!$A$1:$AK$41"}</definedName>
    <definedName name="dssssss" localSheetId="20" hidden="1">{"'gráf jan00'!$A$1:$AK$41"}</definedName>
    <definedName name="dssssss" localSheetId="18" hidden="1">{"'gráf jan00'!$A$1:$AK$41"}</definedName>
    <definedName name="dssssss" localSheetId="17" hidden="1">{"'gráf jan00'!$A$1:$AK$41"}</definedName>
    <definedName name="dssssss" localSheetId="15" hidden="1">{"'gráf jan00'!$A$1:$AK$41"}</definedName>
    <definedName name="dssssss" localSheetId="12" hidden="1">{"'gráf jan00'!$A$1:$AK$41"}</definedName>
    <definedName name="dssssss" localSheetId="38" hidden="1">{"'gráf jan00'!$A$1:$AK$41"}</definedName>
    <definedName name="dssssss" localSheetId="37" hidden="1">{"'gráf jan00'!$A$1:$AK$41"}</definedName>
    <definedName name="dssssss" localSheetId="36" hidden="1">{"'gráf jan00'!$A$1:$AK$41"}</definedName>
    <definedName name="dssssss" localSheetId="34" hidden="1">{"'gráf jan00'!$A$1:$AK$41"}</definedName>
    <definedName name="dssssss" localSheetId="35" hidden="1">{"'gráf jan00'!$A$1:$AK$41"}</definedName>
    <definedName name="dssssss" localSheetId="30" hidden="1">{"'gráf jan00'!$A$1:$AK$41"}</definedName>
    <definedName name="dssssss" hidden="1">{"'gráf jan00'!$A$1:$AK$41"}</definedName>
    <definedName name="DSTATG">#REF!</definedName>
    <definedName name="DSUM">#N/A</definedName>
    <definedName name="DTUBOS">#REF!</definedName>
    <definedName name="ducfa">#REF!</definedName>
    <definedName name="DuraçãodoEmpréstimo">#REF!</definedName>
    <definedName name="Durva">#REF!</definedName>
    <definedName name="DV" localSheetId="25" hidden="1">{"'Quadro'!$A$4:$BG$78"}</definedName>
    <definedName name="DV" localSheetId="16" hidden="1">{"'Quadro'!$A$4:$BG$78"}</definedName>
    <definedName name="DV" localSheetId="14" hidden="1">{"'Quadro'!$A$4:$BG$78"}</definedName>
    <definedName name="DV" localSheetId="13" hidden="1">{"'Quadro'!$A$4:$BG$78"}</definedName>
    <definedName name="DV" localSheetId="11" hidden="1">{"'Quadro'!$A$4:$BG$78"}</definedName>
    <definedName name="DV" localSheetId="10" hidden="1">{"'Quadro'!$A$4:$BG$78"}</definedName>
    <definedName name="DV" localSheetId="9" hidden="1">{"'Quadro'!$A$4:$BG$78"}</definedName>
    <definedName name="DV" localSheetId="8" hidden="1">{"'Quadro'!$A$4:$BG$78"}</definedName>
    <definedName name="DV" localSheetId="7" hidden="1">{"'Quadro'!$A$4:$BG$78"}</definedName>
    <definedName name="DV" localSheetId="33" hidden="1">{"'Quadro'!$A$4:$BG$78"}</definedName>
    <definedName name="DV" localSheetId="32" hidden="1">{"'Quadro'!$A$4:$BG$78"}</definedName>
    <definedName name="DV" localSheetId="31" hidden="1">{"'Quadro'!$A$4:$BG$78"}</definedName>
    <definedName name="DV" localSheetId="29" hidden="1">{"'Quadro'!$A$4:$BG$78"}</definedName>
    <definedName name="DV" localSheetId="28" hidden="1">{"'Quadro'!$A$4:$BG$78"}</definedName>
    <definedName name="DV" localSheetId="27" hidden="1">{"'Quadro'!$A$4:$BG$78"}</definedName>
    <definedName name="DV" localSheetId="24" hidden="1">{"'Quadro'!$A$4:$BG$78"}</definedName>
    <definedName name="DV" localSheetId="26" hidden="1">{"'Quadro'!$A$4:$BG$78"}</definedName>
    <definedName name="DV" localSheetId="23" hidden="1">{"'Quadro'!$A$4:$BG$78"}</definedName>
    <definedName name="DV" localSheetId="22" hidden="1">{"'Quadro'!$A$4:$BG$78"}</definedName>
    <definedName name="DV" localSheetId="19" hidden="1">{"'Quadro'!$A$4:$BG$78"}</definedName>
    <definedName name="DV" localSheetId="21" hidden="1">{"'Quadro'!$A$4:$BG$78"}</definedName>
    <definedName name="DV" localSheetId="20" hidden="1">{"'Quadro'!$A$4:$BG$78"}</definedName>
    <definedName name="DV" localSheetId="18" hidden="1">{"'Quadro'!$A$4:$BG$78"}</definedName>
    <definedName name="DV" localSheetId="17" hidden="1">{"'Quadro'!$A$4:$BG$78"}</definedName>
    <definedName name="DV" localSheetId="15" hidden="1">{"'Quadro'!$A$4:$BG$78"}</definedName>
    <definedName name="DV" localSheetId="12" hidden="1">{"'Quadro'!$A$4:$BG$78"}</definedName>
    <definedName name="DV" localSheetId="38" hidden="1">{"'Quadro'!$A$4:$BG$78"}</definedName>
    <definedName name="DV" localSheetId="37" hidden="1">{"'Quadro'!$A$4:$BG$78"}</definedName>
    <definedName name="DV" localSheetId="36" hidden="1">{"'Quadro'!$A$4:$BG$78"}</definedName>
    <definedName name="DV" localSheetId="34" hidden="1">{"'Quadro'!$A$4:$BG$78"}</definedName>
    <definedName name="DV" localSheetId="35" hidden="1">{"'Quadro'!$A$4:$BG$78"}</definedName>
    <definedName name="DV" localSheetId="30" hidden="1">{"'Quadro'!$A$4:$BG$78"}</definedName>
    <definedName name="DV" hidden="1">{"'Quadro'!$A$4:$BG$78"}</definedName>
    <definedName name="DVASDV" localSheetId="25" hidden="1">{"'REL CUSTODIF'!$B$1:$H$72"}</definedName>
    <definedName name="DVASDV" localSheetId="16" hidden="1">{"'REL CUSTODIF'!$B$1:$H$72"}</definedName>
    <definedName name="DVASDV" localSheetId="14" hidden="1">{"'REL CUSTODIF'!$B$1:$H$72"}</definedName>
    <definedName name="DVASDV" localSheetId="13" hidden="1">{"'REL CUSTODIF'!$B$1:$H$72"}</definedName>
    <definedName name="DVASDV" localSheetId="11" hidden="1">{"'REL CUSTODIF'!$B$1:$H$72"}</definedName>
    <definedName name="DVASDV" localSheetId="10" hidden="1">{"'REL CUSTODIF'!$B$1:$H$72"}</definedName>
    <definedName name="DVASDV" localSheetId="9" hidden="1">{"'REL CUSTODIF'!$B$1:$H$72"}</definedName>
    <definedName name="DVASDV" localSheetId="8" hidden="1">{"'REL CUSTODIF'!$B$1:$H$72"}</definedName>
    <definedName name="DVASDV" localSheetId="7" hidden="1">{"'REL CUSTODIF'!$B$1:$H$72"}</definedName>
    <definedName name="DVASDV" localSheetId="33" hidden="1">{"'REL CUSTODIF'!$B$1:$H$72"}</definedName>
    <definedName name="DVASDV" localSheetId="32" hidden="1">{"'REL CUSTODIF'!$B$1:$H$72"}</definedName>
    <definedName name="DVASDV" localSheetId="31" hidden="1">{"'REL CUSTODIF'!$B$1:$H$72"}</definedName>
    <definedName name="DVASDV" localSheetId="29" hidden="1">{"'REL CUSTODIF'!$B$1:$H$72"}</definedName>
    <definedName name="DVASDV" localSheetId="28" hidden="1">{"'REL CUSTODIF'!$B$1:$H$72"}</definedName>
    <definedName name="DVASDV" localSheetId="27" hidden="1">{"'REL CUSTODIF'!$B$1:$H$72"}</definedName>
    <definedName name="DVASDV" localSheetId="24" hidden="1">{"'REL CUSTODIF'!$B$1:$H$72"}</definedName>
    <definedName name="DVASDV" localSheetId="26" hidden="1">{"'REL CUSTODIF'!$B$1:$H$72"}</definedName>
    <definedName name="DVASDV" localSheetId="23" hidden="1">{"'REL CUSTODIF'!$B$1:$H$72"}</definedName>
    <definedName name="DVASDV" localSheetId="22" hidden="1">{"'REL CUSTODIF'!$B$1:$H$72"}</definedName>
    <definedName name="DVASDV" localSheetId="19" hidden="1">{"'REL CUSTODIF'!$B$1:$H$72"}</definedName>
    <definedName name="DVASDV" localSheetId="21" hidden="1">{"'REL CUSTODIF'!$B$1:$H$72"}</definedName>
    <definedName name="DVASDV" localSheetId="20" hidden="1">{"'REL CUSTODIF'!$B$1:$H$72"}</definedName>
    <definedName name="DVASDV" localSheetId="18" hidden="1">{"'REL CUSTODIF'!$B$1:$H$72"}</definedName>
    <definedName name="DVASDV" localSheetId="17" hidden="1">{"'REL CUSTODIF'!$B$1:$H$72"}</definedName>
    <definedName name="DVASDV" localSheetId="15" hidden="1">{"'REL CUSTODIF'!$B$1:$H$72"}</definedName>
    <definedName name="DVASDV" localSheetId="12" hidden="1">{"'REL CUSTODIF'!$B$1:$H$72"}</definedName>
    <definedName name="DVASDV" localSheetId="38" hidden="1">{"'REL CUSTODIF'!$B$1:$H$72"}</definedName>
    <definedName name="DVASDV" localSheetId="37" hidden="1">{"'REL CUSTODIF'!$B$1:$H$72"}</definedName>
    <definedName name="DVASDV" localSheetId="36" hidden="1">{"'REL CUSTODIF'!$B$1:$H$72"}</definedName>
    <definedName name="DVASDV" localSheetId="34" hidden="1">{"'REL CUSTODIF'!$B$1:$H$72"}</definedName>
    <definedName name="DVASDV" localSheetId="35" hidden="1">{"'REL CUSTODIF'!$B$1:$H$72"}</definedName>
    <definedName name="DVASDV" localSheetId="30" hidden="1">{"'REL CUSTODIF'!$B$1:$H$72"}</definedName>
    <definedName name="DVASDV" hidden="1">{"'REL CUSTODIF'!$B$1:$H$72"}</definedName>
    <definedName name="DVGFAZD" localSheetId="25" hidden="1">{"'REL CUSTODIF'!$B$1:$H$72"}</definedName>
    <definedName name="DVGFAZD" localSheetId="16" hidden="1">{"'REL CUSTODIF'!$B$1:$H$72"}</definedName>
    <definedName name="DVGFAZD" localSheetId="14" hidden="1">{"'REL CUSTODIF'!$B$1:$H$72"}</definedName>
    <definedName name="DVGFAZD" localSheetId="13" hidden="1">{"'REL CUSTODIF'!$B$1:$H$72"}</definedName>
    <definedName name="DVGFAZD" localSheetId="11" hidden="1">{"'REL CUSTODIF'!$B$1:$H$72"}</definedName>
    <definedName name="DVGFAZD" localSheetId="10" hidden="1">{"'REL CUSTODIF'!$B$1:$H$72"}</definedName>
    <definedName name="DVGFAZD" localSheetId="9" hidden="1">{"'REL CUSTODIF'!$B$1:$H$72"}</definedName>
    <definedName name="DVGFAZD" localSheetId="8" hidden="1">{"'REL CUSTODIF'!$B$1:$H$72"}</definedName>
    <definedName name="DVGFAZD" localSheetId="7" hidden="1">{"'REL CUSTODIF'!$B$1:$H$72"}</definedName>
    <definedName name="DVGFAZD" localSheetId="33" hidden="1">{"'REL CUSTODIF'!$B$1:$H$72"}</definedName>
    <definedName name="DVGFAZD" localSheetId="32" hidden="1">{"'REL CUSTODIF'!$B$1:$H$72"}</definedName>
    <definedName name="DVGFAZD" localSheetId="31" hidden="1">{"'REL CUSTODIF'!$B$1:$H$72"}</definedName>
    <definedName name="DVGFAZD" localSheetId="29" hidden="1">{"'REL CUSTODIF'!$B$1:$H$72"}</definedName>
    <definedName name="DVGFAZD" localSheetId="28" hidden="1">{"'REL CUSTODIF'!$B$1:$H$72"}</definedName>
    <definedName name="DVGFAZD" localSheetId="27" hidden="1">{"'REL CUSTODIF'!$B$1:$H$72"}</definedName>
    <definedName name="DVGFAZD" localSheetId="24" hidden="1">{"'REL CUSTODIF'!$B$1:$H$72"}</definedName>
    <definedName name="DVGFAZD" localSheetId="26" hidden="1">{"'REL CUSTODIF'!$B$1:$H$72"}</definedName>
    <definedName name="DVGFAZD" localSheetId="23" hidden="1">{"'REL CUSTODIF'!$B$1:$H$72"}</definedName>
    <definedName name="DVGFAZD" localSheetId="22" hidden="1">{"'REL CUSTODIF'!$B$1:$H$72"}</definedName>
    <definedName name="DVGFAZD" localSheetId="19" hidden="1">{"'REL CUSTODIF'!$B$1:$H$72"}</definedName>
    <definedName name="DVGFAZD" localSheetId="21" hidden="1">{"'REL CUSTODIF'!$B$1:$H$72"}</definedName>
    <definedName name="DVGFAZD" localSheetId="20" hidden="1">{"'REL CUSTODIF'!$B$1:$H$72"}</definedName>
    <definedName name="DVGFAZD" localSheetId="18" hidden="1">{"'REL CUSTODIF'!$B$1:$H$72"}</definedName>
    <definedName name="DVGFAZD" localSheetId="17" hidden="1">{"'REL CUSTODIF'!$B$1:$H$72"}</definedName>
    <definedName name="DVGFAZD" localSheetId="15" hidden="1">{"'REL CUSTODIF'!$B$1:$H$72"}</definedName>
    <definedName name="DVGFAZD" localSheetId="12" hidden="1">{"'REL CUSTODIF'!$B$1:$H$72"}</definedName>
    <definedName name="DVGFAZD" localSheetId="38" hidden="1">{"'REL CUSTODIF'!$B$1:$H$72"}</definedName>
    <definedName name="DVGFAZD" localSheetId="37" hidden="1">{"'REL CUSTODIF'!$B$1:$H$72"}</definedName>
    <definedName name="DVGFAZD" localSheetId="36" hidden="1">{"'REL CUSTODIF'!$B$1:$H$72"}</definedName>
    <definedName name="DVGFAZD" localSheetId="34" hidden="1">{"'REL CUSTODIF'!$B$1:$H$72"}</definedName>
    <definedName name="DVGFAZD" localSheetId="35" hidden="1">{"'REL CUSTODIF'!$B$1:$H$72"}</definedName>
    <definedName name="DVGFAZD" localSheetId="30" hidden="1">{"'REL CUSTODIF'!$B$1:$H$72"}</definedName>
    <definedName name="DVGFAZD" hidden="1">{"'REL CUSTODIF'!$B$1:$H$72"}</definedName>
    <definedName name="dvmdknvkndk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wd" localSheetId="25" hidden="1">{"'Quadro'!$A$4:$BG$78"}</definedName>
    <definedName name="dwd" localSheetId="16" hidden="1">{"'Quadro'!$A$4:$BG$78"}</definedName>
    <definedName name="dwd" localSheetId="14" hidden="1">{"'Quadro'!$A$4:$BG$78"}</definedName>
    <definedName name="dwd" localSheetId="13" hidden="1">{"'Quadro'!$A$4:$BG$78"}</definedName>
    <definedName name="dwd" localSheetId="11" hidden="1">{"'Quadro'!$A$4:$BG$78"}</definedName>
    <definedName name="dwd" localSheetId="10" hidden="1">{"'Quadro'!$A$4:$BG$78"}</definedName>
    <definedName name="dwd" localSheetId="9" hidden="1">{"'Quadro'!$A$4:$BG$78"}</definedName>
    <definedName name="dwd" localSheetId="8" hidden="1">{"'Quadro'!$A$4:$BG$78"}</definedName>
    <definedName name="dwd" localSheetId="7" hidden="1">{"'Quadro'!$A$4:$BG$78"}</definedName>
    <definedName name="dwd" localSheetId="33" hidden="1">{"'Quadro'!$A$4:$BG$78"}</definedName>
    <definedName name="dwd" localSheetId="32" hidden="1">{"'Quadro'!$A$4:$BG$78"}</definedName>
    <definedName name="dwd" localSheetId="31" hidden="1">{"'Quadro'!$A$4:$BG$78"}</definedName>
    <definedName name="dwd" localSheetId="29" hidden="1">{"'Quadro'!$A$4:$BG$78"}</definedName>
    <definedName name="dwd" localSheetId="28" hidden="1">{"'Quadro'!$A$4:$BG$78"}</definedName>
    <definedName name="dwd" localSheetId="27" hidden="1">{"'Quadro'!$A$4:$BG$78"}</definedName>
    <definedName name="dwd" localSheetId="24" hidden="1">{"'Quadro'!$A$4:$BG$78"}</definedName>
    <definedName name="dwd" localSheetId="26" hidden="1">{"'Quadro'!$A$4:$BG$78"}</definedName>
    <definedName name="dwd" localSheetId="23" hidden="1">{"'Quadro'!$A$4:$BG$78"}</definedName>
    <definedName name="dwd" localSheetId="22" hidden="1">{"'Quadro'!$A$4:$BG$78"}</definedName>
    <definedName name="dwd" localSheetId="19" hidden="1">{"'Quadro'!$A$4:$BG$78"}</definedName>
    <definedName name="dwd" localSheetId="21" hidden="1">{"'Quadro'!$A$4:$BG$78"}</definedName>
    <definedName name="dwd" localSheetId="20" hidden="1">{"'Quadro'!$A$4:$BG$78"}</definedName>
    <definedName name="dwd" localSheetId="18" hidden="1">{"'Quadro'!$A$4:$BG$78"}</definedName>
    <definedName name="dwd" localSheetId="17" hidden="1">{"'Quadro'!$A$4:$BG$78"}</definedName>
    <definedName name="dwd" localSheetId="15" hidden="1">{"'Quadro'!$A$4:$BG$78"}</definedName>
    <definedName name="dwd" localSheetId="12" hidden="1">{"'Quadro'!$A$4:$BG$78"}</definedName>
    <definedName name="dwd" localSheetId="38" hidden="1">{"'Quadro'!$A$4:$BG$78"}</definedName>
    <definedName name="dwd" localSheetId="37" hidden="1">{"'Quadro'!$A$4:$BG$78"}</definedName>
    <definedName name="dwd" localSheetId="36" hidden="1">{"'Quadro'!$A$4:$BG$78"}</definedName>
    <definedName name="dwd" localSheetId="34" hidden="1">{"'Quadro'!$A$4:$BG$78"}</definedName>
    <definedName name="dwd" localSheetId="35" hidden="1">{"'Quadro'!$A$4:$BG$78"}</definedName>
    <definedName name="dwd" localSheetId="30" hidden="1">{"'Quadro'!$A$4:$BG$78"}</definedName>
    <definedName name="dwd" hidden="1">{"'Quadro'!$A$4:$BG$78"}</definedName>
    <definedName name="dwsdad" localSheetId="25" hidden="1">{"'ReceitaLiquidaME'!$AA$25:$AN$32"}</definedName>
    <definedName name="dwsdad" localSheetId="16" hidden="1">{"'ReceitaLiquidaME'!$AA$25:$AN$32"}</definedName>
    <definedName name="dwsdad" localSheetId="14" hidden="1">{"'ReceitaLiquidaME'!$AA$25:$AN$32"}</definedName>
    <definedName name="dwsdad" localSheetId="13" hidden="1">{"'ReceitaLiquidaME'!$AA$25:$AN$32"}</definedName>
    <definedName name="dwsdad" localSheetId="11" hidden="1">{"'ReceitaLiquidaME'!$AA$25:$AN$32"}</definedName>
    <definedName name="dwsdad" localSheetId="10" hidden="1">{"'ReceitaLiquidaME'!$AA$25:$AN$32"}</definedName>
    <definedName name="dwsdad" localSheetId="9" hidden="1">{"'ReceitaLiquidaME'!$AA$25:$AN$32"}</definedName>
    <definedName name="dwsdad" localSheetId="8" hidden="1">{"'ReceitaLiquidaME'!$AA$25:$AN$32"}</definedName>
    <definedName name="dwsdad" localSheetId="7" hidden="1">{"'ReceitaLiquidaME'!$AA$25:$AN$32"}</definedName>
    <definedName name="dwsdad" localSheetId="33" hidden="1">{"'ReceitaLiquidaME'!$AA$25:$AN$32"}</definedName>
    <definedName name="dwsdad" localSheetId="32" hidden="1">{"'ReceitaLiquidaME'!$AA$25:$AN$32"}</definedName>
    <definedName name="dwsdad" localSheetId="31" hidden="1">{"'ReceitaLiquidaME'!$AA$25:$AN$32"}</definedName>
    <definedName name="dwsdad" localSheetId="29" hidden="1">{"'ReceitaLiquidaME'!$AA$25:$AN$32"}</definedName>
    <definedName name="dwsdad" localSheetId="28" hidden="1">{"'ReceitaLiquidaME'!$AA$25:$AN$32"}</definedName>
    <definedName name="dwsdad" localSheetId="27" hidden="1">{"'ReceitaLiquidaME'!$AA$25:$AN$32"}</definedName>
    <definedName name="dwsdad" localSheetId="24" hidden="1">{"'ReceitaLiquidaME'!$AA$25:$AN$32"}</definedName>
    <definedName name="dwsdad" localSheetId="26" hidden="1">{"'ReceitaLiquidaME'!$AA$25:$AN$32"}</definedName>
    <definedName name="dwsdad" localSheetId="23" hidden="1">{"'ReceitaLiquidaME'!$AA$25:$AN$32"}</definedName>
    <definedName name="dwsdad" localSheetId="22" hidden="1">{"'ReceitaLiquidaME'!$AA$25:$AN$32"}</definedName>
    <definedName name="dwsdad" localSheetId="19" hidden="1">{"'ReceitaLiquidaME'!$AA$25:$AN$32"}</definedName>
    <definedName name="dwsdad" localSheetId="21" hidden="1">{"'ReceitaLiquidaME'!$AA$25:$AN$32"}</definedName>
    <definedName name="dwsdad" localSheetId="20" hidden="1">{"'ReceitaLiquidaME'!$AA$25:$AN$32"}</definedName>
    <definedName name="dwsdad" localSheetId="18" hidden="1">{"'ReceitaLiquidaME'!$AA$25:$AN$32"}</definedName>
    <definedName name="dwsdad" localSheetId="17" hidden="1">{"'ReceitaLiquidaME'!$AA$25:$AN$32"}</definedName>
    <definedName name="dwsdad" localSheetId="15" hidden="1">{"'ReceitaLiquidaME'!$AA$25:$AN$32"}</definedName>
    <definedName name="dwsdad" localSheetId="12" hidden="1">{"'ReceitaLiquidaME'!$AA$25:$AN$32"}</definedName>
    <definedName name="dwsdad" localSheetId="38" hidden="1">{"'ReceitaLiquidaME'!$AA$25:$AN$32"}</definedName>
    <definedName name="dwsdad" localSheetId="37" hidden="1">{"'ReceitaLiquidaME'!$AA$25:$AN$32"}</definedName>
    <definedName name="dwsdad" localSheetId="36" hidden="1">{"'ReceitaLiquidaME'!$AA$25:$AN$32"}</definedName>
    <definedName name="dwsdad" localSheetId="34" hidden="1">{"'ReceitaLiquidaME'!$AA$25:$AN$32"}</definedName>
    <definedName name="dwsdad" localSheetId="35" hidden="1">{"'ReceitaLiquidaME'!$AA$25:$AN$32"}</definedName>
    <definedName name="dwsdad" localSheetId="30" hidden="1">{"'ReceitaLiquidaME'!$AA$25:$AN$32"}</definedName>
    <definedName name="dwsdad" hidden="1">{"'ReceitaLiquidaME'!$AA$25:$AN$32"}</definedName>
    <definedName name="dxdxdx" localSheetId="25" hidden="1">{"'RR'!$A$2:$E$81"}</definedName>
    <definedName name="dxdxdx" localSheetId="16" hidden="1">{"'RR'!$A$2:$E$81"}</definedName>
    <definedName name="dxdxdx" localSheetId="14" hidden="1">{"'RR'!$A$2:$E$81"}</definedName>
    <definedName name="dxdxdx" localSheetId="13" hidden="1">{"'RR'!$A$2:$E$81"}</definedName>
    <definedName name="dxdxdx" localSheetId="11" hidden="1">{"'RR'!$A$2:$E$81"}</definedName>
    <definedName name="dxdxdx" localSheetId="10" hidden="1">{"'RR'!$A$2:$E$81"}</definedName>
    <definedName name="dxdxdx" localSheetId="9" hidden="1">{"'RR'!$A$2:$E$81"}</definedName>
    <definedName name="dxdxdx" localSheetId="8" hidden="1">{"'RR'!$A$2:$E$81"}</definedName>
    <definedName name="dxdxdx" localSheetId="7" hidden="1">{"'RR'!$A$2:$E$81"}</definedName>
    <definedName name="dxdxdx" localSheetId="33" hidden="1">{"'RR'!$A$2:$E$81"}</definedName>
    <definedName name="dxdxdx" localSheetId="32" hidden="1">{"'RR'!$A$2:$E$81"}</definedName>
    <definedName name="dxdxdx" localSheetId="31" hidden="1">{"'RR'!$A$2:$E$81"}</definedName>
    <definedName name="dxdxdx" localSheetId="29" hidden="1">{"'RR'!$A$2:$E$81"}</definedName>
    <definedName name="dxdxdx" localSheetId="28" hidden="1">{"'RR'!$A$2:$E$81"}</definedName>
    <definedName name="dxdxdx" localSheetId="27" hidden="1">{"'RR'!$A$2:$E$81"}</definedName>
    <definedName name="dxdxdx" localSheetId="24" hidden="1">{"'RR'!$A$2:$E$81"}</definedName>
    <definedName name="dxdxdx" localSheetId="26" hidden="1">{"'RR'!$A$2:$E$81"}</definedName>
    <definedName name="dxdxdx" localSheetId="23" hidden="1">{"'RR'!$A$2:$E$81"}</definedName>
    <definedName name="dxdxdx" localSheetId="22" hidden="1">{"'RR'!$A$2:$E$81"}</definedName>
    <definedName name="dxdxdx" localSheetId="19" hidden="1">{"'RR'!$A$2:$E$81"}</definedName>
    <definedName name="dxdxdx" localSheetId="21" hidden="1">{"'RR'!$A$2:$E$81"}</definedName>
    <definedName name="dxdxdx" localSheetId="20" hidden="1">{"'RR'!$A$2:$E$81"}</definedName>
    <definedName name="dxdxdx" localSheetId="18" hidden="1">{"'RR'!$A$2:$E$81"}</definedName>
    <definedName name="dxdxdx" localSheetId="17" hidden="1">{"'RR'!$A$2:$E$81"}</definedName>
    <definedName name="dxdxdx" localSheetId="15" hidden="1">{"'RR'!$A$2:$E$81"}</definedName>
    <definedName name="dxdxdx" localSheetId="12" hidden="1">{"'RR'!$A$2:$E$81"}</definedName>
    <definedName name="dxdxdx" localSheetId="38" hidden="1">{"'RR'!$A$2:$E$81"}</definedName>
    <definedName name="dxdxdx" localSheetId="37" hidden="1">{"'RR'!$A$2:$E$81"}</definedName>
    <definedName name="dxdxdx" localSheetId="36" hidden="1">{"'RR'!$A$2:$E$81"}</definedName>
    <definedName name="dxdxdx" localSheetId="34" hidden="1">{"'RR'!$A$2:$E$81"}</definedName>
    <definedName name="dxdxdx" localSheetId="35" hidden="1">{"'RR'!$A$2:$E$81"}</definedName>
    <definedName name="dxdxdx" localSheetId="30" hidden="1">{"'RR'!$A$2:$E$81"}</definedName>
    <definedName name="dxdxdx" hidden="1">{"'RR'!$A$2:$E$81"}</definedName>
    <definedName name="e" localSheetId="4" hidden="1">{#N/A,#N/A,FALSE,"Cronograma";#N/A,#N/A,FALSE,"Cronogr. 2"}</definedName>
    <definedName name="e" localSheetId="5" hidden="1">{#N/A,#N/A,FALSE,"Cronograma";#N/A,#N/A,FALSE,"Cronogr. 2"}</definedName>
    <definedName name="e" localSheetId="2" hidden="1">{#N/A,#N/A,FALSE,"Cronograma";#N/A,#N/A,FALSE,"Cronogr. 2"}</definedName>
    <definedName name="e" localSheetId="25" hidden="1">{#N/A,#N/A,FALSE,"Cronograma";#N/A,#N/A,FALSE,"Cronogr. 2"}</definedName>
    <definedName name="e" localSheetId="16" hidden="1">{#N/A,#N/A,FALSE,"Cronograma";#N/A,#N/A,FALSE,"Cronogr. 2"}</definedName>
    <definedName name="e" localSheetId="14" hidden="1">{#N/A,#N/A,FALSE,"Cronograma";#N/A,#N/A,FALSE,"Cronogr. 2"}</definedName>
    <definedName name="e" localSheetId="13" hidden="1">{#N/A,#N/A,FALSE,"Cronograma";#N/A,#N/A,FALSE,"Cronogr. 2"}</definedName>
    <definedName name="e" localSheetId="11" hidden="1">{#N/A,#N/A,FALSE,"Cronograma";#N/A,#N/A,FALSE,"Cronogr. 2"}</definedName>
    <definedName name="e" localSheetId="10" hidden="1">{#N/A,#N/A,FALSE,"Cronograma";#N/A,#N/A,FALSE,"Cronogr. 2"}</definedName>
    <definedName name="e" localSheetId="9" hidden="1">{#N/A,#N/A,FALSE,"Cronograma";#N/A,#N/A,FALSE,"Cronogr. 2"}</definedName>
    <definedName name="e" localSheetId="8" hidden="1">{#N/A,#N/A,FALSE,"Cronograma";#N/A,#N/A,FALSE,"Cronogr. 2"}</definedName>
    <definedName name="e" localSheetId="7" hidden="1">{#N/A,#N/A,FALSE,"Cronograma";#N/A,#N/A,FALSE,"Cronogr. 2"}</definedName>
    <definedName name="e" localSheetId="33" hidden="1">{#N/A,#N/A,FALSE,"Cronograma";#N/A,#N/A,FALSE,"Cronogr. 2"}</definedName>
    <definedName name="e" localSheetId="32" hidden="1">{#N/A,#N/A,FALSE,"Cronograma";#N/A,#N/A,FALSE,"Cronogr. 2"}</definedName>
    <definedName name="e" localSheetId="31" hidden="1">{#N/A,#N/A,FALSE,"Cronograma";#N/A,#N/A,FALSE,"Cronogr. 2"}</definedName>
    <definedName name="e" localSheetId="29" hidden="1">{#N/A,#N/A,FALSE,"Cronograma";#N/A,#N/A,FALSE,"Cronogr. 2"}</definedName>
    <definedName name="e" localSheetId="28" hidden="1">{#N/A,#N/A,FALSE,"Cronograma";#N/A,#N/A,FALSE,"Cronogr. 2"}</definedName>
    <definedName name="e" localSheetId="27" hidden="1">{#N/A,#N/A,FALSE,"Cronograma";#N/A,#N/A,FALSE,"Cronogr. 2"}</definedName>
    <definedName name="e" localSheetId="24" hidden="1">{#N/A,#N/A,FALSE,"Cronograma";#N/A,#N/A,FALSE,"Cronogr. 2"}</definedName>
    <definedName name="e" localSheetId="26" hidden="1">{#N/A,#N/A,FALSE,"Cronograma";#N/A,#N/A,FALSE,"Cronogr. 2"}</definedName>
    <definedName name="e" localSheetId="23" hidden="1">{#N/A,#N/A,FALSE,"Cronograma";#N/A,#N/A,FALSE,"Cronogr. 2"}</definedName>
    <definedName name="e" localSheetId="22" hidden="1">{#N/A,#N/A,FALSE,"Cronograma";#N/A,#N/A,FALSE,"Cronogr. 2"}</definedName>
    <definedName name="e" localSheetId="19" hidden="1">{#N/A,#N/A,FALSE,"Cronograma";#N/A,#N/A,FALSE,"Cronogr. 2"}</definedName>
    <definedName name="e" localSheetId="21" hidden="1">{#N/A,#N/A,FALSE,"Cronograma";#N/A,#N/A,FALSE,"Cronogr. 2"}</definedName>
    <definedName name="e" localSheetId="20" hidden="1">{#N/A,#N/A,FALSE,"Cronograma";#N/A,#N/A,FALSE,"Cronogr. 2"}</definedName>
    <definedName name="e" localSheetId="18" hidden="1">{#N/A,#N/A,FALSE,"Cronograma";#N/A,#N/A,FALSE,"Cronogr. 2"}</definedName>
    <definedName name="e" localSheetId="17" hidden="1">{#N/A,#N/A,FALSE,"Cronograma";#N/A,#N/A,FALSE,"Cronogr. 2"}</definedName>
    <definedName name="e" localSheetId="15" hidden="1">{#N/A,#N/A,FALSE,"Cronograma";#N/A,#N/A,FALSE,"Cronogr. 2"}</definedName>
    <definedName name="e" localSheetId="12" hidden="1">{#N/A,#N/A,FALSE,"Cronograma";#N/A,#N/A,FALSE,"Cronogr. 2"}</definedName>
    <definedName name="e" localSheetId="38" hidden="1">{#N/A,#N/A,FALSE,"Cronograma";#N/A,#N/A,FALSE,"Cronogr. 2"}</definedName>
    <definedName name="e" localSheetId="37" hidden="1">{#N/A,#N/A,FALSE,"Cronograma";#N/A,#N/A,FALSE,"Cronogr. 2"}</definedName>
    <definedName name="e" localSheetId="36" hidden="1">{#N/A,#N/A,FALSE,"Cronograma";#N/A,#N/A,FALSE,"Cronogr. 2"}</definedName>
    <definedName name="e" localSheetId="34" hidden="1">{#N/A,#N/A,FALSE,"Cronograma";#N/A,#N/A,FALSE,"Cronogr. 2"}</definedName>
    <definedName name="e" localSheetId="35" hidden="1">{#N/A,#N/A,FALSE,"Cronograma";#N/A,#N/A,FALSE,"Cronogr. 2"}</definedName>
    <definedName name="e" localSheetId="30" hidden="1">{#N/A,#N/A,FALSE,"Cronograma";#N/A,#N/A,FALSE,"Cronogr. 2"}</definedName>
    <definedName name="e" localSheetId="1" hidden="1">{#N/A,#N/A,FALSE,"Cronograma";#N/A,#N/A,FALSE,"Cronogr. 2"}</definedName>
    <definedName name="e" hidden="1">{#N/A,#N/A,FALSE,"Cronograma";#N/A,#N/A,FALSE,"Cronogr. 2"}</definedName>
    <definedName name="e__cm">#REF!</definedName>
    <definedName name="e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P">#REF!</definedName>
    <definedName name="EAP_Ativ">#REF!</definedName>
    <definedName name="EAP_Atividade">#REF!</definedName>
    <definedName name="EAP_AvançoAcumulado">#REF!</definedName>
    <definedName name="EAP_AvanÇoSemanal">#REF!</definedName>
    <definedName name="EAP_Cronograma">#REF!</definedName>
    <definedName name="EAP_Desvio">#REF!</definedName>
    <definedName name="EAP_Desvio1">#REF!</definedName>
    <definedName name="EAP_Responsabilidade">#REF!</definedName>
    <definedName name="EAP_Responsabilidade1">#REF!</definedName>
    <definedName name="EAP_Semana">#REF!</definedName>
    <definedName name="EAP_Semana1">#REF!</definedName>
    <definedName name="EAP_SemanaReal">#REF!</definedName>
    <definedName name="EAP_TabelaDesvio">#REF!</definedName>
    <definedName name="ec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ONÔMICO">#REF!</definedName>
    <definedName name="ECRNAT">#REF!</definedName>
    <definedName name="ECVCFELE">#REF!</definedName>
    <definedName name="ECVCFMEC">#REF!</definedName>
    <definedName name="EDFREWRF" localSheetId="25" hidden="1">{"'REL CUSTODIF'!$B$1:$H$72"}</definedName>
    <definedName name="EDFREWRF" localSheetId="16" hidden="1">{"'REL CUSTODIF'!$B$1:$H$72"}</definedName>
    <definedName name="EDFREWRF" localSheetId="14" hidden="1">{"'REL CUSTODIF'!$B$1:$H$72"}</definedName>
    <definedName name="EDFREWRF" localSheetId="13" hidden="1">{"'REL CUSTODIF'!$B$1:$H$72"}</definedName>
    <definedName name="EDFREWRF" localSheetId="11" hidden="1">{"'REL CUSTODIF'!$B$1:$H$72"}</definedName>
    <definedName name="EDFREWRF" localSheetId="10" hidden="1">{"'REL CUSTODIF'!$B$1:$H$72"}</definedName>
    <definedName name="EDFREWRF" localSheetId="9" hidden="1">{"'REL CUSTODIF'!$B$1:$H$72"}</definedName>
    <definedName name="EDFREWRF" localSheetId="8" hidden="1">{"'REL CUSTODIF'!$B$1:$H$72"}</definedName>
    <definedName name="EDFREWRF" localSheetId="7" hidden="1">{"'REL CUSTODIF'!$B$1:$H$72"}</definedName>
    <definedName name="EDFREWRF" localSheetId="33" hidden="1">{"'REL CUSTODIF'!$B$1:$H$72"}</definedName>
    <definedName name="EDFREWRF" localSheetId="32" hidden="1">{"'REL CUSTODIF'!$B$1:$H$72"}</definedName>
    <definedName name="EDFREWRF" localSheetId="31" hidden="1">{"'REL CUSTODIF'!$B$1:$H$72"}</definedName>
    <definedName name="EDFREWRF" localSheetId="29" hidden="1">{"'REL CUSTODIF'!$B$1:$H$72"}</definedName>
    <definedName name="EDFREWRF" localSheetId="28" hidden="1">{"'REL CUSTODIF'!$B$1:$H$72"}</definedName>
    <definedName name="EDFREWRF" localSheetId="27" hidden="1">{"'REL CUSTODIF'!$B$1:$H$72"}</definedName>
    <definedName name="EDFREWRF" localSheetId="24" hidden="1">{"'REL CUSTODIF'!$B$1:$H$72"}</definedName>
    <definedName name="EDFREWRF" localSheetId="26" hidden="1">{"'REL CUSTODIF'!$B$1:$H$72"}</definedName>
    <definedName name="EDFREWRF" localSheetId="23" hidden="1">{"'REL CUSTODIF'!$B$1:$H$72"}</definedName>
    <definedName name="EDFREWRF" localSheetId="22" hidden="1">{"'REL CUSTODIF'!$B$1:$H$72"}</definedName>
    <definedName name="EDFREWRF" localSheetId="19" hidden="1">{"'REL CUSTODIF'!$B$1:$H$72"}</definedName>
    <definedName name="EDFREWRF" localSheetId="21" hidden="1">{"'REL CUSTODIF'!$B$1:$H$72"}</definedName>
    <definedName name="EDFREWRF" localSheetId="20" hidden="1">{"'REL CUSTODIF'!$B$1:$H$72"}</definedName>
    <definedName name="EDFREWRF" localSheetId="18" hidden="1">{"'REL CUSTODIF'!$B$1:$H$72"}</definedName>
    <definedName name="EDFREWRF" localSheetId="17" hidden="1">{"'REL CUSTODIF'!$B$1:$H$72"}</definedName>
    <definedName name="EDFREWRF" localSheetId="15" hidden="1">{"'REL CUSTODIF'!$B$1:$H$72"}</definedName>
    <definedName name="EDFREWRF" localSheetId="12" hidden="1">{"'REL CUSTODIF'!$B$1:$H$72"}</definedName>
    <definedName name="EDFREWRF" localSheetId="38" hidden="1">{"'REL CUSTODIF'!$B$1:$H$72"}</definedName>
    <definedName name="EDFREWRF" localSheetId="37" hidden="1">{"'REL CUSTODIF'!$B$1:$H$72"}</definedName>
    <definedName name="EDFREWRF" localSheetId="36" hidden="1">{"'REL CUSTODIF'!$B$1:$H$72"}</definedName>
    <definedName name="EDFREWRF" localSheetId="34" hidden="1">{"'REL CUSTODIF'!$B$1:$H$72"}</definedName>
    <definedName name="EDFREWRF" localSheetId="35" hidden="1">{"'REL CUSTODIF'!$B$1:$H$72"}</definedName>
    <definedName name="EDFREWRF" localSheetId="30" hidden="1">{"'REL CUSTODIF'!$B$1:$H$72"}</definedName>
    <definedName name="EDFREWRF" hidden="1">{"'REL CUSTODIF'!$B$1:$H$72"}</definedName>
    <definedName name="edital">#REF!</definedName>
    <definedName name="EE">#REF!</definedName>
    <definedName name="EEE" localSheetId="25" hidden="1">{"'gráf jan00'!$A$1:$AK$41"}</definedName>
    <definedName name="EEE" localSheetId="16" hidden="1">{"'gráf jan00'!$A$1:$AK$41"}</definedName>
    <definedName name="EEE" localSheetId="14" hidden="1">{"'gráf jan00'!$A$1:$AK$41"}</definedName>
    <definedName name="EEE" localSheetId="13" hidden="1">{"'gráf jan00'!$A$1:$AK$41"}</definedName>
    <definedName name="EEE" localSheetId="11" hidden="1">{"'gráf jan00'!$A$1:$AK$41"}</definedName>
    <definedName name="EEE" localSheetId="10" hidden="1">{"'gráf jan00'!$A$1:$AK$41"}</definedName>
    <definedName name="EEE" localSheetId="9" hidden="1">{"'gráf jan00'!$A$1:$AK$41"}</definedName>
    <definedName name="EEE" localSheetId="8" hidden="1">{"'gráf jan00'!$A$1:$AK$41"}</definedName>
    <definedName name="EEE" localSheetId="7" hidden="1">{"'gráf jan00'!$A$1:$AK$41"}</definedName>
    <definedName name="EEE" localSheetId="33" hidden="1">{"'gráf jan00'!$A$1:$AK$41"}</definedName>
    <definedName name="EEE" localSheetId="32" hidden="1">{"'gráf jan00'!$A$1:$AK$41"}</definedName>
    <definedName name="EEE" localSheetId="31" hidden="1">{"'gráf jan00'!$A$1:$AK$41"}</definedName>
    <definedName name="EEE" localSheetId="29" hidden="1">{"'gráf jan00'!$A$1:$AK$41"}</definedName>
    <definedName name="EEE" localSheetId="28" hidden="1">{"'gráf jan00'!$A$1:$AK$41"}</definedName>
    <definedName name="EEE" localSheetId="27" hidden="1">{"'gráf jan00'!$A$1:$AK$41"}</definedName>
    <definedName name="EEE" localSheetId="24" hidden="1">{"'gráf jan00'!$A$1:$AK$41"}</definedName>
    <definedName name="EEE" localSheetId="26" hidden="1">{"'gráf jan00'!$A$1:$AK$41"}</definedName>
    <definedName name="EEE" localSheetId="23" hidden="1">{"'gráf jan00'!$A$1:$AK$41"}</definedName>
    <definedName name="EEE" localSheetId="22" hidden="1">{"'gráf jan00'!$A$1:$AK$41"}</definedName>
    <definedName name="EEE" localSheetId="19" hidden="1">{"'gráf jan00'!$A$1:$AK$41"}</definedName>
    <definedName name="EEE" localSheetId="21" hidden="1">{"'gráf jan00'!$A$1:$AK$41"}</definedName>
    <definedName name="EEE" localSheetId="20" hidden="1">{"'gráf jan00'!$A$1:$AK$41"}</definedName>
    <definedName name="EEE" localSheetId="18" hidden="1">{"'gráf jan00'!$A$1:$AK$41"}</definedName>
    <definedName name="EEE" localSheetId="17" hidden="1">{"'gráf jan00'!$A$1:$AK$41"}</definedName>
    <definedName name="EEE" localSheetId="15" hidden="1">{"'gráf jan00'!$A$1:$AK$41"}</definedName>
    <definedName name="EEE" localSheetId="12" hidden="1">{"'gráf jan00'!$A$1:$AK$41"}</definedName>
    <definedName name="EEE" localSheetId="38" hidden="1">{"'gráf jan00'!$A$1:$AK$41"}</definedName>
    <definedName name="EEE" localSheetId="37" hidden="1">{"'gráf jan00'!$A$1:$AK$41"}</definedName>
    <definedName name="EEE" localSheetId="36" hidden="1">{"'gráf jan00'!$A$1:$AK$41"}</definedName>
    <definedName name="EEE" localSheetId="34" hidden="1">{"'gráf jan00'!$A$1:$AK$41"}</definedName>
    <definedName name="EEE" localSheetId="35" hidden="1">{"'gráf jan00'!$A$1:$AK$41"}</definedName>
    <definedName name="EEE" localSheetId="30" hidden="1">{"'gráf jan00'!$A$1:$AK$41"}</definedName>
    <definedName name="EEE" hidden="1">{"'gráf jan00'!$A$1:$AK$41"}</definedName>
    <definedName name="eesdd" localSheetId="25" hidden="1">{#N/A,#N/A,TRUE,"indice";#N/A,#N/A,TRUE,"indicadores";#N/A,#N/A,TRUE,"comentarios"}</definedName>
    <definedName name="eesdd" localSheetId="16" hidden="1">{#N/A,#N/A,TRUE,"indice";#N/A,#N/A,TRUE,"indicadores";#N/A,#N/A,TRUE,"comentarios"}</definedName>
    <definedName name="eesdd" localSheetId="14" hidden="1">{#N/A,#N/A,TRUE,"indice";#N/A,#N/A,TRUE,"indicadores";#N/A,#N/A,TRUE,"comentarios"}</definedName>
    <definedName name="eesdd" localSheetId="13" hidden="1">{#N/A,#N/A,TRUE,"indice";#N/A,#N/A,TRUE,"indicadores";#N/A,#N/A,TRUE,"comentarios"}</definedName>
    <definedName name="eesdd" localSheetId="11" hidden="1">{#N/A,#N/A,TRUE,"indice";#N/A,#N/A,TRUE,"indicadores";#N/A,#N/A,TRUE,"comentarios"}</definedName>
    <definedName name="eesdd" localSheetId="10" hidden="1">{#N/A,#N/A,TRUE,"indice";#N/A,#N/A,TRUE,"indicadores";#N/A,#N/A,TRUE,"comentarios"}</definedName>
    <definedName name="eesdd" localSheetId="9" hidden="1">{#N/A,#N/A,TRUE,"indice";#N/A,#N/A,TRUE,"indicadores";#N/A,#N/A,TRUE,"comentarios"}</definedName>
    <definedName name="eesdd" localSheetId="8" hidden="1">{#N/A,#N/A,TRUE,"indice";#N/A,#N/A,TRUE,"indicadores";#N/A,#N/A,TRUE,"comentarios"}</definedName>
    <definedName name="eesdd" localSheetId="7" hidden="1">{#N/A,#N/A,TRUE,"indice";#N/A,#N/A,TRUE,"indicadores";#N/A,#N/A,TRUE,"comentarios"}</definedName>
    <definedName name="eesdd" localSheetId="33" hidden="1">{#N/A,#N/A,TRUE,"indice";#N/A,#N/A,TRUE,"indicadores";#N/A,#N/A,TRUE,"comentarios"}</definedName>
    <definedName name="eesdd" localSheetId="32" hidden="1">{#N/A,#N/A,TRUE,"indice";#N/A,#N/A,TRUE,"indicadores";#N/A,#N/A,TRUE,"comentarios"}</definedName>
    <definedName name="eesdd" localSheetId="31" hidden="1">{#N/A,#N/A,TRUE,"indice";#N/A,#N/A,TRUE,"indicadores";#N/A,#N/A,TRUE,"comentarios"}</definedName>
    <definedName name="eesdd" localSheetId="29" hidden="1">{#N/A,#N/A,TRUE,"indice";#N/A,#N/A,TRUE,"indicadores";#N/A,#N/A,TRUE,"comentarios"}</definedName>
    <definedName name="eesdd" localSheetId="28" hidden="1">{#N/A,#N/A,TRUE,"indice";#N/A,#N/A,TRUE,"indicadores";#N/A,#N/A,TRUE,"comentarios"}</definedName>
    <definedName name="eesdd" localSheetId="27" hidden="1">{#N/A,#N/A,TRUE,"indice";#N/A,#N/A,TRUE,"indicadores";#N/A,#N/A,TRUE,"comentarios"}</definedName>
    <definedName name="eesdd" localSheetId="24" hidden="1">{#N/A,#N/A,TRUE,"indice";#N/A,#N/A,TRUE,"indicadores";#N/A,#N/A,TRUE,"comentarios"}</definedName>
    <definedName name="eesdd" localSheetId="26" hidden="1">{#N/A,#N/A,TRUE,"indice";#N/A,#N/A,TRUE,"indicadores";#N/A,#N/A,TRUE,"comentarios"}</definedName>
    <definedName name="eesdd" localSheetId="23" hidden="1">{#N/A,#N/A,TRUE,"indice";#N/A,#N/A,TRUE,"indicadores";#N/A,#N/A,TRUE,"comentarios"}</definedName>
    <definedName name="eesdd" localSheetId="22" hidden="1">{#N/A,#N/A,TRUE,"indice";#N/A,#N/A,TRUE,"indicadores";#N/A,#N/A,TRUE,"comentarios"}</definedName>
    <definedName name="eesdd" localSheetId="19" hidden="1">{#N/A,#N/A,TRUE,"indice";#N/A,#N/A,TRUE,"indicadores";#N/A,#N/A,TRUE,"comentarios"}</definedName>
    <definedName name="eesdd" localSheetId="21" hidden="1">{#N/A,#N/A,TRUE,"indice";#N/A,#N/A,TRUE,"indicadores";#N/A,#N/A,TRUE,"comentarios"}</definedName>
    <definedName name="eesdd" localSheetId="20" hidden="1">{#N/A,#N/A,TRUE,"indice";#N/A,#N/A,TRUE,"indicadores";#N/A,#N/A,TRUE,"comentarios"}</definedName>
    <definedName name="eesdd" localSheetId="18" hidden="1">{#N/A,#N/A,TRUE,"indice";#N/A,#N/A,TRUE,"indicadores";#N/A,#N/A,TRUE,"comentarios"}</definedName>
    <definedName name="eesdd" localSheetId="17" hidden="1">{#N/A,#N/A,TRUE,"indice";#N/A,#N/A,TRUE,"indicadores";#N/A,#N/A,TRUE,"comentarios"}</definedName>
    <definedName name="eesdd" localSheetId="15" hidden="1">{#N/A,#N/A,TRUE,"indice";#N/A,#N/A,TRUE,"indicadores";#N/A,#N/A,TRUE,"comentarios"}</definedName>
    <definedName name="eesdd" localSheetId="12" hidden="1">{#N/A,#N/A,TRUE,"indice";#N/A,#N/A,TRUE,"indicadores";#N/A,#N/A,TRUE,"comentarios"}</definedName>
    <definedName name="eesdd" localSheetId="38" hidden="1">{#N/A,#N/A,TRUE,"indice";#N/A,#N/A,TRUE,"indicadores";#N/A,#N/A,TRUE,"comentarios"}</definedName>
    <definedName name="eesdd" localSheetId="37" hidden="1">{#N/A,#N/A,TRUE,"indice";#N/A,#N/A,TRUE,"indicadores";#N/A,#N/A,TRUE,"comentarios"}</definedName>
    <definedName name="eesdd" localSheetId="36" hidden="1">{#N/A,#N/A,TRUE,"indice";#N/A,#N/A,TRUE,"indicadores";#N/A,#N/A,TRUE,"comentarios"}</definedName>
    <definedName name="eesdd" localSheetId="34" hidden="1">{#N/A,#N/A,TRUE,"indice";#N/A,#N/A,TRUE,"indicadores";#N/A,#N/A,TRUE,"comentarios"}</definedName>
    <definedName name="eesdd" localSheetId="35" hidden="1">{#N/A,#N/A,TRUE,"indice";#N/A,#N/A,TRUE,"indicadores";#N/A,#N/A,TRUE,"comentarios"}</definedName>
    <definedName name="eesdd" localSheetId="30" hidden="1">{#N/A,#N/A,TRUE,"indice";#N/A,#N/A,TRUE,"indicadores";#N/A,#N/A,TRUE,"comentarios"}</definedName>
    <definedName name="eesdd" hidden="1">{#N/A,#N/A,TRUE,"indice";#N/A,#N/A,TRUE,"indicadores";#N/A,#N/A,TRUE,"comentarios"}</definedName>
    <definedName name="EF">#REF!</definedName>
    <definedName name="EFA">#REF!</definedName>
    <definedName name="EFATRL">#REF!</definedName>
    <definedName name="EFATURA">#REF!</definedName>
    <definedName name="EFC" localSheetId="25" hidden="1">{"'RR'!$A$2:$E$81"}</definedName>
    <definedName name="EFC" localSheetId="16" hidden="1">{"'RR'!$A$2:$E$81"}</definedName>
    <definedName name="EFC" localSheetId="14" hidden="1">{"'RR'!$A$2:$E$81"}</definedName>
    <definedName name="EFC" localSheetId="13" hidden="1">{"'RR'!$A$2:$E$81"}</definedName>
    <definedName name="EFC" localSheetId="11" hidden="1">{"'RR'!$A$2:$E$81"}</definedName>
    <definedName name="EFC" localSheetId="10" hidden="1">{"'RR'!$A$2:$E$81"}</definedName>
    <definedName name="EFC" localSheetId="9" hidden="1">{"'RR'!$A$2:$E$81"}</definedName>
    <definedName name="EFC" localSheetId="8" hidden="1">{"'RR'!$A$2:$E$81"}</definedName>
    <definedName name="EFC" localSheetId="7" hidden="1">{"'RR'!$A$2:$E$81"}</definedName>
    <definedName name="EFC" localSheetId="33" hidden="1">{"'RR'!$A$2:$E$81"}</definedName>
    <definedName name="EFC" localSheetId="32" hidden="1">{"'RR'!$A$2:$E$81"}</definedName>
    <definedName name="EFC" localSheetId="31" hidden="1">{"'RR'!$A$2:$E$81"}</definedName>
    <definedName name="EFC" localSheetId="29" hidden="1">{"'RR'!$A$2:$E$81"}</definedName>
    <definedName name="EFC" localSheetId="28" hidden="1">{"'RR'!$A$2:$E$81"}</definedName>
    <definedName name="EFC" localSheetId="27" hidden="1">{"'RR'!$A$2:$E$81"}</definedName>
    <definedName name="EFC" localSheetId="24" hidden="1">{"'RR'!$A$2:$E$81"}</definedName>
    <definedName name="EFC" localSheetId="26" hidden="1">{"'RR'!$A$2:$E$81"}</definedName>
    <definedName name="EFC" localSheetId="23" hidden="1">{"'RR'!$A$2:$E$81"}</definedName>
    <definedName name="EFC" localSheetId="22" hidden="1">{"'RR'!$A$2:$E$81"}</definedName>
    <definedName name="EFC" localSheetId="19" hidden="1">{"'RR'!$A$2:$E$81"}</definedName>
    <definedName name="EFC" localSheetId="21" hidden="1">{"'RR'!$A$2:$E$81"}</definedName>
    <definedName name="EFC" localSheetId="20" hidden="1">{"'RR'!$A$2:$E$81"}</definedName>
    <definedName name="EFC" localSheetId="18" hidden="1">{"'RR'!$A$2:$E$81"}</definedName>
    <definedName name="EFC" localSheetId="17" hidden="1">{"'RR'!$A$2:$E$81"}</definedName>
    <definedName name="EFC" localSheetId="15" hidden="1">{"'RR'!$A$2:$E$81"}</definedName>
    <definedName name="EFC" localSheetId="12" hidden="1">{"'RR'!$A$2:$E$81"}</definedName>
    <definedName name="EFC" localSheetId="38" hidden="1">{"'RR'!$A$2:$E$81"}</definedName>
    <definedName name="EFC" localSheetId="37" hidden="1">{"'RR'!$A$2:$E$81"}</definedName>
    <definedName name="EFC" localSheetId="36" hidden="1">{"'RR'!$A$2:$E$81"}</definedName>
    <definedName name="EFC" localSheetId="34" hidden="1">{"'RR'!$A$2:$E$81"}</definedName>
    <definedName name="EFC" localSheetId="35" hidden="1">{"'RR'!$A$2:$E$81"}</definedName>
    <definedName name="EFC" localSheetId="30" hidden="1">{"'RR'!$A$2:$E$81"}</definedName>
    <definedName name="EFC" hidden="1">{"'RR'!$A$2:$E$81"}</definedName>
    <definedName name="EFCEletron" localSheetId="25" hidden="1">{"'RR'!$A$2:$E$81"}</definedName>
    <definedName name="EFCEletron" localSheetId="16" hidden="1">{"'RR'!$A$2:$E$81"}</definedName>
    <definedName name="EFCEletron" localSheetId="14" hidden="1">{"'RR'!$A$2:$E$81"}</definedName>
    <definedName name="EFCEletron" localSheetId="13" hidden="1">{"'RR'!$A$2:$E$81"}</definedName>
    <definedName name="EFCEletron" localSheetId="11" hidden="1">{"'RR'!$A$2:$E$81"}</definedName>
    <definedName name="EFCEletron" localSheetId="10" hidden="1">{"'RR'!$A$2:$E$81"}</definedName>
    <definedName name="EFCEletron" localSheetId="9" hidden="1">{"'RR'!$A$2:$E$81"}</definedName>
    <definedName name="EFCEletron" localSheetId="8" hidden="1">{"'RR'!$A$2:$E$81"}</definedName>
    <definedName name="EFCEletron" localSheetId="7" hidden="1">{"'RR'!$A$2:$E$81"}</definedName>
    <definedName name="EFCEletron" localSheetId="33" hidden="1">{"'RR'!$A$2:$E$81"}</definedName>
    <definedName name="EFCEletron" localSheetId="32" hidden="1">{"'RR'!$A$2:$E$81"}</definedName>
    <definedName name="EFCEletron" localSheetId="31" hidden="1">{"'RR'!$A$2:$E$81"}</definedName>
    <definedName name="EFCEletron" localSheetId="29" hidden="1">{"'RR'!$A$2:$E$81"}</definedName>
    <definedName name="EFCEletron" localSheetId="28" hidden="1">{"'RR'!$A$2:$E$81"}</definedName>
    <definedName name="EFCEletron" localSheetId="27" hidden="1">{"'RR'!$A$2:$E$81"}</definedName>
    <definedName name="EFCEletron" localSheetId="24" hidden="1">{"'RR'!$A$2:$E$81"}</definedName>
    <definedName name="EFCEletron" localSheetId="26" hidden="1">{"'RR'!$A$2:$E$81"}</definedName>
    <definedName name="EFCEletron" localSheetId="23" hidden="1">{"'RR'!$A$2:$E$81"}</definedName>
    <definedName name="EFCEletron" localSheetId="22" hidden="1">{"'RR'!$A$2:$E$81"}</definedName>
    <definedName name="EFCEletron" localSheetId="19" hidden="1">{"'RR'!$A$2:$E$81"}</definedName>
    <definedName name="EFCEletron" localSheetId="21" hidden="1">{"'RR'!$A$2:$E$81"}</definedName>
    <definedName name="EFCEletron" localSheetId="20" hidden="1">{"'RR'!$A$2:$E$81"}</definedName>
    <definedName name="EFCEletron" localSheetId="18" hidden="1">{"'RR'!$A$2:$E$81"}</definedName>
    <definedName name="EFCEletron" localSheetId="17" hidden="1">{"'RR'!$A$2:$E$81"}</definedName>
    <definedName name="EFCEletron" localSheetId="15" hidden="1">{"'RR'!$A$2:$E$81"}</definedName>
    <definedName name="EFCEletron" localSheetId="12" hidden="1">{"'RR'!$A$2:$E$81"}</definedName>
    <definedName name="EFCEletron" localSheetId="38" hidden="1">{"'RR'!$A$2:$E$81"}</definedName>
    <definedName name="EFCEletron" localSheetId="37" hidden="1">{"'RR'!$A$2:$E$81"}</definedName>
    <definedName name="EFCEletron" localSheetId="36" hidden="1">{"'RR'!$A$2:$E$81"}</definedName>
    <definedName name="EFCEletron" localSheetId="34" hidden="1">{"'RR'!$A$2:$E$81"}</definedName>
    <definedName name="EFCEletron" localSheetId="35" hidden="1">{"'RR'!$A$2:$E$81"}</definedName>
    <definedName name="EFCEletron" localSheetId="30" hidden="1">{"'RR'!$A$2:$E$81"}</definedName>
    <definedName name="EFCEletron" hidden="1">{"'RR'!$A$2:$E$81"}</definedName>
    <definedName name="EFEQF" localSheetId="25" hidden="1">{"'REL CUSTODIF'!$B$1:$H$72"}</definedName>
    <definedName name="EFEQF" localSheetId="16" hidden="1">{"'REL CUSTODIF'!$B$1:$H$72"}</definedName>
    <definedName name="EFEQF" localSheetId="14" hidden="1">{"'REL CUSTODIF'!$B$1:$H$72"}</definedName>
    <definedName name="EFEQF" localSheetId="13" hidden="1">{"'REL CUSTODIF'!$B$1:$H$72"}</definedName>
    <definedName name="EFEQF" localSheetId="11" hidden="1">{"'REL CUSTODIF'!$B$1:$H$72"}</definedName>
    <definedName name="EFEQF" localSheetId="10" hidden="1">{"'REL CUSTODIF'!$B$1:$H$72"}</definedName>
    <definedName name="EFEQF" localSheetId="9" hidden="1">{"'REL CUSTODIF'!$B$1:$H$72"}</definedName>
    <definedName name="EFEQF" localSheetId="8" hidden="1">{"'REL CUSTODIF'!$B$1:$H$72"}</definedName>
    <definedName name="EFEQF" localSheetId="7" hidden="1">{"'REL CUSTODIF'!$B$1:$H$72"}</definedName>
    <definedName name="EFEQF" localSheetId="33" hidden="1">{"'REL CUSTODIF'!$B$1:$H$72"}</definedName>
    <definedName name="EFEQF" localSheetId="32" hidden="1">{"'REL CUSTODIF'!$B$1:$H$72"}</definedName>
    <definedName name="EFEQF" localSheetId="31" hidden="1">{"'REL CUSTODIF'!$B$1:$H$72"}</definedName>
    <definedName name="EFEQF" localSheetId="29" hidden="1">{"'REL CUSTODIF'!$B$1:$H$72"}</definedName>
    <definedName name="EFEQF" localSheetId="28" hidden="1">{"'REL CUSTODIF'!$B$1:$H$72"}</definedName>
    <definedName name="EFEQF" localSheetId="27" hidden="1">{"'REL CUSTODIF'!$B$1:$H$72"}</definedName>
    <definedName name="EFEQF" localSheetId="24" hidden="1">{"'REL CUSTODIF'!$B$1:$H$72"}</definedName>
    <definedName name="EFEQF" localSheetId="26" hidden="1">{"'REL CUSTODIF'!$B$1:$H$72"}</definedName>
    <definedName name="EFEQF" localSheetId="23" hidden="1">{"'REL CUSTODIF'!$B$1:$H$72"}</definedName>
    <definedName name="EFEQF" localSheetId="22" hidden="1">{"'REL CUSTODIF'!$B$1:$H$72"}</definedName>
    <definedName name="EFEQF" localSheetId="19" hidden="1">{"'REL CUSTODIF'!$B$1:$H$72"}</definedName>
    <definedName name="EFEQF" localSheetId="21" hidden="1">{"'REL CUSTODIF'!$B$1:$H$72"}</definedName>
    <definedName name="EFEQF" localSheetId="20" hidden="1">{"'REL CUSTODIF'!$B$1:$H$72"}</definedName>
    <definedName name="EFEQF" localSheetId="18" hidden="1">{"'REL CUSTODIF'!$B$1:$H$72"}</definedName>
    <definedName name="EFEQF" localSheetId="17" hidden="1">{"'REL CUSTODIF'!$B$1:$H$72"}</definedName>
    <definedName name="EFEQF" localSheetId="15" hidden="1">{"'REL CUSTODIF'!$B$1:$H$72"}</definedName>
    <definedName name="EFEQF" localSheetId="12" hidden="1">{"'REL CUSTODIF'!$B$1:$H$72"}</definedName>
    <definedName name="EFEQF" localSheetId="38" hidden="1">{"'REL CUSTODIF'!$B$1:$H$72"}</definedName>
    <definedName name="EFEQF" localSheetId="37" hidden="1">{"'REL CUSTODIF'!$B$1:$H$72"}</definedName>
    <definedName name="EFEQF" localSheetId="36" hidden="1">{"'REL CUSTODIF'!$B$1:$H$72"}</definedName>
    <definedName name="EFEQF" localSheetId="34" hidden="1">{"'REL CUSTODIF'!$B$1:$H$72"}</definedName>
    <definedName name="EFEQF" localSheetId="35" hidden="1">{"'REL CUSTODIF'!$B$1:$H$72"}</definedName>
    <definedName name="EFEQF" localSheetId="30" hidden="1">{"'REL CUSTODIF'!$B$1:$H$72"}</definedName>
    <definedName name="EFEQF" hidden="1">{"'REL CUSTODIF'!$B$1:$H$72"}</definedName>
    <definedName name="EFETIVO">#REF!</definedName>
    <definedName name="EFETOT">#REF!</definedName>
    <definedName name="EFETOTMES">#N/A</definedName>
    <definedName name="EF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ILE_PRINT">#REF!</definedName>
    <definedName name="EFT">#REF!</definedName>
    <definedName name="EFVM" localSheetId="25" hidden="1">{"'RR'!$A$2:$E$81"}</definedName>
    <definedName name="EFVM" localSheetId="16" hidden="1">{"'RR'!$A$2:$E$81"}</definedName>
    <definedName name="EFVM" localSheetId="14" hidden="1">{"'RR'!$A$2:$E$81"}</definedName>
    <definedName name="EFVM" localSheetId="13" hidden="1">{"'RR'!$A$2:$E$81"}</definedName>
    <definedName name="EFVM" localSheetId="11" hidden="1">{"'RR'!$A$2:$E$81"}</definedName>
    <definedName name="EFVM" localSheetId="10" hidden="1">{"'RR'!$A$2:$E$81"}</definedName>
    <definedName name="EFVM" localSheetId="9" hidden="1">{"'RR'!$A$2:$E$81"}</definedName>
    <definedName name="EFVM" localSheetId="8" hidden="1">{"'RR'!$A$2:$E$81"}</definedName>
    <definedName name="EFVM" localSheetId="7" hidden="1">{"'RR'!$A$2:$E$81"}</definedName>
    <definedName name="EFVM" localSheetId="33" hidden="1">{"'RR'!$A$2:$E$81"}</definedName>
    <definedName name="EFVM" localSheetId="32" hidden="1">{"'RR'!$A$2:$E$81"}</definedName>
    <definedName name="EFVM" localSheetId="31" hidden="1">{"'RR'!$A$2:$E$81"}</definedName>
    <definedName name="EFVM" localSheetId="29" hidden="1">{"'RR'!$A$2:$E$81"}</definedName>
    <definedName name="EFVM" localSheetId="28" hidden="1">{"'RR'!$A$2:$E$81"}</definedName>
    <definedName name="EFVM" localSheetId="27" hidden="1">{"'RR'!$A$2:$E$81"}</definedName>
    <definedName name="EFVM" localSheetId="24" hidden="1">{"'RR'!$A$2:$E$81"}</definedName>
    <definedName name="EFVM" localSheetId="26" hidden="1">{"'RR'!$A$2:$E$81"}</definedName>
    <definedName name="EFVM" localSheetId="23" hidden="1">{"'RR'!$A$2:$E$81"}</definedName>
    <definedName name="EFVM" localSheetId="22" hidden="1">{"'RR'!$A$2:$E$81"}</definedName>
    <definedName name="EFVM" localSheetId="19" hidden="1">{"'RR'!$A$2:$E$81"}</definedName>
    <definedName name="EFVM" localSheetId="21" hidden="1">{"'RR'!$A$2:$E$81"}</definedName>
    <definedName name="EFVM" localSheetId="20" hidden="1">{"'RR'!$A$2:$E$81"}</definedName>
    <definedName name="EFVM" localSheetId="18" hidden="1">{"'RR'!$A$2:$E$81"}</definedName>
    <definedName name="EFVM" localSheetId="17" hidden="1">{"'RR'!$A$2:$E$81"}</definedName>
    <definedName name="EFVM" localSheetId="15" hidden="1">{"'RR'!$A$2:$E$81"}</definedName>
    <definedName name="EFVM" localSheetId="12" hidden="1">{"'RR'!$A$2:$E$81"}</definedName>
    <definedName name="EFVM" localSheetId="38" hidden="1">{"'RR'!$A$2:$E$81"}</definedName>
    <definedName name="EFVM" localSheetId="37" hidden="1">{"'RR'!$A$2:$E$81"}</definedName>
    <definedName name="EFVM" localSheetId="36" hidden="1">{"'RR'!$A$2:$E$81"}</definedName>
    <definedName name="EFVM" localSheetId="34" hidden="1">{"'RR'!$A$2:$E$81"}</definedName>
    <definedName name="EFVM" localSheetId="35" hidden="1">{"'RR'!$A$2:$E$81"}</definedName>
    <definedName name="EFVM" localSheetId="30" hidden="1">{"'RR'!$A$2:$E$81"}</definedName>
    <definedName name="EFVM" hidden="1">{"'RR'!$A$2:$E$81"}</definedName>
    <definedName name="EFVM2" localSheetId="25" hidden="1">{"'RR'!$A$2:$E$81"}</definedName>
    <definedName name="EFVM2" localSheetId="16" hidden="1">{"'RR'!$A$2:$E$81"}</definedName>
    <definedName name="EFVM2" localSheetId="14" hidden="1">{"'RR'!$A$2:$E$81"}</definedName>
    <definedName name="EFVM2" localSheetId="13" hidden="1">{"'RR'!$A$2:$E$81"}</definedName>
    <definedName name="EFVM2" localSheetId="11" hidden="1">{"'RR'!$A$2:$E$81"}</definedName>
    <definedName name="EFVM2" localSheetId="10" hidden="1">{"'RR'!$A$2:$E$81"}</definedName>
    <definedName name="EFVM2" localSheetId="9" hidden="1">{"'RR'!$A$2:$E$81"}</definedName>
    <definedName name="EFVM2" localSheetId="8" hidden="1">{"'RR'!$A$2:$E$81"}</definedName>
    <definedName name="EFVM2" localSheetId="7" hidden="1">{"'RR'!$A$2:$E$81"}</definedName>
    <definedName name="EFVM2" localSheetId="33" hidden="1">{"'RR'!$A$2:$E$81"}</definedName>
    <definedName name="EFVM2" localSheetId="32" hidden="1">{"'RR'!$A$2:$E$81"}</definedName>
    <definedName name="EFVM2" localSheetId="31" hidden="1">{"'RR'!$A$2:$E$81"}</definedName>
    <definedName name="EFVM2" localSheetId="29" hidden="1">{"'RR'!$A$2:$E$81"}</definedName>
    <definedName name="EFVM2" localSheetId="28" hidden="1">{"'RR'!$A$2:$E$81"}</definedName>
    <definedName name="EFVM2" localSheetId="27" hidden="1">{"'RR'!$A$2:$E$81"}</definedName>
    <definedName name="EFVM2" localSheetId="24" hidden="1">{"'RR'!$A$2:$E$81"}</definedName>
    <definedName name="EFVM2" localSheetId="26" hidden="1">{"'RR'!$A$2:$E$81"}</definedName>
    <definedName name="EFVM2" localSheetId="23" hidden="1">{"'RR'!$A$2:$E$81"}</definedName>
    <definedName name="EFVM2" localSheetId="22" hidden="1">{"'RR'!$A$2:$E$81"}</definedName>
    <definedName name="EFVM2" localSheetId="19" hidden="1">{"'RR'!$A$2:$E$81"}</definedName>
    <definedName name="EFVM2" localSheetId="21" hidden="1">{"'RR'!$A$2:$E$81"}</definedName>
    <definedName name="EFVM2" localSheetId="20" hidden="1">{"'RR'!$A$2:$E$81"}</definedName>
    <definedName name="EFVM2" localSheetId="18" hidden="1">{"'RR'!$A$2:$E$81"}</definedName>
    <definedName name="EFVM2" localSheetId="17" hidden="1">{"'RR'!$A$2:$E$81"}</definedName>
    <definedName name="EFVM2" localSheetId="15" hidden="1">{"'RR'!$A$2:$E$81"}</definedName>
    <definedName name="EFVM2" localSheetId="12" hidden="1">{"'RR'!$A$2:$E$81"}</definedName>
    <definedName name="EFVM2" localSheetId="38" hidden="1">{"'RR'!$A$2:$E$81"}</definedName>
    <definedName name="EFVM2" localSheetId="37" hidden="1">{"'RR'!$A$2:$E$81"}</definedName>
    <definedName name="EFVM2" localSheetId="36" hidden="1">{"'RR'!$A$2:$E$81"}</definedName>
    <definedName name="EFVM2" localSheetId="34" hidden="1">{"'RR'!$A$2:$E$81"}</definedName>
    <definedName name="EFVM2" localSheetId="35" hidden="1">{"'RR'!$A$2:$E$81"}</definedName>
    <definedName name="EFVM2" localSheetId="30" hidden="1">{"'RR'!$A$2:$E$81"}</definedName>
    <definedName name="EFVM2" hidden="1">{"'RR'!$A$2:$E$81"}</definedName>
    <definedName name="EFVM3" localSheetId="25" hidden="1">{"'RR'!$A$2:$E$81"}</definedName>
    <definedName name="EFVM3" localSheetId="16" hidden="1">{"'RR'!$A$2:$E$81"}</definedName>
    <definedName name="EFVM3" localSheetId="14" hidden="1">{"'RR'!$A$2:$E$81"}</definedName>
    <definedName name="EFVM3" localSheetId="13" hidden="1">{"'RR'!$A$2:$E$81"}</definedName>
    <definedName name="EFVM3" localSheetId="11" hidden="1">{"'RR'!$A$2:$E$81"}</definedName>
    <definedName name="EFVM3" localSheetId="10" hidden="1">{"'RR'!$A$2:$E$81"}</definedName>
    <definedName name="EFVM3" localSheetId="9" hidden="1">{"'RR'!$A$2:$E$81"}</definedName>
    <definedName name="EFVM3" localSheetId="8" hidden="1">{"'RR'!$A$2:$E$81"}</definedName>
    <definedName name="EFVM3" localSheetId="7" hidden="1">{"'RR'!$A$2:$E$81"}</definedName>
    <definedName name="EFVM3" localSheetId="33" hidden="1">{"'RR'!$A$2:$E$81"}</definedName>
    <definedName name="EFVM3" localSheetId="32" hidden="1">{"'RR'!$A$2:$E$81"}</definedName>
    <definedName name="EFVM3" localSheetId="31" hidden="1">{"'RR'!$A$2:$E$81"}</definedName>
    <definedName name="EFVM3" localSheetId="29" hidden="1">{"'RR'!$A$2:$E$81"}</definedName>
    <definedName name="EFVM3" localSheetId="28" hidden="1">{"'RR'!$A$2:$E$81"}</definedName>
    <definedName name="EFVM3" localSheetId="27" hidden="1">{"'RR'!$A$2:$E$81"}</definedName>
    <definedName name="EFVM3" localSheetId="24" hidden="1">{"'RR'!$A$2:$E$81"}</definedName>
    <definedName name="EFVM3" localSheetId="26" hidden="1">{"'RR'!$A$2:$E$81"}</definedName>
    <definedName name="EFVM3" localSheetId="23" hidden="1">{"'RR'!$A$2:$E$81"}</definedName>
    <definedName name="EFVM3" localSheetId="22" hidden="1">{"'RR'!$A$2:$E$81"}</definedName>
    <definedName name="EFVM3" localSheetId="19" hidden="1">{"'RR'!$A$2:$E$81"}</definedName>
    <definedName name="EFVM3" localSheetId="21" hidden="1">{"'RR'!$A$2:$E$81"}</definedName>
    <definedName name="EFVM3" localSheetId="20" hidden="1">{"'RR'!$A$2:$E$81"}</definedName>
    <definedName name="EFVM3" localSheetId="18" hidden="1">{"'RR'!$A$2:$E$81"}</definedName>
    <definedName name="EFVM3" localSheetId="17" hidden="1">{"'RR'!$A$2:$E$81"}</definedName>
    <definedName name="EFVM3" localSheetId="15" hidden="1">{"'RR'!$A$2:$E$81"}</definedName>
    <definedName name="EFVM3" localSheetId="12" hidden="1">{"'RR'!$A$2:$E$81"}</definedName>
    <definedName name="EFVM3" localSheetId="38" hidden="1">{"'RR'!$A$2:$E$81"}</definedName>
    <definedName name="EFVM3" localSheetId="37" hidden="1">{"'RR'!$A$2:$E$81"}</definedName>
    <definedName name="EFVM3" localSheetId="36" hidden="1">{"'RR'!$A$2:$E$81"}</definedName>
    <definedName name="EFVM3" localSheetId="34" hidden="1">{"'RR'!$A$2:$E$81"}</definedName>
    <definedName name="EFVM3" localSheetId="35" hidden="1">{"'RR'!$A$2:$E$81"}</definedName>
    <definedName name="EFVM3" localSheetId="30" hidden="1">{"'RR'!$A$2:$E$81"}</definedName>
    <definedName name="EFVM3" hidden="1">{"'RR'!$A$2:$E$81"}</definedName>
    <definedName name="eGasAacu">#REF!</definedName>
    <definedName name="eGasAacuUS">#REF!</definedName>
    <definedName name="eGasAcu">#REF!</definedName>
    <definedName name="eGasAcuUS">#REF!</definedName>
    <definedName name="eGasmes">#REF!</definedName>
    <definedName name="eGasmesus">#REF!</definedName>
    <definedName name="egc">#REF!</definedName>
    <definedName name="Eh">#REF!</definedName>
    <definedName name="eighteight">#REF!</definedName>
    <definedName name="eightfive">#REF!</definedName>
    <definedName name="eightfour">#REF!</definedName>
    <definedName name="eightnine">#REF!</definedName>
    <definedName name="eightone">#REF!</definedName>
    <definedName name="EJI" localSheetId="25" hidden="1">{"'Quadro'!$A$4:$BG$78"}</definedName>
    <definedName name="EJI" localSheetId="16" hidden="1">{"'Quadro'!$A$4:$BG$78"}</definedName>
    <definedName name="EJI" localSheetId="14" hidden="1">{"'Quadro'!$A$4:$BG$78"}</definedName>
    <definedName name="EJI" localSheetId="13" hidden="1">{"'Quadro'!$A$4:$BG$78"}</definedName>
    <definedName name="EJI" localSheetId="11" hidden="1">{"'Quadro'!$A$4:$BG$78"}</definedName>
    <definedName name="EJI" localSheetId="10" hidden="1">{"'Quadro'!$A$4:$BG$78"}</definedName>
    <definedName name="EJI" localSheetId="9" hidden="1">{"'Quadro'!$A$4:$BG$78"}</definedName>
    <definedName name="EJI" localSheetId="8" hidden="1">{"'Quadro'!$A$4:$BG$78"}</definedName>
    <definedName name="EJI" localSheetId="7" hidden="1">{"'Quadro'!$A$4:$BG$78"}</definedName>
    <definedName name="EJI" localSheetId="33" hidden="1">{"'Quadro'!$A$4:$BG$78"}</definedName>
    <definedName name="EJI" localSheetId="32" hidden="1">{"'Quadro'!$A$4:$BG$78"}</definedName>
    <definedName name="EJI" localSheetId="31" hidden="1">{"'Quadro'!$A$4:$BG$78"}</definedName>
    <definedName name="EJI" localSheetId="29" hidden="1">{"'Quadro'!$A$4:$BG$78"}</definedName>
    <definedName name="EJI" localSheetId="28" hidden="1">{"'Quadro'!$A$4:$BG$78"}</definedName>
    <definedName name="EJI" localSheetId="27" hidden="1">{"'Quadro'!$A$4:$BG$78"}</definedName>
    <definedName name="EJI" localSheetId="24" hidden="1">{"'Quadro'!$A$4:$BG$78"}</definedName>
    <definedName name="EJI" localSheetId="26" hidden="1">{"'Quadro'!$A$4:$BG$78"}</definedName>
    <definedName name="EJI" localSheetId="23" hidden="1">{"'Quadro'!$A$4:$BG$78"}</definedName>
    <definedName name="EJI" localSheetId="22" hidden="1">{"'Quadro'!$A$4:$BG$78"}</definedName>
    <definedName name="EJI" localSheetId="19" hidden="1">{"'Quadro'!$A$4:$BG$78"}</definedName>
    <definedName name="EJI" localSheetId="21" hidden="1">{"'Quadro'!$A$4:$BG$78"}</definedName>
    <definedName name="EJI" localSheetId="20" hidden="1">{"'Quadro'!$A$4:$BG$78"}</definedName>
    <definedName name="EJI" localSheetId="18" hidden="1">{"'Quadro'!$A$4:$BG$78"}</definedName>
    <definedName name="EJI" localSheetId="17" hidden="1">{"'Quadro'!$A$4:$BG$78"}</definedName>
    <definedName name="EJI" localSheetId="15" hidden="1">{"'Quadro'!$A$4:$BG$78"}</definedName>
    <definedName name="EJI" localSheetId="12" hidden="1">{"'Quadro'!$A$4:$BG$78"}</definedName>
    <definedName name="EJI" localSheetId="38" hidden="1">{"'Quadro'!$A$4:$BG$78"}</definedName>
    <definedName name="EJI" localSheetId="37" hidden="1">{"'Quadro'!$A$4:$BG$78"}</definedName>
    <definedName name="EJI" localSheetId="36" hidden="1">{"'Quadro'!$A$4:$BG$78"}</definedName>
    <definedName name="EJI" localSheetId="34" hidden="1">{"'Quadro'!$A$4:$BG$78"}</definedName>
    <definedName name="EJI" localSheetId="35" hidden="1">{"'Quadro'!$A$4:$BG$78"}</definedName>
    <definedName name="EJI" localSheetId="30" hidden="1">{"'Quadro'!$A$4:$BG$78"}</definedName>
    <definedName name="EJI" hidden="1">{"'Quadro'!$A$4:$BG$78"}</definedName>
    <definedName name="elect">#REF!</definedName>
    <definedName name="Elton" localSheetId="25" hidden="1">{"'RR'!$A$2:$E$81"}</definedName>
    <definedName name="Elton" localSheetId="16" hidden="1">{"'RR'!$A$2:$E$81"}</definedName>
    <definedName name="Elton" localSheetId="14" hidden="1">{"'RR'!$A$2:$E$81"}</definedName>
    <definedName name="Elton" localSheetId="13" hidden="1">{"'RR'!$A$2:$E$81"}</definedName>
    <definedName name="Elton" localSheetId="11" hidden="1">{"'RR'!$A$2:$E$81"}</definedName>
    <definedName name="Elton" localSheetId="10" hidden="1">{"'RR'!$A$2:$E$81"}</definedName>
    <definedName name="Elton" localSheetId="9" hidden="1">{"'RR'!$A$2:$E$81"}</definedName>
    <definedName name="Elton" localSheetId="8" hidden="1">{"'RR'!$A$2:$E$81"}</definedName>
    <definedName name="Elton" localSheetId="7" hidden="1">{"'RR'!$A$2:$E$81"}</definedName>
    <definedName name="Elton" localSheetId="33" hidden="1">{"'RR'!$A$2:$E$81"}</definedName>
    <definedName name="Elton" localSheetId="32" hidden="1">{"'RR'!$A$2:$E$81"}</definedName>
    <definedName name="Elton" localSheetId="31" hidden="1">{"'RR'!$A$2:$E$81"}</definedName>
    <definedName name="Elton" localSheetId="29" hidden="1">{"'RR'!$A$2:$E$81"}</definedName>
    <definedName name="Elton" localSheetId="28" hidden="1">{"'RR'!$A$2:$E$81"}</definedName>
    <definedName name="Elton" localSheetId="27" hidden="1">{"'RR'!$A$2:$E$81"}</definedName>
    <definedName name="Elton" localSheetId="24" hidden="1">{"'RR'!$A$2:$E$81"}</definedName>
    <definedName name="Elton" localSheetId="26" hidden="1">{"'RR'!$A$2:$E$81"}</definedName>
    <definedName name="Elton" localSheetId="23" hidden="1">{"'RR'!$A$2:$E$81"}</definedName>
    <definedName name="Elton" localSheetId="22" hidden="1">{"'RR'!$A$2:$E$81"}</definedName>
    <definedName name="Elton" localSheetId="19" hidden="1">{"'RR'!$A$2:$E$81"}</definedName>
    <definedName name="Elton" localSheetId="21" hidden="1">{"'RR'!$A$2:$E$81"}</definedName>
    <definedName name="Elton" localSheetId="20" hidden="1">{"'RR'!$A$2:$E$81"}</definedName>
    <definedName name="Elton" localSheetId="18" hidden="1">{"'RR'!$A$2:$E$81"}</definedName>
    <definedName name="Elton" localSheetId="17" hidden="1">{"'RR'!$A$2:$E$81"}</definedName>
    <definedName name="Elton" localSheetId="15" hidden="1">{"'RR'!$A$2:$E$81"}</definedName>
    <definedName name="Elton" localSheetId="12" hidden="1">{"'RR'!$A$2:$E$81"}</definedName>
    <definedName name="Elton" localSheetId="38" hidden="1">{"'RR'!$A$2:$E$81"}</definedName>
    <definedName name="Elton" localSheetId="37" hidden="1">{"'RR'!$A$2:$E$81"}</definedName>
    <definedName name="Elton" localSheetId="36" hidden="1">{"'RR'!$A$2:$E$81"}</definedName>
    <definedName name="Elton" localSheetId="34" hidden="1">{"'RR'!$A$2:$E$81"}</definedName>
    <definedName name="Elton" localSheetId="35" hidden="1">{"'RR'!$A$2:$E$81"}</definedName>
    <definedName name="Elton" localSheetId="30" hidden="1">{"'RR'!$A$2:$E$81"}</definedName>
    <definedName name="Elton" hidden="1">{"'RR'!$A$2:$E$81"}</definedName>
    <definedName name="Emp_Conta">#REF!</definedName>
    <definedName name="Emp_Conta_Dtl">#REF!</definedName>
    <definedName name="Emp_Lin">#REF!</definedName>
    <definedName name="Emp_Lin_CCT">#REF!</definedName>
    <definedName name="Emp_Lin_CCT_Cta_Dtl">#REF!</definedName>
    <definedName name="Emp_Lin_Prod">#REF!</definedName>
    <definedName name="Emp_Lin_Prod_Conta">#REF!</definedName>
    <definedName name="employee">#REF!</definedName>
    <definedName name="encarg_hor">#REF!</definedName>
    <definedName name="encarg_mensal">#REF!</definedName>
    <definedName name="Encargos">#REF!</definedName>
    <definedName name="EncargosAdmLocal">#REF!</definedName>
    <definedName name="EncargosHExtra">#REF!</definedName>
    <definedName name="ENCHOR">#N/A</definedName>
    <definedName name="ENCMEN">#N/A</definedName>
    <definedName name="ENCSOC">#REF!</definedName>
    <definedName name="ENCSOCENG">#REF!</definedName>
    <definedName name="ENDBATCH">#REF!</definedName>
    <definedName name="Energia" localSheetId="25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6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4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3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1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0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9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8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7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3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2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1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9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8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7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4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6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3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2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9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1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20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8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7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5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12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8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7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6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4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5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30" hidden="1">{#N/A,#N/A,FALSE,"Suprimentos";#N/A,#N/A,FALSE,"Medicina e Segurança";#N/A,#N/A,FALSE,"Administração";#N/A,#N/A,FALSE,"Meio Ambiente";#N/A,#N/A,FALSE,"Operação (Mina)";#N/A,#N/A,FALSE,"Operação (Porto)"}</definedName>
    <definedName name="Energia" hidden="1">{#N/A,#N/A,FALSE,"Suprimentos";#N/A,#N/A,FALSE,"Medicina e Segurança";#N/A,#N/A,FALSE,"Administração";#N/A,#N/A,FALSE,"Meio Ambiente";#N/A,#N/A,FALSE,"Operação (Mina)";#N/A,#N/A,FALSE,"Operação (Porto)"}</definedName>
    <definedName name="ENT">#REF!</definedName>
    <definedName name="ENTDADOS">#N/A</definedName>
    <definedName name="ENTREGA">OFFSET(#REF!,0,0,COUNTA(#REF!)-1,1)</definedName>
    <definedName name="EPI">#REF!</definedName>
    <definedName name="EPIAdm.Local">#REF!</definedName>
    <definedName name="EPIUNIT">#REF!</definedName>
    <definedName name="EQ">#REF!</definedName>
    <definedName name="EQDIVUNIT">#REF!</definedName>
    <definedName name="EQESPUNIT">#REF!</definedName>
    <definedName name="EQP">#REF!</definedName>
    <definedName name="eqpt">#REF!</definedName>
    <definedName name="EQSEC">#REF!</definedName>
    <definedName name="EQSTR">#N/A</definedName>
    <definedName name="EQUIP">#REF!</definedName>
    <definedName name="Equip.Especiais">#REF!</definedName>
    <definedName name="EQUIPAMENTO">#REF!</definedName>
    <definedName name="EQUIPAMENTOS">#REF!</definedName>
    <definedName name="Equipamentos1">#REF!</definedName>
    <definedName name="EquipamentosEspec">#REF!</definedName>
    <definedName name="EQUIPE">#REF!</definedName>
    <definedName name="EQUIPEB">#REF!</definedName>
    <definedName name="EQUIPEC">#REF!</definedName>
    <definedName name="EQUIPECA">#REF!</definedName>
    <definedName name="EQUIPECD">#REF!</definedName>
    <definedName name="EQUIPECM">#REF!</definedName>
    <definedName name="EQUIPECT">#REF!</definedName>
    <definedName name="EQUIPECV">#REF!</definedName>
    <definedName name="EQUIPEE">#REF!</definedName>
    <definedName name="EQUIPEF">#REF!</definedName>
    <definedName name="EQUIPEJP">#REF!</definedName>
    <definedName name="EQUIPEL">#REF!</definedName>
    <definedName name="EQUIPELE">#REF!</definedName>
    <definedName name="EQUIPEM">#REF!</definedName>
    <definedName name="EQUIPEN">#REF!</definedName>
    <definedName name="EQUIPEP">#REF!</definedName>
    <definedName name="EQUIPEQ">#REF!</definedName>
    <definedName name="EQUIPERP">#REF!</definedName>
    <definedName name="EQUIPES">#REF!</definedName>
    <definedName name="EQUIPETACF">#REF!</definedName>
    <definedName name="EQUIPETACI">#REF!</definedName>
    <definedName name="EQUIPETACR">#REF!</definedName>
    <definedName name="EQUIPETACS">#REF!</definedName>
    <definedName name="EQUIPETI">#REF!</definedName>
    <definedName name="EQUIPETPEADS">#REF!</definedName>
    <definedName name="EQUIPETPVCR">#REF!</definedName>
    <definedName name="EQUIPETPVCS">#REF!</definedName>
    <definedName name="EQUIPETRA">#REF!</definedName>
    <definedName name="E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ASECRON">#N/A</definedName>
    <definedName name="erb" localSheetId="25" hidden="1">{"'Quadro'!$A$4:$BG$78"}</definedName>
    <definedName name="erb" localSheetId="16" hidden="1">{"'Quadro'!$A$4:$BG$78"}</definedName>
    <definedName name="erb" localSheetId="14" hidden="1">{"'Quadro'!$A$4:$BG$78"}</definedName>
    <definedName name="erb" localSheetId="13" hidden="1">{"'Quadro'!$A$4:$BG$78"}</definedName>
    <definedName name="erb" localSheetId="11" hidden="1">{"'Quadro'!$A$4:$BG$78"}</definedName>
    <definedName name="erb" localSheetId="10" hidden="1">{"'Quadro'!$A$4:$BG$78"}</definedName>
    <definedName name="erb" localSheetId="9" hidden="1">{"'Quadro'!$A$4:$BG$78"}</definedName>
    <definedName name="erb" localSheetId="8" hidden="1">{"'Quadro'!$A$4:$BG$78"}</definedName>
    <definedName name="erb" localSheetId="7" hidden="1">{"'Quadro'!$A$4:$BG$78"}</definedName>
    <definedName name="erb" localSheetId="33" hidden="1">{"'Quadro'!$A$4:$BG$78"}</definedName>
    <definedName name="erb" localSheetId="32" hidden="1">{"'Quadro'!$A$4:$BG$78"}</definedName>
    <definedName name="erb" localSheetId="31" hidden="1">{"'Quadro'!$A$4:$BG$78"}</definedName>
    <definedName name="erb" localSheetId="29" hidden="1">{"'Quadro'!$A$4:$BG$78"}</definedName>
    <definedName name="erb" localSheetId="28" hidden="1">{"'Quadro'!$A$4:$BG$78"}</definedName>
    <definedName name="erb" localSheetId="27" hidden="1">{"'Quadro'!$A$4:$BG$78"}</definedName>
    <definedName name="erb" localSheetId="24" hidden="1">{"'Quadro'!$A$4:$BG$78"}</definedName>
    <definedName name="erb" localSheetId="26" hidden="1">{"'Quadro'!$A$4:$BG$78"}</definedName>
    <definedName name="erb" localSheetId="23" hidden="1">{"'Quadro'!$A$4:$BG$78"}</definedName>
    <definedName name="erb" localSheetId="22" hidden="1">{"'Quadro'!$A$4:$BG$78"}</definedName>
    <definedName name="erb" localSheetId="19" hidden="1">{"'Quadro'!$A$4:$BG$78"}</definedName>
    <definedName name="erb" localSheetId="21" hidden="1">{"'Quadro'!$A$4:$BG$78"}</definedName>
    <definedName name="erb" localSheetId="20" hidden="1">{"'Quadro'!$A$4:$BG$78"}</definedName>
    <definedName name="erb" localSheetId="18" hidden="1">{"'Quadro'!$A$4:$BG$78"}</definedName>
    <definedName name="erb" localSheetId="17" hidden="1">{"'Quadro'!$A$4:$BG$78"}</definedName>
    <definedName name="erb" localSheetId="15" hidden="1">{"'Quadro'!$A$4:$BG$78"}</definedName>
    <definedName name="erb" localSheetId="12" hidden="1">{"'Quadro'!$A$4:$BG$78"}</definedName>
    <definedName name="erb" localSheetId="38" hidden="1">{"'Quadro'!$A$4:$BG$78"}</definedName>
    <definedName name="erb" localSheetId="37" hidden="1">{"'Quadro'!$A$4:$BG$78"}</definedName>
    <definedName name="erb" localSheetId="36" hidden="1">{"'Quadro'!$A$4:$BG$78"}</definedName>
    <definedName name="erb" localSheetId="34" hidden="1">{"'Quadro'!$A$4:$BG$78"}</definedName>
    <definedName name="erb" localSheetId="35" hidden="1">{"'Quadro'!$A$4:$BG$78"}</definedName>
    <definedName name="erb" localSheetId="30" hidden="1">{"'Quadro'!$A$4:$BG$78"}</definedName>
    <definedName name="erb" hidden="1">{"'Quadro'!$A$4:$BG$78"}</definedName>
    <definedName name="erc" localSheetId="25" hidden="1">{"'RR'!$A$2:$E$81"}</definedName>
    <definedName name="erc" localSheetId="16" hidden="1">{"'RR'!$A$2:$E$81"}</definedName>
    <definedName name="erc" localSheetId="14" hidden="1">{"'RR'!$A$2:$E$81"}</definedName>
    <definedName name="erc" localSheetId="13" hidden="1">{"'RR'!$A$2:$E$81"}</definedName>
    <definedName name="erc" localSheetId="11" hidden="1">{"'RR'!$A$2:$E$81"}</definedName>
    <definedName name="erc" localSheetId="10" hidden="1">{"'RR'!$A$2:$E$81"}</definedName>
    <definedName name="erc" localSheetId="9" hidden="1">{"'RR'!$A$2:$E$81"}</definedName>
    <definedName name="erc" localSheetId="8" hidden="1">{"'RR'!$A$2:$E$81"}</definedName>
    <definedName name="erc" localSheetId="7" hidden="1">{"'RR'!$A$2:$E$81"}</definedName>
    <definedName name="erc" localSheetId="33" hidden="1">{"'RR'!$A$2:$E$81"}</definedName>
    <definedName name="erc" localSheetId="32" hidden="1">{"'RR'!$A$2:$E$81"}</definedName>
    <definedName name="erc" localSheetId="31" hidden="1">{"'RR'!$A$2:$E$81"}</definedName>
    <definedName name="erc" localSheetId="29" hidden="1">{"'RR'!$A$2:$E$81"}</definedName>
    <definedName name="erc" localSheetId="28" hidden="1">{"'RR'!$A$2:$E$81"}</definedName>
    <definedName name="erc" localSheetId="27" hidden="1">{"'RR'!$A$2:$E$81"}</definedName>
    <definedName name="erc" localSheetId="24" hidden="1">{"'RR'!$A$2:$E$81"}</definedName>
    <definedName name="erc" localSheetId="26" hidden="1">{"'RR'!$A$2:$E$81"}</definedName>
    <definedName name="erc" localSheetId="23" hidden="1">{"'RR'!$A$2:$E$81"}</definedName>
    <definedName name="erc" localSheetId="22" hidden="1">{"'RR'!$A$2:$E$81"}</definedName>
    <definedName name="erc" localSheetId="19" hidden="1">{"'RR'!$A$2:$E$81"}</definedName>
    <definedName name="erc" localSheetId="21" hidden="1">{"'RR'!$A$2:$E$81"}</definedName>
    <definedName name="erc" localSheetId="20" hidden="1">{"'RR'!$A$2:$E$81"}</definedName>
    <definedName name="erc" localSheetId="18" hidden="1">{"'RR'!$A$2:$E$81"}</definedName>
    <definedName name="erc" localSheetId="17" hidden="1">{"'RR'!$A$2:$E$81"}</definedName>
    <definedName name="erc" localSheetId="15" hidden="1">{"'RR'!$A$2:$E$81"}</definedName>
    <definedName name="erc" localSheetId="12" hidden="1">{"'RR'!$A$2:$E$81"}</definedName>
    <definedName name="erc" localSheetId="38" hidden="1">{"'RR'!$A$2:$E$81"}</definedName>
    <definedName name="erc" localSheetId="37" hidden="1">{"'RR'!$A$2:$E$81"}</definedName>
    <definedName name="erc" localSheetId="36" hidden="1">{"'RR'!$A$2:$E$81"}</definedName>
    <definedName name="erc" localSheetId="34" hidden="1">{"'RR'!$A$2:$E$81"}</definedName>
    <definedName name="erc" localSheetId="35" hidden="1">{"'RR'!$A$2:$E$81"}</definedName>
    <definedName name="erc" localSheetId="30" hidden="1">{"'RR'!$A$2:$E$81"}</definedName>
    <definedName name="erc" hidden="1">{"'RR'!$A$2:$E$81"}</definedName>
    <definedName name="ERDQWD" localSheetId="25" hidden="1">{"'REL CUSTODIF'!$B$1:$H$72"}</definedName>
    <definedName name="ERDQWD" localSheetId="16" hidden="1">{"'REL CUSTODIF'!$B$1:$H$72"}</definedName>
    <definedName name="ERDQWD" localSheetId="14" hidden="1">{"'REL CUSTODIF'!$B$1:$H$72"}</definedName>
    <definedName name="ERDQWD" localSheetId="13" hidden="1">{"'REL CUSTODIF'!$B$1:$H$72"}</definedName>
    <definedName name="ERDQWD" localSheetId="11" hidden="1">{"'REL CUSTODIF'!$B$1:$H$72"}</definedName>
    <definedName name="ERDQWD" localSheetId="10" hidden="1">{"'REL CUSTODIF'!$B$1:$H$72"}</definedName>
    <definedName name="ERDQWD" localSheetId="9" hidden="1">{"'REL CUSTODIF'!$B$1:$H$72"}</definedName>
    <definedName name="ERDQWD" localSheetId="8" hidden="1">{"'REL CUSTODIF'!$B$1:$H$72"}</definedName>
    <definedName name="ERDQWD" localSheetId="7" hidden="1">{"'REL CUSTODIF'!$B$1:$H$72"}</definedName>
    <definedName name="ERDQWD" localSheetId="33" hidden="1">{"'REL CUSTODIF'!$B$1:$H$72"}</definedName>
    <definedName name="ERDQWD" localSheetId="32" hidden="1">{"'REL CUSTODIF'!$B$1:$H$72"}</definedName>
    <definedName name="ERDQWD" localSheetId="31" hidden="1">{"'REL CUSTODIF'!$B$1:$H$72"}</definedName>
    <definedName name="ERDQWD" localSheetId="29" hidden="1">{"'REL CUSTODIF'!$B$1:$H$72"}</definedName>
    <definedName name="ERDQWD" localSheetId="28" hidden="1">{"'REL CUSTODIF'!$B$1:$H$72"}</definedName>
    <definedName name="ERDQWD" localSheetId="27" hidden="1">{"'REL CUSTODIF'!$B$1:$H$72"}</definedName>
    <definedName name="ERDQWD" localSheetId="24" hidden="1">{"'REL CUSTODIF'!$B$1:$H$72"}</definedName>
    <definedName name="ERDQWD" localSheetId="26" hidden="1">{"'REL CUSTODIF'!$B$1:$H$72"}</definedName>
    <definedName name="ERDQWD" localSheetId="23" hidden="1">{"'REL CUSTODIF'!$B$1:$H$72"}</definedName>
    <definedName name="ERDQWD" localSheetId="22" hidden="1">{"'REL CUSTODIF'!$B$1:$H$72"}</definedName>
    <definedName name="ERDQWD" localSheetId="19" hidden="1">{"'REL CUSTODIF'!$B$1:$H$72"}</definedName>
    <definedName name="ERDQWD" localSheetId="21" hidden="1">{"'REL CUSTODIF'!$B$1:$H$72"}</definedName>
    <definedName name="ERDQWD" localSheetId="20" hidden="1">{"'REL CUSTODIF'!$B$1:$H$72"}</definedName>
    <definedName name="ERDQWD" localSheetId="18" hidden="1">{"'REL CUSTODIF'!$B$1:$H$72"}</definedName>
    <definedName name="ERDQWD" localSheetId="17" hidden="1">{"'REL CUSTODIF'!$B$1:$H$72"}</definedName>
    <definedName name="ERDQWD" localSheetId="15" hidden="1">{"'REL CUSTODIF'!$B$1:$H$72"}</definedName>
    <definedName name="ERDQWD" localSheetId="12" hidden="1">{"'REL CUSTODIF'!$B$1:$H$72"}</definedName>
    <definedName name="ERDQWD" localSheetId="38" hidden="1">{"'REL CUSTODIF'!$B$1:$H$72"}</definedName>
    <definedName name="ERDQWD" localSheetId="37" hidden="1">{"'REL CUSTODIF'!$B$1:$H$72"}</definedName>
    <definedName name="ERDQWD" localSheetId="36" hidden="1">{"'REL CUSTODIF'!$B$1:$H$72"}</definedName>
    <definedName name="ERDQWD" localSheetId="34" hidden="1">{"'REL CUSTODIF'!$B$1:$H$72"}</definedName>
    <definedName name="ERDQWD" localSheetId="35" hidden="1">{"'REL CUSTODIF'!$B$1:$H$72"}</definedName>
    <definedName name="ERDQWD" localSheetId="30" hidden="1">{"'REL CUSTODIF'!$B$1:$H$72"}</definedName>
    <definedName name="ERDQWD" hidden="1">{"'REL CUSTODIF'!$B$1:$H$72"}</definedName>
    <definedName name="erika" localSheetId="25" hidden="1">{#N/A,#N/A,FALSE,"ET-CAPA";#N/A,#N/A,FALSE,"ET-PAG1";#N/A,#N/A,FALSE,"ET-PAG2";#N/A,#N/A,FALSE,"ET-PAG3";#N/A,#N/A,FALSE,"ET-PAG4";#N/A,#N/A,FALSE,"ET-PAG5"}</definedName>
    <definedName name="erika" localSheetId="16" hidden="1">{#N/A,#N/A,FALSE,"ET-CAPA";#N/A,#N/A,FALSE,"ET-PAG1";#N/A,#N/A,FALSE,"ET-PAG2";#N/A,#N/A,FALSE,"ET-PAG3";#N/A,#N/A,FALSE,"ET-PAG4";#N/A,#N/A,FALSE,"ET-PAG5"}</definedName>
    <definedName name="erika" localSheetId="14" hidden="1">{#N/A,#N/A,FALSE,"ET-CAPA";#N/A,#N/A,FALSE,"ET-PAG1";#N/A,#N/A,FALSE,"ET-PAG2";#N/A,#N/A,FALSE,"ET-PAG3";#N/A,#N/A,FALSE,"ET-PAG4";#N/A,#N/A,FALSE,"ET-PAG5"}</definedName>
    <definedName name="erika" localSheetId="13" hidden="1">{#N/A,#N/A,FALSE,"ET-CAPA";#N/A,#N/A,FALSE,"ET-PAG1";#N/A,#N/A,FALSE,"ET-PAG2";#N/A,#N/A,FALSE,"ET-PAG3";#N/A,#N/A,FALSE,"ET-PAG4";#N/A,#N/A,FALSE,"ET-PAG5"}</definedName>
    <definedName name="erika" localSheetId="11" hidden="1">{#N/A,#N/A,FALSE,"ET-CAPA";#N/A,#N/A,FALSE,"ET-PAG1";#N/A,#N/A,FALSE,"ET-PAG2";#N/A,#N/A,FALSE,"ET-PAG3";#N/A,#N/A,FALSE,"ET-PAG4";#N/A,#N/A,FALSE,"ET-PAG5"}</definedName>
    <definedName name="erika" localSheetId="10" hidden="1">{#N/A,#N/A,FALSE,"ET-CAPA";#N/A,#N/A,FALSE,"ET-PAG1";#N/A,#N/A,FALSE,"ET-PAG2";#N/A,#N/A,FALSE,"ET-PAG3";#N/A,#N/A,FALSE,"ET-PAG4";#N/A,#N/A,FALSE,"ET-PAG5"}</definedName>
    <definedName name="erika" localSheetId="9" hidden="1">{#N/A,#N/A,FALSE,"ET-CAPA";#N/A,#N/A,FALSE,"ET-PAG1";#N/A,#N/A,FALSE,"ET-PAG2";#N/A,#N/A,FALSE,"ET-PAG3";#N/A,#N/A,FALSE,"ET-PAG4";#N/A,#N/A,FALSE,"ET-PAG5"}</definedName>
    <definedName name="erika" localSheetId="8" hidden="1">{#N/A,#N/A,FALSE,"ET-CAPA";#N/A,#N/A,FALSE,"ET-PAG1";#N/A,#N/A,FALSE,"ET-PAG2";#N/A,#N/A,FALSE,"ET-PAG3";#N/A,#N/A,FALSE,"ET-PAG4";#N/A,#N/A,FALSE,"ET-PAG5"}</definedName>
    <definedName name="erika" localSheetId="7" hidden="1">{#N/A,#N/A,FALSE,"ET-CAPA";#N/A,#N/A,FALSE,"ET-PAG1";#N/A,#N/A,FALSE,"ET-PAG2";#N/A,#N/A,FALSE,"ET-PAG3";#N/A,#N/A,FALSE,"ET-PAG4";#N/A,#N/A,FALSE,"ET-PAG5"}</definedName>
    <definedName name="erika" localSheetId="33" hidden="1">{#N/A,#N/A,FALSE,"ET-CAPA";#N/A,#N/A,FALSE,"ET-PAG1";#N/A,#N/A,FALSE,"ET-PAG2";#N/A,#N/A,FALSE,"ET-PAG3";#N/A,#N/A,FALSE,"ET-PAG4";#N/A,#N/A,FALSE,"ET-PAG5"}</definedName>
    <definedName name="erika" localSheetId="32" hidden="1">{#N/A,#N/A,FALSE,"ET-CAPA";#N/A,#N/A,FALSE,"ET-PAG1";#N/A,#N/A,FALSE,"ET-PAG2";#N/A,#N/A,FALSE,"ET-PAG3";#N/A,#N/A,FALSE,"ET-PAG4";#N/A,#N/A,FALSE,"ET-PAG5"}</definedName>
    <definedName name="erika" localSheetId="31" hidden="1">{#N/A,#N/A,FALSE,"ET-CAPA";#N/A,#N/A,FALSE,"ET-PAG1";#N/A,#N/A,FALSE,"ET-PAG2";#N/A,#N/A,FALSE,"ET-PAG3";#N/A,#N/A,FALSE,"ET-PAG4";#N/A,#N/A,FALSE,"ET-PAG5"}</definedName>
    <definedName name="erika" localSheetId="29" hidden="1">{#N/A,#N/A,FALSE,"ET-CAPA";#N/A,#N/A,FALSE,"ET-PAG1";#N/A,#N/A,FALSE,"ET-PAG2";#N/A,#N/A,FALSE,"ET-PAG3";#N/A,#N/A,FALSE,"ET-PAG4";#N/A,#N/A,FALSE,"ET-PAG5"}</definedName>
    <definedName name="erika" localSheetId="28" hidden="1">{#N/A,#N/A,FALSE,"ET-CAPA";#N/A,#N/A,FALSE,"ET-PAG1";#N/A,#N/A,FALSE,"ET-PAG2";#N/A,#N/A,FALSE,"ET-PAG3";#N/A,#N/A,FALSE,"ET-PAG4";#N/A,#N/A,FALSE,"ET-PAG5"}</definedName>
    <definedName name="erika" localSheetId="27" hidden="1">{#N/A,#N/A,FALSE,"ET-CAPA";#N/A,#N/A,FALSE,"ET-PAG1";#N/A,#N/A,FALSE,"ET-PAG2";#N/A,#N/A,FALSE,"ET-PAG3";#N/A,#N/A,FALSE,"ET-PAG4";#N/A,#N/A,FALSE,"ET-PAG5"}</definedName>
    <definedName name="erika" localSheetId="24" hidden="1">{#N/A,#N/A,FALSE,"ET-CAPA";#N/A,#N/A,FALSE,"ET-PAG1";#N/A,#N/A,FALSE,"ET-PAG2";#N/A,#N/A,FALSE,"ET-PAG3";#N/A,#N/A,FALSE,"ET-PAG4";#N/A,#N/A,FALSE,"ET-PAG5"}</definedName>
    <definedName name="erika" localSheetId="26" hidden="1">{#N/A,#N/A,FALSE,"ET-CAPA";#N/A,#N/A,FALSE,"ET-PAG1";#N/A,#N/A,FALSE,"ET-PAG2";#N/A,#N/A,FALSE,"ET-PAG3";#N/A,#N/A,FALSE,"ET-PAG4";#N/A,#N/A,FALSE,"ET-PAG5"}</definedName>
    <definedName name="erika" localSheetId="23" hidden="1">{#N/A,#N/A,FALSE,"ET-CAPA";#N/A,#N/A,FALSE,"ET-PAG1";#N/A,#N/A,FALSE,"ET-PAG2";#N/A,#N/A,FALSE,"ET-PAG3";#N/A,#N/A,FALSE,"ET-PAG4";#N/A,#N/A,FALSE,"ET-PAG5"}</definedName>
    <definedName name="erika" localSheetId="22" hidden="1">{#N/A,#N/A,FALSE,"ET-CAPA";#N/A,#N/A,FALSE,"ET-PAG1";#N/A,#N/A,FALSE,"ET-PAG2";#N/A,#N/A,FALSE,"ET-PAG3";#N/A,#N/A,FALSE,"ET-PAG4";#N/A,#N/A,FALSE,"ET-PAG5"}</definedName>
    <definedName name="erika" localSheetId="19" hidden="1">{#N/A,#N/A,FALSE,"ET-CAPA";#N/A,#N/A,FALSE,"ET-PAG1";#N/A,#N/A,FALSE,"ET-PAG2";#N/A,#N/A,FALSE,"ET-PAG3";#N/A,#N/A,FALSE,"ET-PAG4";#N/A,#N/A,FALSE,"ET-PAG5"}</definedName>
    <definedName name="erika" localSheetId="21" hidden="1">{#N/A,#N/A,FALSE,"ET-CAPA";#N/A,#N/A,FALSE,"ET-PAG1";#N/A,#N/A,FALSE,"ET-PAG2";#N/A,#N/A,FALSE,"ET-PAG3";#N/A,#N/A,FALSE,"ET-PAG4";#N/A,#N/A,FALSE,"ET-PAG5"}</definedName>
    <definedName name="erika" localSheetId="20" hidden="1">{#N/A,#N/A,FALSE,"ET-CAPA";#N/A,#N/A,FALSE,"ET-PAG1";#N/A,#N/A,FALSE,"ET-PAG2";#N/A,#N/A,FALSE,"ET-PAG3";#N/A,#N/A,FALSE,"ET-PAG4";#N/A,#N/A,FALSE,"ET-PAG5"}</definedName>
    <definedName name="erika" localSheetId="18" hidden="1">{#N/A,#N/A,FALSE,"ET-CAPA";#N/A,#N/A,FALSE,"ET-PAG1";#N/A,#N/A,FALSE,"ET-PAG2";#N/A,#N/A,FALSE,"ET-PAG3";#N/A,#N/A,FALSE,"ET-PAG4";#N/A,#N/A,FALSE,"ET-PAG5"}</definedName>
    <definedName name="erika" localSheetId="17" hidden="1">{#N/A,#N/A,FALSE,"ET-CAPA";#N/A,#N/A,FALSE,"ET-PAG1";#N/A,#N/A,FALSE,"ET-PAG2";#N/A,#N/A,FALSE,"ET-PAG3";#N/A,#N/A,FALSE,"ET-PAG4";#N/A,#N/A,FALSE,"ET-PAG5"}</definedName>
    <definedName name="erika" localSheetId="15" hidden="1">{#N/A,#N/A,FALSE,"ET-CAPA";#N/A,#N/A,FALSE,"ET-PAG1";#N/A,#N/A,FALSE,"ET-PAG2";#N/A,#N/A,FALSE,"ET-PAG3";#N/A,#N/A,FALSE,"ET-PAG4";#N/A,#N/A,FALSE,"ET-PAG5"}</definedName>
    <definedName name="erika" localSheetId="12" hidden="1">{#N/A,#N/A,FALSE,"ET-CAPA";#N/A,#N/A,FALSE,"ET-PAG1";#N/A,#N/A,FALSE,"ET-PAG2";#N/A,#N/A,FALSE,"ET-PAG3";#N/A,#N/A,FALSE,"ET-PAG4";#N/A,#N/A,FALSE,"ET-PAG5"}</definedName>
    <definedName name="erika" localSheetId="38" hidden="1">{#N/A,#N/A,FALSE,"ET-CAPA";#N/A,#N/A,FALSE,"ET-PAG1";#N/A,#N/A,FALSE,"ET-PAG2";#N/A,#N/A,FALSE,"ET-PAG3";#N/A,#N/A,FALSE,"ET-PAG4";#N/A,#N/A,FALSE,"ET-PAG5"}</definedName>
    <definedName name="erika" localSheetId="37" hidden="1">{#N/A,#N/A,FALSE,"ET-CAPA";#N/A,#N/A,FALSE,"ET-PAG1";#N/A,#N/A,FALSE,"ET-PAG2";#N/A,#N/A,FALSE,"ET-PAG3";#N/A,#N/A,FALSE,"ET-PAG4";#N/A,#N/A,FALSE,"ET-PAG5"}</definedName>
    <definedName name="erika" localSheetId="36" hidden="1">{#N/A,#N/A,FALSE,"ET-CAPA";#N/A,#N/A,FALSE,"ET-PAG1";#N/A,#N/A,FALSE,"ET-PAG2";#N/A,#N/A,FALSE,"ET-PAG3";#N/A,#N/A,FALSE,"ET-PAG4";#N/A,#N/A,FALSE,"ET-PAG5"}</definedName>
    <definedName name="erika" localSheetId="34" hidden="1">{#N/A,#N/A,FALSE,"ET-CAPA";#N/A,#N/A,FALSE,"ET-PAG1";#N/A,#N/A,FALSE,"ET-PAG2";#N/A,#N/A,FALSE,"ET-PAG3";#N/A,#N/A,FALSE,"ET-PAG4";#N/A,#N/A,FALSE,"ET-PAG5"}</definedName>
    <definedName name="erika" localSheetId="35" hidden="1">{#N/A,#N/A,FALSE,"ET-CAPA";#N/A,#N/A,FALSE,"ET-PAG1";#N/A,#N/A,FALSE,"ET-PAG2";#N/A,#N/A,FALSE,"ET-PAG3";#N/A,#N/A,FALSE,"ET-PAG4";#N/A,#N/A,FALSE,"ET-PAG5"}</definedName>
    <definedName name="erika" localSheetId="30" hidden="1">{#N/A,#N/A,FALSE,"ET-CAPA";#N/A,#N/A,FALSE,"ET-PAG1";#N/A,#N/A,FALSE,"ET-PAG2";#N/A,#N/A,FALSE,"ET-PAG3";#N/A,#N/A,FALSE,"ET-PAG4";#N/A,#N/A,FALSE,"ET-PAG5"}</definedName>
    <definedName name="erika" hidden="1">{#N/A,#N/A,FALSE,"ET-CAPA";#N/A,#N/A,FALSE,"ET-PAG1";#N/A,#N/A,FALSE,"ET-PAG2";#N/A,#N/A,FALSE,"ET-PAG3";#N/A,#N/A,FALSE,"ET-PAG4";#N/A,#N/A,FALSE,"ET-PAG5"}</definedName>
    <definedName name="ERQ4TRWER" localSheetId="25" hidden="1">{"'REL CUSTODIF'!$B$1:$H$72"}</definedName>
    <definedName name="ERQ4TRWER" localSheetId="16" hidden="1">{"'REL CUSTODIF'!$B$1:$H$72"}</definedName>
    <definedName name="ERQ4TRWER" localSheetId="14" hidden="1">{"'REL CUSTODIF'!$B$1:$H$72"}</definedName>
    <definedName name="ERQ4TRWER" localSheetId="13" hidden="1">{"'REL CUSTODIF'!$B$1:$H$72"}</definedName>
    <definedName name="ERQ4TRWER" localSheetId="11" hidden="1">{"'REL CUSTODIF'!$B$1:$H$72"}</definedName>
    <definedName name="ERQ4TRWER" localSheetId="10" hidden="1">{"'REL CUSTODIF'!$B$1:$H$72"}</definedName>
    <definedName name="ERQ4TRWER" localSheetId="9" hidden="1">{"'REL CUSTODIF'!$B$1:$H$72"}</definedName>
    <definedName name="ERQ4TRWER" localSheetId="8" hidden="1">{"'REL CUSTODIF'!$B$1:$H$72"}</definedName>
    <definedName name="ERQ4TRWER" localSheetId="7" hidden="1">{"'REL CUSTODIF'!$B$1:$H$72"}</definedName>
    <definedName name="ERQ4TRWER" localSheetId="33" hidden="1">{"'REL CUSTODIF'!$B$1:$H$72"}</definedName>
    <definedName name="ERQ4TRWER" localSheetId="32" hidden="1">{"'REL CUSTODIF'!$B$1:$H$72"}</definedName>
    <definedName name="ERQ4TRWER" localSheetId="31" hidden="1">{"'REL CUSTODIF'!$B$1:$H$72"}</definedName>
    <definedName name="ERQ4TRWER" localSheetId="29" hidden="1">{"'REL CUSTODIF'!$B$1:$H$72"}</definedName>
    <definedName name="ERQ4TRWER" localSheetId="28" hidden="1">{"'REL CUSTODIF'!$B$1:$H$72"}</definedName>
    <definedName name="ERQ4TRWER" localSheetId="27" hidden="1">{"'REL CUSTODIF'!$B$1:$H$72"}</definedName>
    <definedName name="ERQ4TRWER" localSheetId="24" hidden="1">{"'REL CUSTODIF'!$B$1:$H$72"}</definedName>
    <definedName name="ERQ4TRWER" localSheetId="26" hidden="1">{"'REL CUSTODIF'!$B$1:$H$72"}</definedName>
    <definedName name="ERQ4TRWER" localSheetId="23" hidden="1">{"'REL CUSTODIF'!$B$1:$H$72"}</definedName>
    <definedName name="ERQ4TRWER" localSheetId="22" hidden="1">{"'REL CUSTODIF'!$B$1:$H$72"}</definedName>
    <definedName name="ERQ4TRWER" localSheetId="19" hidden="1">{"'REL CUSTODIF'!$B$1:$H$72"}</definedName>
    <definedName name="ERQ4TRWER" localSheetId="21" hidden="1">{"'REL CUSTODIF'!$B$1:$H$72"}</definedName>
    <definedName name="ERQ4TRWER" localSheetId="20" hidden="1">{"'REL CUSTODIF'!$B$1:$H$72"}</definedName>
    <definedName name="ERQ4TRWER" localSheetId="18" hidden="1">{"'REL CUSTODIF'!$B$1:$H$72"}</definedName>
    <definedName name="ERQ4TRWER" localSheetId="17" hidden="1">{"'REL CUSTODIF'!$B$1:$H$72"}</definedName>
    <definedName name="ERQ4TRWER" localSheetId="15" hidden="1">{"'REL CUSTODIF'!$B$1:$H$72"}</definedName>
    <definedName name="ERQ4TRWER" localSheetId="12" hidden="1">{"'REL CUSTODIF'!$B$1:$H$72"}</definedName>
    <definedName name="ERQ4TRWER" localSheetId="38" hidden="1">{"'REL CUSTODIF'!$B$1:$H$72"}</definedName>
    <definedName name="ERQ4TRWER" localSheetId="37" hidden="1">{"'REL CUSTODIF'!$B$1:$H$72"}</definedName>
    <definedName name="ERQ4TRWER" localSheetId="36" hidden="1">{"'REL CUSTODIF'!$B$1:$H$72"}</definedName>
    <definedName name="ERQ4TRWER" localSheetId="34" hidden="1">{"'REL CUSTODIF'!$B$1:$H$72"}</definedName>
    <definedName name="ERQ4TRWER" localSheetId="35" hidden="1">{"'REL CUSTODIF'!$B$1:$H$72"}</definedName>
    <definedName name="ERQ4TRWER" localSheetId="30" hidden="1">{"'REL CUSTODIF'!$B$1:$H$72"}</definedName>
    <definedName name="ERQ4TRWER" hidden="1">{"'REL CUSTODIF'!$B$1:$H$72"}</definedName>
    <definedName name="ERQEER" localSheetId="25" hidden="1">{"'REL CUSTODIF'!$B$1:$H$72"}</definedName>
    <definedName name="ERQEER" localSheetId="16" hidden="1">{"'REL CUSTODIF'!$B$1:$H$72"}</definedName>
    <definedName name="ERQEER" localSheetId="14" hidden="1">{"'REL CUSTODIF'!$B$1:$H$72"}</definedName>
    <definedName name="ERQEER" localSheetId="13" hidden="1">{"'REL CUSTODIF'!$B$1:$H$72"}</definedName>
    <definedName name="ERQEER" localSheetId="11" hidden="1">{"'REL CUSTODIF'!$B$1:$H$72"}</definedName>
    <definedName name="ERQEER" localSheetId="10" hidden="1">{"'REL CUSTODIF'!$B$1:$H$72"}</definedName>
    <definedName name="ERQEER" localSheetId="9" hidden="1">{"'REL CUSTODIF'!$B$1:$H$72"}</definedName>
    <definedName name="ERQEER" localSheetId="8" hidden="1">{"'REL CUSTODIF'!$B$1:$H$72"}</definedName>
    <definedName name="ERQEER" localSheetId="7" hidden="1">{"'REL CUSTODIF'!$B$1:$H$72"}</definedName>
    <definedName name="ERQEER" localSheetId="33" hidden="1">{"'REL CUSTODIF'!$B$1:$H$72"}</definedName>
    <definedName name="ERQEER" localSheetId="32" hidden="1">{"'REL CUSTODIF'!$B$1:$H$72"}</definedName>
    <definedName name="ERQEER" localSheetId="31" hidden="1">{"'REL CUSTODIF'!$B$1:$H$72"}</definedName>
    <definedName name="ERQEER" localSheetId="29" hidden="1">{"'REL CUSTODIF'!$B$1:$H$72"}</definedName>
    <definedName name="ERQEER" localSheetId="28" hidden="1">{"'REL CUSTODIF'!$B$1:$H$72"}</definedName>
    <definedName name="ERQEER" localSheetId="27" hidden="1">{"'REL CUSTODIF'!$B$1:$H$72"}</definedName>
    <definedName name="ERQEER" localSheetId="24" hidden="1">{"'REL CUSTODIF'!$B$1:$H$72"}</definedName>
    <definedName name="ERQEER" localSheetId="26" hidden="1">{"'REL CUSTODIF'!$B$1:$H$72"}</definedName>
    <definedName name="ERQEER" localSheetId="23" hidden="1">{"'REL CUSTODIF'!$B$1:$H$72"}</definedName>
    <definedName name="ERQEER" localSheetId="22" hidden="1">{"'REL CUSTODIF'!$B$1:$H$72"}</definedName>
    <definedName name="ERQEER" localSheetId="19" hidden="1">{"'REL CUSTODIF'!$B$1:$H$72"}</definedName>
    <definedName name="ERQEER" localSheetId="21" hidden="1">{"'REL CUSTODIF'!$B$1:$H$72"}</definedName>
    <definedName name="ERQEER" localSheetId="20" hidden="1">{"'REL CUSTODIF'!$B$1:$H$72"}</definedName>
    <definedName name="ERQEER" localSheetId="18" hidden="1">{"'REL CUSTODIF'!$B$1:$H$72"}</definedName>
    <definedName name="ERQEER" localSheetId="17" hidden="1">{"'REL CUSTODIF'!$B$1:$H$72"}</definedName>
    <definedName name="ERQEER" localSheetId="15" hidden="1">{"'REL CUSTODIF'!$B$1:$H$72"}</definedName>
    <definedName name="ERQEER" localSheetId="12" hidden="1">{"'REL CUSTODIF'!$B$1:$H$72"}</definedName>
    <definedName name="ERQEER" localSheetId="38" hidden="1">{"'REL CUSTODIF'!$B$1:$H$72"}</definedName>
    <definedName name="ERQEER" localSheetId="37" hidden="1">{"'REL CUSTODIF'!$B$1:$H$72"}</definedName>
    <definedName name="ERQEER" localSheetId="36" hidden="1">{"'REL CUSTODIF'!$B$1:$H$72"}</definedName>
    <definedName name="ERQEER" localSheetId="34" hidden="1">{"'REL CUSTODIF'!$B$1:$H$72"}</definedName>
    <definedName name="ERQEER" localSheetId="35" hidden="1">{"'REL CUSTODIF'!$B$1:$H$72"}</definedName>
    <definedName name="ERQEER" localSheetId="30" hidden="1">{"'REL CUSTODIF'!$B$1:$H$72"}</definedName>
    <definedName name="ERQEER" hidden="1">{"'REL CUSTODIF'!$B$1:$H$72"}</definedName>
    <definedName name="ERRO" localSheetId="25" hidden="1">{"'CptDifn'!$AA$32:$AG$32"}</definedName>
    <definedName name="ERRO" localSheetId="16" hidden="1">{"'CptDifn'!$AA$32:$AG$32"}</definedName>
    <definedName name="ERRO" localSheetId="14" hidden="1">{"'CptDifn'!$AA$32:$AG$32"}</definedName>
    <definedName name="ERRO" localSheetId="13" hidden="1">{"'CptDifn'!$AA$32:$AG$32"}</definedName>
    <definedName name="ERRO" localSheetId="11" hidden="1">{"'CptDifn'!$AA$32:$AG$32"}</definedName>
    <definedName name="ERRO" localSheetId="10" hidden="1">{"'CptDifn'!$AA$32:$AG$32"}</definedName>
    <definedName name="ERRO" localSheetId="9" hidden="1">{"'CptDifn'!$AA$32:$AG$32"}</definedName>
    <definedName name="ERRO" localSheetId="8" hidden="1">{"'CptDifn'!$AA$32:$AG$32"}</definedName>
    <definedName name="ERRO" localSheetId="7" hidden="1">{"'CptDifn'!$AA$32:$AG$32"}</definedName>
    <definedName name="ERRO" localSheetId="33" hidden="1">{"'CptDifn'!$AA$32:$AG$32"}</definedName>
    <definedName name="ERRO" localSheetId="32" hidden="1">{"'CptDifn'!$AA$32:$AG$32"}</definedName>
    <definedName name="ERRO" localSheetId="31" hidden="1">{"'CptDifn'!$AA$32:$AG$32"}</definedName>
    <definedName name="ERRO" localSheetId="29" hidden="1">{"'CptDifn'!$AA$32:$AG$32"}</definedName>
    <definedName name="ERRO" localSheetId="28" hidden="1">{"'CptDifn'!$AA$32:$AG$32"}</definedName>
    <definedName name="ERRO" localSheetId="27" hidden="1">{"'CptDifn'!$AA$32:$AG$32"}</definedName>
    <definedName name="ERRO" localSheetId="24" hidden="1">{"'CptDifn'!$AA$32:$AG$32"}</definedName>
    <definedName name="ERRO" localSheetId="26" hidden="1">{"'CptDifn'!$AA$32:$AG$32"}</definedName>
    <definedName name="ERRO" localSheetId="23" hidden="1">{"'CptDifn'!$AA$32:$AG$32"}</definedName>
    <definedName name="ERRO" localSheetId="22" hidden="1">{"'CptDifn'!$AA$32:$AG$32"}</definedName>
    <definedName name="ERRO" localSheetId="19" hidden="1">{"'CptDifn'!$AA$32:$AG$32"}</definedName>
    <definedName name="ERRO" localSheetId="21" hidden="1">{"'CptDifn'!$AA$32:$AG$32"}</definedName>
    <definedName name="ERRO" localSheetId="20" hidden="1">{"'CptDifn'!$AA$32:$AG$32"}</definedName>
    <definedName name="ERRO" localSheetId="18" hidden="1">{"'CptDifn'!$AA$32:$AG$32"}</definedName>
    <definedName name="ERRO" localSheetId="17" hidden="1">{"'CptDifn'!$AA$32:$AG$32"}</definedName>
    <definedName name="ERRO" localSheetId="15" hidden="1">{"'CptDifn'!$AA$32:$AG$32"}</definedName>
    <definedName name="ERRO" localSheetId="12" hidden="1">{"'CptDifn'!$AA$32:$AG$32"}</definedName>
    <definedName name="ERRO" localSheetId="38" hidden="1">{"'CptDifn'!$AA$32:$AG$32"}</definedName>
    <definedName name="ERRO" localSheetId="37" hidden="1">{"'CptDifn'!$AA$32:$AG$32"}</definedName>
    <definedName name="ERRO" localSheetId="36" hidden="1">{"'CptDifn'!$AA$32:$AG$32"}</definedName>
    <definedName name="ERRO" localSheetId="34" hidden="1">{"'CptDifn'!$AA$32:$AG$32"}</definedName>
    <definedName name="ERRO" localSheetId="35" hidden="1">{"'CptDifn'!$AA$32:$AG$32"}</definedName>
    <definedName name="ERRO" localSheetId="30" hidden="1">{"'CptDifn'!$AA$32:$AG$32"}</definedName>
    <definedName name="ERRO" hidden="1">{"'CptDifn'!$AA$32:$AG$32"}</definedName>
    <definedName name="ERRO1" localSheetId="25" hidden="1">{"'CptDifn'!$AA$32:$AG$32"}</definedName>
    <definedName name="ERRO1" localSheetId="16" hidden="1">{"'CptDifn'!$AA$32:$AG$32"}</definedName>
    <definedName name="ERRO1" localSheetId="14" hidden="1">{"'CptDifn'!$AA$32:$AG$32"}</definedName>
    <definedName name="ERRO1" localSheetId="13" hidden="1">{"'CptDifn'!$AA$32:$AG$32"}</definedName>
    <definedName name="ERRO1" localSheetId="11" hidden="1">{"'CptDifn'!$AA$32:$AG$32"}</definedName>
    <definedName name="ERRO1" localSheetId="10" hidden="1">{"'CptDifn'!$AA$32:$AG$32"}</definedName>
    <definedName name="ERRO1" localSheetId="9" hidden="1">{"'CptDifn'!$AA$32:$AG$32"}</definedName>
    <definedName name="ERRO1" localSheetId="8" hidden="1">{"'CptDifn'!$AA$32:$AG$32"}</definedName>
    <definedName name="ERRO1" localSheetId="7" hidden="1">{"'CptDifn'!$AA$32:$AG$32"}</definedName>
    <definedName name="ERRO1" localSheetId="33" hidden="1">{"'CptDifn'!$AA$32:$AG$32"}</definedName>
    <definedName name="ERRO1" localSheetId="32" hidden="1">{"'CptDifn'!$AA$32:$AG$32"}</definedName>
    <definedName name="ERRO1" localSheetId="31" hidden="1">{"'CptDifn'!$AA$32:$AG$32"}</definedName>
    <definedName name="ERRO1" localSheetId="29" hidden="1">{"'CptDifn'!$AA$32:$AG$32"}</definedName>
    <definedName name="ERRO1" localSheetId="28" hidden="1">{"'CptDifn'!$AA$32:$AG$32"}</definedName>
    <definedName name="ERRO1" localSheetId="27" hidden="1">{"'CptDifn'!$AA$32:$AG$32"}</definedName>
    <definedName name="ERRO1" localSheetId="24" hidden="1">{"'CptDifn'!$AA$32:$AG$32"}</definedName>
    <definedName name="ERRO1" localSheetId="26" hidden="1">{"'CptDifn'!$AA$32:$AG$32"}</definedName>
    <definedName name="ERRO1" localSheetId="23" hidden="1">{"'CptDifn'!$AA$32:$AG$32"}</definedName>
    <definedName name="ERRO1" localSheetId="22" hidden="1">{"'CptDifn'!$AA$32:$AG$32"}</definedName>
    <definedName name="ERRO1" localSheetId="19" hidden="1">{"'CptDifn'!$AA$32:$AG$32"}</definedName>
    <definedName name="ERRO1" localSheetId="21" hidden="1">{"'CptDifn'!$AA$32:$AG$32"}</definedName>
    <definedName name="ERRO1" localSheetId="20" hidden="1">{"'CptDifn'!$AA$32:$AG$32"}</definedName>
    <definedName name="ERRO1" localSheetId="18" hidden="1">{"'CptDifn'!$AA$32:$AG$32"}</definedName>
    <definedName name="ERRO1" localSheetId="17" hidden="1">{"'CptDifn'!$AA$32:$AG$32"}</definedName>
    <definedName name="ERRO1" localSheetId="15" hidden="1">{"'CptDifn'!$AA$32:$AG$32"}</definedName>
    <definedName name="ERRO1" localSheetId="12" hidden="1">{"'CptDifn'!$AA$32:$AG$32"}</definedName>
    <definedName name="ERRO1" localSheetId="38" hidden="1">{"'CptDifn'!$AA$32:$AG$32"}</definedName>
    <definedName name="ERRO1" localSheetId="37" hidden="1">{"'CptDifn'!$AA$32:$AG$32"}</definedName>
    <definedName name="ERRO1" localSheetId="36" hidden="1">{"'CptDifn'!$AA$32:$AG$32"}</definedName>
    <definedName name="ERRO1" localSheetId="34" hidden="1">{"'CptDifn'!$AA$32:$AG$32"}</definedName>
    <definedName name="ERRO1" localSheetId="35" hidden="1">{"'CptDifn'!$AA$32:$AG$32"}</definedName>
    <definedName name="ERRO1" localSheetId="30" hidden="1">{"'CptDifn'!$AA$32:$AG$32"}</definedName>
    <definedName name="ERRO1" hidden="1">{"'CptDifn'!$AA$32:$AG$32"}</definedName>
    <definedName name="ERRO3" localSheetId="25" hidden="1">{"'CptDifn'!$AA$32:$AG$32"}</definedName>
    <definedName name="ERRO3" localSheetId="16" hidden="1">{"'CptDifn'!$AA$32:$AG$32"}</definedName>
    <definedName name="ERRO3" localSheetId="14" hidden="1">{"'CptDifn'!$AA$32:$AG$32"}</definedName>
    <definedName name="ERRO3" localSheetId="13" hidden="1">{"'CptDifn'!$AA$32:$AG$32"}</definedName>
    <definedName name="ERRO3" localSheetId="11" hidden="1">{"'CptDifn'!$AA$32:$AG$32"}</definedName>
    <definedName name="ERRO3" localSheetId="10" hidden="1">{"'CptDifn'!$AA$32:$AG$32"}</definedName>
    <definedName name="ERRO3" localSheetId="9" hidden="1">{"'CptDifn'!$AA$32:$AG$32"}</definedName>
    <definedName name="ERRO3" localSheetId="8" hidden="1">{"'CptDifn'!$AA$32:$AG$32"}</definedName>
    <definedName name="ERRO3" localSheetId="7" hidden="1">{"'CptDifn'!$AA$32:$AG$32"}</definedName>
    <definedName name="ERRO3" localSheetId="33" hidden="1">{"'CptDifn'!$AA$32:$AG$32"}</definedName>
    <definedName name="ERRO3" localSheetId="32" hidden="1">{"'CptDifn'!$AA$32:$AG$32"}</definedName>
    <definedName name="ERRO3" localSheetId="31" hidden="1">{"'CptDifn'!$AA$32:$AG$32"}</definedName>
    <definedName name="ERRO3" localSheetId="29" hidden="1">{"'CptDifn'!$AA$32:$AG$32"}</definedName>
    <definedName name="ERRO3" localSheetId="28" hidden="1">{"'CptDifn'!$AA$32:$AG$32"}</definedName>
    <definedName name="ERRO3" localSheetId="27" hidden="1">{"'CptDifn'!$AA$32:$AG$32"}</definedName>
    <definedName name="ERRO3" localSheetId="24" hidden="1">{"'CptDifn'!$AA$32:$AG$32"}</definedName>
    <definedName name="ERRO3" localSheetId="26" hidden="1">{"'CptDifn'!$AA$32:$AG$32"}</definedName>
    <definedName name="ERRO3" localSheetId="23" hidden="1">{"'CptDifn'!$AA$32:$AG$32"}</definedName>
    <definedName name="ERRO3" localSheetId="22" hidden="1">{"'CptDifn'!$AA$32:$AG$32"}</definedName>
    <definedName name="ERRO3" localSheetId="19" hidden="1">{"'CptDifn'!$AA$32:$AG$32"}</definedName>
    <definedName name="ERRO3" localSheetId="21" hidden="1">{"'CptDifn'!$AA$32:$AG$32"}</definedName>
    <definedName name="ERRO3" localSheetId="20" hidden="1">{"'CptDifn'!$AA$32:$AG$32"}</definedName>
    <definedName name="ERRO3" localSheetId="18" hidden="1">{"'CptDifn'!$AA$32:$AG$32"}</definedName>
    <definedName name="ERRO3" localSheetId="17" hidden="1">{"'CptDifn'!$AA$32:$AG$32"}</definedName>
    <definedName name="ERRO3" localSheetId="15" hidden="1">{"'CptDifn'!$AA$32:$AG$32"}</definedName>
    <definedName name="ERRO3" localSheetId="12" hidden="1">{"'CptDifn'!$AA$32:$AG$32"}</definedName>
    <definedName name="ERRO3" localSheetId="38" hidden="1">{"'CptDifn'!$AA$32:$AG$32"}</definedName>
    <definedName name="ERRO3" localSheetId="37" hidden="1">{"'CptDifn'!$AA$32:$AG$32"}</definedName>
    <definedName name="ERRO3" localSheetId="36" hidden="1">{"'CptDifn'!$AA$32:$AG$32"}</definedName>
    <definedName name="ERRO3" localSheetId="34" hidden="1">{"'CptDifn'!$AA$32:$AG$32"}</definedName>
    <definedName name="ERRO3" localSheetId="35" hidden="1">{"'CptDifn'!$AA$32:$AG$32"}</definedName>
    <definedName name="ERRO3" localSheetId="30" hidden="1">{"'CptDifn'!$AA$32:$AG$32"}</definedName>
    <definedName name="ERRO3" hidden="1">{"'CptDifn'!$AA$32:$AG$32"}</definedName>
    <definedName name="ERRO4" localSheetId="25" hidden="1">{"'CptDifn'!$AA$32:$AG$32"}</definedName>
    <definedName name="ERRO4" localSheetId="16" hidden="1">{"'CptDifn'!$AA$32:$AG$32"}</definedName>
    <definedName name="ERRO4" localSheetId="14" hidden="1">{"'CptDifn'!$AA$32:$AG$32"}</definedName>
    <definedName name="ERRO4" localSheetId="13" hidden="1">{"'CptDifn'!$AA$32:$AG$32"}</definedName>
    <definedName name="ERRO4" localSheetId="11" hidden="1">{"'CptDifn'!$AA$32:$AG$32"}</definedName>
    <definedName name="ERRO4" localSheetId="10" hidden="1">{"'CptDifn'!$AA$32:$AG$32"}</definedName>
    <definedName name="ERRO4" localSheetId="9" hidden="1">{"'CptDifn'!$AA$32:$AG$32"}</definedName>
    <definedName name="ERRO4" localSheetId="8" hidden="1">{"'CptDifn'!$AA$32:$AG$32"}</definedName>
    <definedName name="ERRO4" localSheetId="7" hidden="1">{"'CptDifn'!$AA$32:$AG$32"}</definedName>
    <definedName name="ERRO4" localSheetId="33" hidden="1">{"'CptDifn'!$AA$32:$AG$32"}</definedName>
    <definedName name="ERRO4" localSheetId="32" hidden="1">{"'CptDifn'!$AA$32:$AG$32"}</definedName>
    <definedName name="ERRO4" localSheetId="31" hidden="1">{"'CptDifn'!$AA$32:$AG$32"}</definedName>
    <definedName name="ERRO4" localSheetId="29" hidden="1">{"'CptDifn'!$AA$32:$AG$32"}</definedName>
    <definedName name="ERRO4" localSheetId="28" hidden="1">{"'CptDifn'!$AA$32:$AG$32"}</definedName>
    <definedName name="ERRO4" localSheetId="27" hidden="1">{"'CptDifn'!$AA$32:$AG$32"}</definedName>
    <definedName name="ERRO4" localSheetId="24" hidden="1">{"'CptDifn'!$AA$32:$AG$32"}</definedName>
    <definedName name="ERRO4" localSheetId="26" hidden="1">{"'CptDifn'!$AA$32:$AG$32"}</definedName>
    <definedName name="ERRO4" localSheetId="23" hidden="1">{"'CptDifn'!$AA$32:$AG$32"}</definedName>
    <definedName name="ERRO4" localSheetId="22" hidden="1">{"'CptDifn'!$AA$32:$AG$32"}</definedName>
    <definedName name="ERRO4" localSheetId="19" hidden="1">{"'CptDifn'!$AA$32:$AG$32"}</definedName>
    <definedName name="ERRO4" localSheetId="21" hidden="1">{"'CptDifn'!$AA$32:$AG$32"}</definedName>
    <definedName name="ERRO4" localSheetId="20" hidden="1">{"'CptDifn'!$AA$32:$AG$32"}</definedName>
    <definedName name="ERRO4" localSheetId="18" hidden="1">{"'CptDifn'!$AA$32:$AG$32"}</definedName>
    <definedName name="ERRO4" localSheetId="17" hidden="1">{"'CptDifn'!$AA$32:$AG$32"}</definedName>
    <definedName name="ERRO4" localSheetId="15" hidden="1">{"'CptDifn'!$AA$32:$AG$32"}</definedName>
    <definedName name="ERRO4" localSheetId="12" hidden="1">{"'CptDifn'!$AA$32:$AG$32"}</definedName>
    <definedName name="ERRO4" localSheetId="38" hidden="1">{"'CptDifn'!$AA$32:$AG$32"}</definedName>
    <definedName name="ERRO4" localSheetId="37" hidden="1">{"'CptDifn'!$AA$32:$AG$32"}</definedName>
    <definedName name="ERRO4" localSheetId="36" hidden="1">{"'CptDifn'!$AA$32:$AG$32"}</definedName>
    <definedName name="ERRO4" localSheetId="34" hidden="1">{"'CptDifn'!$AA$32:$AG$32"}</definedName>
    <definedName name="ERRO4" localSheetId="35" hidden="1">{"'CptDifn'!$AA$32:$AG$32"}</definedName>
    <definedName name="ERRO4" localSheetId="30" hidden="1">{"'CptDifn'!$AA$32:$AG$32"}</definedName>
    <definedName name="ERRO4" hidden="1">{"'CptDifn'!$AA$32:$AG$32"}</definedName>
    <definedName name="ERRO5" localSheetId="25" hidden="1">{"'CptDifn'!$AA$32:$AG$32"}</definedName>
    <definedName name="ERRO5" localSheetId="16" hidden="1">{"'CptDifn'!$AA$32:$AG$32"}</definedName>
    <definedName name="ERRO5" localSheetId="14" hidden="1">{"'CptDifn'!$AA$32:$AG$32"}</definedName>
    <definedName name="ERRO5" localSheetId="13" hidden="1">{"'CptDifn'!$AA$32:$AG$32"}</definedName>
    <definedName name="ERRO5" localSheetId="11" hidden="1">{"'CptDifn'!$AA$32:$AG$32"}</definedName>
    <definedName name="ERRO5" localSheetId="10" hidden="1">{"'CptDifn'!$AA$32:$AG$32"}</definedName>
    <definedName name="ERRO5" localSheetId="9" hidden="1">{"'CptDifn'!$AA$32:$AG$32"}</definedName>
    <definedName name="ERRO5" localSheetId="8" hidden="1">{"'CptDifn'!$AA$32:$AG$32"}</definedName>
    <definedName name="ERRO5" localSheetId="7" hidden="1">{"'CptDifn'!$AA$32:$AG$32"}</definedName>
    <definedName name="ERRO5" localSheetId="33" hidden="1">{"'CptDifn'!$AA$32:$AG$32"}</definedName>
    <definedName name="ERRO5" localSheetId="32" hidden="1">{"'CptDifn'!$AA$32:$AG$32"}</definedName>
    <definedName name="ERRO5" localSheetId="31" hidden="1">{"'CptDifn'!$AA$32:$AG$32"}</definedName>
    <definedName name="ERRO5" localSheetId="29" hidden="1">{"'CptDifn'!$AA$32:$AG$32"}</definedName>
    <definedName name="ERRO5" localSheetId="28" hidden="1">{"'CptDifn'!$AA$32:$AG$32"}</definedName>
    <definedName name="ERRO5" localSheetId="27" hidden="1">{"'CptDifn'!$AA$32:$AG$32"}</definedName>
    <definedName name="ERRO5" localSheetId="24" hidden="1">{"'CptDifn'!$AA$32:$AG$32"}</definedName>
    <definedName name="ERRO5" localSheetId="26" hidden="1">{"'CptDifn'!$AA$32:$AG$32"}</definedName>
    <definedName name="ERRO5" localSheetId="23" hidden="1">{"'CptDifn'!$AA$32:$AG$32"}</definedName>
    <definedName name="ERRO5" localSheetId="22" hidden="1">{"'CptDifn'!$AA$32:$AG$32"}</definedName>
    <definedName name="ERRO5" localSheetId="19" hidden="1">{"'CptDifn'!$AA$32:$AG$32"}</definedName>
    <definedName name="ERRO5" localSheetId="21" hidden="1">{"'CptDifn'!$AA$32:$AG$32"}</definedName>
    <definedName name="ERRO5" localSheetId="20" hidden="1">{"'CptDifn'!$AA$32:$AG$32"}</definedName>
    <definedName name="ERRO5" localSheetId="18" hidden="1">{"'CptDifn'!$AA$32:$AG$32"}</definedName>
    <definedName name="ERRO5" localSheetId="17" hidden="1">{"'CptDifn'!$AA$32:$AG$32"}</definedName>
    <definedName name="ERRO5" localSheetId="15" hidden="1">{"'CptDifn'!$AA$32:$AG$32"}</definedName>
    <definedName name="ERRO5" localSheetId="12" hidden="1">{"'CptDifn'!$AA$32:$AG$32"}</definedName>
    <definedName name="ERRO5" localSheetId="38" hidden="1">{"'CptDifn'!$AA$32:$AG$32"}</definedName>
    <definedName name="ERRO5" localSheetId="37" hidden="1">{"'CptDifn'!$AA$32:$AG$32"}</definedName>
    <definedName name="ERRO5" localSheetId="36" hidden="1">{"'CptDifn'!$AA$32:$AG$32"}</definedName>
    <definedName name="ERRO5" localSheetId="34" hidden="1">{"'CptDifn'!$AA$32:$AG$32"}</definedName>
    <definedName name="ERRO5" localSheetId="35" hidden="1">{"'CptDifn'!$AA$32:$AG$32"}</definedName>
    <definedName name="ERRO5" localSheetId="30" hidden="1">{"'CptDifn'!$AA$32:$AG$32"}</definedName>
    <definedName name="ERRO5" hidden="1">{"'CptDifn'!$AA$32:$AG$32"}</definedName>
    <definedName name="ERRO6" localSheetId="25" hidden="1">{"'CptDifn'!$AA$32:$AG$32"}</definedName>
    <definedName name="ERRO6" localSheetId="16" hidden="1">{"'CptDifn'!$AA$32:$AG$32"}</definedName>
    <definedName name="ERRO6" localSheetId="14" hidden="1">{"'CptDifn'!$AA$32:$AG$32"}</definedName>
    <definedName name="ERRO6" localSheetId="13" hidden="1">{"'CptDifn'!$AA$32:$AG$32"}</definedName>
    <definedName name="ERRO6" localSheetId="11" hidden="1">{"'CptDifn'!$AA$32:$AG$32"}</definedName>
    <definedName name="ERRO6" localSheetId="10" hidden="1">{"'CptDifn'!$AA$32:$AG$32"}</definedName>
    <definedName name="ERRO6" localSheetId="9" hidden="1">{"'CptDifn'!$AA$32:$AG$32"}</definedName>
    <definedName name="ERRO6" localSheetId="8" hidden="1">{"'CptDifn'!$AA$32:$AG$32"}</definedName>
    <definedName name="ERRO6" localSheetId="7" hidden="1">{"'CptDifn'!$AA$32:$AG$32"}</definedName>
    <definedName name="ERRO6" localSheetId="33" hidden="1">{"'CptDifn'!$AA$32:$AG$32"}</definedName>
    <definedName name="ERRO6" localSheetId="32" hidden="1">{"'CptDifn'!$AA$32:$AG$32"}</definedName>
    <definedName name="ERRO6" localSheetId="31" hidden="1">{"'CptDifn'!$AA$32:$AG$32"}</definedName>
    <definedName name="ERRO6" localSheetId="29" hidden="1">{"'CptDifn'!$AA$32:$AG$32"}</definedName>
    <definedName name="ERRO6" localSheetId="28" hidden="1">{"'CptDifn'!$AA$32:$AG$32"}</definedName>
    <definedName name="ERRO6" localSheetId="27" hidden="1">{"'CptDifn'!$AA$32:$AG$32"}</definedName>
    <definedName name="ERRO6" localSheetId="24" hidden="1">{"'CptDifn'!$AA$32:$AG$32"}</definedName>
    <definedName name="ERRO6" localSheetId="26" hidden="1">{"'CptDifn'!$AA$32:$AG$32"}</definedName>
    <definedName name="ERRO6" localSheetId="23" hidden="1">{"'CptDifn'!$AA$32:$AG$32"}</definedName>
    <definedName name="ERRO6" localSheetId="22" hidden="1">{"'CptDifn'!$AA$32:$AG$32"}</definedName>
    <definedName name="ERRO6" localSheetId="19" hidden="1">{"'CptDifn'!$AA$32:$AG$32"}</definedName>
    <definedName name="ERRO6" localSheetId="21" hidden="1">{"'CptDifn'!$AA$32:$AG$32"}</definedName>
    <definedName name="ERRO6" localSheetId="20" hidden="1">{"'CptDifn'!$AA$32:$AG$32"}</definedName>
    <definedName name="ERRO6" localSheetId="18" hidden="1">{"'CptDifn'!$AA$32:$AG$32"}</definedName>
    <definedName name="ERRO6" localSheetId="17" hidden="1">{"'CptDifn'!$AA$32:$AG$32"}</definedName>
    <definedName name="ERRO6" localSheetId="15" hidden="1">{"'CptDifn'!$AA$32:$AG$32"}</definedName>
    <definedName name="ERRO6" localSheetId="12" hidden="1">{"'CptDifn'!$AA$32:$AG$32"}</definedName>
    <definedName name="ERRO6" localSheetId="38" hidden="1">{"'CptDifn'!$AA$32:$AG$32"}</definedName>
    <definedName name="ERRO6" localSheetId="37" hidden="1">{"'CptDifn'!$AA$32:$AG$32"}</definedName>
    <definedName name="ERRO6" localSheetId="36" hidden="1">{"'CptDifn'!$AA$32:$AG$32"}</definedName>
    <definedName name="ERRO6" localSheetId="34" hidden="1">{"'CptDifn'!$AA$32:$AG$32"}</definedName>
    <definedName name="ERRO6" localSheetId="35" hidden="1">{"'CptDifn'!$AA$32:$AG$32"}</definedName>
    <definedName name="ERRO6" localSheetId="30" hidden="1">{"'CptDifn'!$AA$32:$AG$32"}</definedName>
    <definedName name="ERRO6" hidden="1">{"'CptDifn'!$AA$32:$AG$32"}</definedName>
    <definedName name="ERRRRRRRRRRRRRRRO" localSheetId="25" hidden="1">{"'CptDifn'!$AA$32:$AG$32"}</definedName>
    <definedName name="ERRRRRRRRRRRRRRRO" localSheetId="16" hidden="1">{"'CptDifn'!$AA$32:$AG$32"}</definedName>
    <definedName name="ERRRRRRRRRRRRRRRO" localSheetId="14" hidden="1">{"'CptDifn'!$AA$32:$AG$32"}</definedName>
    <definedName name="ERRRRRRRRRRRRRRRO" localSheetId="13" hidden="1">{"'CptDifn'!$AA$32:$AG$32"}</definedName>
    <definedName name="ERRRRRRRRRRRRRRRO" localSheetId="11" hidden="1">{"'CptDifn'!$AA$32:$AG$32"}</definedName>
    <definedName name="ERRRRRRRRRRRRRRRO" localSheetId="10" hidden="1">{"'CptDifn'!$AA$32:$AG$32"}</definedName>
    <definedName name="ERRRRRRRRRRRRRRRO" localSheetId="9" hidden="1">{"'CptDifn'!$AA$32:$AG$32"}</definedName>
    <definedName name="ERRRRRRRRRRRRRRRO" localSheetId="8" hidden="1">{"'CptDifn'!$AA$32:$AG$32"}</definedName>
    <definedName name="ERRRRRRRRRRRRRRRO" localSheetId="7" hidden="1">{"'CptDifn'!$AA$32:$AG$32"}</definedName>
    <definedName name="ERRRRRRRRRRRRRRRO" localSheetId="33" hidden="1">{"'CptDifn'!$AA$32:$AG$32"}</definedName>
    <definedName name="ERRRRRRRRRRRRRRRO" localSheetId="32" hidden="1">{"'CptDifn'!$AA$32:$AG$32"}</definedName>
    <definedName name="ERRRRRRRRRRRRRRRO" localSheetId="31" hidden="1">{"'CptDifn'!$AA$32:$AG$32"}</definedName>
    <definedName name="ERRRRRRRRRRRRRRRO" localSheetId="29" hidden="1">{"'CptDifn'!$AA$32:$AG$32"}</definedName>
    <definedName name="ERRRRRRRRRRRRRRRO" localSheetId="28" hidden="1">{"'CptDifn'!$AA$32:$AG$32"}</definedName>
    <definedName name="ERRRRRRRRRRRRRRRO" localSheetId="27" hidden="1">{"'CptDifn'!$AA$32:$AG$32"}</definedName>
    <definedName name="ERRRRRRRRRRRRRRRO" localSheetId="24" hidden="1">{"'CptDifn'!$AA$32:$AG$32"}</definedName>
    <definedName name="ERRRRRRRRRRRRRRRO" localSheetId="26" hidden="1">{"'CptDifn'!$AA$32:$AG$32"}</definedName>
    <definedName name="ERRRRRRRRRRRRRRRO" localSheetId="23" hidden="1">{"'CptDifn'!$AA$32:$AG$32"}</definedName>
    <definedName name="ERRRRRRRRRRRRRRRO" localSheetId="22" hidden="1">{"'CptDifn'!$AA$32:$AG$32"}</definedName>
    <definedName name="ERRRRRRRRRRRRRRRO" localSheetId="19" hidden="1">{"'CptDifn'!$AA$32:$AG$32"}</definedName>
    <definedName name="ERRRRRRRRRRRRRRRO" localSheetId="21" hidden="1">{"'CptDifn'!$AA$32:$AG$32"}</definedName>
    <definedName name="ERRRRRRRRRRRRRRRO" localSheetId="20" hidden="1">{"'CptDifn'!$AA$32:$AG$32"}</definedName>
    <definedName name="ERRRRRRRRRRRRRRRO" localSheetId="18" hidden="1">{"'CptDifn'!$AA$32:$AG$32"}</definedName>
    <definedName name="ERRRRRRRRRRRRRRRO" localSheetId="17" hidden="1">{"'CptDifn'!$AA$32:$AG$32"}</definedName>
    <definedName name="ERRRRRRRRRRRRRRRO" localSheetId="15" hidden="1">{"'CptDifn'!$AA$32:$AG$32"}</definedName>
    <definedName name="ERRRRRRRRRRRRRRRO" localSheetId="12" hidden="1">{"'CptDifn'!$AA$32:$AG$32"}</definedName>
    <definedName name="ERRRRRRRRRRRRRRRO" localSheetId="38" hidden="1">{"'CptDifn'!$AA$32:$AG$32"}</definedName>
    <definedName name="ERRRRRRRRRRRRRRRO" localSheetId="37" hidden="1">{"'CptDifn'!$AA$32:$AG$32"}</definedName>
    <definedName name="ERRRRRRRRRRRRRRRO" localSheetId="36" hidden="1">{"'CptDifn'!$AA$32:$AG$32"}</definedName>
    <definedName name="ERRRRRRRRRRRRRRRO" localSheetId="34" hidden="1">{"'CptDifn'!$AA$32:$AG$32"}</definedName>
    <definedName name="ERRRRRRRRRRRRRRRO" localSheetId="35" hidden="1">{"'CptDifn'!$AA$32:$AG$32"}</definedName>
    <definedName name="ERRRRRRRRRRRRRRRO" localSheetId="30" hidden="1">{"'CptDifn'!$AA$32:$AG$32"}</definedName>
    <definedName name="ERRRRRRRRRRRRRRRO" hidden="1">{"'CptDifn'!$AA$32:$AG$32"}</definedName>
    <definedName name="erty">#REF!</definedName>
    <definedName name="ERWGF2R3GF" localSheetId="25" hidden="1">{"'REL CUSTODIF'!$B$1:$H$72"}</definedName>
    <definedName name="ERWGF2R3GF" localSheetId="16" hidden="1">{"'REL CUSTODIF'!$B$1:$H$72"}</definedName>
    <definedName name="ERWGF2R3GF" localSheetId="14" hidden="1">{"'REL CUSTODIF'!$B$1:$H$72"}</definedName>
    <definedName name="ERWGF2R3GF" localSheetId="13" hidden="1">{"'REL CUSTODIF'!$B$1:$H$72"}</definedName>
    <definedName name="ERWGF2R3GF" localSheetId="11" hidden="1">{"'REL CUSTODIF'!$B$1:$H$72"}</definedName>
    <definedName name="ERWGF2R3GF" localSheetId="10" hidden="1">{"'REL CUSTODIF'!$B$1:$H$72"}</definedName>
    <definedName name="ERWGF2R3GF" localSheetId="9" hidden="1">{"'REL CUSTODIF'!$B$1:$H$72"}</definedName>
    <definedName name="ERWGF2R3GF" localSheetId="8" hidden="1">{"'REL CUSTODIF'!$B$1:$H$72"}</definedName>
    <definedName name="ERWGF2R3GF" localSheetId="7" hidden="1">{"'REL CUSTODIF'!$B$1:$H$72"}</definedName>
    <definedName name="ERWGF2R3GF" localSheetId="33" hidden="1">{"'REL CUSTODIF'!$B$1:$H$72"}</definedName>
    <definedName name="ERWGF2R3GF" localSheetId="32" hidden="1">{"'REL CUSTODIF'!$B$1:$H$72"}</definedName>
    <definedName name="ERWGF2R3GF" localSheetId="31" hidden="1">{"'REL CUSTODIF'!$B$1:$H$72"}</definedName>
    <definedName name="ERWGF2R3GF" localSheetId="29" hidden="1">{"'REL CUSTODIF'!$B$1:$H$72"}</definedName>
    <definedName name="ERWGF2R3GF" localSheetId="28" hidden="1">{"'REL CUSTODIF'!$B$1:$H$72"}</definedName>
    <definedName name="ERWGF2R3GF" localSheetId="27" hidden="1">{"'REL CUSTODIF'!$B$1:$H$72"}</definedName>
    <definedName name="ERWGF2R3GF" localSheetId="24" hidden="1">{"'REL CUSTODIF'!$B$1:$H$72"}</definedName>
    <definedName name="ERWGF2R3GF" localSheetId="26" hidden="1">{"'REL CUSTODIF'!$B$1:$H$72"}</definedName>
    <definedName name="ERWGF2R3GF" localSheetId="23" hidden="1">{"'REL CUSTODIF'!$B$1:$H$72"}</definedName>
    <definedName name="ERWGF2R3GF" localSheetId="22" hidden="1">{"'REL CUSTODIF'!$B$1:$H$72"}</definedName>
    <definedName name="ERWGF2R3GF" localSheetId="19" hidden="1">{"'REL CUSTODIF'!$B$1:$H$72"}</definedName>
    <definedName name="ERWGF2R3GF" localSheetId="21" hidden="1">{"'REL CUSTODIF'!$B$1:$H$72"}</definedName>
    <definedName name="ERWGF2R3GF" localSheetId="20" hidden="1">{"'REL CUSTODIF'!$B$1:$H$72"}</definedName>
    <definedName name="ERWGF2R3GF" localSheetId="18" hidden="1">{"'REL CUSTODIF'!$B$1:$H$72"}</definedName>
    <definedName name="ERWGF2R3GF" localSheetId="17" hidden="1">{"'REL CUSTODIF'!$B$1:$H$72"}</definedName>
    <definedName name="ERWGF2R3GF" localSheetId="15" hidden="1">{"'REL CUSTODIF'!$B$1:$H$72"}</definedName>
    <definedName name="ERWGF2R3GF" localSheetId="12" hidden="1">{"'REL CUSTODIF'!$B$1:$H$72"}</definedName>
    <definedName name="ERWGF2R3GF" localSheetId="38" hidden="1">{"'REL CUSTODIF'!$B$1:$H$72"}</definedName>
    <definedName name="ERWGF2R3GF" localSheetId="37" hidden="1">{"'REL CUSTODIF'!$B$1:$H$72"}</definedName>
    <definedName name="ERWGF2R3GF" localSheetId="36" hidden="1">{"'REL CUSTODIF'!$B$1:$H$72"}</definedName>
    <definedName name="ERWGF2R3GF" localSheetId="34" hidden="1">{"'REL CUSTODIF'!$B$1:$H$72"}</definedName>
    <definedName name="ERWGF2R3GF" localSheetId="35" hidden="1">{"'REL CUSTODIF'!$B$1:$H$72"}</definedName>
    <definedName name="ERWGF2R3GF" localSheetId="30" hidden="1">{"'REL CUSTODIF'!$B$1:$H$72"}</definedName>
    <definedName name="ERWGF2R3GF" hidden="1">{"'REL CUSTODIF'!$B$1:$H$72"}</definedName>
    <definedName name="ES">#REF!</definedName>
    <definedName name="ESA">#REF!</definedName>
    <definedName name="ESEQ">#REF!</definedName>
    <definedName name="ESEQ1">#REF!</definedName>
    <definedName name="ESFA">#REF!</definedName>
    <definedName name="Esgoto">#REF!</definedName>
    <definedName name="ESHE">#REF!</definedName>
    <definedName name="ESHN">#REF!</definedName>
    <definedName name="ESP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">#REF!</definedName>
    <definedName name="est_B" localSheetId="25" hidden="1">{#N/A,#N/A,FALSE,"PCOL"}</definedName>
    <definedName name="est_B" localSheetId="16" hidden="1">{#N/A,#N/A,FALSE,"PCOL"}</definedName>
    <definedName name="est_B" localSheetId="14" hidden="1">{#N/A,#N/A,FALSE,"PCOL"}</definedName>
    <definedName name="est_B" localSheetId="13" hidden="1">{#N/A,#N/A,FALSE,"PCOL"}</definedName>
    <definedName name="est_B" localSheetId="11" hidden="1">{#N/A,#N/A,FALSE,"PCOL"}</definedName>
    <definedName name="est_B" localSheetId="10" hidden="1">{#N/A,#N/A,FALSE,"PCOL"}</definedName>
    <definedName name="est_B" localSheetId="9" hidden="1">{#N/A,#N/A,FALSE,"PCOL"}</definedName>
    <definedName name="est_B" localSheetId="8" hidden="1">{#N/A,#N/A,FALSE,"PCOL"}</definedName>
    <definedName name="est_B" localSheetId="7" hidden="1">{#N/A,#N/A,FALSE,"PCOL"}</definedName>
    <definedName name="est_B" localSheetId="33" hidden="1">{#N/A,#N/A,FALSE,"PCOL"}</definedName>
    <definedName name="est_B" localSheetId="32" hidden="1">{#N/A,#N/A,FALSE,"PCOL"}</definedName>
    <definedName name="est_B" localSheetId="31" hidden="1">{#N/A,#N/A,FALSE,"PCOL"}</definedName>
    <definedName name="est_B" localSheetId="29" hidden="1">{#N/A,#N/A,FALSE,"PCOL"}</definedName>
    <definedName name="est_B" localSheetId="28" hidden="1">{#N/A,#N/A,FALSE,"PCOL"}</definedName>
    <definedName name="est_B" localSheetId="27" hidden="1">{#N/A,#N/A,FALSE,"PCOL"}</definedName>
    <definedName name="est_B" localSheetId="24" hidden="1">{#N/A,#N/A,FALSE,"PCOL"}</definedName>
    <definedName name="est_B" localSheetId="26" hidden="1">{#N/A,#N/A,FALSE,"PCOL"}</definedName>
    <definedName name="est_B" localSheetId="23" hidden="1">{#N/A,#N/A,FALSE,"PCOL"}</definedName>
    <definedName name="est_B" localSheetId="22" hidden="1">{#N/A,#N/A,FALSE,"PCOL"}</definedName>
    <definedName name="est_B" localSheetId="19" hidden="1">{#N/A,#N/A,FALSE,"PCOL"}</definedName>
    <definedName name="est_B" localSheetId="21" hidden="1">{#N/A,#N/A,FALSE,"PCOL"}</definedName>
    <definedName name="est_B" localSheetId="20" hidden="1">{#N/A,#N/A,FALSE,"PCOL"}</definedName>
    <definedName name="est_B" localSheetId="18" hidden="1">{#N/A,#N/A,FALSE,"PCOL"}</definedName>
    <definedName name="est_B" localSheetId="17" hidden="1">{#N/A,#N/A,FALSE,"PCOL"}</definedName>
    <definedName name="est_B" localSheetId="15" hidden="1">{#N/A,#N/A,FALSE,"PCOL"}</definedName>
    <definedName name="est_B" localSheetId="12" hidden="1">{#N/A,#N/A,FALSE,"PCOL"}</definedName>
    <definedName name="est_B" localSheetId="38" hidden="1">{#N/A,#N/A,FALSE,"PCOL"}</definedName>
    <definedName name="est_B" localSheetId="37" hidden="1">{#N/A,#N/A,FALSE,"PCOL"}</definedName>
    <definedName name="est_B" localSheetId="36" hidden="1">{#N/A,#N/A,FALSE,"PCOL"}</definedName>
    <definedName name="est_B" localSheetId="34" hidden="1">{#N/A,#N/A,FALSE,"PCOL"}</definedName>
    <definedName name="est_B" localSheetId="35" hidden="1">{#N/A,#N/A,FALSE,"PCOL"}</definedName>
    <definedName name="est_B" localSheetId="30" hidden="1">{#N/A,#N/A,FALSE,"PCOL"}</definedName>
    <definedName name="est_B" hidden="1">{#N/A,#N/A,FALSE,"PCOL"}</definedName>
    <definedName name="ESTACIONAMENTO">#REF!</definedName>
    <definedName name="Estado">[21]FL.03!$BE$39:$BE$41</definedName>
    <definedName name="Estagiários">#REF!</definedName>
    <definedName name="ESTELE">#REF!</definedName>
    <definedName name="ESTMEC">#REF!</definedName>
    <definedName name="ESTRAD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localSheetId="25" hidden="1">{#N/A,#N/A,FALSE,"PCOL"}</definedName>
    <definedName name="eU" localSheetId="16" hidden="1">{#N/A,#N/A,FALSE,"PCOL"}</definedName>
    <definedName name="eU" localSheetId="14" hidden="1">{#N/A,#N/A,FALSE,"PCOL"}</definedName>
    <definedName name="eU" localSheetId="13" hidden="1">{#N/A,#N/A,FALSE,"PCOL"}</definedName>
    <definedName name="eU" localSheetId="11" hidden="1">{#N/A,#N/A,FALSE,"PCOL"}</definedName>
    <definedName name="eU" localSheetId="10" hidden="1">{#N/A,#N/A,FALSE,"PCOL"}</definedName>
    <definedName name="eU" localSheetId="9" hidden="1">{#N/A,#N/A,FALSE,"PCOL"}</definedName>
    <definedName name="eU" localSheetId="8" hidden="1">{#N/A,#N/A,FALSE,"PCOL"}</definedName>
    <definedName name="eU" localSheetId="7" hidden="1">{#N/A,#N/A,FALSE,"PCOL"}</definedName>
    <definedName name="eU" localSheetId="33" hidden="1">{#N/A,#N/A,FALSE,"PCOL"}</definedName>
    <definedName name="eU" localSheetId="32" hidden="1">{#N/A,#N/A,FALSE,"PCOL"}</definedName>
    <definedName name="eU" localSheetId="31" hidden="1">{#N/A,#N/A,FALSE,"PCOL"}</definedName>
    <definedName name="eU" localSheetId="29" hidden="1">{#N/A,#N/A,FALSE,"PCOL"}</definedName>
    <definedName name="eU" localSheetId="28" hidden="1">{#N/A,#N/A,FALSE,"PCOL"}</definedName>
    <definedName name="eU" localSheetId="27" hidden="1">{#N/A,#N/A,FALSE,"PCOL"}</definedName>
    <definedName name="eU" localSheetId="24" hidden="1">{#N/A,#N/A,FALSE,"PCOL"}</definedName>
    <definedName name="eU" localSheetId="26" hidden="1">{#N/A,#N/A,FALSE,"PCOL"}</definedName>
    <definedName name="eU" localSheetId="23" hidden="1">{#N/A,#N/A,FALSE,"PCOL"}</definedName>
    <definedName name="eU" localSheetId="22" hidden="1">{#N/A,#N/A,FALSE,"PCOL"}</definedName>
    <definedName name="eU" localSheetId="19" hidden="1">{#N/A,#N/A,FALSE,"PCOL"}</definedName>
    <definedName name="eU" localSheetId="21" hidden="1">{#N/A,#N/A,FALSE,"PCOL"}</definedName>
    <definedName name="eU" localSheetId="20" hidden="1">{#N/A,#N/A,FALSE,"PCOL"}</definedName>
    <definedName name="eU" localSheetId="18" hidden="1">{#N/A,#N/A,FALSE,"PCOL"}</definedName>
    <definedName name="eU" localSheetId="17" hidden="1">{#N/A,#N/A,FALSE,"PCOL"}</definedName>
    <definedName name="eU" localSheetId="15" hidden="1">{#N/A,#N/A,FALSE,"PCOL"}</definedName>
    <definedName name="eU" localSheetId="12" hidden="1">{#N/A,#N/A,FALSE,"PCOL"}</definedName>
    <definedName name="eU" localSheetId="38" hidden="1">{#N/A,#N/A,FALSE,"PCOL"}</definedName>
    <definedName name="eU" localSheetId="37" hidden="1">{#N/A,#N/A,FALSE,"PCOL"}</definedName>
    <definedName name="eU" localSheetId="36" hidden="1">{#N/A,#N/A,FALSE,"PCOL"}</definedName>
    <definedName name="eU" localSheetId="34" hidden="1">{#N/A,#N/A,FALSE,"PCOL"}</definedName>
    <definedName name="eU" localSheetId="35" hidden="1">{#N/A,#N/A,FALSE,"PCOL"}</definedName>
    <definedName name="eU" localSheetId="30" hidden="1">{#N/A,#N/A,FALSE,"PCOL"}</definedName>
    <definedName name="eU" hidden="1">{#N/A,#N/A,FALSE,"PCOL"}</definedName>
    <definedName name="EURO">#REF!</definedName>
    <definedName name="Evalmov">#REF!</definedName>
    <definedName name="Evalmov1">#REF!</definedName>
    <definedName name="eVolChv">#REF!</definedName>
    <definedName name="EVolFat">#REF!</definedName>
    <definedName name="Evolmov">#REF!</definedName>
    <definedName name="Evolmov1">#REF!</definedName>
    <definedName name="EXAME_GERAL">#REF!</definedName>
    <definedName name="EXAMES">#REF!</definedName>
    <definedName name="EXAMES_MÉDICOS">#REF!</definedName>
    <definedName name="EXAMUNIT">#REF!</definedName>
    <definedName name="Excel_BuiltIn__FilterDatabase_1">#REF!</definedName>
    <definedName name="Excel_BuiltIn__FilterDatabase_16">#REF!</definedName>
    <definedName name="Excel_BuiltIn__FilterDatabase_2">#REF!</definedName>
    <definedName name="Excel_BuiltIn__FilterDatabase_2_1">#REF!</definedName>
    <definedName name="Excel_BuiltIn__FilterDatabase_3">#REF!</definedName>
    <definedName name="Excel_BuiltIn__FilterDatabase_7_1">#REF!</definedName>
    <definedName name="Excel_BuiltIn_Print_Area">#REF!</definedName>
    <definedName name="Excel_BuiltIn_Print_Area_0">"$#REF!.$A$1:$G$349"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">#REF!</definedName>
    <definedName name="Excel_BuiltIn_Print_Area_6">#REF!</definedName>
    <definedName name="Excel_BuiltIn_Print_Titles_0">"$#REF!.$A$1:$IJ$7"</definedName>
    <definedName name="Excel_BuiltIn_Print_Titles_1">#REF!</definedName>
    <definedName name="Excel_BuiltIn_Print_Titles_1_3">#REF!</definedName>
    <definedName name="Excel_BuiltIn_Print_Titles_10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9">#REF!</definedName>
    <definedName name="Exch_Rate">#REF!</definedName>
    <definedName name="ExecPess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pansao" localSheetId="25" hidden="1">{"'CptDifn'!$AA$32:$AG$32"}</definedName>
    <definedName name="expansao" localSheetId="16" hidden="1">{"'CptDifn'!$AA$32:$AG$32"}</definedName>
    <definedName name="expansao" localSheetId="14" hidden="1">{"'CptDifn'!$AA$32:$AG$32"}</definedName>
    <definedName name="expansao" localSheetId="13" hidden="1">{"'CptDifn'!$AA$32:$AG$32"}</definedName>
    <definedName name="expansao" localSheetId="11" hidden="1">{"'CptDifn'!$AA$32:$AG$32"}</definedName>
    <definedName name="expansao" localSheetId="10" hidden="1">{"'CptDifn'!$AA$32:$AG$32"}</definedName>
    <definedName name="expansao" localSheetId="9" hidden="1">{"'CptDifn'!$AA$32:$AG$32"}</definedName>
    <definedName name="expansao" localSheetId="8" hidden="1">{"'CptDifn'!$AA$32:$AG$32"}</definedName>
    <definedName name="expansao" localSheetId="7" hidden="1">{"'CptDifn'!$AA$32:$AG$32"}</definedName>
    <definedName name="expansao" localSheetId="33" hidden="1">{"'CptDifn'!$AA$32:$AG$32"}</definedName>
    <definedName name="expansao" localSheetId="32" hidden="1">{"'CptDifn'!$AA$32:$AG$32"}</definedName>
    <definedName name="expansao" localSheetId="31" hidden="1">{"'CptDifn'!$AA$32:$AG$32"}</definedName>
    <definedName name="expansao" localSheetId="29" hidden="1">{"'CptDifn'!$AA$32:$AG$32"}</definedName>
    <definedName name="expansao" localSheetId="28" hidden="1">{"'CptDifn'!$AA$32:$AG$32"}</definedName>
    <definedName name="expansao" localSheetId="27" hidden="1">{"'CptDifn'!$AA$32:$AG$32"}</definedName>
    <definedName name="expansao" localSheetId="24" hidden="1">{"'CptDifn'!$AA$32:$AG$32"}</definedName>
    <definedName name="expansao" localSheetId="26" hidden="1">{"'CptDifn'!$AA$32:$AG$32"}</definedName>
    <definedName name="expansao" localSheetId="23" hidden="1">{"'CptDifn'!$AA$32:$AG$32"}</definedName>
    <definedName name="expansao" localSheetId="22" hidden="1">{"'CptDifn'!$AA$32:$AG$32"}</definedName>
    <definedName name="expansao" localSheetId="19" hidden="1">{"'CptDifn'!$AA$32:$AG$32"}</definedName>
    <definedName name="expansao" localSheetId="21" hidden="1">{"'CptDifn'!$AA$32:$AG$32"}</definedName>
    <definedName name="expansao" localSheetId="20" hidden="1">{"'CptDifn'!$AA$32:$AG$32"}</definedName>
    <definedName name="expansao" localSheetId="18" hidden="1">{"'CptDifn'!$AA$32:$AG$32"}</definedName>
    <definedName name="expansao" localSheetId="17" hidden="1">{"'CptDifn'!$AA$32:$AG$32"}</definedName>
    <definedName name="expansao" localSheetId="15" hidden="1">{"'CptDifn'!$AA$32:$AG$32"}</definedName>
    <definedName name="expansao" localSheetId="12" hidden="1">{"'CptDifn'!$AA$32:$AG$32"}</definedName>
    <definedName name="expansao" localSheetId="38" hidden="1">{"'CptDifn'!$AA$32:$AG$32"}</definedName>
    <definedName name="expansao" localSheetId="37" hidden="1">{"'CptDifn'!$AA$32:$AG$32"}</definedName>
    <definedName name="expansao" localSheetId="36" hidden="1">{"'CptDifn'!$AA$32:$AG$32"}</definedName>
    <definedName name="expansao" localSheetId="34" hidden="1">{"'CptDifn'!$AA$32:$AG$32"}</definedName>
    <definedName name="expansao" localSheetId="35" hidden="1">{"'CptDifn'!$AA$32:$AG$32"}</definedName>
    <definedName name="expansao" localSheetId="30" hidden="1">{"'CptDifn'!$AA$32:$AG$32"}</definedName>
    <definedName name="expansao" hidden="1">{"'CptDifn'!$AA$32:$AG$32"}</definedName>
    <definedName name="EXPEDIENTE">#REF!</definedName>
    <definedName name="Expense_Type">#REF!</definedName>
    <definedName name="EXPLOSIVO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T__m">#REF!</definedName>
    <definedName name="extensao">#REF!</definedName>
    <definedName name="F" localSheetId="1">#N/A</definedName>
    <definedName name="F">#REF!</definedName>
    <definedName name="F.">#REF!</definedName>
    <definedName name="f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brici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c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DSFDS" localSheetId="25" hidden="1">{"'REL CUSTODIF'!$B$1:$H$72"}</definedName>
    <definedName name="FADSFDS" localSheetId="16" hidden="1">{"'REL CUSTODIF'!$B$1:$H$72"}</definedName>
    <definedName name="FADSFDS" localSheetId="14" hidden="1">{"'REL CUSTODIF'!$B$1:$H$72"}</definedName>
    <definedName name="FADSFDS" localSheetId="13" hidden="1">{"'REL CUSTODIF'!$B$1:$H$72"}</definedName>
    <definedName name="FADSFDS" localSheetId="11" hidden="1">{"'REL CUSTODIF'!$B$1:$H$72"}</definedName>
    <definedName name="FADSFDS" localSheetId="10" hidden="1">{"'REL CUSTODIF'!$B$1:$H$72"}</definedName>
    <definedName name="FADSFDS" localSheetId="9" hidden="1">{"'REL CUSTODIF'!$B$1:$H$72"}</definedName>
    <definedName name="FADSFDS" localSheetId="8" hidden="1">{"'REL CUSTODIF'!$B$1:$H$72"}</definedName>
    <definedName name="FADSFDS" localSheetId="7" hidden="1">{"'REL CUSTODIF'!$B$1:$H$72"}</definedName>
    <definedName name="FADSFDS" localSheetId="33" hidden="1">{"'REL CUSTODIF'!$B$1:$H$72"}</definedName>
    <definedName name="FADSFDS" localSheetId="32" hidden="1">{"'REL CUSTODIF'!$B$1:$H$72"}</definedName>
    <definedName name="FADSFDS" localSheetId="31" hidden="1">{"'REL CUSTODIF'!$B$1:$H$72"}</definedName>
    <definedName name="FADSFDS" localSheetId="29" hidden="1">{"'REL CUSTODIF'!$B$1:$H$72"}</definedName>
    <definedName name="FADSFDS" localSheetId="28" hidden="1">{"'REL CUSTODIF'!$B$1:$H$72"}</definedName>
    <definedName name="FADSFDS" localSheetId="27" hidden="1">{"'REL CUSTODIF'!$B$1:$H$72"}</definedName>
    <definedName name="FADSFDS" localSheetId="24" hidden="1">{"'REL CUSTODIF'!$B$1:$H$72"}</definedName>
    <definedName name="FADSFDS" localSheetId="26" hidden="1">{"'REL CUSTODIF'!$B$1:$H$72"}</definedName>
    <definedName name="FADSFDS" localSheetId="23" hidden="1">{"'REL CUSTODIF'!$B$1:$H$72"}</definedName>
    <definedName name="FADSFDS" localSheetId="22" hidden="1">{"'REL CUSTODIF'!$B$1:$H$72"}</definedName>
    <definedName name="FADSFDS" localSheetId="19" hidden="1">{"'REL CUSTODIF'!$B$1:$H$72"}</definedName>
    <definedName name="FADSFDS" localSheetId="21" hidden="1">{"'REL CUSTODIF'!$B$1:$H$72"}</definedName>
    <definedName name="FADSFDS" localSheetId="20" hidden="1">{"'REL CUSTODIF'!$B$1:$H$72"}</definedName>
    <definedName name="FADSFDS" localSheetId="18" hidden="1">{"'REL CUSTODIF'!$B$1:$H$72"}</definedName>
    <definedName name="FADSFDS" localSheetId="17" hidden="1">{"'REL CUSTODIF'!$B$1:$H$72"}</definedName>
    <definedName name="FADSFDS" localSheetId="15" hidden="1">{"'REL CUSTODIF'!$B$1:$H$72"}</definedName>
    <definedName name="FADSFDS" localSheetId="12" hidden="1">{"'REL CUSTODIF'!$B$1:$H$72"}</definedName>
    <definedName name="FADSFDS" localSheetId="38" hidden="1">{"'REL CUSTODIF'!$B$1:$H$72"}</definedName>
    <definedName name="FADSFDS" localSheetId="37" hidden="1">{"'REL CUSTODIF'!$B$1:$H$72"}</definedName>
    <definedName name="FADSFDS" localSheetId="36" hidden="1">{"'REL CUSTODIF'!$B$1:$H$72"}</definedName>
    <definedName name="FADSFDS" localSheetId="34" hidden="1">{"'REL CUSTODIF'!$B$1:$H$72"}</definedName>
    <definedName name="FADSFDS" localSheetId="35" hidden="1">{"'REL CUSTODIF'!$B$1:$H$72"}</definedName>
    <definedName name="FADSFDS" localSheetId="30" hidden="1">{"'REL CUSTODIF'!$B$1:$H$72"}</definedName>
    <definedName name="FADSFDS" hidden="1">{"'REL CUSTODIF'!$B$1:$H$72"}</definedName>
    <definedName name="FAEFRQER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IXA">#REF!</definedName>
    <definedName name="FaixaABB">#REF!</definedName>
    <definedName name="FAIXAAC">#REF!:INDIRECT(#REF!)</definedName>
    <definedName name="FAIXAAF">#REF!:INDIRECT(#REF!)</definedName>
    <definedName name="FAIXAAG">#REF!:INDIRECT(#REF!)</definedName>
    <definedName name="FAIXAAH">#REF!:INDIRECT(#REF!)</definedName>
    <definedName name="FAIXAAJ">#REF!:INDIRECT(#REF!)</definedName>
    <definedName name="FAIXAAM">#REF!:INDIRECT(#REF!)</definedName>
    <definedName name="FaixaAtual">OFFSET(#REF!,0,0,,COUNTA(#REF!))</definedName>
    <definedName name="FAIXACOD">#REF!</definedName>
    <definedName name="FAIXACP">#REF!</definedName>
    <definedName name="FAIXACRON">#N/A</definedName>
    <definedName name="FAIXADFFQ">#REF!:INDIRECT(#REF!)</definedName>
    <definedName name="FAIXAFRGG">#REF!:INDIRECT(#REF!)</definedName>
    <definedName name="FAIXAGHGI">#REF!:INDIRECT(#REF!)</definedName>
    <definedName name="FAIXAGJGV">#REF!:INDIRECT(#REF!)</definedName>
    <definedName name="FAIXAGJHA">#REF!:INDIRECT(#REF!)</definedName>
    <definedName name="FAIXAGWHG">#REF!:INDIRECT(#REF!)</definedName>
    <definedName name="FAIXAHBHO">#REF!:INDIRECT(#REF!)</definedName>
    <definedName name="FAIXAPQR">#REF!:INDIRECT(#REF!)</definedName>
    <definedName name="FaixaProjeção">#REF!</definedName>
    <definedName name="FaixaRecurso">#REF!</definedName>
    <definedName name="FAIXASV">#REF!:INDIRECT(#REF!)</definedName>
    <definedName name="FaixaTerc">#REF!</definedName>
    <definedName name="FaixaTotais">#REF!</definedName>
    <definedName name="FAIXAWXY">#REF!:INDIRECT(#REF!)</definedName>
    <definedName name="FAROL_2" localSheetId="25" hidden="1">{"'gráf jan00'!$A$1:$AK$41"}</definedName>
    <definedName name="FAROL_2" localSheetId="16" hidden="1">{"'gráf jan00'!$A$1:$AK$41"}</definedName>
    <definedName name="FAROL_2" localSheetId="14" hidden="1">{"'gráf jan00'!$A$1:$AK$41"}</definedName>
    <definedName name="FAROL_2" localSheetId="13" hidden="1">{"'gráf jan00'!$A$1:$AK$41"}</definedName>
    <definedName name="FAROL_2" localSheetId="11" hidden="1">{"'gráf jan00'!$A$1:$AK$41"}</definedName>
    <definedName name="FAROL_2" localSheetId="10" hidden="1">{"'gráf jan00'!$A$1:$AK$41"}</definedName>
    <definedName name="FAROL_2" localSheetId="9" hidden="1">{"'gráf jan00'!$A$1:$AK$41"}</definedName>
    <definedName name="FAROL_2" localSheetId="8" hidden="1">{"'gráf jan00'!$A$1:$AK$41"}</definedName>
    <definedName name="FAROL_2" localSheetId="7" hidden="1">{"'gráf jan00'!$A$1:$AK$41"}</definedName>
    <definedName name="FAROL_2" localSheetId="33" hidden="1">{"'gráf jan00'!$A$1:$AK$41"}</definedName>
    <definedName name="FAROL_2" localSheetId="32" hidden="1">{"'gráf jan00'!$A$1:$AK$41"}</definedName>
    <definedName name="FAROL_2" localSheetId="31" hidden="1">{"'gráf jan00'!$A$1:$AK$41"}</definedName>
    <definedName name="FAROL_2" localSheetId="29" hidden="1">{"'gráf jan00'!$A$1:$AK$41"}</definedName>
    <definedName name="FAROL_2" localSheetId="28" hidden="1">{"'gráf jan00'!$A$1:$AK$41"}</definedName>
    <definedName name="FAROL_2" localSheetId="27" hidden="1">{"'gráf jan00'!$A$1:$AK$41"}</definedName>
    <definedName name="FAROL_2" localSheetId="24" hidden="1">{"'gráf jan00'!$A$1:$AK$41"}</definedName>
    <definedName name="FAROL_2" localSheetId="26" hidden="1">{"'gráf jan00'!$A$1:$AK$41"}</definedName>
    <definedName name="FAROL_2" localSheetId="23" hidden="1">{"'gráf jan00'!$A$1:$AK$41"}</definedName>
    <definedName name="FAROL_2" localSheetId="22" hidden="1">{"'gráf jan00'!$A$1:$AK$41"}</definedName>
    <definedName name="FAROL_2" localSheetId="19" hidden="1">{"'gráf jan00'!$A$1:$AK$41"}</definedName>
    <definedName name="FAROL_2" localSheetId="21" hidden="1">{"'gráf jan00'!$A$1:$AK$41"}</definedName>
    <definedName name="FAROL_2" localSheetId="20" hidden="1">{"'gráf jan00'!$A$1:$AK$41"}</definedName>
    <definedName name="FAROL_2" localSheetId="18" hidden="1">{"'gráf jan00'!$A$1:$AK$41"}</definedName>
    <definedName name="FAROL_2" localSheetId="17" hidden="1">{"'gráf jan00'!$A$1:$AK$41"}</definedName>
    <definedName name="FAROL_2" localSheetId="15" hidden="1">{"'gráf jan00'!$A$1:$AK$41"}</definedName>
    <definedName name="FAROL_2" localSheetId="12" hidden="1">{"'gráf jan00'!$A$1:$AK$41"}</definedName>
    <definedName name="FAROL_2" localSheetId="38" hidden="1">{"'gráf jan00'!$A$1:$AK$41"}</definedName>
    <definedName name="FAROL_2" localSheetId="37" hidden="1">{"'gráf jan00'!$A$1:$AK$41"}</definedName>
    <definedName name="FAROL_2" localSheetId="36" hidden="1">{"'gráf jan00'!$A$1:$AK$41"}</definedName>
    <definedName name="FAROL_2" localSheetId="34" hidden="1">{"'gráf jan00'!$A$1:$AK$41"}</definedName>
    <definedName name="FAROL_2" localSheetId="35" hidden="1">{"'gráf jan00'!$A$1:$AK$41"}</definedName>
    <definedName name="FAROL_2" localSheetId="30" hidden="1">{"'gráf jan00'!$A$1:$AK$41"}</definedName>
    <definedName name="FAROL_2" hidden="1">{"'gráf jan00'!$A$1:$AK$41"}</definedName>
    <definedName name="fasdfasfdadsf" localSheetId="25" hidden="1">{"'gráf jan00'!$A$1:$AK$41"}</definedName>
    <definedName name="fasdfasfdadsf" localSheetId="16" hidden="1">{"'gráf jan00'!$A$1:$AK$41"}</definedName>
    <definedName name="fasdfasfdadsf" localSheetId="14" hidden="1">{"'gráf jan00'!$A$1:$AK$41"}</definedName>
    <definedName name="fasdfasfdadsf" localSheetId="13" hidden="1">{"'gráf jan00'!$A$1:$AK$41"}</definedName>
    <definedName name="fasdfasfdadsf" localSheetId="11" hidden="1">{"'gráf jan00'!$A$1:$AK$41"}</definedName>
    <definedName name="fasdfasfdadsf" localSheetId="10" hidden="1">{"'gráf jan00'!$A$1:$AK$41"}</definedName>
    <definedName name="fasdfasfdadsf" localSheetId="9" hidden="1">{"'gráf jan00'!$A$1:$AK$41"}</definedName>
    <definedName name="fasdfasfdadsf" localSheetId="8" hidden="1">{"'gráf jan00'!$A$1:$AK$41"}</definedName>
    <definedName name="fasdfasfdadsf" localSheetId="7" hidden="1">{"'gráf jan00'!$A$1:$AK$41"}</definedName>
    <definedName name="fasdfasfdadsf" localSheetId="33" hidden="1">{"'gráf jan00'!$A$1:$AK$41"}</definedName>
    <definedName name="fasdfasfdadsf" localSheetId="32" hidden="1">{"'gráf jan00'!$A$1:$AK$41"}</definedName>
    <definedName name="fasdfasfdadsf" localSheetId="31" hidden="1">{"'gráf jan00'!$A$1:$AK$41"}</definedName>
    <definedName name="fasdfasfdadsf" localSheetId="29" hidden="1">{"'gráf jan00'!$A$1:$AK$41"}</definedName>
    <definedName name="fasdfasfdadsf" localSheetId="28" hidden="1">{"'gráf jan00'!$A$1:$AK$41"}</definedName>
    <definedName name="fasdfasfdadsf" localSheetId="27" hidden="1">{"'gráf jan00'!$A$1:$AK$41"}</definedName>
    <definedName name="fasdfasfdadsf" localSheetId="24" hidden="1">{"'gráf jan00'!$A$1:$AK$41"}</definedName>
    <definedName name="fasdfasfdadsf" localSheetId="26" hidden="1">{"'gráf jan00'!$A$1:$AK$41"}</definedName>
    <definedName name="fasdfasfdadsf" localSheetId="23" hidden="1">{"'gráf jan00'!$A$1:$AK$41"}</definedName>
    <definedName name="fasdfasfdadsf" localSheetId="22" hidden="1">{"'gráf jan00'!$A$1:$AK$41"}</definedName>
    <definedName name="fasdfasfdadsf" localSheetId="19" hidden="1">{"'gráf jan00'!$A$1:$AK$41"}</definedName>
    <definedName name="fasdfasfdadsf" localSheetId="21" hidden="1">{"'gráf jan00'!$A$1:$AK$41"}</definedName>
    <definedName name="fasdfasfdadsf" localSheetId="20" hidden="1">{"'gráf jan00'!$A$1:$AK$41"}</definedName>
    <definedName name="fasdfasfdadsf" localSheetId="18" hidden="1">{"'gráf jan00'!$A$1:$AK$41"}</definedName>
    <definedName name="fasdfasfdadsf" localSheetId="17" hidden="1">{"'gráf jan00'!$A$1:$AK$41"}</definedName>
    <definedName name="fasdfasfdadsf" localSheetId="15" hidden="1">{"'gráf jan00'!$A$1:$AK$41"}</definedName>
    <definedName name="fasdfasfdadsf" localSheetId="12" hidden="1">{"'gráf jan00'!$A$1:$AK$41"}</definedName>
    <definedName name="fasdfasfdadsf" localSheetId="38" hidden="1">{"'gráf jan00'!$A$1:$AK$41"}</definedName>
    <definedName name="fasdfasfdadsf" localSheetId="37" hidden="1">{"'gráf jan00'!$A$1:$AK$41"}</definedName>
    <definedName name="fasdfasfdadsf" localSheetId="36" hidden="1">{"'gráf jan00'!$A$1:$AK$41"}</definedName>
    <definedName name="fasdfasfdadsf" localSheetId="34" hidden="1">{"'gráf jan00'!$A$1:$AK$41"}</definedName>
    <definedName name="fasdfasfdadsf" localSheetId="35" hidden="1">{"'gráf jan00'!$A$1:$AK$41"}</definedName>
    <definedName name="fasdfasfdadsf" localSheetId="30" hidden="1">{"'gráf jan00'!$A$1:$AK$41"}</definedName>
    <definedName name="fasdfasfdadsf" hidden="1">{"'gráf jan00'!$A$1:$AK$41"}</definedName>
    <definedName name="fasdfv">#REF!</definedName>
    <definedName name="FATBRUTO">#REF!</definedName>
    <definedName name="FatDirProj">#REF!</definedName>
    <definedName name="FatDirTag">#REF!</definedName>
    <definedName name="FatDirUntag">#REF!</definedName>
    <definedName name="FATELE">#REF!</definedName>
    <definedName name="FATMEC">#REF!</definedName>
    <definedName name="Fator">#REF!</definedName>
    <definedName name="FATTML">#REF!</definedName>
    <definedName name="FATURAS2002" localSheetId="25" hidden="1">{#N/A,#N/A,TRUE,"Serviços"}</definedName>
    <definedName name="FATURAS2002" localSheetId="16" hidden="1">{#N/A,#N/A,TRUE,"Serviços"}</definedName>
    <definedName name="FATURAS2002" localSheetId="14" hidden="1">{#N/A,#N/A,TRUE,"Serviços"}</definedName>
    <definedName name="FATURAS2002" localSheetId="13" hidden="1">{#N/A,#N/A,TRUE,"Serviços"}</definedName>
    <definedName name="FATURAS2002" localSheetId="11" hidden="1">{#N/A,#N/A,TRUE,"Serviços"}</definedName>
    <definedName name="FATURAS2002" localSheetId="10" hidden="1">{#N/A,#N/A,TRUE,"Serviços"}</definedName>
    <definedName name="FATURAS2002" localSheetId="9" hidden="1">{#N/A,#N/A,TRUE,"Serviços"}</definedName>
    <definedName name="FATURAS2002" localSheetId="8" hidden="1">{#N/A,#N/A,TRUE,"Serviços"}</definedName>
    <definedName name="FATURAS2002" localSheetId="7" hidden="1">{#N/A,#N/A,TRUE,"Serviços"}</definedName>
    <definedName name="FATURAS2002" localSheetId="33" hidden="1">{#N/A,#N/A,TRUE,"Serviços"}</definedName>
    <definedName name="FATURAS2002" localSheetId="32" hidden="1">{#N/A,#N/A,TRUE,"Serviços"}</definedName>
    <definedName name="FATURAS2002" localSheetId="31" hidden="1">{#N/A,#N/A,TRUE,"Serviços"}</definedName>
    <definedName name="FATURAS2002" localSheetId="29" hidden="1">{#N/A,#N/A,TRUE,"Serviços"}</definedName>
    <definedName name="FATURAS2002" localSheetId="28" hidden="1">{#N/A,#N/A,TRUE,"Serviços"}</definedName>
    <definedName name="FATURAS2002" localSheetId="27" hidden="1">{#N/A,#N/A,TRUE,"Serviços"}</definedName>
    <definedName name="FATURAS2002" localSheetId="24" hidden="1">{#N/A,#N/A,TRUE,"Serviços"}</definedName>
    <definedName name="FATURAS2002" localSheetId="26" hidden="1">{#N/A,#N/A,TRUE,"Serviços"}</definedName>
    <definedName name="FATURAS2002" localSheetId="23" hidden="1">{#N/A,#N/A,TRUE,"Serviços"}</definedName>
    <definedName name="FATURAS2002" localSheetId="22" hidden="1">{#N/A,#N/A,TRUE,"Serviços"}</definedName>
    <definedName name="FATURAS2002" localSheetId="19" hidden="1">{#N/A,#N/A,TRUE,"Serviços"}</definedName>
    <definedName name="FATURAS2002" localSheetId="21" hidden="1">{#N/A,#N/A,TRUE,"Serviços"}</definedName>
    <definedName name="FATURAS2002" localSheetId="20" hidden="1">{#N/A,#N/A,TRUE,"Serviços"}</definedName>
    <definedName name="FATURAS2002" localSheetId="18" hidden="1">{#N/A,#N/A,TRUE,"Serviços"}</definedName>
    <definedName name="FATURAS2002" localSheetId="17" hidden="1">{#N/A,#N/A,TRUE,"Serviços"}</definedName>
    <definedName name="FATURAS2002" localSheetId="15" hidden="1">{#N/A,#N/A,TRUE,"Serviços"}</definedName>
    <definedName name="FATURAS2002" localSheetId="12" hidden="1">{#N/A,#N/A,TRUE,"Serviços"}</definedName>
    <definedName name="FATURAS2002" localSheetId="38" hidden="1">{#N/A,#N/A,TRUE,"Serviços"}</definedName>
    <definedName name="FATURAS2002" localSheetId="37" hidden="1">{#N/A,#N/A,TRUE,"Serviços"}</definedName>
    <definedName name="FATURAS2002" localSheetId="36" hidden="1">{#N/A,#N/A,TRUE,"Serviços"}</definedName>
    <definedName name="FATURAS2002" localSheetId="34" hidden="1">{#N/A,#N/A,TRUE,"Serviços"}</definedName>
    <definedName name="FATURAS2002" localSheetId="35" hidden="1">{#N/A,#N/A,TRUE,"Serviços"}</definedName>
    <definedName name="FATURAS2002" localSheetId="30" hidden="1">{#N/A,#N/A,TRUE,"Serviços"}</definedName>
    <definedName name="FATURAS2002" hidden="1">{#N/A,#N/A,TRUE,"Serviços"}</definedName>
    <definedName name="FAZP">#REF!</definedName>
    <definedName name="fCA">#REF!</definedName>
    <definedName name="fCamadas">#REF!</definedName>
    <definedName name="fCarimbo">#REF!</definedName>
    <definedName name="fcb">#REF!</definedName>
    <definedName name="fCliente">#REF!</definedName>
    <definedName name="fCompCons">#REF!</definedName>
    <definedName name="fCompCons.Count">#REF!</definedName>
    <definedName name="fCoordE">#REF!</definedName>
    <definedName name="fCoordN">#REF!</definedName>
    <definedName name="fCorIndex">#REF!</definedName>
    <definedName name="fCota">#REF!</definedName>
    <definedName name="fCotaRn">#REF!</definedName>
    <definedName name="fCounter">#REF!</definedName>
    <definedName name="FCS">#REF!</definedName>
    <definedName name="fd" localSheetId="25" hidden="1">{"'Quadro'!$A$4:$BG$78"}</definedName>
    <definedName name="fd" localSheetId="16" hidden="1">{"'Quadro'!$A$4:$BG$78"}</definedName>
    <definedName name="fd" localSheetId="14" hidden="1">{"'Quadro'!$A$4:$BG$78"}</definedName>
    <definedName name="fd" localSheetId="13" hidden="1">{"'Quadro'!$A$4:$BG$78"}</definedName>
    <definedName name="fd" localSheetId="11" hidden="1">{"'Quadro'!$A$4:$BG$78"}</definedName>
    <definedName name="fd" localSheetId="10" hidden="1">{"'Quadro'!$A$4:$BG$78"}</definedName>
    <definedName name="fd" localSheetId="9" hidden="1">{"'Quadro'!$A$4:$BG$78"}</definedName>
    <definedName name="fd" localSheetId="8" hidden="1">{"'Quadro'!$A$4:$BG$78"}</definedName>
    <definedName name="fd" localSheetId="7" hidden="1">{"'Quadro'!$A$4:$BG$78"}</definedName>
    <definedName name="fd" localSheetId="33" hidden="1">{"'Quadro'!$A$4:$BG$78"}</definedName>
    <definedName name="fd" localSheetId="32" hidden="1">{"'Quadro'!$A$4:$BG$78"}</definedName>
    <definedName name="fd" localSheetId="31" hidden="1">{"'Quadro'!$A$4:$BG$78"}</definedName>
    <definedName name="fd" localSheetId="29" hidden="1">{"'Quadro'!$A$4:$BG$78"}</definedName>
    <definedName name="fd" localSheetId="28" hidden="1">{"'Quadro'!$A$4:$BG$78"}</definedName>
    <definedName name="fd" localSheetId="27" hidden="1">{"'Quadro'!$A$4:$BG$78"}</definedName>
    <definedName name="fd" localSheetId="24" hidden="1">{"'Quadro'!$A$4:$BG$78"}</definedName>
    <definedName name="fd" localSheetId="26" hidden="1">{"'Quadro'!$A$4:$BG$78"}</definedName>
    <definedName name="fd" localSheetId="23" hidden="1">{"'Quadro'!$A$4:$BG$78"}</definedName>
    <definedName name="fd" localSheetId="22" hidden="1">{"'Quadro'!$A$4:$BG$78"}</definedName>
    <definedName name="fd" localSheetId="19" hidden="1">{"'Quadro'!$A$4:$BG$78"}</definedName>
    <definedName name="fd" localSheetId="21" hidden="1">{"'Quadro'!$A$4:$BG$78"}</definedName>
    <definedName name="fd" localSheetId="20" hidden="1">{"'Quadro'!$A$4:$BG$78"}</definedName>
    <definedName name="fd" localSheetId="18" hidden="1">{"'Quadro'!$A$4:$BG$78"}</definedName>
    <definedName name="fd" localSheetId="17" hidden="1">{"'Quadro'!$A$4:$BG$78"}</definedName>
    <definedName name="fd" localSheetId="15" hidden="1">{"'Quadro'!$A$4:$BG$78"}</definedName>
    <definedName name="fd" localSheetId="12" hidden="1">{"'Quadro'!$A$4:$BG$78"}</definedName>
    <definedName name="fd" localSheetId="38" hidden="1">{"'Quadro'!$A$4:$BG$78"}</definedName>
    <definedName name="fd" localSheetId="37" hidden="1">{"'Quadro'!$A$4:$BG$78"}</definedName>
    <definedName name="fd" localSheetId="36" hidden="1">{"'Quadro'!$A$4:$BG$78"}</definedName>
    <definedName name="fd" localSheetId="34" hidden="1">{"'Quadro'!$A$4:$BG$78"}</definedName>
    <definedName name="fd" localSheetId="35" hidden="1">{"'Quadro'!$A$4:$BG$78"}</definedName>
    <definedName name="fd" localSheetId="30" hidden="1">{"'Quadro'!$A$4:$BG$78"}</definedName>
    <definedName name="fd" hidden="1">{"'Quadro'!$A$4:$BG$78"}</definedName>
    <definedName name="fdaf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taIni">#REF!</definedName>
    <definedName name="fDataRel">#REF!</definedName>
    <definedName name="fDataTermino">#REF!</definedName>
    <definedName name="fdb">#REF!</definedName>
    <definedName name="FDeded" localSheetId="25" hidden="1">{"'REL CUSTODIF'!$B$1:$H$72"}</definedName>
    <definedName name="FDeded" localSheetId="16" hidden="1">{"'REL CUSTODIF'!$B$1:$H$72"}</definedName>
    <definedName name="FDeded" localSheetId="14" hidden="1">{"'REL CUSTODIF'!$B$1:$H$72"}</definedName>
    <definedName name="FDeded" localSheetId="13" hidden="1">{"'REL CUSTODIF'!$B$1:$H$72"}</definedName>
    <definedName name="FDeded" localSheetId="11" hidden="1">{"'REL CUSTODIF'!$B$1:$H$72"}</definedName>
    <definedName name="FDeded" localSheetId="10" hidden="1">{"'REL CUSTODIF'!$B$1:$H$72"}</definedName>
    <definedName name="FDeded" localSheetId="9" hidden="1">{"'REL CUSTODIF'!$B$1:$H$72"}</definedName>
    <definedName name="FDeded" localSheetId="8" hidden="1">{"'REL CUSTODIF'!$B$1:$H$72"}</definedName>
    <definedName name="FDeded" localSheetId="7" hidden="1">{"'REL CUSTODIF'!$B$1:$H$72"}</definedName>
    <definedName name="FDeded" localSheetId="33" hidden="1">{"'REL CUSTODIF'!$B$1:$H$72"}</definedName>
    <definedName name="FDeded" localSheetId="32" hidden="1">{"'REL CUSTODIF'!$B$1:$H$72"}</definedName>
    <definedName name="FDeded" localSheetId="31" hidden="1">{"'REL CUSTODIF'!$B$1:$H$72"}</definedName>
    <definedName name="FDeded" localSheetId="29" hidden="1">{"'REL CUSTODIF'!$B$1:$H$72"}</definedName>
    <definedName name="FDeded" localSheetId="28" hidden="1">{"'REL CUSTODIF'!$B$1:$H$72"}</definedName>
    <definedName name="FDeded" localSheetId="27" hidden="1">{"'REL CUSTODIF'!$B$1:$H$72"}</definedName>
    <definedName name="FDeded" localSheetId="24" hidden="1">{"'REL CUSTODIF'!$B$1:$H$72"}</definedName>
    <definedName name="FDeded" localSheetId="26" hidden="1">{"'REL CUSTODIF'!$B$1:$H$72"}</definedName>
    <definedName name="FDeded" localSheetId="23" hidden="1">{"'REL CUSTODIF'!$B$1:$H$72"}</definedName>
    <definedName name="FDeded" localSheetId="22" hidden="1">{"'REL CUSTODIF'!$B$1:$H$72"}</definedName>
    <definedName name="FDeded" localSheetId="19" hidden="1">{"'REL CUSTODIF'!$B$1:$H$72"}</definedName>
    <definedName name="FDeded" localSheetId="21" hidden="1">{"'REL CUSTODIF'!$B$1:$H$72"}</definedName>
    <definedName name="FDeded" localSheetId="20" hidden="1">{"'REL CUSTODIF'!$B$1:$H$72"}</definedName>
    <definedName name="FDeded" localSheetId="18" hidden="1">{"'REL CUSTODIF'!$B$1:$H$72"}</definedName>
    <definedName name="FDeded" localSheetId="17" hidden="1">{"'REL CUSTODIF'!$B$1:$H$72"}</definedName>
    <definedName name="FDeded" localSheetId="15" hidden="1">{"'REL CUSTODIF'!$B$1:$H$72"}</definedName>
    <definedName name="FDeded" localSheetId="12" hidden="1">{"'REL CUSTODIF'!$B$1:$H$72"}</definedName>
    <definedName name="FDeded" localSheetId="38" hidden="1">{"'REL CUSTODIF'!$B$1:$H$72"}</definedName>
    <definedName name="FDeded" localSheetId="37" hidden="1">{"'REL CUSTODIF'!$B$1:$H$72"}</definedName>
    <definedName name="FDeded" localSheetId="36" hidden="1">{"'REL CUSTODIF'!$B$1:$H$72"}</definedName>
    <definedName name="FDeded" localSheetId="34" hidden="1">{"'REL CUSTODIF'!$B$1:$H$72"}</definedName>
    <definedName name="FDeded" localSheetId="35" hidden="1">{"'REL CUSTODIF'!$B$1:$H$72"}</definedName>
    <definedName name="FDeded" localSheetId="30" hidden="1">{"'REL CUSTODIF'!$B$1:$H$72"}</definedName>
    <definedName name="FDeded" hidden="1">{"'REL CUSTODIF'!$B$1:$H$72"}</definedName>
    <definedName name="FDEFDSF" localSheetId="25" hidden="1">{"'REL CUSTODIF'!$B$1:$H$72"}</definedName>
    <definedName name="FDEFDSF" localSheetId="16" hidden="1">{"'REL CUSTODIF'!$B$1:$H$72"}</definedName>
    <definedName name="FDEFDSF" localSheetId="14" hidden="1">{"'REL CUSTODIF'!$B$1:$H$72"}</definedName>
    <definedName name="FDEFDSF" localSheetId="13" hidden="1">{"'REL CUSTODIF'!$B$1:$H$72"}</definedName>
    <definedName name="FDEFDSF" localSheetId="11" hidden="1">{"'REL CUSTODIF'!$B$1:$H$72"}</definedName>
    <definedName name="FDEFDSF" localSheetId="10" hidden="1">{"'REL CUSTODIF'!$B$1:$H$72"}</definedName>
    <definedName name="FDEFDSF" localSheetId="9" hidden="1">{"'REL CUSTODIF'!$B$1:$H$72"}</definedName>
    <definedName name="FDEFDSF" localSheetId="8" hidden="1">{"'REL CUSTODIF'!$B$1:$H$72"}</definedName>
    <definedName name="FDEFDSF" localSheetId="7" hidden="1">{"'REL CUSTODIF'!$B$1:$H$72"}</definedName>
    <definedName name="FDEFDSF" localSheetId="33" hidden="1">{"'REL CUSTODIF'!$B$1:$H$72"}</definedName>
    <definedName name="FDEFDSF" localSheetId="32" hidden="1">{"'REL CUSTODIF'!$B$1:$H$72"}</definedName>
    <definedName name="FDEFDSF" localSheetId="31" hidden="1">{"'REL CUSTODIF'!$B$1:$H$72"}</definedName>
    <definedName name="FDEFDSF" localSheetId="29" hidden="1">{"'REL CUSTODIF'!$B$1:$H$72"}</definedName>
    <definedName name="FDEFDSF" localSheetId="28" hidden="1">{"'REL CUSTODIF'!$B$1:$H$72"}</definedName>
    <definedName name="FDEFDSF" localSheetId="27" hidden="1">{"'REL CUSTODIF'!$B$1:$H$72"}</definedName>
    <definedName name="FDEFDSF" localSheetId="24" hidden="1">{"'REL CUSTODIF'!$B$1:$H$72"}</definedName>
    <definedName name="FDEFDSF" localSheetId="26" hidden="1">{"'REL CUSTODIF'!$B$1:$H$72"}</definedName>
    <definedName name="FDEFDSF" localSheetId="23" hidden="1">{"'REL CUSTODIF'!$B$1:$H$72"}</definedName>
    <definedName name="FDEFDSF" localSheetId="22" hidden="1">{"'REL CUSTODIF'!$B$1:$H$72"}</definedName>
    <definedName name="FDEFDSF" localSheetId="19" hidden="1">{"'REL CUSTODIF'!$B$1:$H$72"}</definedName>
    <definedName name="FDEFDSF" localSheetId="21" hidden="1">{"'REL CUSTODIF'!$B$1:$H$72"}</definedName>
    <definedName name="FDEFDSF" localSheetId="20" hidden="1">{"'REL CUSTODIF'!$B$1:$H$72"}</definedName>
    <definedName name="FDEFDSF" localSheetId="18" hidden="1">{"'REL CUSTODIF'!$B$1:$H$72"}</definedName>
    <definedName name="FDEFDSF" localSheetId="17" hidden="1">{"'REL CUSTODIF'!$B$1:$H$72"}</definedName>
    <definedName name="FDEFDSF" localSheetId="15" hidden="1">{"'REL CUSTODIF'!$B$1:$H$72"}</definedName>
    <definedName name="FDEFDSF" localSheetId="12" hidden="1">{"'REL CUSTODIF'!$B$1:$H$72"}</definedName>
    <definedName name="FDEFDSF" localSheetId="38" hidden="1">{"'REL CUSTODIF'!$B$1:$H$72"}</definedName>
    <definedName name="FDEFDSF" localSheetId="37" hidden="1">{"'REL CUSTODIF'!$B$1:$H$72"}</definedName>
    <definedName name="FDEFDSF" localSheetId="36" hidden="1">{"'REL CUSTODIF'!$B$1:$H$72"}</definedName>
    <definedName name="FDEFDSF" localSheetId="34" hidden="1">{"'REL CUSTODIF'!$B$1:$H$72"}</definedName>
    <definedName name="FDEFDSF" localSheetId="35" hidden="1">{"'REL CUSTODIF'!$B$1:$H$72"}</definedName>
    <definedName name="FDEFDSF" localSheetId="30" hidden="1">{"'REL CUSTODIF'!$B$1:$H$72"}</definedName>
    <definedName name="FDEFDSF" hidden="1">{"'REL CUSTODIF'!$B$1:$H$72"}</definedName>
    <definedName name="fDes">#REF!</definedName>
    <definedName name="fDesc">#REF!</definedName>
    <definedName name="fDescCam">#REF!</definedName>
    <definedName name="fdf">#REF!</definedName>
    <definedName name="FDFDFDFDF" localSheetId="25" hidden="1">{"'gráf jan00'!$A$1:$AK$41"}</definedName>
    <definedName name="FDFDFDFDF" localSheetId="16" hidden="1">{"'gráf jan00'!$A$1:$AK$41"}</definedName>
    <definedName name="FDFDFDFDF" localSheetId="14" hidden="1">{"'gráf jan00'!$A$1:$AK$41"}</definedName>
    <definedName name="FDFDFDFDF" localSheetId="13" hidden="1">{"'gráf jan00'!$A$1:$AK$41"}</definedName>
    <definedName name="FDFDFDFDF" localSheetId="11" hidden="1">{"'gráf jan00'!$A$1:$AK$41"}</definedName>
    <definedName name="FDFDFDFDF" localSheetId="10" hidden="1">{"'gráf jan00'!$A$1:$AK$41"}</definedName>
    <definedName name="FDFDFDFDF" localSheetId="9" hidden="1">{"'gráf jan00'!$A$1:$AK$41"}</definedName>
    <definedName name="FDFDFDFDF" localSheetId="8" hidden="1">{"'gráf jan00'!$A$1:$AK$41"}</definedName>
    <definedName name="FDFDFDFDF" localSheetId="7" hidden="1">{"'gráf jan00'!$A$1:$AK$41"}</definedName>
    <definedName name="FDFDFDFDF" localSheetId="33" hidden="1">{"'gráf jan00'!$A$1:$AK$41"}</definedName>
    <definedName name="FDFDFDFDF" localSheetId="32" hidden="1">{"'gráf jan00'!$A$1:$AK$41"}</definedName>
    <definedName name="FDFDFDFDF" localSheetId="31" hidden="1">{"'gráf jan00'!$A$1:$AK$41"}</definedName>
    <definedName name="FDFDFDFDF" localSheetId="29" hidden="1">{"'gráf jan00'!$A$1:$AK$41"}</definedName>
    <definedName name="FDFDFDFDF" localSheetId="28" hidden="1">{"'gráf jan00'!$A$1:$AK$41"}</definedName>
    <definedName name="FDFDFDFDF" localSheetId="27" hidden="1">{"'gráf jan00'!$A$1:$AK$41"}</definedName>
    <definedName name="FDFDFDFDF" localSheetId="24" hidden="1">{"'gráf jan00'!$A$1:$AK$41"}</definedName>
    <definedName name="FDFDFDFDF" localSheetId="26" hidden="1">{"'gráf jan00'!$A$1:$AK$41"}</definedName>
    <definedName name="FDFDFDFDF" localSheetId="23" hidden="1">{"'gráf jan00'!$A$1:$AK$41"}</definedName>
    <definedName name="FDFDFDFDF" localSheetId="22" hidden="1">{"'gráf jan00'!$A$1:$AK$41"}</definedName>
    <definedName name="FDFDFDFDF" localSheetId="19" hidden="1">{"'gráf jan00'!$A$1:$AK$41"}</definedName>
    <definedName name="FDFDFDFDF" localSheetId="21" hidden="1">{"'gráf jan00'!$A$1:$AK$41"}</definedName>
    <definedName name="FDFDFDFDF" localSheetId="20" hidden="1">{"'gráf jan00'!$A$1:$AK$41"}</definedName>
    <definedName name="FDFDFDFDF" localSheetId="18" hidden="1">{"'gráf jan00'!$A$1:$AK$41"}</definedName>
    <definedName name="FDFDFDFDF" localSheetId="17" hidden="1">{"'gráf jan00'!$A$1:$AK$41"}</definedName>
    <definedName name="FDFDFDFDF" localSheetId="15" hidden="1">{"'gráf jan00'!$A$1:$AK$41"}</definedName>
    <definedName name="FDFDFDFDF" localSheetId="12" hidden="1">{"'gráf jan00'!$A$1:$AK$41"}</definedName>
    <definedName name="FDFDFDFDF" localSheetId="38" hidden="1">{"'gráf jan00'!$A$1:$AK$41"}</definedName>
    <definedName name="FDFDFDFDF" localSheetId="37" hidden="1">{"'gráf jan00'!$A$1:$AK$41"}</definedName>
    <definedName name="FDFDFDFDF" localSheetId="36" hidden="1">{"'gráf jan00'!$A$1:$AK$41"}</definedName>
    <definedName name="FDFDFDFDF" localSheetId="34" hidden="1">{"'gráf jan00'!$A$1:$AK$41"}</definedName>
    <definedName name="FDFDFDFDF" localSheetId="35" hidden="1">{"'gráf jan00'!$A$1:$AK$41"}</definedName>
    <definedName name="FDFDFDFDF" localSheetId="30" hidden="1">{"'gráf jan00'!$A$1:$AK$41"}</definedName>
    <definedName name="FDFDFDFDF" hidden="1">{"'gráf jan00'!$A$1:$AK$41"}</definedName>
    <definedName name="fdfng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localSheetId="25" hidden="1">{"'gráf jan00'!$A$1:$AK$41"}</definedName>
    <definedName name="fds" localSheetId="16" hidden="1">{"'gráf jan00'!$A$1:$AK$41"}</definedName>
    <definedName name="fds" localSheetId="14" hidden="1">{"'gráf jan00'!$A$1:$AK$41"}</definedName>
    <definedName name="fds" localSheetId="13" hidden="1">{"'gráf jan00'!$A$1:$AK$41"}</definedName>
    <definedName name="fds" localSheetId="11" hidden="1">{"'gráf jan00'!$A$1:$AK$41"}</definedName>
    <definedName name="fds" localSheetId="10" hidden="1">{"'gráf jan00'!$A$1:$AK$41"}</definedName>
    <definedName name="fds" localSheetId="9" hidden="1">{"'gráf jan00'!$A$1:$AK$41"}</definedName>
    <definedName name="fds" localSheetId="8" hidden="1">{"'gráf jan00'!$A$1:$AK$41"}</definedName>
    <definedName name="fds" localSheetId="7" hidden="1">{"'gráf jan00'!$A$1:$AK$41"}</definedName>
    <definedName name="fds" localSheetId="33" hidden="1">{"'gráf jan00'!$A$1:$AK$41"}</definedName>
    <definedName name="fds" localSheetId="32" hidden="1">{"'gráf jan00'!$A$1:$AK$41"}</definedName>
    <definedName name="fds" localSheetId="31" hidden="1">{"'gráf jan00'!$A$1:$AK$41"}</definedName>
    <definedName name="fds" localSheetId="29" hidden="1">{"'gráf jan00'!$A$1:$AK$41"}</definedName>
    <definedName name="fds" localSheetId="28" hidden="1">{"'gráf jan00'!$A$1:$AK$41"}</definedName>
    <definedName name="fds" localSheetId="27" hidden="1">{"'gráf jan00'!$A$1:$AK$41"}</definedName>
    <definedName name="fds" localSheetId="24" hidden="1">{"'gráf jan00'!$A$1:$AK$41"}</definedName>
    <definedName name="fds" localSheetId="26" hidden="1">{"'gráf jan00'!$A$1:$AK$41"}</definedName>
    <definedName name="fds" localSheetId="23" hidden="1">{"'gráf jan00'!$A$1:$AK$41"}</definedName>
    <definedName name="fds" localSheetId="22" hidden="1">{"'gráf jan00'!$A$1:$AK$41"}</definedName>
    <definedName name="fds" localSheetId="19" hidden="1">{"'gráf jan00'!$A$1:$AK$41"}</definedName>
    <definedName name="fds" localSheetId="21" hidden="1">{"'gráf jan00'!$A$1:$AK$41"}</definedName>
    <definedName name="fds" localSheetId="20" hidden="1">{"'gráf jan00'!$A$1:$AK$41"}</definedName>
    <definedName name="fds" localSheetId="18" hidden="1">{"'gráf jan00'!$A$1:$AK$41"}</definedName>
    <definedName name="fds" localSheetId="17" hidden="1">{"'gráf jan00'!$A$1:$AK$41"}</definedName>
    <definedName name="fds" localSheetId="15" hidden="1">{"'gráf jan00'!$A$1:$AK$41"}</definedName>
    <definedName name="fds" localSheetId="12" hidden="1">{"'gráf jan00'!$A$1:$AK$41"}</definedName>
    <definedName name="fds" localSheetId="38" hidden="1">{"'gráf jan00'!$A$1:$AK$41"}</definedName>
    <definedName name="fds" localSheetId="37" hidden="1">{"'gráf jan00'!$A$1:$AK$41"}</definedName>
    <definedName name="fds" localSheetId="36" hidden="1">{"'gráf jan00'!$A$1:$AK$41"}</definedName>
    <definedName name="fds" localSheetId="34" hidden="1">{"'gráf jan00'!$A$1:$AK$41"}</definedName>
    <definedName name="fds" localSheetId="35" hidden="1">{"'gráf jan00'!$A$1:$AK$41"}</definedName>
    <definedName name="fds" localSheetId="30" hidden="1">{"'gráf jan00'!$A$1:$AK$41"}</definedName>
    <definedName name="fds" hidden="1">{"'gráf jan00'!$A$1:$AK$41"}</definedName>
    <definedName name="FDSAFDSA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F">#REF!</definedName>
    <definedName name="FdsfdF" localSheetId="25" hidden="1">{"'REL CUSTODIF'!$B$1:$H$72"}</definedName>
    <definedName name="FdsfdF" localSheetId="16" hidden="1">{"'REL CUSTODIF'!$B$1:$H$72"}</definedName>
    <definedName name="FdsfdF" localSheetId="14" hidden="1">{"'REL CUSTODIF'!$B$1:$H$72"}</definedName>
    <definedName name="FdsfdF" localSheetId="13" hidden="1">{"'REL CUSTODIF'!$B$1:$H$72"}</definedName>
    <definedName name="FdsfdF" localSheetId="11" hidden="1">{"'REL CUSTODIF'!$B$1:$H$72"}</definedName>
    <definedName name="FdsfdF" localSheetId="10" hidden="1">{"'REL CUSTODIF'!$B$1:$H$72"}</definedName>
    <definedName name="FdsfdF" localSheetId="9" hidden="1">{"'REL CUSTODIF'!$B$1:$H$72"}</definedName>
    <definedName name="FdsfdF" localSheetId="8" hidden="1">{"'REL CUSTODIF'!$B$1:$H$72"}</definedName>
    <definedName name="FdsfdF" localSheetId="7" hidden="1">{"'REL CUSTODIF'!$B$1:$H$72"}</definedName>
    <definedName name="FdsfdF" localSheetId="33" hidden="1">{"'REL CUSTODIF'!$B$1:$H$72"}</definedName>
    <definedName name="FdsfdF" localSheetId="32" hidden="1">{"'REL CUSTODIF'!$B$1:$H$72"}</definedName>
    <definedName name="FdsfdF" localSheetId="31" hidden="1">{"'REL CUSTODIF'!$B$1:$H$72"}</definedName>
    <definedName name="FdsfdF" localSheetId="29" hidden="1">{"'REL CUSTODIF'!$B$1:$H$72"}</definedName>
    <definedName name="FdsfdF" localSheetId="28" hidden="1">{"'REL CUSTODIF'!$B$1:$H$72"}</definedName>
    <definedName name="FdsfdF" localSheetId="27" hidden="1">{"'REL CUSTODIF'!$B$1:$H$72"}</definedName>
    <definedName name="FdsfdF" localSheetId="24" hidden="1">{"'REL CUSTODIF'!$B$1:$H$72"}</definedName>
    <definedName name="FdsfdF" localSheetId="26" hidden="1">{"'REL CUSTODIF'!$B$1:$H$72"}</definedName>
    <definedName name="FdsfdF" localSheetId="23" hidden="1">{"'REL CUSTODIF'!$B$1:$H$72"}</definedName>
    <definedName name="FdsfdF" localSheetId="22" hidden="1">{"'REL CUSTODIF'!$B$1:$H$72"}</definedName>
    <definedName name="FdsfdF" localSheetId="19" hidden="1">{"'REL CUSTODIF'!$B$1:$H$72"}</definedName>
    <definedName name="FdsfdF" localSheetId="21" hidden="1">{"'REL CUSTODIF'!$B$1:$H$72"}</definedName>
    <definedName name="FdsfdF" localSheetId="20" hidden="1">{"'REL CUSTODIF'!$B$1:$H$72"}</definedName>
    <definedName name="FdsfdF" localSheetId="18" hidden="1">{"'REL CUSTODIF'!$B$1:$H$72"}</definedName>
    <definedName name="FdsfdF" localSheetId="17" hidden="1">{"'REL CUSTODIF'!$B$1:$H$72"}</definedName>
    <definedName name="FdsfdF" localSheetId="15" hidden="1">{"'REL CUSTODIF'!$B$1:$H$72"}</definedName>
    <definedName name="FdsfdF" localSheetId="12" hidden="1">{"'REL CUSTODIF'!$B$1:$H$72"}</definedName>
    <definedName name="FdsfdF" localSheetId="38" hidden="1">{"'REL CUSTODIF'!$B$1:$H$72"}</definedName>
    <definedName name="FdsfdF" localSheetId="37" hidden="1">{"'REL CUSTODIF'!$B$1:$H$72"}</definedName>
    <definedName name="FdsfdF" localSheetId="36" hidden="1">{"'REL CUSTODIF'!$B$1:$H$72"}</definedName>
    <definedName name="FdsfdF" localSheetId="34" hidden="1">{"'REL CUSTODIF'!$B$1:$H$72"}</definedName>
    <definedName name="FdsfdF" localSheetId="35" hidden="1">{"'REL CUSTODIF'!$B$1:$H$72"}</definedName>
    <definedName name="FdsfdF" localSheetId="30" hidden="1">{"'REL CUSTODIF'!$B$1:$H$72"}</definedName>
    <definedName name="FdsfdF" hidden="1">{"'REL CUSTODIF'!$B$1:$H$72"}</definedName>
    <definedName name="FDSFSD" localSheetId="25" hidden="1">{"'gráf jan00'!$A$1:$AK$41"}</definedName>
    <definedName name="FDSFSD" localSheetId="16" hidden="1">{"'gráf jan00'!$A$1:$AK$41"}</definedName>
    <definedName name="FDSFSD" localSheetId="14" hidden="1">{"'gráf jan00'!$A$1:$AK$41"}</definedName>
    <definedName name="FDSFSD" localSheetId="13" hidden="1">{"'gráf jan00'!$A$1:$AK$41"}</definedName>
    <definedName name="FDSFSD" localSheetId="11" hidden="1">{"'gráf jan00'!$A$1:$AK$41"}</definedName>
    <definedName name="FDSFSD" localSheetId="10" hidden="1">{"'gráf jan00'!$A$1:$AK$41"}</definedName>
    <definedName name="FDSFSD" localSheetId="9" hidden="1">{"'gráf jan00'!$A$1:$AK$41"}</definedName>
    <definedName name="FDSFSD" localSheetId="8" hidden="1">{"'gráf jan00'!$A$1:$AK$41"}</definedName>
    <definedName name="FDSFSD" localSheetId="7" hidden="1">{"'gráf jan00'!$A$1:$AK$41"}</definedName>
    <definedName name="FDSFSD" localSheetId="33" hidden="1">{"'gráf jan00'!$A$1:$AK$41"}</definedName>
    <definedName name="FDSFSD" localSheetId="32" hidden="1">{"'gráf jan00'!$A$1:$AK$41"}</definedName>
    <definedName name="FDSFSD" localSheetId="31" hidden="1">{"'gráf jan00'!$A$1:$AK$41"}</definedName>
    <definedName name="FDSFSD" localSheetId="29" hidden="1">{"'gráf jan00'!$A$1:$AK$41"}</definedName>
    <definedName name="FDSFSD" localSheetId="28" hidden="1">{"'gráf jan00'!$A$1:$AK$41"}</definedName>
    <definedName name="FDSFSD" localSheetId="27" hidden="1">{"'gráf jan00'!$A$1:$AK$41"}</definedName>
    <definedName name="FDSFSD" localSheetId="24" hidden="1">{"'gráf jan00'!$A$1:$AK$41"}</definedName>
    <definedName name="FDSFSD" localSheetId="26" hidden="1">{"'gráf jan00'!$A$1:$AK$41"}</definedName>
    <definedName name="FDSFSD" localSheetId="23" hidden="1">{"'gráf jan00'!$A$1:$AK$41"}</definedName>
    <definedName name="FDSFSD" localSheetId="22" hidden="1">{"'gráf jan00'!$A$1:$AK$41"}</definedName>
    <definedName name="FDSFSD" localSheetId="19" hidden="1">{"'gráf jan00'!$A$1:$AK$41"}</definedName>
    <definedName name="FDSFSD" localSheetId="21" hidden="1">{"'gráf jan00'!$A$1:$AK$41"}</definedName>
    <definedName name="FDSFSD" localSheetId="20" hidden="1">{"'gráf jan00'!$A$1:$AK$41"}</definedName>
    <definedName name="FDSFSD" localSheetId="18" hidden="1">{"'gráf jan00'!$A$1:$AK$41"}</definedName>
    <definedName name="FDSFSD" localSheetId="17" hidden="1">{"'gráf jan00'!$A$1:$AK$41"}</definedName>
    <definedName name="FDSFSD" localSheetId="15" hidden="1">{"'gráf jan00'!$A$1:$AK$41"}</definedName>
    <definedName name="FDSFSD" localSheetId="12" hidden="1">{"'gráf jan00'!$A$1:$AK$41"}</definedName>
    <definedName name="FDSFSD" localSheetId="38" hidden="1">{"'gráf jan00'!$A$1:$AK$41"}</definedName>
    <definedName name="FDSFSD" localSheetId="37" hidden="1">{"'gráf jan00'!$A$1:$AK$41"}</definedName>
    <definedName name="FDSFSD" localSheetId="36" hidden="1">{"'gráf jan00'!$A$1:$AK$41"}</definedName>
    <definedName name="FDSFSD" localSheetId="34" hidden="1">{"'gráf jan00'!$A$1:$AK$41"}</definedName>
    <definedName name="FDSFSD" localSheetId="35" hidden="1">{"'gráf jan00'!$A$1:$AK$41"}</definedName>
    <definedName name="FDSFSD" localSheetId="30" hidden="1">{"'gráf jan00'!$A$1:$AK$41"}</definedName>
    <definedName name="FDSFSD" hidden="1">{"'gráf jan00'!$A$1:$AK$41"}</definedName>
    <definedName name="FEC">#REF!</definedName>
    <definedName name="FECHAMENTO">#REF!</definedName>
    <definedName name="FEFRQEFEFD" localSheetId="25" hidden="1">{"'REL CUSTODIF'!$B$1:$H$72"}</definedName>
    <definedName name="FEFRQEFEFD" localSheetId="16" hidden="1">{"'REL CUSTODIF'!$B$1:$H$72"}</definedName>
    <definedName name="FEFRQEFEFD" localSheetId="14" hidden="1">{"'REL CUSTODIF'!$B$1:$H$72"}</definedName>
    <definedName name="FEFRQEFEFD" localSheetId="13" hidden="1">{"'REL CUSTODIF'!$B$1:$H$72"}</definedName>
    <definedName name="FEFRQEFEFD" localSheetId="11" hidden="1">{"'REL CUSTODIF'!$B$1:$H$72"}</definedName>
    <definedName name="FEFRQEFEFD" localSheetId="10" hidden="1">{"'REL CUSTODIF'!$B$1:$H$72"}</definedName>
    <definedName name="FEFRQEFEFD" localSheetId="9" hidden="1">{"'REL CUSTODIF'!$B$1:$H$72"}</definedName>
    <definedName name="FEFRQEFEFD" localSheetId="8" hidden="1">{"'REL CUSTODIF'!$B$1:$H$72"}</definedName>
    <definedName name="FEFRQEFEFD" localSheetId="7" hidden="1">{"'REL CUSTODIF'!$B$1:$H$72"}</definedName>
    <definedName name="FEFRQEFEFD" localSheetId="33" hidden="1">{"'REL CUSTODIF'!$B$1:$H$72"}</definedName>
    <definedName name="FEFRQEFEFD" localSheetId="32" hidden="1">{"'REL CUSTODIF'!$B$1:$H$72"}</definedName>
    <definedName name="FEFRQEFEFD" localSheetId="31" hidden="1">{"'REL CUSTODIF'!$B$1:$H$72"}</definedName>
    <definedName name="FEFRQEFEFD" localSheetId="29" hidden="1">{"'REL CUSTODIF'!$B$1:$H$72"}</definedName>
    <definedName name="FEFRQEFEFD" localSheetId="28" hidden="1">{"'REL CUSTODIF'!$B$1:$H$72"}</definedName>
    <definedName name="FEFRQEFEFD" localSheetId="27" hidden="1">{"'REL CUSTODIF'!$B$1:$H$72"}</definedName>
    <definedName name="FEFRQEFEFD" localSheetId="24" hidden="1">{"'REL CUSTODIF'!$B$1:$H$72"}</definedName>
    <definedName name="FEFRQEFEFD" localSheetId="26" hidden="1">{"'REL CUSTODIF'!$B$1:$H$72"}</definedName>
    <definedName name="FEFRQEFEFD" localSheetId="23" hidden="1">{"'REL CUSTODIF'!$B$1:$H$72"}</definedName>
    <definedName name="FEFRQEFEFD" localSheetId="22" hidden="1">{"'REL CUSTODIF'!$B$1:$H$72"}</definedName>
    <definedName name="FEFRQEFEFD" localSheetId="19" hidden="1">{"'REL CUSTODIF'!$B$1:$H$72"}</definedName>
    <definedName name="FEFRQEFEFD" localSheetId="21" hidden="1">{"'REL CUSTODIF'!$B$1:$H$72"}</definedName>
    <definedName name="FEFRQEFEFD" localSheetId="20" hidden="1">{"'REL CUSTODIF'!$B$1:$H$72"}</definedName>
    <definedName name="FEFRQEFEFD" localSheetId="18" hidden="1">{"'REL CUSTODIF'!$B$1:$H$72"}</definedName>
    <definedName name="FEFRQEFEFD" localSheetId="17" hidden="1">{"'REL CUSTODIF'!$B$1:$H$72"}</definedName>
    <definedName name="FEFRQEFEFD" localSheetId="15" hidden="1">{"'REL CUSTODIF'!$B$1:$H$72"}</definedName>
    <definedName name="FEFRQEFEFD" localSheetId="12" hidden="1">{"'REL CUSTODIF'!$B$1:$H$72"}</definedName>
    <definedName name="FEFRQEFEFD" localSheetId="38" hidden="1">{"'REL CUSTODIF'!$B$1:$H$72"}</definedName>
    <definedName name="FEFRQEFEFD" localSheetId="37" hidden="1">{"'REL CUSTODIF'!$B$1:$H$72"}</definedName>
    <definedName name="FEFRQEFEFD" localSheetId="36" hidden="1">{"'REL CUSTODIF'!$B$1:$H$72"}</definedName>
    <definedName name="FEFRQEFEFD" localSheetId="34" hidden="1">{"'REL CUSTODIF'!$B$1:$H$72"}</definedName>
    <definedName name="FEFRQEFEFD" localSheetId="35" hidden="1">{"'REL CUSTODIF'!$B$1:$H$72"}</definedName>
    <definedName name="FEFRQEFEFD" localSheetId="30" hidden="1">{"'REL CUSTODIF'!$B$1:$H$72"}</definedName>
    <definedName name="FEFRQEFEFD" hidden="1">{"'REL CUSTODIF'!$B$1:$H$72"}</definedName>
    <definedName name="fegregtrtg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nce">#REF!</definedName>
    <definedName name="Fer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iados">#REF!</definedName>
    <definedName name="Fernanda" localSheetId="25" hidden="1">{#N/A,#N/A,TRUE,"indice";#N/A,#N/A,TRUE,"indicadores";#N/A,#N/A,TRUE,"comentarios"}</definedName>
    <definedName name="Fernanda" localSheetId="16" hidden="1">{#N/A,#N/A,TRUE,"indice";#N/A,#N/A,TRUE,"indicadores";#N/A,#N/A,TRUE,"comentarios"}</definedName>
    <definedName name="Fernanda" localSheetId="14" hidden="1">{#N/A,#N/A,TRUE,"indice";#N/A,#N/A,TRUE,"indicadores";#N/A,#N/A,TRUE,"comentarios"}</definedName>
    <definedName name="Fernanda" localSheetId="13" hidden="1">{#N/A,#N/A,TRUE,"indice";#N/A,#N/A,TRUE,"indicadores";#N/A,#N/A,TRUE,"comentarios"}</definedName>
    <definedName name="Fernanda" localSheetId="11" hidden="1">{#N/A,#N/A,TRUE,"indice";#N/A,#N/A,TRUE,"indicadores";#N/A,#N/A,TRUE,"comentarios"}</definedName>
    <definedName name="Fernanda" localSheetId="10" hidden="1">{#N/A,#N/A,TRUE,"indice";#N/A,#N/A,TRUE,"indicadores";#N/A,#N/A,TRUE,"comentarios"}</definedName>
    <definedName name="Fernanda" localSheetId="9" hidden="1">{#N/A,#N/A,TRUE,"indice";#N/A,#N/A,TRUE,"indicadores";#N/A,#N/A,TRUE,"comentarios"}</definedName>
    <definedName name="Fernanda" localSheetId="8" hidden="1">{#N/A,#N/A,TRUE,"indice";#N/A,#N/A,TRUE,"indicadores";#N/A,#N/A,TRUE,"comentarios"}</definedName>
    <definedName name="Fernanda" localSheetId="7" hidden="1">{#N/A,#N/A,TRUE,"indice";#N/A,#N/A,TRUE,"indicadores";#N/A,#N/A,TRUE,"comentarios"}</definedName>
    <definedName name="Fernanda" localSheetId="33" hidden="1">{#N/A,#N/A,TRUE,"indice";#N/A,#N/A,TRUE,"indicadores";#N/A,#N/A,TRUE,"comentarios"}</definedName>
    <definedName name="Fernanda" localSheetId="32" hidden="1">{#N/A,#N/A,TRUE,"indice";#N/A,#N/A,TRUE,"indicadores";#N/A,#N/A,TRUE,"comentarios"}</definedName>
    <definedName name="Fernanda" localSheetId="31" hidden="1">{#N/A,#N/A,TRUE,"indice";#N/A,#N/A,TRUE,"indicadores";#N/A,#N/A,TRUE,"comentarios"}</definedName>
    <definedName name="Fernanda" localSheetId="29" hidden="1">{#N/A,#N/A,TRUE,"indice";#N/A,#N/A,TRUE,"indicadores";#N/A,#N/A,TRUE,"comentarios"}</definedName>
    <definedName name="Fernanda" localSheetId="28" hidden="1">{#N/A,#N/A,TRUE,"indice";#N/A,#N/A,TRUE,"indicadores";#N/A,#N/A,TRUE,"comentarios"}</definedName>
    <definedName name="Fernanda" localSheetId="27" hidden="1">{#N/A,#N/A,TRUE,"indice";#N/A,#N/A,TRUE,"indicadores";#N/A,#N/A,TRUE,"comentarios"}</definedName>
    <definedName name="Fernanda" localSheetId="24" hidden="1">{#N/A,#N/A,TRUE,"indice";#N/A,#N/A,TRUE,"indicadores";#N/A,#N/A,TRUE,"comentarios"}</definedName>
    <definedName name="Fernanda" localSheetId="26" hidden="1">{#N/A,#N/A,TRUE,"indice";#N/A,#N/A,TRUE,"indicadores";#N/A,#N/A,TRUE,"comentarios"}</definedName>
    <definedName name="Fernanda" localSheetId="23" hidden="1">{#N/A,#N/A,TRUE,"indice";#N/A,#N/A,TRUE,"indicadores";#N/A,#N/A,TRUE,"comentarios"}</definedName>
    <definedName name="Fernanda" localSheetId="22" hidden="1">{#N/A,#N/A,TRUE,"indice";#N/A,#N/A,TRUE,"indicadores";#N/A,#N/A,TRUE,"comentarios"}</definedName>
    <definedName name="Fernanda" localSheetId="19" hidden="1">{#N/A,#N/A,TRUE,"indice";#N/A,#N/A,TRUE,"indicadores";#N/A,#N/A,TRUE,"comentarios"}</definedName>
    <definedName name="Fernanda" localSheetId="21" hidden="1">{#N/A,#N/A,TRUE,"indice";#N/A,#N/A,TRUE,"indicadores";#N/A,#N/A,TRUE,"comentarios"}</definedName>
    <definedName name="Fernanda" localSheetId="20" hidden="1">{#N/A,#N/A,TRUE,"indice";#N/A,#N/A,TRUE,"indicadores";#N/A,#N/A,TRUE,"comentarios"}</definedName>
    <definedName name="Fernanda" localSheetId="18" hidden="1">{#N/A,#N/A,TRUE,"indice";#N/A,#N/A,TRUE,"indicadores";#N/A,#N/A,TRUE,"comentarios"}</definedName>
    <definedName name="Fernanda" localSheetId="17" hidden="1">{#N/A,#N/A,TRUE,"indice";#N/A,#N/A,TRUE,"indicadores";#N/A,#N/A,TRUE,"comentarios"}</definedName>
    <definedName name="Fernanda" localSheetId="15" hidden="1">{#N/A,#N/A,TRUE,"indice";#N/A,#N/A,TRUE,"indicadores";#N/A,#N/A,TRUE,"comentarios"}</definedName>
    <definedName name="Fernanda" localSheetId="12" hidden="1">{#N/A,#N/A,TRUE,"indice";#N/A,#N/A,TRUE,"indicadores";#N/A,#N/A,TRUE,"comentarios"}</definedName>
    <definedName name="Fernanda" localSheetId="38" hidden="1">{#N/A,#N/A,TRUE,"indice";#N/A,#N/A,TRUE,"indicadores";#N/A,#N/A,TRUE,"comentarios"}</definedName>
    <definedName name="Fernanda" localSheetId="37" hidden="1">{#N/A,#N/A,TRUE,"indice";#N/A,#N/A,TRUE,"indicadores";#N/A,#N/A,TRUE,"comentarios"}</definedName>
    <definedName name="Fernanda" localSheetId="36" hidden="1">{#N/A,#N/A,TRUE,"indice";#N/A,#N/A,TRUE,"indicadores";#N/A,#N/A,TRUE,"comentarios"}</definedName>
    <definedName name="Fernanda" localSheetId="34" hidden="1">{#N/A,#N/A,TRUE,"indice";#N/A,#N/A,TRUE,"indicadores";#N/A,#N/A,TRUE,"comentarios"}</definedName>
    <definedName name="Fernanda" localSheetId="35" hidden="1">{#N/A,#N/A,TRUE,"indice";#N/A,#N/A,TRUE,"indicadores";#N/A,#N/A,TRUE,"comentarios"}</definedName>
    <definedName name="Fernanda" localSheetId="30" hidden="1">{#N/A,#N/A,TRUE,"indice";#N/A,#N/A,TRUE,"indicadores";#N/A,#N/A,TRUE,"comentarios"}</definedName>
    <definedName name="Fernanda" hidden="1">{#N/A,#N/A,TRUE,"indice";#N/A,#N/A,TRUE,"indicadores";#N/A,#N/A,TRUE,"comentarios"}</definedName>
    <definedName name="Ferramentas">#REF!</definedName>
    <definedName name="FerramentasMatConsumo">#REF!</definedName>
    <definedName name="FERRO">#REF!</definedName>
    <definedName name="FERRO_1">#REF!</definedName>
    <definedName name="FERRO_1_2">#REF!</definedName>
    <definedName name="FERRO_1_3">#REF!</definedName>
    <definedName name="FERRO_2">#REF!</definedName>
    <definedName name="FERRO_3">#REF!</definedName>
    <definedName name="FERRO_4">#REF!</definedName>
    <definedName name="Feuille_1">#REF!</definedName>
    <definedName name="Feuille_10">#REF!</definedName>
    <definedName name="Feuille_115">#REF!</definedName>
    <definedName name="Feuille_3">#REF!</definedName>
    <definedName name="Feuille_4">#REF!</definedName>
    <definedName name="Feuille_5">#REF!</definedName>
    <definedName name="Feuille_6">#REF!</definedName>
    <definedName name="Feuille_7">#REF!</definedName>
    <definedName name="Feuille_8">#REF!</definedName>
    <definedName name="Feuille_9">#REF!</definedName>
    <definedName name="Feulle_1">#REF!</definedName>
    <definedName name="Fev" localSheetId="25">'MC_SS 100'!DaysAndWeeks+DATE([0]!CalendárioYear,2,1)-WEEKDAY(DATE([0]!CalendárioYear,2,1),'MC_SS 100'!OpçãodeDiadaSemana)+1</definedName>
    <definedName name="Fev" localSheetId="16">'MC_SS 148'!DaysAndWeeks+DATE([0]!CalendárioYear,2,1)-WEEKDAY(DATE([0]!CalendárioYear,2,1),'MC_SS 148'!OpçãodeDiadaSemana)+1</definedName>
    <definedName name="Fev" localSheetId="14">'MC_SS 158'!DaysAndWeeks+DATE([0]!CalendárioYear,2,1)-WEEKDAY(DATE([0]!CalendárioYear,2,1),'MC_SS 158'!OpçãodeDiadaSemana)+1</definedName>
    <definedName name="Fev" localSheetId="13">'MC_SS 160'!DaysAndWeeks+DATE([0]!CalendárioYear,2,1)-WEEKDAY(DATE([0]!CalendárioYear,2,1),'MC_SS 160'!OpçãodeDiadaSemana)+1</definedName>
    <definedName name="Fev" localSheetId="11">'MC_SS 162'!DaysAndWeeks+DATE([0]!CalendárioYear,2,1)-WEEKDAY(DATE([0]!CalendárioYear,2,1),'MC_SS 162'!OpçãodeDiadaSemana)+1</definedName>
    <definedName name="Fev" localSheetId="10">'MC_SS 166'!DaysAndWeeks+DATE([0]!CalendárioYear,2,1)-WEEKDAY(DATE([0]!CalendárioYear,2,1),'MC_SS 166'!OpçãodeDiadaSemana)+1</definedName>
    <definedName name="Fev" localSheetId="9">'MC_SS 171'!DaysAndWeeks+DATE([0]!CalendárioYear,2,1)-WEEKDAY(DATE([0]!CalendárioYear,2,1),'MC_SS 171'!OpçãodeDiadaSemana)+1</definedName>
    <definedName name="Fev" localSheetId="8">'MC_SS 172'!DaysAndWeeks+DATE([0]!CalendárioYear,2,1)-WEEKDAY(DATE([0]!CalendárioYear,2,1),'MC_SS 172'!OpçãodeDiadaSemana)+1</definedName>
    <definedName name="Fev" localSheetId="7">'MC_SS 228'!DaysAndWeeks+DATE([0]!CalendárioYear,2,1)-WEEKDAY(DATE([0]!CalendárioYear,2,1),'MC_SS 228'!OpçãodeDiadaSemana)+1</definedName>
    <definedName name="Fev" localSheetId="33">'MC_SS 74'!DaysAndWeeks+DATE([0]!CalendárioYear,2,1)-WEEKDAY(DATE([0]!CalendárioYear,2,1),'MC_SS 74'!OpçãodeDiadaSemana)+1</definedName>
    <definedName name="Fev" localSheetId="32">'MC_SS 89'!DaysAndWeeks+DATE([0]!CalendárioYear,2,1)-WEEKDAY(DATE([0]!CalendárioYear,2,1),'MC_SS 89'!OpçãodeDiadaSemana)+1</definedName>
    <definedName name="Fev" localSheetId="31">'MC_SS 94'!DaysAndWeeks+DATE([0]!CalendárioYear,2,1)-WEEKDAY(DATE([0]!CalendárioYear,2,1),'MC_SS 94'!OpçãodeDiadaSemana)+1</definedName>
    <definedName name="Fev" localSheetId="29">'MC_SS 96'!DaysAndWeeks+DATE([0]!CalendárioYear,2,1)-WEEKDAY(DATE([0]!CalendárioYear,2,1),'MC_SS 96'!OpçãodeDiadaSemana)+1</definedName>
    <definedName name="Fev" localSheetId="28">'MC_SS 97'!DaysAndWeeks+DATE([0]!CalendárioYear,2,1)-WEEKDAY(DATE([0]!CalendárioYear,2,1),'MC_SS 97'!OpçãodeDiadaSemana)+1</definedName>
    <definedName name="Fev" localSheetId="27">'MC_SS 98'!DaysAndWeeks+DATE([0]!CalendárioYear,2,1)-WEEKDAY(DATE([0]!CalendárioYear,2,1),'MC_SS 98'!OpçãodeDiadaSemana)+1</definedName>
    <definedName name="Fev" localSheetId="24">MC_SS_103!DaysAndWeeks+DATE([0]!CalendárioYear,2,1)-WEEKDAY(DATE([0]!CalendárioYear,2,1),MC_SS_103!OpçãodeDiadaSemana)+1</definedName>
    <definedName name="Fev" localSheetId="26">MC_SS_109!DaysAndWeeks+DATE(CalendárioYear,2,1)-WEEKDAY(DATE(CalendárioYear,2,1),MC_SS_109!OpçãodeDiadaSemana)+1</definedName>
    <definedName name="Fev" localSheetId="23">MC_SS_110!DaysAndWeeks+DATE([0]!CalendárioYear,2,1)-WEEKDAY(DATE([0]!CalendárioYear,2,1),MC_SS_110!OpçãodeDiadaSemana)+1</definedName>
    <definedName name="Fev" localSheetId="22">MC_SS_126!DaysAndWeeks+DATE([0]!CalendárioYear,2,1)-WEEKDAY(DATE([0]!CalendárioYear,2,1),MC_SS_126!OpçãodeDiadaSemana)+1</definedName>
    <definedName name="Fev" localSheetId="19">MC_SS_132_2025!DaysAndWeeks+DATE([0]!CalendárioYear,2,1)-WEEKDAY(DATE([0]!CalendárioYear,2,1),MC_SS_132_2025!OpçãodeDiadaSemana)+1</definedName>
    <definedName name="Fev" localSheetId="21">MC_SS_132_2026!DaysAndWeeks+DATE([0]!CalendárioYear,2,1)-WEEKDAY(DATE([0]!CalendárioYear,2,1),MC_SS_132_2026!OpçãodeDiadaSemana)+1</definedName>
    <definedName name="Fev" localSheetId="20">MC_SS_133!DaysAndWeeks+DATE([0]!CalendárioYear,2,1)-WEEKDAY(DATE([0]!CalendárioYear,2,1),MC_SS_133!OpçãodeDiadaSemana)+1</definedName>
    <definedName name="Fev" localSheetId="18">MC_SS_135!DaysAndWeeks+DATE([0]!CalendárioYear,2,1)-WEEKDAY(DATE([0]!CalendárioYear,2,1),MC_SS_135!OpçãodeDiadaSemana)+1</definedName>
    <definedName name="Fev" localSheetId="17">MC_SS_136!DaysAndWeeks+DATE([0]!CalendárioYear,2,1)-WEEKDAY(DATE([0]!CalendárioYear,2,1),MC_SS_136!OpçãodeDiadaSemana)+1</definedName>
    <definedName name="Fev" localSheetId="15">MC_SS_157!DaysAndWeeks+DATE([0]!CalendárioYear,2,1)-WEEKDAY(DATE([0]!CalendárioYear,2,1),MC_SS_157!OpçãodeDiadaSemana)+1</definedName>
    <definedName name="Fev" localSheetId="12">MC_SS_160!DaysAndWeeks+DATE([0]!CalendárioYear,2,1)-WEEKDAY(DATE([0]!CalendárioYear,2,1),MC_SS_160!OpçãodeDiadaSemana)+1</definedName>
    <definedName name="Fev" localSheetId="38">MC_SS_39!DaysAndWeeks+DATE([0]!CalendárioYear,2,1)-WEEKDAY(DATE([0]!CalendárioYear,2,1),MC_SS_39!OpçãodeDiadaSemana)+1</definedName>
    <definedName name="Fev" localSheetId="37">MC_SS_44!DaysAndWeeks+DATE([0]!CalendárioYear,2,1)-WEEKDAY(DATE([0]!CalendárioYear,2,1),MC_SS_44!OpçãodeDiadaSemana)+1</definedName>
    <definedName name="Fev" localSheetId="36">MC_SS_45!DaysAndWeeks+DATE([0]!CalendárioYear,2,1)-WEEKDAY(DATE([0]!CalendárioYear,2,1),MC_SS_45!OpçãodeDiadaSemana)+1</definedName>
    <definedName name="Fev" localSheetId="34">MC_SS_63!DaysAndWeeks+DATE([0]!CalendárioYear,2,1)-WEEKDAY(DATE([0]!CalendárioYear,2,1),MC_SS_63!OpçãodeDiadaSemana)+1</definedName>
    <definedName name="Fev" localSheetId="35">MC_SS_66!DaysAndWeeks+DATE([0]!CalendárioYear,2,1)-WEEKDAY(DATE([0]!CalendárioYear,2,1),MC_SS_66!OpçãodeDiadaSemana)+1</definedName>
    <definedName name="Fev" localSheetId="30">MC_SS_90!DaysAndWeeks+DATE([0]!CalendárioYear,2,1)-WEEKDAY(DATE([0]!CalendárioYear,2,1),MC_SS_90!OpçãodeDiadaSemana)+1</definedName>
    <definedName name="Fev">DaysAndWeeks+DATE(CalendárioYear,2,1)-WEEKDAY(DATE(CalendárioYear,2,1),OpçãodeDiadaSemana)+1</definedName>
    <definedName name="Fevereiro" localSheetId="25" hidden="1">{"'Quadro'!$A$4:$BG$78"}</definedName>
    <definedName name="Fevereiro" localSheetId="16" hidden="1">{"'Quadro'!$A$4:$BG$78"}</definedName>
    <definedName name="Fevereiro" localSheetId="14" hidden="1">{"'Quadro'!$A$4:$BG$78"}</definedName>
    <definedName name="Fevereiro" localSheetId="13" hidden="1">{"'Quadro'!$A$4:$BG$78"}</definedName>
    <definedName name="Fevereiro" localSheetId="11" hidden="1">{"'Quadro'!$A$4:$BG$78"}</definedName>
    <definedName name="Fevereiro" localSheetId="10" hidden="1">{"'Quadro'!$A$4:$BG$78"}</definedName>
    <definedName name="Fevereiro" localSheetId="9" hidden="1">{"'Quadro'!$A$4:$BG$78"}</definedName>
    <definedName name="Fevereiro" localSheetId="8" hidden="1">{"'Quadro'!$A$4:$BG$78"}</definedName>
    <definedName name="Fevereiro" localSheetId="7" hidden="1">{"'Quadro'!$A$4:$BG$78"}</definedName>
    <definedName name="Fevereiro" localSheetId="33" hidden="1">{"'Quadro'!$A$4:$BG$78"}</definedName>
    <definedName name="Fevereiro" localSheetId="32" hidden="1">{"'Quadro'!$A$4:$BG$78"}</definedName>
    <definedName name="Fevereiro" localSheetId="31" hidden="1">{"'Quadro'!$A$4:$BG$78"}</definedName>
    <definedName name="Fevereiro" localSheetId="29" hidden="1">{"'Quadro'!$A$4:$BG$78"}</definedName>
    <definedName name="Fevereiro" localSheetId="28" hidden="1">{"'Quadro'!$A$4:$BG$78"}</definedName>
    <definedName name="Fevereiro" localSheetId="27" hidden="1">{"'Quadro'!$A$4:$BG$78"}</definedName>
    <definedName name="Fevereiro" localSheetId="24" hidden="1">{"'Quadro'!$A$4:$BG$78"}</definedName>
    <definedName name="Fevereiro" localSheetId="26" hidden="1">{"'Quadro'!$A$4:$BG$78"}</definedName>
    <definedName name="Fevereiro" localSheetId="23" hidden="1">{"'Quadro'!$A$4:$BG$78"}</definedName>
    <definedName name="Fevereiro" localSheetId="22" hidden="1">{"'Quadro'!$A$4:$BG$78"}</definedName>
    <definedName name="Fevereiro" localSheetId="19" hidden="1">{"'Quadro'!$A$4:$BG$78"}</definedName>
    <definedName name="Fevereiro" localSheetId="21" hidden="1">{"'Quadro'!$A$4:$BG$78"}</definedName>
    <definedName name="Fevereiro" localSheetId="20" hidden="1">{"'Quadro'!$A$4:$BG$78"}</definedName>
    <definedName name="Fevereiro" localSheetId="18" hidden="1">{"'Quadro'!$A$4:$BG$78"}</definedName>
    <definedName name="Fevereiro" localSheetId="17" hidden="1">{"'Quadro'!$A$4:$BG$78"}</definedName>
    <definedName name="Fevereiro" localSheetId="15" hidden="1">{"'Quadro'!$A$4:$BG$78"}</definedName>
    <definedName name="Fevereiro" localSheetId="12" hidden="1">{"'Quadro'!$A$4:$BG$78"}</definedName>
    <definedName name="Fevereiro" localSheetId="38" hidden="1">{"'Quadro'!$A$4:$BG$78"}</definedName>
    <definedName name="Fevereiro" localSheetId="37" hidden="1">{"'Quadro'!$A$4:$BG$78"}</definedName>
    <definedName name="Fevereiro" localSheetId="36" hidden="1">{"'Quadro'!$A$4:$BG$78"}</definedName>
    <definedName name="Fevereiro" localSheetId="34" hidden="1">{"'Quadro'!$A$4:$BG$78"}</definedName>
    <definedName name="Fevereiro" localSheetId="35" hidden="1">{"'Quadro'!$A$4:$BG$78"}</definedName>
    <definedName name="Fevereiro" localSheetId="30" hidden="1">{"'Quadro'!$A$4:$BG$78"}</definedName>
    <definedName name="Fevereiro" hidden="1">{"'Quadro'!$A$4:$BG$78"}</definedName>
    <definedName name="FF">#REF!</definedName>
    <definedName name="FFF" localSheetId="4" hidden="1">#REF!</definedName>
    <definedName name="FFF" localSheetId="5" hidden="1">#REF!</definedName>
    <definedName name="FFF" localSheetId="2" hidden="1">#REF!</definedName>
    <definedName name="FFF" localSheetId="25" hidden="1">#REF!</definedName>
    <definedName name="FFF" localSheetId="16" hidden="1">#REF!</definedName>
    <definedName name="FFF" localSheetId="14" hidden="1">#REF!</definedName>
    <definedName name="FFF" localSheetId="13" hidden="1">#REF!</definedName>
    <definedName name="FFF" localSheetId="11" hidden="1">#REF!</definedName>
    <definedName name="FFF" localSheetId="10" hidden="1">#REF!</definedName>
    <definedName name="FFF" localSheetId="9" hidden="1">#REF!</definedName>
    <definedName name="FFF" localSheetId="8" hidden="1">#REF!</definedName>
    <definedName name="FFF" localSheetId="7" hidden="1">#REF!</definedName>
    <definedName name="FFF" localSheetId="33" hidden="1">#REF!</definedName>
    <definedName name="FFF" localSheetId="32" hidden="1">#REF!</definedName>
    <definedName name="FFF" localSheetId="31" hidden="1">#REF!</definedName>
    <definedName name="FFF" localSheetId="29" hidden="1">#REF!</definedName>
    <definedName name="FFF" localSheetId="28" hidden="1">#REF!</definedName>
    <definedName name="FFF" localSheetId="27" hidden="1">#REF!</definedName>
    <definedName name="FFF" localSheetId="24" hidden="1">#REF!</definedName>
    <definedName name="FFF" localSheetId="26" hidden="1">#REF!</definedName>
    <definedName name="FFF" localSheetId="23" hidden="1">#REF!</definedName>
    <definedName name="FFF" localSheetId="22" hidden="1">#REF!</definedName>
    <definedName name="FFF" localSheetId="19" hidden="1">#REF!</definedName>
    <definedName name="FFF" localSheetId="21" hidden="1">#REF!</definedName>
    <definedName name="FFF" localSheetId="20" hidden="1">#REF!</definedName>
    <definedName name="FFF" localSheetId="18" hidden="1">#REF!</definedName>
    <definedName name="FFF" localSheetId="17" hidden="1">#REF!</definedName>
    <definedName name="FFF" localSheetId="15" hidden="1">#REF!</definedName>
    <definedName name="FFF" localSheetId="12" hidden="1">#REF!</definedName>
    <definedName name="FFF" localSheetId="38" hidden="1">#REF!</definedName>
    <definedName name="FFF" localSheetId="37" hidden="1">#REF!</definedName>
    <definedName name="FFF" localSheetId="36" hidden="1">#REF!</definedName>
    <definedName name="FFF" localSheetId="34" hidden="1">#REF!</definedName>
    <definedName name="FFF" localSheetId="35" hidden="1">#REF!</definedName>
    <definedName name="FFF" localSheetId="30" hidden="1">#REF!</definedName>
    <definedName name="FFF" localSheetId="1" hidden="1">#REF!</definedName>
    <definedName name="ff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ff4e">#REF!</definedName>
    <definedName name="fFolha">#REF!</definedName>
    <definedName name="FFR">#REF!</definedName>
    <definedName name="FFTY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uroNum">#REF!</definedName>
    <definedName name="FFVP" localSheetId="25" hidden="1">{"'gráf jan00'!$A$1:$AK$41"}</definedName>
    <definedName name="FFVP" localSheetId="16" hidden="1">{"'gráf jan00'!$A$1:$AK$41"}</definedName>
    <definedName name="FFVP" localSheetId="14" hidden="1">{"'gráf jan00'!$A$1:$AK$41"}</definedName>
    <definedName name="FFVP" localSheetId="13" hidden="1">{"'gráf jan00'!$A$1:$AK$41"}</definedName>
    <definedName name="FFVP" localSheetId="11" hidden="1">{"'gráf jan00'!$A$1:$AK$41"}</definedName>
    <definedName name="FFVP" localSheetId="10" hidden="1">{"'gráf jan00'!$A$1:$AK$41"}</definedName>
    <definedName name="FFVP" localSheetId="9" hidden="1">{"'gráf jan00'!$A$1:$AK$41"}</definedName>
    <definedName name="FFVP" localSheetId="8" hidden="1">{"'gráf jan00'!$A$1:$AK$41"}</definedName>
    <definedName name="FFVP" localSheetId="7" hidden="1">{"'gráf jan00'!$A$1:$AK$41"}</definedName>
    <definedName name="FFVP" localSheetId="33" hidden="1">{"'gráf jan00'!$A$1:$AK$41"}</definedName>
    <definedName name="FFVP" localSheetId="32" hidden="1">{"'gráf jan00'!$A$1:$AK$41"}</definedName>
    <definedName name="FFVP" localSheetId="31" hidden="1">{"'gráf jan00'!$A$1:$AK$41"}</definedName>
    <definedName name="FFVP" localSheetId="29" hidden="1">{"'gráf jan00'!$A$1:$AK$41"}</definedName>
    <definedName name="FFVP" localSheetId="28" hidden="1">{"'gráf jan00'!$A$1:$AK$41"}</definedName>
    <definedName name="FFVP" localSheetId="27" hidden="1">{"'gráf jan00'!$A$1:$AK$41"}</definedName>
    <definedName name="FFVP" localSheetId="24" hidden="1">{"'gráf jan00'!$A$1:$AK$41"}</definedName>
    <definedName name="FFVP" localSheetId="26" hidden="1">{"'gráf jan00'!$A$1:$AK$41"}</definedName>
    <definedName name="FFVP" localSheetId="23" hidden="1">{"'gráf jan00'!$A$1:$AK$41"}</definedName>
    <definedName name="FFVP" localSheetId="22" hidden="1">{"'gráf jan00'!$A$1:$AK$41"}</definedName>
    <definedName name="FFVP" localSheetId="19" hidden="1">{"'gráf jan00'!$A$1:$AK$41"}</definedName>
    <definedName name="FFVP" localSheetId="21" hidden="1">{"'gráf jan00'!$A$1:$AK$41"}</definedName>
    <definedName name="FFVP" localSheetId="20" hidden="1">{"'gráf jan00'!$A$1:$AK$41"}</definedName>
    <definedName name="FFVP" localSheetId="18" hidden="1">{"'gráf jan00'!$A$1:$AK$41"}</definedName>
    <definedName name="FFVP" localSheetId="17" hidden="1">{"'gráf jan00'!$A$1:$AK$41"}</definedName>
    <definedName name="FFVP" localSheetId="15" hidden="1">{"'gráf jan00'!$A$1:$AK$41"}</definedName>
    <definedName name="FFVP" localSheetId="12" hidden="1">{"'gráf jan00'!$A$1:$AK$41"}</definedName>
    <definedName name="FFVP" localSheetId="38" hidden="1">{"'gráf jan00'!$A$1:$AK$41"}</definedName>
    <definedName name="FFVP" localSheetId="37" hidden="1">{"'gráf jan00'!$A$1:$AK$41"}</definedName>
    <definedName name="FFVP" localSheetId="36" hidden="1">{"'gráf jan00'!$A$1:$AK$41"}</definedName>
    <definedName name="FFVP" localSheetId="34" hidden="1">{"'gráf jan00'!$A$1:$AK$41"}</definedName>
    <definedName name="FFVP" localSheetId="35" hidden="1">{"'gráf jan00'!$A$1:$AK$41"}</definedName>
    <definedName name="FFVP" localSheetId="30" hidden="1">{"'gráf jan00'!$A$1:$AK$41"}</definedName>
    <definedName name="FFVP" hidden="1">{"'gráf jan00'!$A$1:$AK$41"}</definedName>
    <definedName name="FFVP1" localSheetId="25" hidden="1">{"'gráf jan00'!$A$1:$AK$41"}</definedName>
    <definedName name="FFVP1" localSheetId="16" hidden="1">{"'gráf jan00'!$A$1:$AK$41"}</definedName>
    <definedName name="FFVP1" localSheetId="14" hidden="1">{"'gráf jan00'!$A$1:$AK$41"}</definedName>
    <definedName name="FFVP1" localSheetId="13" hidden="1">{"'gráf jan00'!$A$1:$AK$41"}</definedName>
    <definedName name="FFVP1" localSheetId="11" hidden="1">{"'gráf jan00'!$A$1:$AK$41"}</definedName>
    <definedName name="FFVP1" localSheetId="10" hidden="1">{"'gráf jan00'!$A$1:$AK$41"}</definedName>
    <definedName name="FFVP1" localSheetId="9" hidden="1">{"'gráf jan00'!$A$1:$AK$41"}</definedName>
    <definedName name="FFVP1" localSheetId="8" hidden="1">{"'gráf jan00'!$A$1:$AK$41"}</definedName>
    <definedName name="FFVP1" localSheetId="7" hidden="1">{"'gráf jan00'!$A$1:$AK$41"}</definedName>
    <definedName name="FFVP1" localSheetId="33" hidden="1">{"'gráf jan00'!$A$1:$AK$41"}</definedName>
    <definedName name="FFVP1" localSheetId="32" hidden="1">{"'gráf jan00'!$A$1:$AK$41"}</definedName>
    <definedName name="FFVP1" localSheetId="31" hidden="1">{"'gráf jan00'!$A$1:$AK$41"}</definedName>
    <definedName name="FFVP1" localSheetId="29" hidden="1">{"'gráf jan00'!$A$1:$AK$41"}</definedName>
    <definedName name="FFVP1" localSheetId="28" hidden="1">{"'gráf jan00'!$A$1:$AK$41"}</definedName>
    <definedName name="FFVP1" localSheetId="27" hidden="1">{"'gráf jan00'!$A$1:$AK$41"}</definedName>
    <definedName name="FFVP1" localSheetId="24" hidden="1">{"'gráf jan00'!$A$1:$AK$41"}</definedName>
    <definedName name="FFVP1" localSheetId="26" hidden="1">{"'gráf jan00'!$A$1:$AK$41"}</definedName>
    <definedName name="FFVP1" localSheetId="23" hidden="1">{"'gráf jan00'!$A$1:$AK$41"}</definedName>
    <definedName name="FFVP1" localSheetId="22" hidden="1">{"'gráf jan00'!$A$1:$AK$41"}</definedName>
    <definedName name="FFVP1" localSheetId="19" hidden="1">{"'gráf jan00'!$A$1:$AK$41"}</definedName>
    <definedName name="FFVP1" localSheetId="21" hidden="1">{"'gráf jan00'!$A$1:$AK$41"}</definedName>
    <definedName name="FFVP1" localSheetId="20" hidden="1">{"'gráf jan00'!$A$1:$AK$41"}</definedName>
    <definedName name="FFVP1" localSheetId="18" hidden="1">{"'gráf jan00'!$A$1:$AK$41"}</definedName>
    <definedName name="FFVP1" localSheetId="17" hidden="1">{"'gráf jan00'!$A$1:$AK$41"}</definedName>
    <definedName name="FFVP1" localSheetId="15" hidden="1">{"'gráf jan00'!$A$1:$AK$41"}</definedName>
    <definedName name="FFVP1" localSheetId="12" hidden="1">{"'gráf jan00'!$A$1:$AK$41"}</definedName>
    <definedName name="FFVP1" localSheetId="38" hidden="1">{"'gráf jan00'!$A$1:$AK$41"}</definedName>
    <definedName name="FFVP1" localSheetId="37" hidden="1">{"'gráf jan00'!$A$1:$AK$41"}</definedName>
    <definedName name="FFVP1" localSheetId="36" hidden="1">{"'gráf jan00'!$A$1:$AK$41"}</definedName>
    <definedName name="FFVP1" localSheetId="34" hidden="1">{"'gráf jan00'!$A$1:$AK$41"}</definedName>
    <definedName name="FFVP1" localSheetId="35" hidden="1">{"'gráf jan00'!$A$1:$AK$41"}</definedName>
    <definedName name="FFVP1" localSheetId="30" hidden="1">{"'gráf jan00'!$A$1:$AK$41"}</definedName>
    <definedName name="FFVP1" hidden="1">{"'gráf jan00'!$A$1:$AK$41"}</definedName>
    <definedName name="FFVP10" localSheetId="25" hidden="1">{"'gráf jan00'!$A$1:$AK$41"}</definedName>
    <definedName name="FFVP10" localSheetId="16" hidden="1">{"'gráf jan00'!$A$1:$AK$41"}</definedName>
    <definedName name="FFVP10" localSheetId="14" hidden="1">{"'gráf jan00'!$A$1:$AK$41"}</definedName>
    <definedName name="FFVP10" localSheetId="13" hidden="1">{"'gráf jan00'!$A$1:$AK$41"}</definedName>
    <definedName name="FFVP10" localSheetId="11" hidden="1">{"'gráf jan00'!$A$1:$AK$41"}</definedName>
    <definedName name="FFVP10" localSheetId="10" hidden="1">{"'gráf jan00'!$A$1:$AK$41"}</definedName>
    <definedName name="FFVP10" localSheetId="9" hidden="1">{"'gráf jan00'!$A$1:$AK$41"}</definedName>
    <definedName name="FFVP10" localSheetId="8" hidden="1">{"'gráf jan00'!$A$1:$AK$41"}</definedName>
    <definedName name="FFVP10" localSheetId="7" hidden="1">{"'gráf jan00'!$A$1:$AK$41"}</definedName>
    <definedName name="FFVP10" localSheetId="33" hidden="1">{"'gráf jan00'!$A$1:$AK$41"}</definedName>
    <definedName name="FFVP10" localSheetId="32" hidden="1">{"'gráf jan00'!$A$1:$AK$41"}</definedName>
    <definedName name="FFVP10" localSheetId="31" hidden="1">{"'gráf jan00'!$A$1:$AK$41"}</definedName>
    <definedName name="FFVP10" localSheetId="29" hidden="1">{"'gráf jan00'!$A$1:$AK$41"}</definedName>
    <definedName name="FFVP10" localSheetId="28" hidden="1">{"'gráf jan00'!$A$1:$AK$41"}</definedName>
    <definedName name="FFVP10" localSheetId="27" hidden="1">{"'gráf jan00'!$A$1:$AK$41"}</definedName>
    <definedName name="FFVP10" localSheetId="24" hidden="1">{"'gráf jan00'!$A$1:$AK$41"}</definedName>
    <definedName name="FFVP10" localSheetId="26" hidden="1">{"'gráf jan00'!$A$1:$AK$41"}</definedName>
    <definedName name="FFVP10" localSheetId="23" hidden="1">{"'gráf jan00'!$A$1:$AK$41"}</definedName>
    <definedName name="FFVP10" localSheetId="22" hidden="1">{"'gráf jan00'!$A$1:$AK$41"}</definedName>
    <definedName name="FFVP10" localSheetId="19" hidden="1">{"'gráf jan00'!$A$1:$AK$41"}</definedName>
    <definedName name="FFVP10" localSheetId="21" hidden="1">{"'gráf jan00'!$A$1:$AK$41"}</definedName>
    <definedName name="FFVP10" localSheetId="20" hidden="1">{"'gráf jan00'!$A$1:$AK$41"}</definedName>
    <definedName name="FFVP10" localSheetId="18" hidden="1">{"'gráf jan00'!$A$1:$AK$41"}</definedName>
    <definedName name="FFVP10" localSheetId="17" hidden="1">{"'gráf jan00'!$A$1:$AK$41"}</definedName>
    <definedName name="FFVP10" localSheetId="15" hidden="1">{"'gráf jan00'!$A$1:$AK$41"}</definedName>
    <definedName name="FFVP10" localSheetId="12" hidden="1">{"'gráf jan00'!$A$1:$AK$41"}</definedName>
    <definedName name="FFVP10" localSheetId="38" hidden="1">{"'gráf jan00'!$A$1:$AK$41"}</definedName>
    <definedName name="FFVP10" localSheetId="37" hidden="1">{"'gráf jan00'!$A$1:$AK$41"}</definedName>
    <definedName name="FFVP10" localSheetId="36" hidden="1">{"'gráf jan00'!$A$1:$AK$41"}</definedName>
    <definedName name="FFVP10" localSheetId="34" hidden="1">{"'gráf jan00'!$A$1:$AK$41"}</definedName>
    <definedName name="FFVP10" localSheetId="35" hidden="1">{"'gráf jan00'!$A$1:$AK$41"}</definedName>
    <definedName name="FFVP10" localSheetId="30" hidden="1">{"'gráf jan00'!$A$1:$AK$41"}</definedName>
    <definedName name="FFVP10" hidden="1">{"'gráf jan00'!$A$1:$AK$41"}</definedName>
    <definedName name="FFVP11" localSheetId="25" hidden="1">{"'gráf jan00'!$A$1:$AK$41"}</definedName>
    <definedName name="FFVP11" localSheetId="16" hidden="1">{"'gráf jan00'!$A$1:$AK$41"}</definedName>
    <definedName name="FFVP11" localSheetId="14" hidden="1">{"'gráf jan00'!$A$1:$AK$41"}</definedName>
    <definedName name="FFVP11" localSheetId="13" hidden="1">{"'gráf jan00'!$A$1:$AK$41"}</definedName>
    <definedName name="FFVP11" localSheetId="11" hidden="1">{"'gráf jan00'!$A$1:$AK$41"}</definedName>
    <definedName name="FFVP11" localSheetId="10" hidden="1">{"'gráf jan00'!$A$1:$AK$41"}</definedName>
    <definedName name="FFVP11" localSheetId="9" hidden="1">{"'gráf jan00'!$A$1:$AK$41"}</definedName>
    <definedName name="FFVP11" localSheetId="8" hidden="1">{"'gráf jan00'!$A$1:$AK$41"}</definedName>
    <definedName name="FFVP11" localSheetId="7" hidden="1">{"'gráf jan00'!$A$1:$AK$41"}</definedName>
    <definedName name="FFVP11" localSheetId="33" hidden="1">{"'gráf jan00'!$A$1:$AK$41"}</definedName>
    <definedName name="FFVP11" localSheetId="32" hidden="1">{"'gráf jan00'!$A$1:$AK$41"}</definedName>
    <definedName name="FFVP11" localSheetId="31" hidden="1">{"'gráf jan00'!$A$1:$AK$41"}</definedName>
    <definedName name="FFVP11" localSheetId="29" hidden="1">{"'gráf jan00'!$A$1:$AK$41"}</definedName>
    <definedName name="FFVP11" localSheetId="28" hidden="1">{"'gráf jan00'!$A$1:$AK$41"}</definedName>
    <definedName name="FFVP11" localSheetId="27" hidden="1">{"'gráf jan00'!$A$1:$AK$41"}</definedName>
    <definedName name="FFVP11" localSheetId="24" hidden="1">{"'gráf jan00'!$A$1:$AK$41"}</definedName>
    <definedName name="FFVP11" localSheetId="26" hidden="1">{"'gráf jan00'!$A$1:$AK$41"}</definedName>
    <definedName name="FFVP11" localSheetId="23" hidden="1">{"'gráf jan00'!$A$1:$AK$41"}</definedName>
    <definedName name="FFVP11" localSheetId="22" hidden="1">{"'gráf jan00'!$A$1:$AK$41"}</definedName>
    <definedName name="FFVP11" localSheetId="19" hidden="1">{"'gráf jan00'!$A$1:$AK$41"}</definedName>
    <definedName name="FFVP11" localSheetId="21" hidden="1">{"'gráf jan00'!$A$1:$AK$41"}</definedName>
    <definedName name="FFVP11" localSheetId="20" hidden="1">{"'gráf jan00'!$A$1:$AK$41"}</definedName>
    <definedName name="FFVP11" localSheetId="18" hidden="1">{"'gráf jan00'!$A$1:$AK$41"}</definedName>
    <definedName name="FFVP11" localSheetId="17" hidden="1">{"'gráf jan00'!$A$1:$AK$41"}</definedName>
    <definedName name="FFVP11" localSheetId="15" hidden="1">{"'gráf jan00'!$A$1:$AK$41"}</definedName>
    <definedName name="FFVP11" localSheetId="12" hidden="1">{"'gráf jan00'!$A$1:$AK$41"}</definedName>
    <definedName name="FFVP11" localSheetId="38" hidden="1">{"'gráf jan00'!$A$1:$AK$41"}</definedName>
    <definedName name="FFVP11" localSheetId="37" hidden="1">{"'gráf jan00'!$A$1:$AK$41"}</definedName>
    <definedName name="FFVP11" localSheetId="36" hidden="1">{"'gráf jan00'!$A$1:$AK$41"}</definedName>
    <definedName name="FFVP11" localSheetId="34" hidden="1">{"'gráf jan00'!$A$1:$AK$41"}</definedName>
    <definedName name="FFVP11" localSheetId="35" hidden="1">{"'gráf jan00'!$A$1:$AK$41"}</definedName>
    <definedName name="FFVP11" localSheetId="30" hidden="1">{"'gráf jan00'!$A$1:$AK$41"}</definedName>
    <definedName name="FFVP11" hidden="1">{"'gráf jan00'!$A$1:$AK$41"}</definedName>
    <definedName name="FFVP12" localSheetId="25" hidden="1">{"'gráf jan00'!$A$1:$AK$41"}</definedName>
    <definedName name="FFVP12" localSheetId="16" hidden="1">{"'gráf jan00'!$A$1:$AK$41"}</definedName>
    <definedName name="FFVP12" localSheetId="14" hidden="1">{"'gráf jan00'!$A$1:$AK$41"}</definedName>
    <definedName name="FFVP12" localSheetId="13" hidden="1">{"'gráf jan00'!$A$1:$AK$41"}</definedName>
    <definedName name="FFVP12" localSheetId="11" hidden="1">{"'gráf jan00'!$A$1:$AK$41"}</definedName>
    <definedName name="FFVP12" localSheetId="10" hidden="1">{"'gráf jan00'!$A$1:$AK$41"}</definedName>
    <definedName name="FFVP12" localSheetId="9" hidden="1">{"'gráf jan00'!$A$1:$AK$41"}</definedName>
    <definedName name="FFVP12" localSheetId="8" hidden="1">{"'gráf jan00'!$A$1:$AK$41"}</definedName>
    <definedName name="FFVP12" localSheetId="7" hidden="1">{"'gráf jan00'!$A$1:$AK$41"}</definedName>
    <definedName name="FFVP12" localSheetId="33" hidden="1">{"'gráf jan00'!$A$1:$AK$41"}</definedName>
    <definedName name="FFVP12" localSheetId="32" hidden="1">{"'gráf jan00'!$A$1:$AK$41"}</definedName>
    <definedName name="FFVP12" localSheetId="31" hidden="1">{"'gráf jan00'!$A$1:$AK$41"}</definedName>
    <definedName name="FFVP12" localSheetId="29" hidden="1">{"'gráf jan00'!$A$1:$AK$41"}</definedName>
    <definedName name="FFVP12" localSheetId="28" hidden="1">{"'gráf jan00'!$A$1:$AK$41"}</definedName>
    <definedName name="FFVP12" localSheetId="27" hidden="1">{"'gráf jan00'!$A$1:$AK$41"}</definedName>
    <definedName name="FFVP12" localSheetId="24" hidden="1">{"'gráf jan00'!$A$1:$AK$41"}</definedName>
    <definedName name="FFVP12" localSheetId="26" hidden="1">{"'gráf jan00'!$A$1:$AK$41"}</definedName>
    <definedName name="FFVP12" localSheetId="23" hidden="1">{"'gráf jan00'!$A$1:$AK$41"}</definedName>
    <definedName name="FFVP12" localSheetId="22" hidden="1">{"'gráf jan00'!$A$1:$AK$41"}</definedName>
    <definedName name="FFVP12" localSheetId="19" hidden="1">{"'gráf jan00'!$A$1:$AK$41"}</definedName>
    <definedName name="FFVP12" localSheetId="21" hidden="1">{"'gráf jan00'!$A$1:$AK$41"}</definedName>
    <definedName name="FFVP12" localSheetId="20" hidden="1">{"'gráf jan00'!$A$1:$AK$41"}</definedName>
    <definedName name="FFVP12" localSheetId="18" hidden="1">{"'gráf jan00'!$A$1:$AK$41"}</definedName>
    <definedName name="FFVP12" localSheetId="17" hidden="1">{"'gráf jan00'!$A$1:$AK$41"}</definedName>
    <definedName name="FFVP12" localSheetId="15" hidden="1">{"'gráf jan00'!$A$1:$AK$41"}</definedName>
    <definedName name="FFVP12" localSheetId="12" hidden="1">{"'gráf jan00'!$A$1:$AK$41"}</definedName>
    <definedName name="FFVP12" localSheetId="38" hidden="1">{"'gráf jan00'!$A$1:$AK$41"}</definedName>
    <definedName name="FFVP12" localSheetId="37" hidden="1">{"'gráf jan00'!$A$1:$AK$41"}</definedName>
    <definedName name="FFVP12" localSheetId="36" hidden="1">{"'gráf jan00'!$A$1:$AK$41"}</definedName>
    <definedName name="FFVP12" localSheetId="34" hidden="1">{"'gráf jan00'!$A$1:$AK$41"}</definedName>
    <definedName name="FFVP12" localSheetId="35" hidden="1">{"'gráf jan00'!$A$1:$AK$41"}</definedName>
    <definedName name="FFVP12" localSheetId="30" hidden="1">{"'gráf jan00'!$A$1:$AK$41"}</definedName>
    <definedName name="FFVP12" hidden="1">{"'gráf jan00'!$A$1:$AK$41"}</definedName>
    <definedName name="FFVP13" localSheetId="25" hidden="1">{"'gráf jan00'!$A$1:$AK$41"}</definedName>
    <definedName name="FFVP13" localSheetId="16" hidden="1">{"'gráf jan00'!$A$1:$AK$41"}</definedName>
    <definedName name="FFVP13" localSheetId="14" hidden="1">{"'gráf jan00'!$A$1:$AK$41"}</definedName>
    <definedName name="FFVP13" localSheetId="13" hidden="1">{"'gráf jan00'!$A$1:$AK$41"}</definedName>
    <definedName name="FFVP13" localSheetId="11" hidden="1">{"'gráf jan00'!$A$1:$AK$41"}</definedName>
    <definedName name="FFVP13" localSheetId="10" hidden="1">{"'gráf jan00'!$A$1:$AK$41"}</definedName>
    <definedName name="FFVP13" localSheetId="9" hidden="1">{"'gráf jan00'!$A$1:$AK$41"}</definedName>
    <definedName name="FFVP13" localSheetId="8" hidden="1">{"'gráf jan00'!$A$1:$AK$41"}</definedName>
    <definedName name="FFVP13" localSheetId="7" hidden="1">{"'gráf jan00'!$A$1:$AK$41"}</definedName>
    <definedName name="FFVP13" localSheetId="33" hidden="1">{"'gráf jan00'!$A$1:$AK$41"}</definedName>
    <definedName name="FFVP13" localSheetId="32" hidden="1">{"'gráf jan00'!$A$1:$AK$41"}</definedName>
    <definedName name="FFVP13" localSheetId="31" hidden="1">{"'gráf jan00'!$A$1:$AK$41"}</definedName>
    <definedName name="FFVP13" localSheetId="29" hidden="1">{"'gráf jan00'!$A$1:$AK$41"}</definedName>
    <definedName name="FFVP13" localSheetId="28" hidden="1">{"'gráf jan00'!$A$1:$AK$41"}</definedName>
    <definedName name="FFVP13" localSheetId="27" hidden="1">{"'gráf jan00'!$A$1:$AK$41"}</definedName>
    <definedName name="FFVP13" localSheetId="24" hidden="1">{"'gráf jan00'!$A$1:$AK$41"}</definedName>
    <definedName name="FFVP13" localSheetId="26" hidden="1">{"'gráf jan00'!$A$1:$AK$41"}</definedName>
    <definedName name="FFVP13" localSheetId="23" hidden="1">{"'gráf jan00'!$A$1:$AK$41"}</definedName>
    <definedName name="FFVP13" localSheetId="22" hidden="1">{"'gráf jan00'!$A$1:$AK$41"}</definedName>
    <definedName name="FFVP13" localSheetId="19" hidden="1">{"'gráf jan00'!$A$1:$AK$41"}</definedName>
    <definedName name="FFVP13" localSheetId="21" hidden="1">{"'gráf jan00'!$A$1:$AK$41"}</definedName>
    <definedName name="FFVP13" localSheetId="20" hidden="1">{"'gráf jan00'!$A$1:$AK$41"}</definedName>
    <definedName name="FFVP13" localSheetId="18" hidden="1">{"'gráf jan00'!$A$1:$AK$41"}</definedName>
    <definedName name="FFVP13" localSheetId="17" hidden="1">{"'gráf jan00'!$A$1:$AK$41"}</definedName>
    <definedName name="FFVP13" localSheetId="15" hidden="1">{"'gráf jan00'!$A$1:$AK$41"}</definedName>
    <definedName name="FFVP13" localSheetId="12" hidden="1">{"'gráf jan00'!$A$1:$AK$41"}</definedName>
    <definedName name="FFVP13" localSheetId="38" hidden="1">{"'gráf jan00'!$A$1:$AK$41"}</definedName>
    <definedName name="FFVP13" localSheetId="37" hidden="1">{"'gráf jan00'!$A$1:$AK$41"}</definedName>
    <definedName name="FFVP13" localSheetId="36" hidden="1">{"'gráf jan00'!$A$1:$AK$41"}</definedName>
    <definedName name="FFVP13" localSheetId="34" hidden="1">{"'gráf jan00'!$A$1:$AK$41"}</definedName>
    <definedName name="FFVP13" localSheetId="35" hidden="1">{"'gráf jan00'!$A$1:$AK$41"}</definedName>
    <definedName name="FFVP13" localSheetId="30" hidden="1">{"'gráf jan00'!$A$1:$AK$41"}</definedName>
    <definedName name="FFVP13" hidden="1">{"'gráf jan00'!$A$1:$AK$41"}</definedName>
    <definedName name="FFVP14" localSheetId="25" hidden="1">{"'gráf jan00'!$A$1:$AK$41"}</definedName>
    <definedName name="FFVP14" localSheetId="16" hidden="1">{"'gráf jan00'!$A$1:$AK$41"}</definedName>
    <definedName name="FFVP14" localSheetId="14" hidden="1">{"'gráf jan00'!$A$1:$AK$41"}</definedName>
    <definedName name="FFVP14" localSheetId="13" hidden="1">{"'gráf jan00'!$A$1:$AK$41"}</definedName>
    <definedName name="FFVP14" localSheetId="11" hidden="1">{"'gráf jan00'!$A$1:$AK$41"}</definedName>
    <definedName name="FFVP14" localSheetId="10" hidden="1">{"'gráf jan00'!$A$1:$AK$41"}</definedName>
    <definedName name="FFVP14" localSheetId="9" hidden="1">{"'gráf jan00'!$A$1:$AK$41"}</definedName>
    <definedName name="FFVP14" localSheetId="8" hidden="1">{"'gráf jan00'!$A$1:$AK$41"}</definedName>
    <definedName name="FFVP14" localSheetId="7" hidden="1">{"'gráf jan00'!$A$1:$AK$41"}</definedName>
    <definedName name="FFVP14" localSheetId="33" hidden="1">{"'gráf jan00'!$A$1:$AK$41"}</definedName>
    <definedName name="FFVP14" localSheetId="32" hidden="1">{"'gráf jan00'!$A$1:$AK$41"}</definedName>
    <definedName name="FFVP14" localSheetId="31" hidden="1">{"'gráf jan00'!$A$1:$AK$41"}</definedName>
    <definedName name="FFVP14" localSheetId="29" hidden="1">{"'gráf jan00'!$A$1:$AK$41"}</definedName>
    <definedName name="FFVP14" localSheetId="28" hidden="1">{"'gráf jan00'!$A$1:$AK$41"}</definedName>
    <definedName name="FFVP14" localSheetId="27" hidden="1">{"'gráf jan00'!$A$1:$AK$41"}</definedName>
    <definedName name="FFVP14" localSheetId="24" hidden="1">{"'gráf jan00'!$A$1:$AK$41"}</definedName>
    <definedName name="FFVP14" localSheetId="26" hidden="1">{"'gráf jan00'!$A$1:$AK$41"}</definedName>
    <definedName name="FFVP14" localSheetId="23" hidden="1">{"'gráf jan00'!$A$1:$AK$41"}</definedName>
    <definedName name="FFVP14" localSheetId="22" hidden="1">{"'gráf jan00'!$A$1:$AK$41"}</definedName>
    <definedName name="FFVP14" localSheetId="19" hidden="1">{"'gráf jan00'!$A$1:$AK$41"}</definedName>
    <definedName name="FFVP14" localSheetId="21" hidden="1">{"'gráf jan00'!$A$1:$AK$41"}</definedName>
    <definedName name="FFVP14" localSheetId="20" hidden="1">{"'gráf jan00'!$A$1:$AK$41"}</definedName>
    <definedName name="FFVP14" localSheetId="18" hidden="1">{"'gráf jan00'!$A$1:$AK$41"}</definedName>
    <definedName name="FFVP14" localSheetId="17" hidden="1">{"'gráf jan00'!$A$1:$AK$41"}</definedName>
    <definedName name="FFVP14" localSheetId="15" hidden="1">{"'gráf jan00'!$A$1:$AK$41"}</definedName>
    <definedName name="FFVP14" localSheetId="12" hidden="1">{"'gráf jan00'!$A$1:$AK$41"}</definedName>
    <definedName name="FFVP14" localSheetId="38" hidden="1">{"'gráf jan00'!$A$1:$AK$41"}</definedName>
    <definedName name="FFVP14" localSheetId="37" hidden="1">{"'gráf jan00'!$A$1:$AK$41"}</definedName>
    <definedName name="FFVP14" localSheetId="36" hidden="1">{"'gráf jan00'!$A$1:$AK$41"}</definedName>
    <definedName name="FFVP14" localSheetId="34" hidden="1">{"'gráf jan00'!$A$1:$AK$41"}</definedName>
    <definedName name="FFVP14" localSheetId="35" hidden="1">{"'gráf jan00'!$A$1:$AK$41"}</definedName>
    <definedName name="FFVP14" localSheetId="30" hidden="1">{"'gráf jan00'!$A$1:$AK$41"}</definedName>
    <definedName name="FFVP14" hidden="1">{"'gráf jan00'!$A$1:$AK$41"}</definedName>
    <definedName name="FFVP15" localSheetId="25" hidden="1">{"'gráf jan00'!$A$1:$AK$41"}</definedName>
    <definedName name="FFVP15" localSheetId="16" hidden="1">{"'gráf jan00'!$A$1:$AK$41"}</definedName>
    <definedName name="FFVP15" localSheetId="14" hidden="1">{"'gráf jan00'!$A$1:$AK$41"}</definedName>
    <definedName name="FFVP15" localSheetId="13" hidden="1">{"'gráf jan00'!$A$1:$AK$41"}</definedName>
    <definedName name="FFVP15" localSheetId="11" hidden="1">{"'gráf jan00'!$A$1:$AK$41"}</definedName>
    <definedName name="FFVP15" localSheetId="10" hidden="1">{"'gráf jan00'!$A$1:$AK$41"}</definedName>
    <definedName name="FFVP15" localSheetId="9" hidden="1">{"'gráf jan00'!$A$1:$AK$41"}</definedName>
    <definedName name="FFVP15" localSheetId="8" hidden="1">{"'gráf jan00'!$A$1:$AK$41"}</definedName>
    <definedName name="FFVP15" localSheetId="7" hidden="1">{"'gráf jan00'!$A$1:$AK$41"}</definedName>
    <definedName name="FFVP15" localSheetId="33" hidden="1">{"'gráf jan00'!$A$1:$AK$41"}</definedName>
    <definedName name="FFVP15" localSheetId="32" hidden="1">{"'gráf jan00'!$A$1:$AK$41"}</definedName>
    <definedName name="FFVP15" localSheetId="31" hidden="1">{"'gráf jan00'!$A$1:$AK$41"}</definedName>
    <definedName name="FFVP15" localSheetId="29" hidden="1">{"'gráf jan00'!$A$1:$AK$41"}</definedName>
    <definedName name="FFVP15" localSheetId="28" hidden="1">{"'gráf jan00'!$A$1:$AK$41"}</definedName>
    <definedName name="FFVP15" localSheetId="27" hidden="1">{"'gráf jan00'!$A$1:$AK$41"}</definedName>
    <definedName name="FFVP15" localSheetId="24" hidden="1">{"'gráf jan00'!$A$1:$AK$41"}</definedName>
    <definedName name="FFVP15" localSheetId="26" hidden="1">{"'gráf jan00'!$A$1:$AK$41"}</definedName>
    <definedName name="FFVP15" localSheetId="23" hidden="1">{"'gráf jan00'!$A$1:$AK$41"}</definedName>
    <definedName name="FFVP15" localSheetId="22" hidden="1">{"'gráf jan00'!$A$1:$AK$41"}</definedName>
    <definedName name="FFVP15" localSheetId="19" hidden="1">{"'gráf jan00'!$A$1:$AK$41"}</definedName>
    <definedName name="FFVP15" localSheetId="21" hidden="1">{"'gráf jan00'!$A$1:$AK$41"}</definedName>
    <definedName name="FFVP15" localSheetId="20" hidden="1">{"'gráf jan00'!$A$1:$AK$41"}</definedName>
    <definedName name="FFVP15" localSheetId="18" hidden="1">{"'gráf jan00'!$A$1:$AK$41"}</definedName>
    <definedName name="FFVP15" localSheetId="17" hidden="1">{"'gráf jan00'!$A$1:$AK$41"}</definedName>
    <definedName name="FFVP15" localSheetId="15" hidden="1">{"'gráf jan00'!$A$1:$AK$41"}</definedName>
    <definedName name="FFVP15" localSheetId="12" hidden="1">{"'gráf jan00'!$A$1:$AK$41"}</definedName>
    <definedName name="FFVP15" localSheetId="38" hidden="1">{"'gráf jan00'!$A$1:$AK$41"}</definedName>
    <definedName name="FFVP15" localSheetId="37" hidden="1">{"'gráf jan00'!$A$1:$AK$41"}</definedName>
    <definedName name="FFVP15" localSheetId="36" hidden="1">{"'gráf jan00'!$A$1:$AK$41"}</definedName>
    <definedName name="FFVP15" localSheetId="34" hidden="1">{"'gráf jan00'!$A$1:$AK$41"}</definedName>
    <definedName name="FFVP15" localSheetId="35" hidden="1">{"'gráf jan00'!$A$1:$AK$41"}</definedName>
    <definedName name="FFVP15" localSheetId="30" hidden="1">{"'gráf jan00'!$A$1:$AK$41"}</definedName>
    <definedName name="FFVP15" hidden="1">{"'gráf jan00'!$A$1:$AK$41"}</definedName>
    <definedName name="FFVP16" localSheetId="25" hidden="1">{"'gráf jan00'!$A$1:$AK$41"}</definedName>
    <definedName name="FFVP16" localSheetId="16" hidden="1">{"'gráf jan00'!$A$1:$AK$41"}</definedName>
    <definedName name="FFVP16" localSheetId="14" hidden="1">{"'gráf jan00'!$A$1:$AK$41"}</definedName>
    <definedName name="FFVP16" localSheetId="13" hidden="1">{"'gráf jan00'!$A$1:$AK$41"}</definedName>
    <definedName name="FFVP16" localSheetId="11" hidden="1">{"'gráf jan00'!$A$1:$AK$41"}</definedName>
    <definedName name="FFVP16" localSheetId="10" hidden="1">{"'gráf jan00'!$A$1:$AK$41"}</definedName>
    <definedName name="FFVP16" localSheetId="9" hidden="1">{"'gráf jan00'!$A$1:$AK$41"}</definedName>
    <definedName name="FFVP16" localSheetId="8" hidden="1">{"'gráf jan00'!$A$1:$AK$41"}</definedName>
    <definedName name="FFVP16" localSheetId="7" hidden="1">{"'gráf jan00'!$A$1:$AK$41"}</definedName>
    <definedName name="FFVP16" localSheetId="33" hidden="1">{"'gráf jan00'!$A$1:$AK$41"}</definedName>
    <definedName name="FFVP16" localSheetId="32" hidden="1">{"'gráf jan00'!$A$1:$AK$41"}</definedName>
    <definedName name="FFVP16" localSheetId="31" hidden="1">{"'gráf jan00'!$A$1:$AK$41"}</definedName>
    <definedName name="FFVP16" localSheetId="29" hidden="1">{"'gráf jan00'!$A$1:$AK$41"}</definedName>
    <definedName name="FFVP16" localSheetId="28" hidden="1">{"'gráf jan00'!$A$1:$AK$41"}</definedName>
    <definedName name="FFVP16" localSheetId="27" hidden="1">{"'gráf jan00'!$A$1:$AK$41"}</definedName>
    <definedName name="FFVP16" localSheetId="24" hidden="1">{"'gráf jan00'!$A$1:$AK$41"}</definedName>
    <definedName name="FFVP16" localSheetId="26" hidden="1">{"'gráf jan00'!$A$1:$AK$41"}</definedName>
    <definedName name="FFVP16" localSheetId="23" hidden="1">{"'gráf jan00'!$A$1:$AK$41"}</definedName>
    <definedName name="FFVP16" localSheetId="22" hidden="1">{"'gráf jan00'!$A$1:$AK$41"}</definedName>
    <definedName name="FFVP16" localSheetId="19" hidden="1">{"'gráf jan00'!$A$1:$AK$41"}</definedName>
    <definedName name="FFVP16" localSheetId="21" hidden="1">{"'gráf jan00'!$A$1:$AK$41"}</definedName>
    <definedName name="FFVP16" localSheetId="20" hidden="1">{"'gráf jan00'!$A$1:$AK$41"}</definedName>
    <definedName name="FFVP16" localSheetId="18" hidden="1">{"'gráf jan00'!$A$1:$AK$41"}</definedName>
    <definedName name="FFVP16" localSheetId="17" hidden="1">{"'gráf jan00'!$A$1:$AK$41"}</definedName>
    <definedName name="FFVP16" localSheetId="15" hidden="1">{"'gráf jan00'!$A$1:$AK$41"}</definedName>
    <definedName name="FFVP16" localSheetId="12" hidden="1">{"'gráf jan00'!$A$1:$AK$41"}</definedName>
    <definedName name="FFVP16" localSheetId="38" hidden="1">{"'gráf jan00'!$A$1:$AK$41"}</definedName>
    <definedName name="FFVP16" localSheetId="37" hidden="1">{"'gráf jan00'!$A$1:$AK$41"}</definedName>
    <definedName name="FFVP16" localSheetId="36" hidden="1">{"'gráf jan00'!$A$1:$AK$41"}</definedName>
    <definedName name="FFVP16" localSheetId="34" hidden="1">{"'gráf jan00'!$A$1:$AK$41"}</definedName>
    <definedName name="FFVP16" localSheetId="35" hidden="1">{"'gráf jan00'!$A$1:$AK$41"}</definedName>
    <definedName name="FFVP16" localSheetId="30" hidden="1">{"'gráf jan00'!$A$1:$AK$41"}</definedName>
    <definedName name="FFVP16" hidden="1">{"'gráf jan00'!$A$1:$AK$41"}</definedName>
    <definedName name="FFVP2" localSheetId="25" hidden="1">{"'gráf jan00'!$A$1:$AK$41"}</definedName>
    <definedName name="FFVP2" localSheetId="16" hidden="1">{"'gráf jan00'!$A$1:$AK$41"}</definedName>
    <definedName name="FFVP2" localSheetId="14" hidden="1">{"'gráf jan00'!$A$1:$AK$41"}</definedName>
    <definedName name="FFVP2" localSheetId="13" hidden="1">{"'gráf jan00'!$A$1:$AK$41"}</definedName>
    <definedName name="FFVP2" localSheetId="11" hidden="1">{"'gráf jan00'!$A$1:$AK$41"}</definedName>
    <definedName name="FFVP2" localSheetId="10" hidden="1">{"'gráf jan00'!$A$1:$AK$41"}</definedName>
    <definedName name="FFVP2" localSheetId="9" hidden="1">{"'gráf jan00'!$A$1:$AK$41"}</definedName>
    <definedName name="FFVP2" localSheetId="8" hidden="1">{"'gráf jan00'!$A$1:$AK$41"}</definedName>
    <definedName name="FFVP2" localSheetId="7" hidden="1">{"'gráf jan00'!$A$1:$AK$41"}</definedName>
    <definedName name="FFVP2" localSheetId="33" hidden="1">{"'gráf jan00'!$A$1:$AK$41"}</definedName>
    <definedName name="FFVP2" localSheetId="32" hidden="1">{"'gráf jan00'!$A$1:$AK$41"}</definedName>
    <definedName name="FFVP2" localSheetId="31" hidden="1">{"'gráf jan00'!$A$1:$AK$41"}</definedName>
    <definedName name="FFVP2" localSheetId="29" hidden="1">{"'gráf jan00'!$A$1:$AK$41"}</definedName>
    <definedName name="FFVP2" localSheetId="28" hidden="1">{"'gráf jan00'!$A$1:$AK$41"}</definedName>
    <definedName name="FFVP2" localSheetId="27" hidden="1">{"'gráf jan00'!$A$1:$AK$41"}</definedName>
    <definedName name="FFVP2" localSheetId="24" hidden="1">{"'gráf jan00'!$A$1:$AK$41"}</definedName>
    <definedName name="FFVP2" localSheetId="26" hidden="1">{"'gráf jan00'!$A$1:$AK$41"}</definedName>
    <definedName name="FFVP2" localSheetId="23" hidden="1">{"'gráf jan00'!$A$1:$AK$41"}</definedName>
    <definedName name="FFVP2" localSheetId="22" hidden="1">{"'gráf jan00'!$A$1:$AK$41"}</definedName>
    <definedName name="FFVP2" localSheetId="19" hidden="1">{"'gráf jan00'!$A$1:$AK$41"}</definedName>
    <definedName name="FFVP2" localSheetId="21" hidden="1">{"'gráf jan00'!$A$1:$AK$41"}</definedName>
    <definedName name="FFVP2" localSheetId="20" hidden="1">{"'gráf jan00'!$A$1:$AK$41"}</definedName>
    <definedName name="FFVP2" localSheetId="18" hidden="1">{"'gráf jan00'!$A$1:$AK$41"}</definedName>
    <definedName name="FFVP2" localSheetId="17" hidden="1">{"'gráf jan00'!$A$1:$AK$41"}</definedName>
    <definedName name="FFVP2" localSheetId="15" hidden="1">{"'gráf jan00'!$A$1:$AK$41"}</definedName>
    <definedName name="FFVP2" localSheetId="12" hidden="1">{"'gráf jan00'!$A$1:$AK$41"}</definedName>
    <definedName name="FFVP2" localSheetId="38" hidden="1">{"'gráf jan00'!$A$1:$AK$41"}</definedName>
    <definedName name="FFVP2" localSheetId="37" hidden="1">{"'gráf jan00'!$A$1:$AK$41"}</definedName>
    <definedName name="FFVP2" localSheetId="36" hidden="1">{"'gráf jan00'!$A$1:$AK$41"}</definedName>
    <definedName name="FFVP2" localSheetId="34" hidden="1">{"'gráf jan00'!$A$1:$AK$41"}</definedName>
    <definedName name="FFVP2" localSheetId="35" hidden="1">{"'gráf jan00'!$A$1:$AK$41"}</definedName>
    <definedName name="FFVP2" localSheetId="30" hidden="1">{"'gráf jan00'!$A$1:$AK$41"}</definedName>
    <definedName name="FFVP2" hidden="1">{"'gráf jan00'!$A$1:$AK$41"}</definedName>
    <definedName name="FFVP3" localSheetId="25" hidden="1">{"'gráf jan00'!$A$1:$AK$41"}</definedName>
    <definedName name="FFVP3" localSheetId="16" hidden="1">{"'gráf jan00'!$A$1:$AK$41"}</definedName>
    <definedName name="FFVP3" localSheetId="14" hidden="1">{"'gráf jan00'!$A$1:$AK$41"}</definedName>
    <definedName name="FFVP3" localSheetId="13" hidden="1">{"'gráf jan00'!$A$1:$AK$41"}</definedName>
    <definedName name="FFVP3" localSheetId="11" hidden="1">{"'gráf jan00'!$A$1:$AK$41"}</definedName>
    <definedName name="FFVP3" localSheetId="10" hidden="1">{"'gráf jan00'!$A$1:$AK$41"}</definedName>
    <definedName name="FFVP3" localSheetId="9" hidden="1">{"'gráf jan00'!$A$1:$AK$41"}</definedName>
    <definedName name="FFVP3" localSheetId="8" hidden="1">{"'gráf jan00'!$A$1:$AK$41"}</definedName>
    <definedName name="FFVP3" localSheetId="7" hidden="1">{"'gráf jan00'!$A$1:$AK$41"}</definedName>
    <definedName name="FFVP3" localSheetId="33" hidden="1">{"'gráf jan00'!$A$1:$AK$41"}</definedName>
    <definedName name="FFVP3" localSheetId="32" hidden="1">{"'gráf jan00'!$A$1:$AK$41"}</definedName>
    <definedName name="FFVP3" localSheetId="31" hidden="1">{"'gráf jan00'!$A$1:$AK$41"}</definedName>
    <definedName name="FFVP3" localSheetId="29" hidden="1">{"'gráf jan00'!$A$1:$AK$41"}</definedName>
    <definedName name="FFVP3" localSheetId="28" hidden="1">{"'gráf jan00'!$A$1:$AK$41"}</definedName>
    <definedName name="FFVP3" localSheetId="27" hidden="1">{"'gráf jan00'!$A$1:$AK$41"}</definedName>
    <definedName name="FFVP3" localSheetId="24" hidden="1">{"'gráf jan00'!$A$1:$AK$41"}</definedName>
    <definedName name="FFVP3" localSheetId="26" hidden="1">{"'gráf jan00'!$A$1:$AK$41"}</definedName>
    <definedName name="FFVP3" localSheetId="23" hidden="1">{"'gráf jan00'!$A$1:$AK$41"}</definedName>
    <definedName name="FFVP3" localSheetId="22" hidden="1">{"'gráf jan00'!$A$1:$AK$41"}</definedName>
    <definedName name="FFVP3" localSheetId="19" hidden="1">{"'gráf jan00'!$A$1:$AK$41"}</definedName>
    <definedName name="FFVP3" localSheetId="21" hidden="1">{"'gráf jan00'!$A$1:$AK$41"}</definedName>
    <definedName name="FFVP3" localSheetId="20" hidden="1">{"'gráf jan00'!$A$1:$AK$41"}</definedName>
    <definedName name="FFVP3" localSheetId="18" hidden="1">{"'gráf jan00'!$A$1:$AK$41"}</definedName>
    <definedName name="FFVP3" localSheetId="17" hidden="1">{"'gráf jan00'!$A$1:$AK$41"}</definedName>
    <definedName name="FFVP3" localSheetId="15" hidden="1">{"'gráf jan00'!$A$1:$AK$41"}</definedName>
    <definedName name="FFVP3" localSheetId="12" hidden="1">{"'gráf jan00'!$A$1:$AK$41"}</definedName>
    <definedName name="FFVP3" localSheetId="38" hidden="1">{"'gráf jan00'!$A$1:$AK$41"}</definedName>
    <definedName name="FFVP3" localSheetId="37" hidden="1">{"'gráf jan00'!$A$1:$AK$41"}</definedName>
    <definedName name="FFVP3" localSheetId="36" hidden="1">{"'gráf jan00'!$A$1:$AK$41"}</definedName>
    <definedName name="FFVP3" localSheetId="34" hidden="1">{"'gráf jan00'!$A$1:$AK$41"}</definedName>
    <definedName name="FFVP3" localSheetId="35" hidden="1">{"'gráf jan00'!$A$1:$AK$41"}</definedName>
    <definedName name="FFVP3" localSheetId="30" hidden="1">{"'gráf jan00'!$A$1:$AK$41"}</definedName>
    <definedName name="FFVP3" hidden="1">{"'gráf jan00'!$A$1:$AK$41"}</definedName>
    <definedName name="FFVP4" localSheetId="25" hidden="1">{"'gráf jan00'!$A$1:$AK$41"}</definedName>
    <definedName name="FFVP4" localSheetId="16" hidden="1">{"'gráf jan00'!$A$1:$AK$41"}</definedName>
    <definedName name="FFVP4" localSheetId="14" hidden="1">{"'gráf jan00'!$A$1:$AK$41"}</definedName>
    <definedName name="FFVP4" localSheetId="13" hidden="1">{"'gráf jan00'!$A$1:$AK$41"}</definedName>
    <definedName name="FFVP4" localSheetId="11" hidden="1">{"'gráf jan00'!$A$1:$AK$41"}</definedName>
    <definedName name="FFVP4" localSheetId="10" hidden="1">{"'gráf jan00'!$A$1:$AK$41"}</definedName>
    <definedName name="FFVP4" localSheetId="9" hidden="1">{"'gráf jan00'!$A$1:$AK$41"}</definedName>
    <definedName name="FFVP4" localSheetId="8" hidden="1">{"'gráf jan00'!$A$1:$AK$41"}</definedName>
    <definedName name="FFVP4" localSheetId="7" hidden="1">{"'gráf jan00'!$A$1:$AK$41"}</definedName>
    <definedName name="FFVP4" localSheetId="33" hidden="1">{"'gráf jan00'!$A$1:$AK$41"}</definedName>
    <definedName name="FFVP4" localSheetId="32" hidden="1">{"'gráf jan00'!$A$1:$AK$41"}</definedName>
    <definedName name="FFVP4" localSheetId="31" hidden="1">{"'gráf jan00'!$A$1:$AK$41"}</definedName>
    <definedName name="FFVP4" localSheetId="29" hidden="1">{"'gráf jan00'!$A$1:$AK$41"}</definedName>
    <definedName name="FFVP4" localSheetId="28" hidden="1">{"'gráf jan00'!$A$1:$AK$41"}</definedName>
    <definedName name="FFVP4" localSheetId="27" hidden="1">{"'gráf jan00'!$A$1:$AK$41"}</definedName>
    <definedName name="FFVP4" localSheetId="24" hidden="1">{"'gráf jan00'!$A$1:$AK$41"}</definedName>
    <definedName name="FFVP4" localSheetId="26" hidden="1">{"'gráf jan00'!$A$1:$AK$41"}</definedName>
    <definedName name="FFVP4" localSheetId="23" hidden="1">{"'gráf jan00'!$A$1:$AK$41"}</definedName>
    <definedName name="FFVP4" localSheetId="22" hidden="1">{"'gráf jan00'!$A$1:$AK$41"}</definedName>
    <definedName name="FFVP4" localSheetId="19" hidden="1">{"'gráf jan00'!$A$1:$AK$41"}</definedName>
    <definedName name="FFVP4" localSheetId="21" hidden="1">{"'gráf jan00'!$A$1:$AK$41"}</definedName>
    <definedName name="FFVP4" localSheetId="20" hidden="1">{"'gráf jan00'!$A$1:$AK$41"}</definedName>
    <definedName name="FFVP4" localSheetId="18" hidden="1">{"'gráf jan00'!$A$1:$AK$41"}</definedName>
    <definedName name="FFVP4" localSheetId="17" hidden="1">{"'gráf jan00'!$A$1:$AK$41"}</definedName>
    <definedName name="FFVP4" localSheetId="15" hidden="1">{"'gráf jan00'!$A$1:$AK$41"}</definedName>
    <definedName name="FFVP4" localSheetId="12" hidden="1">{"'gráf jan00'!$A$1:$AK$41"}</definedName>
    <definedName name="FFVP4" localSheetId="38" hidden="1">{"'gráf jan00'!$A$1:$AK$41"}</definedName>
    <definedName name="FFVP4" localSheetId="37" hidden="1">{"'gráf jan00'!$A$1:$AK$41"}</definedName>
    <definedName name="FFVP4" localSheetId="36" hidden="1">{"'gráf jan00'!$A$1:$AK$41"}</definedName>
    <definedName name="FFVP4" localSheetId="34" hidden="1">{"'gráf jan00'!$A$1:$AK$41"}</definedName>
    <definedName name="FFVP4" localSheetId="35" hidden="1">{"'gráf jan00'!$A$1:$AK$41"}</definedName>
    <definedName name="FFVP4" localSheetId="30" hidden="1">{"'gráf jan00'!$A$1:$AK$41"}</definedName>
    <definedName name="FFVP4" hidden="1">{"'gráf jan00'!$A$1:$AK$41"}</definedName>
    <definedName name="ffvp43" localSheetId="25" hidden="1">{"'gráf jan00'!$A$1:$AK$41"}</definedName>
    <definedName name="ffvp43" localSheetId="16" hidden="1">{"'gráf jan00'!$A$1:$AK$41"}</definedName>
    <definedName name="ffvp43" localSheetId="14" hidden="1">{"'gráf jan00'!$A$1:$AK$41"}</definedName>
    <definedName name="ffvp43" localSheetId="13" hidden="1">{"'gráf jan00'!$A$1:$AK$41"}</definedName>
    <definedName name="ffvp43" localSheetId="11" hidden="1">{"'gráf jan00'!$A$1:$AK$41"}</definedName>
    <definedName name="ffvp43" localSheetId="10" hidden="1">{"'gráf jan00'!$A$1:$AK$41"}</definedName>
    <definedName name="ffvp43" localSheetId="9" hidden="1">{"'gráf jan00'!$A$1:$AK$41"}</definedName>
    <definedName name="ffvp43" localSheetId="8" hidden="1">{"'gráf jan00'!$A$1:$AK$41"}</definedName>
    <definedName name="ffvp43" localSheetId="7" hidden="1">{"'gráf jan00'!$A$1:$AK$41"}</definedName>
    <definedName name="ffvp43" localSheetId="33" hidden="1">{"'gráf jan00'!$A$1:$AK$41"}</definedName>
    <definedName name="ffvp43" localSheetId="32" hidden="1">{"'gráf jan00'!$A$1:$AK$41"}</definedName>
    <definedName name="ffvp43" localSheetId="31" hidden="1">{"'gráf jan00'!$A$1:$AK$41"}</definedName>
    <definedName name="ffvp43" localSheetId="29" hidden="1">{"'gráf jan00'!$A$1:$AK$41"}</definedName>
    <definedName name="ffvp43" localSheetId="28" hidden="1">{"'gráf jan00'!$A$1:$AK$41"}</definedName>
    <definedName name="ffvp43" localSheetId="27" hidden="1">{"'gráf jan00'!$A$1:$AK$41"}</definedName>
    <definedName name="ffvp43" localSheetId="24" hidden="1">{"'gráf jan00'!$A$1:$AK$41"}</definedName>
    <definedName name="ffvp43" localSheetId="26" hidden="1">{"'gráf jan00'!$A$1:$AK$41"}</definedName>
    <definedName name="ffvp43" localSheetId="23" hidden="1">{"'gráf jan00'!$A$1:$AK$41"}</definedName>
    <definedName name="ffvp43" localSheetId="22" hidden="1">{"'gráf jan00'!$A$1:$AK$41"}</definedName>
    <definedName name="ffvp43" localSheetId="19" hidden="1">{"'gráf jan00'!$A$1:$AK$41"}</definedName>
    <definedName name="ffvp43" localSheetId="21" hidden="1">{"'gráf jan00'!$A$1:$AK$41"}</definedName>
    <definedName name="ffvp43" localSheetId="20" hidden="1">{"'gráf jan00'!$A$1:$AK$41"}</definedName>
    <definedName name="ffvp43" localSheetId="18" hidden="1">{"'gráf jan00'!$A$1:$AK$41"}</definedName>
    <definedName name="ffvp43" localSheetId="17" hidden="1">{"'gráf jan00'!$A$1:$AK$41"}</definedName>
    <definedName name="ffvp43" localSheetId="15" hidden="1">{"'gráf jan00'!$A$1:$AK$41"}</definedName>
    <definedName name="ffvp43" localSheetId="12" hidden="1">{"'gráf jan00'!$A$1:$AK$41"}</definedName>
    <definedName name="ffvp43" localSheetId="38" hidden="1">{"'gráf jan00'!$A$1:$AK$41"}</definedName>
    <definedName name="ffvp43" localSheetId="37" hidden="1">{"'gráf jan00'!$A$1:$AK$41"}</definedName>
    <definedName name="ffvp43" localSheetId="36" hidden="1">{"'gráf jan00'!$A$1:$AK$41"}</definedName>
    <definedName name="ffvp43" localSheetId="34" hidden="1">{"'gráf jan00'!$A$1:$AK$41"}</definedName>
    <definedName name="ffvp43" localSheetId="35" hidden="1">{"'gráf jan00'!$A$1:$AK$41"}</definedName>
    <definedName name="ffvp43" localSheetId="30" hidden="1">{"'gráf jan00'!$A$1:$AK$41"}</definedName>
    <definedName name="ffvp43" hidden="1">{"'gráf jan00'!$A$1:$AK$41"}</definedName>
    <definedName name="FFVP5" localSheetId="25" hidden="1">{"'gráf jan00'!$A$1:$AK$41"}</definedName>
    <definedName name="FFVP5" localSheetId="16" hidden="1">{"'gráf jan00'!$A$1:$AK$41"}</definedName>
    <definedName name="FFVP5" localSheetId="14" hidden="1">{"'gráf jan00'!$A$1:$AK$41"}</definedName>
    <definedName name="FFVP5" localSheetId="13" hidden="1">{"'gráf jan00'!$A$1:$AK$41"}</definedName>
    <definedName name="FFVP5" localSheetId="11" hidden="1">{"'gráf jan00'!$A$1:$AK$41"}</definedName>
    <definedName name="FFVP5" localSheetId="10" hidden="1">{"'gráf jan00'!$A$1:$AK$41"}</definedName>
    <definedName name="FFVP5" localSheetId="9" hidden="1">{"'gráf jan00'!$A$1:$AK$41"}</definedName>
    <definedName name="FFVP5" localSheetId="8" hidden="1">{"'gráf jan00'!$A$1:$AK$41"}</definedName>
    <definedName name="FFVP5" localSheetId="7" hidden="1">{"'gráf jan00'!$A$1:$AK$41"}</definedName>
    <definedName name="FFVP5" localSheetId="33" hidden="1">{"'gráf jan00'!$A$1:$AK$41"}</definedName>
    <definedName name="FFVP5" localSheetId="32" hidden="1">{"'gráf jan00'!$A$1:$AK$41"}</definedName>
    <definedName name="FFVP5" localSheetId="31" hidden="1">{"'gráf jan00'!$A$1:$AK$41"}</definedName>
    <definedName name="FFVP5" localSheetId="29" hidden="1">{"'gráf jan00'!$A$1:$AK$41"}</definedName>
    <definedName name="FFVP5" localSheetId="28" hidden="1">{"'gráf jan00'!$A$1:$AK$41"}</definedName>
    <definedName name="FFVP5" localSheetId="27" hidden="1">{"'gráf jan00'!$A$1:$AK$41"}</definedName>
    <definedName name="FFVP5" localSheetId="24" hidden="1">{"'gráf jan00'!$A$1:$AK$41"}</definedName>
    <definedName name="FFVP5" localSheetId="26" hidden="1">{"'gráf jan00'!$A$1:$AK$41"}</definedName>
    <definedName name="FFVP5" localSheetId="23" hidden="1">{"'gráf jan00'!$A$1:$AK$41"}</definedName>
    <definedName name="FFVP5" localSheetId="22" hidden="1">{"'gráf jan00'!$A$1:$AK$41"}</definedName>
    <definedName name="FFVP5" localSheetId="19" hidden="1">{"'gráf jan00'!$A$1:$AK$41"}</definedName>
    <definedName name="FFVP5" localSheetId="21" hidden="1">{"'gráf jan00'!$A$1:$AK$41"}</definedName>
    <definedName name="FFVP5" localSheetId="20" hidden="1">{"'gráf jan00'!$A$1:$AK$41"}</definedName>
    <definedName name="FFVP5" localSheetId="18" hidden="1">{"'gráf jan00'!$A$1:$AK$41"}</definedName>
    <definedName name="FFVP5" localSheetId="17" hidden="1">{"'gráf jan00'!$A$1:$AK$41"}</definedName>
    <definedName name="FFVP5" localSheetId="15" hidden="1">{"'gráf jan00'!$A$1:$AK$41"}</definedName>
    <definedName name="FFVP5" localSheetId="12" hidden="1">{"'gráf jan00'!$A$1:$AK$41"}</definedName>
    <definedName name="FFVP5" localSheetId="38" hidden="1">{"'gráf jan00'!$A$1:$AK$41"}</definedName>
    <definedName name="FFVP5" localSheetId="37" hidden="1">{"'gráf jan00'!$A$1:$AK$41"}</definedName>
    <definedName name="FFVP5" localSheetId="36" hidden="1">{"'gráf jan00'!$A$1:$AK$41"}</definedName>
    <definedName name="FFVP5" localSheetId="34" hidden="1">{"'gráf jan00'!$A$1:$AK$41"}</definedName>
    <definedName name="FFVP5" localSheetId="35" hidden="1">{"'gráf jan00'!$A$1:$AK$41"}</definedName>
    <definedName name="FFVP5" localSheetId="30" hidden="1">{"'gráf jan00'!$A$1:$AK$41"}</definedName>
    <definedName name="FFVP5" hidden="1">{"'gráf jan00'!$A$1:$AK$41"}</definedName>
    <definedName name="FFVP6" localSheetId="25" hidden="1">{"'gráf jan00'!$A$1:$AK$41"}</definedName>
    <definedName name="FFVP6" localSheetId="16" hidden="1">{"'gráf jan00'!$A$1:$AK$41"}</definedName>
    <definedName name="FFVP6" localSheetId="14" hidden="1">{"'gráf jan00'!$A$1:$AK$41"}</definedName>
    <definedName name="FFVP6" localSheetId="13" hidden="1">{"'gráf jan00'!$A$1:$AK$41"}</definedName>
    <definedName name="FFVP6" localSheetId="11" hidden="1">{"'gráf jan00'!$A$1:$AK$41"}</definedName>
    <definedName name="FFVP6" localSheetId="10" hidden="1">{"'gráf jan00'!$A$1:$AK$41"}</definedName>
    <definedName name="FFVP6" localSheetId="9" hidden="1">{"'gráf jan00'!$A$1:$AK$41"}</definedName>
    <definedName name="FFVP6" localSheetId="8" hidden="1">{"'gráf jan00'!$A$1:$AK$41"}</definedName>
    <definedName name="FFVP6" localSheetId="7" hidden="1">{"'gráf jan00'!$A$1:$AK$41"}</definedName>
    <definedName name="FFVP6" localSheetId="33" hidden="1">{"'gráf jan00'!$A$1:$AK$41"}</definedName>
    <definedName name="FFVP6" localSheetId="32" hidden="1">{"'gráf jan00'!$A$1:$AK$41"}</definedName>
    <definedName name="FFVP6" localSheetId="31" hidden="1">{"'gráf jan00'!$A$1:$AK$41"}</definedName>
    <definedName name="FFVP6" localSheetId="29" hidden="1">{"'gráf jan00'!$A$1:$AK$41"}</definedName>
    <definedName name="FFVP6" localSheetId="28" hidden="1">{"'gráf jan00'!$A$1:$AK$41"}</definedName>
    <definedName name="FFVP6" localSheetId="27" hidden="1">{"'gráf jan00'!$A$1:$AK$41"}</definedName>
    <definedName name="FFVP6" localSheetId="24" hidden="1">{"'gráf jan00'!$A$1:$AK$41"}</definedName>
    <definedName name="FFVP6" localSheetId="26" hidden="1">{"'gráf jan00'!$A$1:$AK$41"}</definedName>
    <definedName name="FFVP6" localSheetId="23" hidden="1">{"'gráf jan00'!$A$1:$AK$41"}</definedName>
    <definedName name="FFVP6" localSheetId="22" hidden="1">{"'gráf jan00'!$A$1:$AK$41"}</definedName>
    <definedName name="FFVP6" localSheetId="19" hidden="1">{"'gráf jan00'!$A$1:$AK$41"}</definedName>
    <definedName name="FFVP6" localSheetId="21" hidden="1">{"'gráf jan00'!$A$1:$AK$41"}</definedName>
    <definedName name="FFVP6" localSheetId="20" hidden="1">{"'gráf jan00'!$A$1:$AK$41"}</definedName>
    <definedName name="FFVP6" localSheetId="18" hidden="1">{"'gráf jan00'!$A$1:$AK$41"}</definedName>
    <definedName name="FFVP6" localSheetId="17" hidden="1">{"'gráf jan00'!$A$1:$AK$41"}</definedName>
    <definedName name="FFVP6" localSheetId="15" hidden="1">{"'gráf jan00'!$A$1:$AK$41"}</definedName>
    <definedName name="FFVP6" localSheetId="12" hidden="1">{"'gráf jan00'!$A$1:$AK$41"}</definedName>
    <definedName name="FFVP6" localSheetId="38" hidden="1">{"'gráf jan00'!$A$1:$AK$41"}</definedName>
    <definedName name="FFVP6" localSheetId="37" hidden="1">{"'gráf jan00'!$A$1:$AK$41"}</definedName>
    <definedName name="FFVP6" localSheetId="36" hidden="1">{"'gráf jan00'!$A$1:$AK$41"}</definedName>
    <definedName name="FFVP6" localSheetId="34" hidden="1">{"'gráf jan00'!$A$1:$AK$41"}</definedName>
    <definedName name="FFVP6" localSheetId="35" hidden="1">{"'gráf jan00'!$A$1:$AK$41"}</definedName>
    <definedName name="FFVP6" localSheetId="30" hidden="1">{"'gráf jan00'!$A$1:$AK$41"}</definedName>
    <definedName name="FFVP6" hidden="1">{"'gráf jan00'!$A$1:$AK$41"}</definedName>
    <definedName name="FFVP7" localSheetId="25" hidden="1">{"'gráf jan00'!$A$1:$AK$41"}</definedName>
    <definedName name="FFVP7" localSheetId="16" hidden="1">{"'gráf jan00'!$A$1:$AK$41"}</definedName>
    <definedName name="FFVP7" localSheetId="14" hidden="1">{"'gráf jan00'!$A$1:$AK$41"}</definedName>
    <definedName name="FFVP7" localSheetId="13" hidden="1">{"'gráf jan00'!$A$1:$AK$41"}</definedName>
    <definedName name="FFVP7" localSheetId="11" hidden="1">{"'gráf jan00'!$A$1:$AK$41"}</definedName>
    <definedName name="FFVP7" localSheetId="10" hidden="1">{"'gráf jan00'!$A$1:$AK$41"}</definedName>
    <definedName name="FFVP7" localSheetId="9" hidden="1">{"'gráf jan00'!$A$1:$AK$41"}</definedName>
    <definedName name="FFVP7" localSheetId="8" hidden="1">{"'gráf jan00'!$A$1:$AK$41"}</definedName>
    <definedName name="FFVP7" localSheetId="7" hidden="1">{"'gráf jan00'!$A$1:$AK$41"}</definedName>
    <definedName name="FFVP7" localSheetId="33" hidden="1">{"'gráf jan00'!$A$1:$AK$41"}</definedName>
    <definedName name="FFVP7" localSheetId="32" hidden="1">{"'gráf jan00'!$A$1:$AK$41"}</definedName>
    <definedName name="FFVP7" localSheetId="31" hidden="1">{"'gráf jan00'!$A$1:$AK$41"}</definedName>
    <definedName name="FFVP7" localSheetId="29" hidden="1">{"'gráf jan00'!$A$1:$AK$41"}</definedName>
    <definedName name="FFVP7" localSheetId="28" hidden="1">{"'gráf jan00'!$A$1:$AK$41"}</definedName>
    <definedName name="FFVP7" localSheetId="27" hidden="1">{"'gráf jan00'!$A$1:$AK$41"}</definedName>
    <definedName name="FFVP7" localSheetId="24" hidden="1">{"'gráf jan00'!$A$1:$AK$41"}</definedName>
    <definedName name="FFVP7" localSheetId="26" hidden="1">{"'gráf jan00'!$A$1:$AK$41"}</definedName>
    <definedName name="FFVP7" localSheetId="23" hidden="1">{"'gráf jan00'!$A$1:$AK$41"}</definedName>
    <definedName name="FFVP7" localSheetId="22" hidden="1">{"'gráf jan00'!$A$1:$AK$41"}</definedName>
    <definedName name="FFVP7" localSheetId="19" hidden="1">{"'gráf jan00'!$A$1:$AK$41"}</definedName>
    <definedName name="FFVP7" localSheetId="21" hidden="1">{"'gráf jan00'!$A$1:$AK$41"}</definedName>
    <definedName name="FFVP7" localSheetId="20" hidden="1">{"'gráf jan00'!$A$1:$AK$41"}</definedName>
    <definedName name="FFVP7" localSheetId="18" hidden="1">{"'gráf jan00'!$A$1:$AK$41"}</definedName>
    <definedName name="FFVP7" localSheetId="17" hidden="1">{"'gráf jan00'!$A$1:$AK$41"}</definedName>
    <definedName name="FFVP7" localSheetId="15" hidden="1">{"'gráf jan00'!$A$1:$AK$41"}</definedName>
    <definedName name="FFVP7" localSheetId="12" hidden="1">{"'gráf jan00'!$A$1:$AK$41"}</definedName>
    <definedName name="FFVP7" localSheetId="38" hidden="1">{"'gráf jan00'!$A$1:$AK$41"}</definedName>
    <definedName name="FFVP7" localSheetId="37" hidden="1">{"'gráf jan00'!$A$1:$AK$41"}</definedName>
    <definedName name="FFVP7" localSheetId="36" hidden="1">{"'gráf jan00'!$A$1:$AK$41"}</definedName>
    <definedName name="FFVP7" localSheetId="34" hidden="1">{"'gráf jan00'!$A$1:$AK$41"}</definedName>
    <definedName name="FFVP7" localSheetId="35" hidden="1">{"'gráf jan00'!$A$1:$AK$41"}</definedName>
    <definedName name="FFVP7" localSheetId="30" hidden="1">{"'gráf jan00'!$A$1:$AK$41"}</definedName>
    <definedName name="FFVP7" hidden="1">{"'gráf jan00'!$A$1:$AK$41"}</definedName>
    <definedName name="FFVP8" localSheetId="25" hidden="1">{"'gráf jan00'!$A$1:$AK$41"}</definedName>
    <definedName name="FFVP8" localSheetId="16" hidden="1">{"'gráf jan00'!$A$1:$AK$41"}</definedName>
    <definedName name="FFVP8" localSheetId="14" hidden="1">{"'gráf jan00'!$A$1:$AK$41"}</definedName>
    <definedName name="FFVP8" localSheetId="13" hidden="1">{"'gráf jan00'!$A$1:$AK$41"}</definedName>
    <definedName name="FFVP8" localSheetId="11" hidden="1">{"'gráf jan00'!$A$1:$AK$41"}</definedName>
    <definedName name="FFVP8" localSheetId="10" hidden="1">{"'gráf jan00'!$A$1:$AK$41"}</definedName>
    <definedName name="FFVP8" localSheetId="9" hidden="1">{"'gráf jan00'!$A$1:$AK$41"}</definedName>
    <definedName name="FFVP8" localSheetId="8" hidden="1">{"'gráf jan00'!$A$1:$AK$41"}</definedName>
    <definedName name="FFVP8" localSheetId="7" hidden="1">{"'gráf jan00'!$A$1:$AK$41"}</definedName>
    <definedName name="FFVP8" localSheetId="33" hidden="1">{"'gráf jan00'!$A$1:$AK$41"}</definedName>
    <definedName name="FFVP8" localSheetId="32" hidden="1">{"'gráf jan00'!$A$1:$AK$41"}</definedName>
    <definedName name="FFVP8" localSheetId="31" hidden="1">{"'gráf jan00'!$A$1:$AK$41"}</definedName>
    <definedName name="FFVP8" localSheetId="29" hidden="1">{"'gráf jan00'!$A$1:$AK$41"}</definedName>
    <definedName name="FFVP8" localSheetId="28" hidden="1">{"'gráf jan00'!$A$1:$AK$41"}</definedName>
    <definedName name="FFVP8" localSheetId="27" hidden="1">{"'gráf jan00'!$A$1:$AK$41"}</definedName>
    <definedName name="FFVP8" localSheetId="24" hidden="1">{"'gráf jan00'!$A$1:$AK$41"}</definedName>
    <definedName name="FFVP8" localSheetId="26" hidden="1">{"'gráf jan00'!$A$1:$AK$41"}</definedName>
    <definedName name="FFVP8" localSheetId="23" hidden="1">{"'gráf jan00'!$A$1:$AK$41"}</definedName>
    <definedName name="FFVP8" localSheetId="22" hidden="1">{"'gráf jan00'!$A$1:$AK$41"}</definedName>
    <definedName name="FFVP8" localSheetId="19" hidden="1">{"'gráf jan00'!$A$1:$AK$41"}</definedName>
    <definedName name="FFVP8" localSheetId="21" hidden="1">{"'gráf jan00'!$A$1:$AK$41"}</definedName>
    <definedName name="FFVP8" localSheetId="20" hidden="1">{"'gráf jan00'!$A$1:$AK$41"}</definedName>
    <definedName name="FFVP8" localSheetId="18" hidden="1">{"'gráf jan00'!$A$1:$AK$41"}</definedName>
    <definedName name="FFVP8" localSheetId="17" hidden="1">{"'gráf jan00'!$A$1:$AK$41"}</definedName>
    <definedName name="FFVP8" localSheetId="15" hidden="1">{"'gráf jan00'!$A$1:$AK$41"}</definedName>
    <definedName name="FFVP8" localSheetId="12" hidden="1">{"'gráf jan00'!$A$1:$AK$41"}</definedName>
    <definedName name="FFVP8" localSheetId="38" hidden="1">{"'gráf jan00'!$A$1:$AK$41"}</definedName>
    <definedName name="FFVP8" localSheetId="37" hidden="1">{"'gráf jan00'!$A$1:$AK$41"}</definedName>
    <definedName name="FFVP8" localSheetId="36" hidden="1">{"'gráf jan00'!$A$1:$AK$41"}</definedName>
    <definedName name="FFVP8" localSheetId="34" hidden="1">{"'gráf jan00'!$A$1:$AK$41"}</definedName>
    <definedName name="FFVP8" localSheetId="35" hidden="1">{"'gráf jan00'!$A$1:$AK$41"}</definedName>
    <definedName name="FFVP8" localSheetId="30" hidden="1">{"'gráf jan00'!$A$1:$AK$41"}</definedName>
    <definedName name="FFVP8" hidden="1">{"'gráf jan00'!$A$1:$AK$41"}</definedName>
    <definedName name="FFVP9" localSheetId="25" hidden="1">{"'gráf jan00'!$A$1:$AK$41"}</definedName>
    <definedName name="FFVP9" localSheetId="16" hidden="1">{"'gráf jan00'!$A$1:$AK$41"}</definedName>
    <definedName name="FFVP9" localSheetId="14" hidden="1">{"'gráf jan00'!$A$1:$AK$41"}</definedName>
    <definedName name="FFVP9" localSheetId="13" hidden="1">{"'gráf jan00'!$A$1:$AK$41"}</definedName>
    <definedName name="FFVP9" localSheetId="11" hidden="1">{"'gráf jan00'!$A$1:$AK$41"}</definedName>
    <definedName name="FFVP9" localSheetId="10" hidden="1">{"'gráf jan00'!$A$1:$AK$41"}</definedName>
    <definedName name="FFVP9" localSheetId="9" hidden="1">{"'gráf jan00'!$A$1:$AK$41"}</definedName>
    <definedName name="FFVP9" localSheetId="8" hidden="1">{"'gráf jan00'!$A$1:$AK$41"}</definedName>
    <definedName name="FFVP9" localSheetId="7" hidden="1">{"'gráf jan00'!$A$1:$AK$41"}</definedName>
    <definedName name="FFVP9" localSheetId="33" hidden="1">{"'gráf jan00'!$A$1:$AK$41"}</definedName>
    <definedName name="FFVP9" localSheetId="32" hidden="1">{"'gráf jan00'!$A$1:$AK$41"}</definedName>
    <definedName name="FFVP9" localSheetId="31" hidden="1">{"'gráf jan00'!$A$1:$AK$41"}</definedName>
    <definedName name="FFVP9" localSheetId="29" hidden="1">{"'gráf jan00'!$A$1:$AK$41"}</definedName>
    <definedName name="FFVP9" localSheetId="28" hidden="1">{"'gráf jan00'!$A$1:$AK$41"}</definedName>
    <definedName name="FFVP9" localSheetId="27" hidden="1">{"'gráf jan00'!$A$1:$AK$41"}</definedName>
    <definedName name="FFVP9" localSheetId="24" hidden="1">{"'gráf jan00'!$A$1:$AK$41"}</definedName>
    <definedName name="FFVP9" localSheetId="26" hidden="1">{"'gráf jan00'!$A$1:$AK$41"}</definedName>
    <definedName name="FFVP9" localSheetId="23" hidden="1">{"'gráf jan00'!$A$1:$AK$41"}</definedName>
    <definedName name="FFVP9" localSheetId="22" hidden="1">{"'gráf jan00'!$A$1:$AK$41"}</definedName>
    <definedName name="FFVP9" localSheetId="19" hidden="1">{"'gráf jan00'!$A$1:$AK$41"}</definedName>
    <definedName name="FFVP9" localSheetId="21" hidden="1">{"'gráf jan00'!$A$1:$AK$41"}</definedName>
    <definedName name="FFVP9" localSheetId="20" hidden="1">{"'gráf jan00'!$A$1:$AK$41"}</definedName>
    <definedName name="FFVP9" localSheetId="18" hidden="1">{"'gráf jan00'!$A$1:$AK$41"}</definedName>
    <definedName name="FFVP9" localSheetId="17" hidden="1">{"'gráf jan00'!$A$1:$AK$41"}</definedName>
    <definedName name="FFVP9" localSheetId="15" hidden="1">{"'gráf jan00'!$A$1:$AK$41"}</definedName>
    <definedName name="FFVP9" localSheetId="12" hidden="1">{"'gráf jan00'!$A$1:$AK$41"}</definedName>
    <definedName name="FFVP9" localSheetId="38" hidden="1">{"'gráf jan00'!$A$1:$AK$41"}</definedName>
    <definedName name="FFVP9" localSheetId="37" hidden="1">{"'gráf jan00'!$A$1:$AK$41"}</definedName>
    <definedName name="FFVP9" localSheetId="36" hidden="1">{"'gráf jan00'!$A$1:$AK$41"}</definedName>
    <definedName name="FFVP9" localSheetId="34" hidden="1">{"'gráf jan00'!$A$1:$AK$41"}</definedName>
    <definedName name="FFVP9" localSheetId="35" hidden="1">{"'gráf jan00'!$A$1:$AK$41"}</definedName>
    <definedName name="FFVP9" localSheetId="30" hidden="1">{"'gráf jan00'!$A$1:$AK$41"}</definedName>
    <definedName name="FFVP9" hidden="1">{"'gráf jan00'!$A$1:$AK$41"}</definedName>
    <definedName name="fgfsgrgq" localSheetId="25" hidden="1">{"'REL CUSTODIF'!$B$1:$H$72"}</definedName>
    <definedName name="fgfsgrgq" localSheetId="16" hidden="1">{"'REL CUSTODIF'!$B$1:$H$72"}</definedName>
    <definedName name="fgfsgrgq" localSheetId="14" hidden="1">{"'REL CUSTODIF'!$B$1:$H$72"}</definedName>
    <definedName name="fgfsgrgq" localSheetId="13" hidden="1">{"'REL CUSTODIF'!$B$1:$H$72"}</definedName>
    <definedName name="fgfsgrgq" localSheetId="11" hidden="1">{"'REL CUSTODIF'!$B$1:$H$72"}</definedName>
    <definedName name="fgfsgrgq" localSheetId="10" hidden="1">{"'REL CUSTODIF'!$B$1:$H$72"}</definedName>
    <definedName name="fgfsgrgq" localSheetId="9" hidden="1">{"'REL CUSTODIF'!$B$1:$H$72"}</definedName>
    <definedName name="fgfsgrgq" localSheetId="8" hidden="1">{"'REL CUSTODIF'!$B$1:$H$72"}</definedName>
    <definedName name="fgfsgrgq" localSheetId="7" hidden="1">{"'REL CUSTODIF'!$B$1:$H$72"}</definedName>
    <definedName name="fgfsgrgq" localSheetId="33" hidden="1">{"'REL CUSTODIF'!$B$1:$H$72"}</definedName>
    <definedName name="fgfsgrgq" localSheetId="32" hidden="1">{"'REL CUSTODIF'!$B$1:$H$72"}</definedName>
    <definedName name="fgfsgrgq" localSheetId="31" hidden="1">{"'REL CUSTODIF'!$B$1:$H$72"}</definedName>
    <definedName name="fgfsgrgq" localSheetId="29" hidden="1">{"'REL CUSTODIF'!$B$1:$H$72"}</definedName>
    <definedName name="fgfsgrgq" localSheetId="28" hidden="1">{"'REL CUSTODIF'!$B$1:$H$72"}</definedName>
    <definedName name="fgfsgrgq" localSheetId="27" hidden="1">{"'REL CUSTODIF'!$B$1:$H$72"}</definedName>
    <definedName name="fgfsgrgq" localSheetId="24" hidden="1">{"'REL CUSTODIF'!$B$1:$H$72"}</definedName>
    <definedName name="fgfsgrgq" localSheetId="26" hidden="1">{"'REL CUSTODIF'!$B$1:$H$72"}</definedName>
    <definedName name="fgfsgrgq" localSheetId="23" hidden="1">{"'REL CUSTODIF'!$B$1:$H$72"}</definedName>
    <definedName name="fgfsgrgq" localSheetId="22" hidden="1">{"'REL CUSTODIF'!$B$1:$H$72"}</definedName>
    <definedName name="fgfsgrgq" localSheetId="19" hidden="1">{"'REL CUSTODIF'!$B$1:$H$72"}</definedName>
    <definedName name="fgfsgrgq" localSheetId="21" hidden="1">{"'REL CUSTODIF'!$B$1:$H$72"}</definedName>
    <definedName name="fgfsgrgq" localSheetId="20" hidden="1">{"'REL CUSTODIF'!$B$1:$H$72"}</definedName>
    <definedName name="fgfsgrgq" localSheetId="18" hidden="1">{"'REL CUSTODIF'!$B$1:$H$72"}</definedName>
    <definedName name="fgfsgrgq" localSheetId="17" hidden="1">{"'REL CUSTODIF'!$B$1:$H$72"}</definedName>
    <definedName name="fgfsgrgq" localSheetId="15" hidden="1">{"'REL CUSTODIF'!$B$1:$H$72"}</definedName>
    <definedName name="fgfsgrgq" localSheetId="12" hidden="1">{"'REL CUSTODIF'!$B$1:$H$72"}</definedName>
    <definedName name="fgfsgrgq" localSheetId="38" hidden="1">{"'REL CUSTODIF'!$B$1:$H$72"}</definedName>
    <definedName name="fgfsgrgq" localSheetId="37" hidden="1">{"'REL CUSTODIF'!$B$1:$H$72"}</definedName>
    <definedName name="fgfsgrgq" localSheetId="36" hidden="1">{"'REL CUSTODIF'!$B$1:$H$72"}</definedName>
    <definedName name="fgfsgrgq" localSheetId="34" hidden="1">{"'REL CUSTODIF'!$B$1:$H$72"}</definedName>
    <definedName name="fgfsgrgq" localSheetId="35" hidden="1">{"'REL CUSTODIF'!$B$1:$H$72"}</definedName>
    <definedName name="fgfsgrgq" localSheetId="30" hidden="1">{"'REL CUSTODIF'!$B$1:$H$72"}</definedName>
    <definedName name="fgfsgrgq" hidden="1">{"'REL CUSTODIF'!$B$1:$H$72"}</definedName>
    <definedName name="fGolpes1">#REF!</definedName>
    <definedName name="fGolpes1.Count">#REF!</definedName>
    <definedName name="fGolpes2">#REF!</definedName>
    <definedName name="fGolpes2.Count">#REF!</definedName>
    <definedName name="fGolpes3">#REF!</definedName>
    <definedName name="fGolpes3.Count">#REF!</definedName>
    <definedName name="fgs" localSheetId="25" hidden="1">{"'gráf jan00'!$A$1:$AK$41"}</definedName>
    <definedName name="fgs" localSheetId="16" hidden="1">{"'gráf jan00'!$A$1:$AK$41"}</definedName>
    <definedName name="fgs" localSheetId="14" hidden="1">{"'gráf jan00'!$A$1:$AK$41"}</definedName>
    <definedName name="fgs" localSheetId="13" hidden="1">{"'gráf jan00'!$A$1:$AK$41"}</definedName>
    <definedName name="fgs" localSheetId="11" hidden="1">{"'gráf jan00'!$A$1:$AK$41"}</definedName>
    <definedName name="fgs" localSheetId="10" hidden="1">{"'gráf jan00'!$A$1:$AK$41"}</definedName>
    <definedName name="fgs" localSheetId="9" hidden="1">{"'gráf jan00'!$A$1:$AK$41"}</definedName>
    <definedName name="fgs" localSheetId="8" hidden="1">{"'gráf jan00'!$A$1:$AK$41"}</definedName>
    <definedName name="fgs" localSheetId="7" hidden="1">{"'gráf jan00'!$A$1:$AK$41"}</definedName>
    <definedName name="fgs" localSheetId="33" hidden="1">{"'gráf jan00'!$A$1:$AK$41"}</definedName>
    <definedName name="fgs" localSheetId="32" hidden="1">{"'gráf jan00'!$A$1:$AK$41"}</definedName>
    <definedName name="fgs" localSheetId="31" hidden="1">{"'gráf jan00'!$A$1:$AK$41"}</definedName>
    <definedName name="fgs" localSheetId="29" hidden="1">{"'gráf jan00'!$A$1:$AK$41"}</definedName>
    <definedName name="fgs" localSheetId="28" hidden="1">{"'gráf jan00'!$A$1:$AK$41"}</definedName>
    <definedName name="fgs" localSheetId="27" hidden="1">{"'gráf jan00'!$A$1:$AK$41"}</definedName>
    <definedName name="fgs" localSheetId="24" hidden="1">{"'gráf jan00'!$A$1:$AK$41"}</definedName>
    <definedName name="fgs" localSheetId="26" hidden="1">{"'gráf jan00'!$A$1:$AK$41"}</definedName>
    <definedName name="fgs" localSheetId="23" hidden="1">{"'gráf jan00'!$A$1:$AK$41"}</definedName>
    <definedName name="fgs" localSheetId="22" hidden="1">{"'gráf jan00'!$A$1:$AK$41"}</definedName>
    <definedName name="fgs" localSheetId="19" hidden="1">{"'gráf jan00'!$A$1:$AK$41"}</definedName>
    <definedName name="fgs" localSheetId="21" hidden="1">{"'gráf jan00'!$A$1:$AK$41"}</definedName>
    <definedName name="fgs" localSheetId="20" hidden="1">{"'gráf jan00'!$A$1:$AK$41"}</definedName>
    <definedName name="fgs" localSheetId="18" hidden="1">{"'gráf jan00'!$A$1:$AK$41"}</definedName>
    <definedName name="fgs" localSheetId="17" hidden="1">{"'gráf jan00'!$A$1:$AK$41"}</definedName>
    <definedName name="fgs" localSheetId="15" hidden="1">{"'gráf jan00'!$A$1:$AK$41"}</definedName>
    <definedName name="fgs" localSheetId="12" hidden="1">{"'gráf jan00'!$A$1:$AK$41"}</definedName>
    <definedName name="fgs" localSheetId="38" hidden="1">{"'gráf jan00'!$A$1:$AK$41"}</definedName>
    <definedName name="fgs" localSheetId="37" hidden="1">{"'gráf jan00'!$A$1:$AK$41"}</definedName>
    <definedName name="fgs" localSheetId="36" hidden="1">{"'gráf jan00'!$A$1:$AK$41"}</definedName>
    <definedName name="fgs" localSheetId="34" hidden="1">{"'gráf jan00'!$A$1:$AK$41"}</definedName>
    <definedName name="fgs" localSheetId="35" hidden="1">{"'gráf jan00'!$A$1:$AK$41"}</definedName>
    <definedName name="fgs" localSheetId="30" hidden="1">{"'gráf jan00'!$A$1:$AK$41"}</definedName>
    <definedName name="fgs" hidden="1">{"'gráf jan00'!$A$1:$AK$41"}</definedName>
    <definedName name="FGV">#REF!</definedName>
    <definedName name="FGVC">#REF!</definedName>
    <definedName name="fgwg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HDZ" localSheetId="25" hidden="1">{"'gráf jan00'!$A$1:$AK$41"}</definedName>
    <definedName name="FHDZ" localSheetId="16" hidden="1">{"'gráf jan00'!$A$1:$AK$41"}</definedName>
    <definedName name="FHDZ" localSheetId="14" hidden="1">{"'gráf jan00'!$A$1:$AK$41"}</definedName>
    <definedName name="FHDZ" localSheetId="13" hidden="1">{"'gráf jan00'!$A$1:$AK$41"}</definedName>
    <definedName name="FHDZ" localSheetId="11" hidden="1">{"'gráf jan00'!$A$1:$AK$41"}</definedName>
    <definedName name="FHDZ" localSheetId="10" hidden="1">{"'gráf jan00'!$A$1:$AK$41"}</definedName>
    <definedName name="FHDZ" localSheetId="9" hidden="1">{"'gráf jan00'!$A$1:$AK$41"}</definedName>
    <definedName name="FHDZ" localSheetId="8" hidden="1">{"'gráf jan00'!$A$1:$AK$41"}</definedName>
    <definedName name="FHDZ" localSheetId="7" hidden="1">{"'gráf jan00'!$A$1:$AK$41"}</definedName>
    <definedName name="FHDZ" localSheetId="33" hidden="1">{"'gráf jan00'!$A$1:$AK$41"}</definedName>
    <definedName name="FHDZ" localSheetId="32" hidden="1">{"'gráf jan00'!$A$1:$AK$41"}</definedName>
    <definedName name="FHDZ" localSheetId="31" hidden="1">{"'gráf jan00'!$A$1:$AK$41"}</definedName>
    <definedName name="FHDZ" localSheetId="29" hidden="1">{"'gráf jan00'!$A$1:$AK$41"}</definedName>
    <definedName name="FHDZ" localSheetId="28" hidden="1">{"'gráf jan00'!$A$1:$AK$41"}</definedName>
    <definedName name="FHDZ" localSheetId="27" hidden="1">{"'gráf jan00'!$A$1:$AK$41"}</definedName>
    <definedName name="FHDZ" localSheetId="24" hidden="1">{"'gráf jan00'!$A$1:$AK$41"}</definedName>
    <definedName name="FHDZ" localSheetId="26" hidden="1">{"'gráf jan00'!$A$1:$AK$41"}</definedName>
    <definedName name="FHDZ" localSheetId="23" hidden="1">{"'gráf jan00'!$A$1:$AK$41"}</definedName>
    <definedName name="FHDZ" localSheetId="22" hidden="1">{"'gráf jan00'!$A$1:$AK$41"}</definedName>
    <definedName name="FHDZ" localSheetId="19" hidden="1">{"'gráf jan00'!$A$1:$AK$41"}</definedName>
    <definedName name="FHDZ" localSheetId="21" hidden="1">{"'gráf jan00'!$A$1:$AK$41"}</definedName>
    <definedName name="FHDZ" localSheetId="20" hidden="1">{"'gráf jan00'!$A$1:$AK$41"}</definedName>
    <definedName name="FHDZ" localSheetId="18" hidden="1">{"'gráf jan00'!$A$1:$AK$41"}</definedName>
    <definedName name="FHDZ" localSheetId="17" hidden="1">{"'gráf jan00'!$A$1:$AK$41"}</definedName>
    <definedName name="FHDZ" localSheetId="15" hidden="1">{"'gráf jan00'!$A$1:$AK$41"}</definedName>
    <definedName name="FHDZ" localSheetId="12" hidden="1">{"'gráf jan00'!$A$1:$AK$41"}</definedName>
    <definedName name="FHDZ" localSheetId="38" hidden="1">{"'gráf jan00'!$A$1:$AK$41"}</definedName>
    <definedName name="FHDZ" localSheetId="37" hidden="1">{"'gráf jan00'!$A$1:$AK$41"}</definedName>
    <definedName name="FHDZ" localSheetId="36" hidden="1">{"'gráf jan00'!$A$1:$AK$41"}</definedName>
    <definedName name="FHDZ" localSheetId="34" hidden="1">{"'gráf jan00'!$A$1:$AK$41"}</definedName>
    <definedName name="FHDZ" localSheetId="35" hidden="1">{"'gráf jan00'!$A$1:$AK$41"}</definedName>
    <definedName name="FHDZ" localSheetId="30" hidden="1">{"'gráf jan00'!$A$1:$AK$41"}</definedName>
    <definedName name="FHDZ" hidden="1">{"'gráf jan00'!$A$1:$AK$41"}</definedName>
    <definedName name="fica">#REF!</definedName>
    <definedName name="ficam">#REF!</definedName>
    <definedName name="Figura" localSheetId="25">OFFSET(#REF!,MATCH(#REF!,[0]!ListaFotos,0)-1,0,1,1)</definedName>
    <definedName name="Figura" localSheetId="16">OFFSET(#REF!,MATCH(#REF!,[0]!ListaFotos,0)-1,0,1,1)</definedName>
    <definedName name="Figura" localSheetId="14">OFFSET(#REF!,MATCH(#REF!,[0]!ListaFotos,0)-1,0,1,1)</definedName>
    <definedName name="Figura" localSheetId="13">OFFSET(#REF!,MATCH(#REF!,[0]!ListaFotos,0)-1,0,1,1)</definedName>
    <definedName name="Figura" localSheetId="11">OFFSET(#REF!,MATCH(#REF!,[0]!ListaFotos,0)-1,0,1,1)</definedName>
    <definedName name="Figura" localSheetId="10">OFFSET(#REF!,MATCH(#REF!,[0]!ListaFotos,0)-1,0,1,1)</definedName>
    <definedName name="Figura" localSheetId="9">OFFSET(#REF!,MATCH(#REF!,[0]!ListaFotos,0)-1,0,1,1)</definedName>
    <definedName name="Figura" localSheetId="8">OFFSET(#REF!,MATCH(#REF!,[0]!ListaFotos,0)-1,0,1,1)</definedName>
    <definedName name="Figura" localSheetId="7">OFFSET(#REF!,MATCH(#REF!,[0]!ListaFotos,0)-1,0,1,1)</definedName>
    <definedName name="Figura" localSheetId="33">OFFSET(#REF!,MATCH(#REF!,[0]!ListaFotos,0)-1,0,1,1)</definedName>
    <definedName name="Figura" localSheetId="32">OFFSET(#REF!,MATCH(#REF!,[0]!ListaFotos,0)-1,0,1,1)</definedName>
    <definedName name="Figura" localSheetId="31">OFFSET(#REF!,MATCH(#REF!,[0]!ListaFotos,0)-1,0,1,1)</definedName>
    <definedName name="Figura" localSheetId="29">OFFSET(#REF!,MATCH(#REF!,[0]!ListaFotos,0)-1,0,1,1)</definedName>
    <definedName name="Figura" localSheetId="28">OFFSET(#REF!,MATCH(#REF!,[0]!ListaFotos,0)-1,0,1,1)</definedName>
    <definedName name="Figura" localSheetId="27">OFFSET(#REF!,MATCH(#REF!,[0]!ListaFotos,0)-1,0,1,1)</definedName>
    <definedName name="Figura" localSheetId="24">OFFSET(#REF!,MATCH(#REF!,[0]!ListaFotos,0)-1,0,1,1)</definedName>
    <definedName name="Figura" localSheetId="26">OFFSET(#REF!,MATCH(#REF!,ListaFotos,0)-1,0,1,1)</definedName>
    <definedName name="Figura" localSheetId="23">OFFSET(#REF!,MATCH(#REF!,[0]!ListaFotos,0)-1,0,1,1)</definedName>
    <definedName name="Figura" localSheetId="22">OFFSET(#REF!,MATCH(#REF!,[0]!ListaFotos,0)-1,0,1,1)</definedName>
    <definedName name="Figura" localSheetId="19">OFFSET(#REF!,MATCH(#REF!,[0]!ListaFotos,0)-1,0,1,1)</definedName>
    <definedName name="Figura" localSheetId="21">OFFSET(#REF!,MATCH(#REF!,[0]!ListaFotos,0)-1,0,1,1)</definedName>
    <definedName name="Figura" localSheetId="20">OFFSET(#REF!,MATCH(#REF!,[0]!ListaFotos,0)-1,0,1,1)</definedName>
    <definedName name="Figura" localSheetId="18">OFFSET(#REF!,MATCH(#REF!,[0]!ListaFotos,0)-1,0,1,1)</definedName>
    <definedName name="Figura" localSheetId="17">OFFSET(#REF!,MATCH(#REF!,[0]!ListaFotos,0)-1,0,1,1)</definedName>
    <definedName name="Figura" localSheetId="15">OFFSET(#REF!,MATCH(#REF!,[0]!ListaFotos,0)-1,0,1,1)</definedName>
    <definedName name="Figura" localSheetId="12">OFFSET(#REF!,MATCH(#REF!,[0]!ListaFotos,0)-1,0,1,1)</definedName>
    <definedName name="Figura" localSheetId="38">OFFSET(#REF!,MATCH(#REF!,[0]!ListaFotos,0)-1,0,1,1)</definedName>
    <definedName name="Figura" localSheetId="37">OFFSET(#REF!,MATCH(#REF!,[0]!ListaFotos,0)-1,0,1,1)</definedName>
    <definedName name="Figura" localSheetId="36">OFFSET(#REF!,MATCH(#REF!,[0]!ListaFotos,0)-1,0,1,1)</definedName>
    <definedName name="Figura" localSheetId="34">OFFSET(#REF!,MATCH(#REF!,[0]!ListaFotos,0)-1,0,1,1)</definedName>
    <definedName name="Figura" localSheetId="35">OFFSET(#REF!,MATCH(#REF!,[0]!ListaFotos,0)-1,0,1,1)</definedName>
    <definedName name="Figura" localSheetId="30">OFFSET(#REF!,MATCH(#REF!,[0]!ListaFotos,0)-1,0,1,1)</definedName>
    <definedName name="Figura">OFFSET(#REF!,MATCH(#REF!,ListaFotos,0)-1,0,1,1)</definedName>
    <definedName name="filePath">#REF!</definedName>
    <definedName name="fill" hidden="1">#REF!</definedName>
    <definedName name="FIL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g">#REF!</definedName>
    <definedName name="fin">#REF!</definedName>
    <definedName name="FINA2" localSheetId="4">[22]TABELAS!#REF!</definedName>
    <definedName name="FINA2" localSheetId="5">[22]TABELAS!#REF!</definedName>
    <definedName name="FINA2" localSheetId="2">[22]TABELAS!#REF!</definedName>
    <definedName name="FINA2" localSheetId="25">[22]TABELAS!#REF!</definedName>
    <definedName name="FINA2" localSheetId="16">[22]TABELAS!#REF!</definedName>
    <definedName name="FINA2" localSheetId="14">[22]TABELAS!#REF!</definedName>
    <definedName name="FINA2" localSheetId="13">[22]TABELAS!#REF!</definedName>
    <definedName name="FINA2" localSheetId="11">[22]TABELAS!#REF!</definedName>
    <definedName name="FINA2" localSheetId="10">[22]TABELAS!#REF!</definedName>
    <definedName name="FINA2" localSheetId="9">[22]TABELAS!#REF!</definedName>
    <definedName name="FINA2" localSheetId="8">[22]TABELAS!#REF!</definedName>
    <definedName name="FINA2" localSheetId="7">[22]TABELAS!#REF!</definedName>
    <definedName name="FINA2" localSheetId="33">[22]TABELAS!#REF!</definedName>
    <definedName name="FINA2" localSheetId="32">[22]TABELAS!#REF!</definedName>
    <definedName name="FINA2" localSheetId="31">[22]TABELAS!#REF!</definedName>
    <definedName name="FINA2" localSheetId="29">[22]TABELAS!#REF!</definedName>
    <definedName name="FINA2" localSheetId="28">[22]TABELAS!#REF!</definedName>
    <definedName name="FINA2" localSheetId="27">[22]TABELAS!#REF!</definedName>
    <definedName name="FINA2" localSheetId="24">[22]TABELAS!#REF!</definedName>
    <definedName name="FINA2" localSheetId="26">[22]TABELAS!#REF!</definedName>
    <definedName name="FINA2" localSheetId="23">[22]TABELAS!#REF!</definedName>
    <definedName name="FINA2" localSheetId="22">[22]TABELAS!#REF!</definedName>
    <definedName name="FINA2" localSheetId="19">[22]TABELAS!#REF!</definedName>
    <definedName name="FINA2" localSheetId="21">[22]TABELAS!#REF!</definedName>
    <definedName name="FINA2" localSheetId="20">[22]TABELAS!#REF!</definedName>
    <definedName name="FINA2" localSheetId="18">[22]TABELAS!#REF!</definedName>
    <definedName name="FINA2" localSheetId="17">[22]TABELAS!#REF!</definedName>
    <definedName name="FINA2" localSheetId="15">[22]TABELAS!#REF!</definedName>
    <definedName name="FINA2" localSheetId="12">[22]TABELAS!#REF!</definedName>
    <definedName name="FINA2" localSheetId="38">[22]TABELAS!#REF!</definedName>
    <definedName name="FINA2" localSheetId="37">[22]TABELAS!#REF!</definedName>
    <definedName name="FINA2" localSheetId="36">[22]TABELAS!#REF!</definedName>
    <definedName name="FINA2" localSheetId="34">[22]TABELAS!#REF!</definedName>
    <definedName name="FINA2" localSheetId="35">[22]TABELAS!#REF!</definedName>
    <definedName name="FINA2" localSheetId="30">[22]TABELAS!#REF!</definedName>
    <definedName name="FINA2" localSheetId="1">#REF!</definedName>
    <definedName name="FINA2">#REF!</definedName>
    <definedName name="FINANCEIRO">#REF!</definedName>
    <definedName name="finfCount">#REF!</definedName>
    <definedName name="finfk">#REF!</definedName>
    <definedName name="finfP">#REF!</definedName>
    <definedName name="finfRec">#REF!</definedName>
    <definedName name="finfTf">#REF!</definedName>
    <definedName name="finfTi">#REF!</definedName>
    <definedName name="finfV">#REF!</definedName>
    <definedName name="fIntGeo">#REF!</definedName>
    <definedName name="fire">#REF!</definedName>
    <definedName name="firma1">#REF!</definedName>
    <definedName name="firma2">#REF!</definedName>
    <definedName name="FISCALIZACAO">#REF!</definedName>
    <definedName name="FISICO">#REF!</definedName>
    <definedName name="fiveone">#REF!</definedName>
    <definedName name="fivezero">#REF!</definedName>
    <definedName name="FJASLJFIL" localSheetId="25" hidden="1">{"'gráf jan00'!$A$1:$AK$41"}</definedName>
    <definedName name="FJASLJFIL" localSheetId="16" hidden="1">{"'gráf jan00'!$A$1:$AK$41"}</definedName>
    <definedName name="FJASLJFIL" localSheetId="14" hidden="1">{"'gráf jan00'!$A$1:$AK$41"}</definedName>
    <definedName name="FJASLJFIL" localSheetId="13" hidden="1">{"'gráf jan00'!$A$1:$AK$41"}</definedName>
    <definedName name="FJASLJFIL" localSheetId="11" hidden="1">{"'gráf jan00'!$A$1:$AK$41"}</definedName>
    <definedName name="FJASLJFIL" localSheetId="10" hidden="1">{"'gráf jan00'!$A$1:$AK$41"}</definedName>
    <definedName name="FJASLJFIL" localSheetId="9" hidden="1">{"'gráf jan00'!$A$1:$AK$41"}</definedName>
    <definedName name="FJASLJFIL" localSheetId="8" hidden="1">{"'gráf jan00'!$A$1:$AK$41"}</definedName>
    <definedName name="FJASLJFIL" localSheetId="7" hidden="1">{"'gráf jan00'!$A$1:$AK$41"}</definedName>
    <definedName name="FJASLJFIL" localSheetId="33" hidden="1">{"'gráf jan00'!$A$1:$AK$41"}</definedName>
    <definedName name="FJASLJFIL" localSheetId="32" hidden="1">{"'gráf jan00'!$A$1:$AK$41"}</definedName>
    <definedName name="FJASLJFIL" localSheetId="31" hidden="1">{"'gráf jan00'!$A$1:$AK$41"}</definedName>
    <definedName name="FJASLJFIL" localSheetId="29" hidden="1">{"'gráf jan00'!$A$1:$AK$41"}</definedName>
    <definedName name="FJASLJFIL" localSheetId="28" hidden="1">{"'gráf jan00'!$A$1:$AK$41"}</definedName>
    <definedName name="FJASLJFIL" localSheetId="27" hidden="1">{"'gráf jan00'!$A$1:$AK$41"}</definedName>
    <definedName name="FJASLJFIL" localSheetId="24" hidden="1">{"'gráf jan00'!$A$1:$AK$41"}</definedName>
    <definedName name="FJASLJFIL" localSheetId="26" hidden="1">{"'gráf jan00'!$A$1:$AK$41"}</definedName>
    <definedName name="FJASLJFIL" localSheetId="23" hidden="1">{"'gráf jan00'!$A$1:$AK$41"}</definedName>
    <definedName name="FJASLJFIL" localSheetId="22" hidden="1">{"'gráf jan00'!$A$1:$AK$41"}</definedName>
    <definedName name="FJASLJFIL" localSheetId="19" hidden="1">{"'gráf jan00'!$A$1:$AK$41"}</definedName>
    <definedName name="FJASLJFIL" localSheetId="21" hidden="1">{"'gráf jan00'!$A$1:$AK$41"}</definedName>
    <definedName name="FJASLJFIL" localSheetId="20" hidden="1">{"'gráf jan00'!$A$1:$AK$41"}</definedName>
    <definedName name="FJASLJFIL" localSheetId="18" hidden="1">{"'gráf jan00'!$A$1:$AK$41"}</definedName>
    <definedName name="FJASLJFIL" localSheetId="17" hidden="1">{"'gráf jan00'!$A$1:$AK$41"}</definedName>
    <definedName name="FJASLJFIL" localSheetId="15" hidden="1">{"'gráf jan00'!$A$1:$AK$41"}</definedName>
    <definedName name="FJASLJFIL" localSheetId="12" hidden="1">{"'gráf jan00'!$A$1:$AK$41"}</definedName>
    <definedName name="FJASLJFIL" localSheetId="38" hidden="1">{"'gráf jan00'!$A$1:$AK$41"}</definedName>
    <definedName name="FJASLJFIL" localSheetId="37" hidden="1">{"'gráf jan00'!$A$1:$AK$41"}</definedName>
    <definedName name="FJASLJFIL" localSheetId="36" hidden="1">{"'gráf jan00'!$A$1:$AK$41"}</definedName>
    <definedName name="FJASLJFIL" localSheetId="34" hidden="1">{"'gráf jan00'!$A$1:$AK$41"}</definedName>
    <definedName name="FJASLJFIL" localSheetId="35" hidden="1">{"'gráf jan00'!$A$1:$AK$41"}</definedName>
    <definedName name="FJASLJFIL" localSheetId="30" hidden="1">{"'gráf jan00'!$A$1:$AK$41"}</definedName>
    <definedName name="FJASLJFIL" hidden="1">{"'gráf jan00'!$A$1:$AK$41"}</definedName>
    <definedName name="fjrjrjrtj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SLFJSL">#REF!</definedName>
    <definedName name="FL">#REF!</definedName>
    <definedName name="fLav">#REF!</definedName>
    <definedName name="fLocal">#REF!</definedName>
    <definedName name="FLO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">#REF!</definedName>
    <definedName name="FLUXO">#REF!</definedName>
    <definedName name="Fluxogra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EProfFin">#REF!</definedName>
    <definedName name="fMEProfIni">#REF!</definedName>
    <definedName name="fNaData">#REF!</definedName>
    <definedName name="fNaHora">#REF!</definedName>
    <definedName name="fNAProf">#REF!</definedName>
    <definedName name="fNotaDelta">#REF!</definedName>
    <definedName name="fNotaProf">#REF!</definedName>
    <definedName name="fNotaTexto">#REF!</definedName>
    <definedName name="FO">#REF!</definedName>
    <definedName name="fObra">#REF!</definedName>
    <definedName name="fObs">#REF!</definedName>
    <definedName name="fObsChkLim">#REF!</definedName>
    <definedName name="fObsPf">#REF!</definedName>
    <definedName name="fObsPi">#REF!</definedName>
    <definedName name="fObsPos">#REF!</definedName>
    <definedName name="fObsTexto">#REF!</definedName>
    <definedName name="fofof">#REF!</definedName>
    <definedName name="fol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localSheetId="25" hidden="1">{#N/A,#N/A,TRUE,"Serviços"}</definedName>
    <definedName name="FOLHA01" localSheetId="16" hidden="1">{#N/A,#N/A,TRUE,"Serviços"}</definedName>
    <definedName name="FOLHA01" localSheetId="14" hidden="1">{#N/A,#N/A,TRUE,"Serviços"}</definedName>
    <definedName name="FOLHA01" localSheetId="13" hidden="1">{#N/A,#N/A,TRUE,"Serviços"}</definedName>
    <definedName name="FOLHA01" localSheetId="11" hidden="1">{#N/A,#N/A,TRUE,"Serviços"}</definedName>
    <definedName name="FOLHA01" localSheetId="10" hidden="1">{#N/A,#N/A,TRUE,"Serviços"}</definedName>
    <definedName name="FOLHA01" localSheetId="9" hidden="1">{#N/A,#N/A,TRUE,"Serviços"}</definedName>
    <definedName name="FOLHA01" localSheetId="8" hidden="1">{#N/A,#N/A,TRUE,"Serviços"}</definedName>
    <definedName name="FOLHA01" localSheetId="7" hidden="1">{#N/A,#N/A,TRUE,"Serviços"}</definedName>
    <definedName name="FOLHA01" localSheetId="33" hidden="1">{#N/A,#N/A,TRUE,"Serviços"}</definedName>
    <definedName name="FOLHA01" localSheetId="32" hidden="1">{#N/A,#N/A,TRUE,"Serviços"}</definedName>
    <definedName name="FOLHA01" localSheetId="31" hidden="1">{#N/A,#N/A,TRUE,"Serviços"}</definedName>
    <definedName name="FOLHA01" localSheetId="29" hidden="1">{#N/A,#N/A,TRUE,"Serviços"}</definedName>
    <definedName name="FOLHA01" localSheetId="28" hidden="1">{#N/A,#N/A,TRUE,"Serviços"}</definedName>
    <definedName name="FOLHA01" localSheetId="27" hidden="1">{#N/A,#N/A,TRUE,"Serviços"}</definedName>
    <definedName name="FOLHA01" localSheetId="24" hidden="1">{#N/A,#N/A,TRUE,"Serviços"}</definedName>
    <definedName name="FOLHA01" localSheetId="26" hidden="1">{#N/A,#N/A,TRUE,"Serviços"}</definedName>
    <definedName name="FOLHA01" localSheetId="23" hidden="1">{#N/A,#N/A,TRUE,"Serviços"}</definedName>
    <definedName name="FOLHA01" localSheetId="22" hidden="1">{#N/A,#N/A,TRUE,"Serviços"}</definedName>
    <definedName name="FOLHA01" localSheetId="19" hidden="1">{#N/A,#N/A,TRUE,"Serviços"}</definedName>
    <definedName name="FOLHA01" localSheetId="21" hidden="1">{#N/A,#N/A,TRUE,"Serviços"}</definedName>
    <definedName name="FOLHA01" localSheetId="20" hidden="1">{#N/A,#N/A,TRUE,"Serviços"}</definedName>
    <definedName name="FOLHA01" localSheetId="18" hidden="1">{#N/A,#N/A,TRUE,"Serviços"}</definedName>
    <definedName name="FOLHA01" localSheetId="17" hidden="1">{#N/A,#N/A,TRUE,"Serviços"}</definedName>
    <definedName name="FOLHA01" localSheetId="15" hidden="1">{#N/A,#N/A,TRUE,"Serviços"}</definedName>
    <definedName name="FOLHA01" localSheetId="12" hidden="1">{#N/A,#N/A,TRUE,"Serviços"}</definedName>
    <definedName name="FOLHA01" localSheetId="38" hidden="1">{#N/A,#N/A,TRUE,"Serviços"}</definedName>
    <definedName name="FOLHA01" localSheetId="37" hidden="1">{#N/A,#N/A,TRUE,"Serviços"}</definedName>
    <definedName name="FOLHA01" localSheetId="36" hidden="1">{#N/A,#N/A,TRUE,"Serviços"}</definedName>
    <definedName name="FOLHA01" localSheetId="34" hidden="1">{#N/A,#N/A,TRUE,"Serviços"}</definedName>
    <definedName name="FOLHA01" localSheetId="35" hidden="1">{#N/A,#N/A,TRUE,"Serviços"}</definedName>
    <definedName name="FOLHA01" localSheetId="30" hidden="1">{#N/A,#N/A,TRUE,"Serviços"}</definedName>
    <definedName name="FOLHA01" hidden="1">{#N/A,#N/A,TRUE,"Serviços"}</definedName>
    <definedName name="folha1" localSheetId="25" hidden="1">{#N/A,#N/A,TRUE,"Serviços"}</definedName>
    <definedName name="folha1" localSheetId="16" hidden="1">{#N/A,#N/A,TRUE,"Serviços"}</definedName>
    <definedName name="folha1" localSheetId="14" hidden="1">{#N/A,#N/A,TRUE,"Serviços"}</definedName>
    <definedName name="folha1" localSheetId="13" hidden="1">{#N/A,#N/A,TRUE,"Serviços"}</definedName>
    <definedName name="folha1" localSheetId="11" hidden="1">{#N/A,#N/A,TRUE,"Serviços"}</definedName>
    <definedName name="folha1" localSheetId="10" hidden="1">{#N/A,#N/A,TRUE,"Serviços"}</definedName>
    <definedName name="folha1" localSheetId="9" hidden="1">{#N/A,#N/A,TRUE,"Serviços"}</definedName>
    <definedName name="folha1" localSheetId="8" hidden="1">{#N/A,#N/A,TRUE,"Serviços"}</definedName>
    <definedName name="folha1" localSheetId="7" hidden="1">{#N/A,#N/A,TRUE,"Serviços"}</definedName>
    <definedName name="folha1" localSheetId="33" hidden="1">{#N/A,#N/A,TRUE,"Serviços"}</definedName>
    <definedName name="folha1" localSheetId="32" hidden="1">{#N/A,#N/A,TRUE,"Serviços"}</definedName>
    <definedName name="folha1" localSheetId="31" hidden="1">{#N/A,#N/A,TRUE,"Serviços"}</definedName>
    <definedName name="folha1" localSheetId="29" hidden="1">{#N/A,#N/A,TRUE,"Serviços"}</definedName>
    <definedName name="folha1" localSheetId="28" hidden="1">{#N/A,#N/A,TRUE,"Serviços"}</definedName>
    <definedName name="folha1" localSheetId="27" hidden="1">{#N/A,#N/A,TRUE,"Serviços"}</definedName>
    <definedName name="folha1" localSheetId="24" hidden="1">{#N/A,#N/A,TRUE,"Serviços"}</definedName>
    <definedName name="folha1" localSheetId="26" hidden="1">{#N/A,#N/A,TRUE,"Serviços"}</definedName>
    <definedName name="folha1" localSheetId="23" hidden="1">{#N/A,#N/A,TRUE,"Serviços"}</definedName>
    <definedName name="folha1" localSheetId="22" hidden="1">{#N/A,#N/A,TRUE,"Serviços"}</definedName>
    <definedName name="folha1" localSheetId="19" hidden="1">{#N/A,#N/A,TRUE,"Serviços"}</definedName>
    <definedName name="folha1" localSheetId="21" hidden="1">{#N/A,#N/A,TRUE,"Serviços"}</definedName>
    <definedName name="folha1" localSheetId="20" hidden="1">{#N/A,#N/A,TRUE,"Serviços"}</definedName>
    <definedName name="folha1" localSheetId="18" hidden="1">{#N/A,#N/A,TRUE,"Serviços"}</definedName>
    <definedName name="folha1" localSheetId="17" hidden="1">{#N/A,#N/A,TRUE,"Serviços"}</definedName>
    <definedName name="folha1" localSheetId="15" hidden="1">{#N/A,#N/A,TRUE,"Serviços"}</definedName>
    <definedName name="folha1" localSheetId="12" hidden="1">{#N/A,#N/A,TRUE,"Serviços"}</definedName>
    <definedName name="folha1" localSheetId="38" hidden="1">{#N/A,#N/A,TRUE,"Serviços"}</definedName>
    <definedName name="folha1" localSheetId="37" hidden="1">{#N/A,#N/A,TRUE,"Serviços"}</definedName>
    <definedName name="folha1" localSheetId="36" hidden="1">{#N/A,#N/A,TRUE,"Serviços"}</definedName>
    <definedName name="folha1" localSheetId="34" hidden="1">{#N/A,#N/A,TRUE,"Serviços"}</definedName>
    <definedName name="folha1" localSheetId="35" hidden="1">{#N/A,#N/A,TRUE,"Serviços"}</definedName>
    <definedName name="folha1" localSheetId="30" hidden="1">{#N/A,#N/A,TRUE,"Serviços"}</definedName>
    <definedName name="folha1" hidden="1">{#N/A,#N/A,TRUE,"Serviços"}</definedName>
    <definedName name="FolhaPagamento">#REF!</definedName>
    <definedName name="FolhaSocioExecutante">#REF!</definedName>
    <definedName name="FolResumoFlorestas" localSheetId="25" hidden="1">{"'REL CUSTODIF'!$B$1:$H$72"}</definedName>
    <definedName name="FolResumoFlorestas" localSheetId="16" hidden="1">{"'REL CUSTODIF'!$B$1:$H$72"}</definedName>
    <definedName name="FolResumoFlorestas" localSheetId="14" hidden="1">{"'REL CUSTODIF'!$B$1:$H$72"}</definedName>
    <definedName name="FolResumoFlorestas" localSheetId="13" hidden="1">{"'REL CUSTODIF'!$B$1:$H$72"}</definedName>
    <definedName name="FolResumoFlorestas" localSheetId="11" hidden="1">{"'REL CUSTODIF'!$B$1:$H$72"}</definedName>
    <definedName name="FolResumoFlorestas" localSheetId="10" hidden="1">{"'REL CUSTODIF'!$B$1:$H$72"}</definedName>
    <definedName name="FolResumoFlorestas" localSheetId="9" hidden="1">{"'REL CUSTODIF'!$B$1:$H$72"}</definedName>
    <definedName name="FolResumoFlorestas" localSheetId="8" hidden="1">{"'REL CUSTODIF'!$B$1:$H$72"}</definedName>
    <definedName name="FolResumoFlorestas" localSheetId="7" hidden="1">{"'REL CUSTODIF'!$B$1:$H$72"}</definedName>
    <definedName name="FolResumoFlorestas" localSheetId="33" hidden="1">{"'REL CUSTODIF'!$B$1:$H$72"}</definedName>
    <definedName name="FolResumoFlorestas" localSheetId="32" hidden="1">{"'REL CUSTODIF'!$B$1:$H$72"}</definedName>
    <definedName name="FolResumoFlorestas" localSheetId="31" hidden="1">{"'REL CUSTODIF'!$B$1:$H$72"}</definedName>
    <definedName name="FolResumoFlorestas" localSheetId="29" hidden="1">{"'REL CUSTODIF'!$B$1:$H$72"}</definedName>
    <definedName name="FolResumoFlorestas" localSheetId="28" hidden="1">{"'REL CUSTODIF'!$B$1:$H$72"}</definedName>
    <definedName name="FolResumoFlorestas" localSheetId="27" hidden="1">{"'REL CUSTODIF'!$B$1:$H$72"}</definedName>
    <definedName name="FolResumoFlorestas" localSheetId="24" hidden="1">{"'REL CUSTODIF'!$B$1:$H$72"}</definedName>
    <definedName name="FolResumoFlorestas" localSheetId="26" hidden="1">{"'REL CUSTODIF'!$B$1:$H$72"}</definedName>
    <definedName name="FolResumoFlorestas" localSheetId="23" hidden="1">{"'REL CUSTODIF'!$B$1:$H$72"}</definedName>
    <definedName name="FolResumoFlorestas" localSheetId="22" hidden="1">{"'REL CUSTODIF'!$B$1:$H$72"}</definedName>
    <definedName name="FolResumoFlorestas" localSheetId="19" hidden="1">{"'REL CUSTODIF'!$B$1:$H$72"}</definedName>
    <definedName name="FolResumoFlorestas" localSheetId="21" hidden="1">{"'REL CUSTODIF'!$B$1:$H$72"}</definedName>
    <definedName name="FolResumoFlorestas" localSheetId="20" hidden="1">{"'REL CUSTODIF'!$B$1:$H$72"}</definedName>
    <definedName name="FolResumoFlorestas" localSheetId="18" hidden="1">{"'REL CUSTODIF'!$B$1:$H$72"}</definedName>
    <definedName name="FolResumoFlorestas" localSheetId="17" hidden="1">{"'REL CUSTODIF'!$B$1:$H$72"}</definedName>
    <definedName name="FolResumoFlorestas" localSheetId="15" hidden="1">{"'REL CUSTODIF'!$B$1:$H$72"}</definedName>
    <definedName name="FolResumoFlorestas" localSheetId="12" hidden="1">{"'REL CUSTODIF'!$B$1:$H$72"}</definedName>
    <definedName name="FolResumoFlorestas" localSheetId="38" hidden="1">{"'REL CUSTODIF'!$B$1:$H$72"}</definedName>
    <definedName name="FolResumoFlorestas" localSheetId="37" hidden="1">{"'REL CUSTODIF'!$B$1:$H$72"}</definedName>
    <definedName name="FolResumoFlorestas" localSheetId="36" hidden="1">{"'REL CUSTODIF'!$B$1:$H$72"}</definedName>
    <definedName name="FolResumoFlorestas" localSheetId="34" hidden="1">{"'REL CUSTODIF'!$B$1:$H$72"}</definedName>
    <definedName name="FolResumoFlorestas" localSheetId="35" hidden="1">{"'REL CUSTODIF'!$B$1:$H$72"}</definedName>
    <definedName name="FolResumoFlorestas" localSheetId="30" hidden="1">{"'REL CUSTODIF'!$B$1:$H$72"}</definedName>
    <definedName name="FolResumoFlorestas" hidden="1">{"'REL CUSTODIF'!$B$1:$H$72"}</definedName>
    <definedName name="fonte">#REF!</definedName>
    <definedName name="FORDSUM">#N/A</definedName>
    <definedName name="FORM4">#REF!</definedName>
    <definedName name="FORMA_ADMISSÃO">#REF!</definedName>
    <definedName name="FORMAEQSEC">#REF!</definedName>
    <definedName name="Formalização">#REF!</definedName>
    <definedName name="FORMAT_">#N/A</definedName>
    <definedName name="FORMAT_1">#N/A</definedName>
    <definedName name="FORMAT_2">#N/A</definedName>
    <definedName name="FORMCOD">#REF!</definedName>
    <definedName name="FORMHH">#REF!</definedName>
    <definedName name="FORMHHAJUST">#REF!</definedName>
    <definedName name="FORMHHCALC">#REF!</definedName>
    <definedName name="FORMHHCOD">#REF!</definedName>
    <definedName name="FORMINDSECAJUST">#REF!</definedName>
    <definedName name="FORMPESOTOT">#REF!</definedName>
    <definedName name="FORMPRTOTAL">#REF!</definedName>
    <definedName name="FORMQUANTEQUIP">#REF!</definedName>
    <definedName name="FORMQUANTMAT">#REF!</definedName>
    <definedName name="FORRO">#REF!</definedName>
    <definedName name="foto">#REF!</definedName>
    <definedName name="fotos">#REF!</definedName>
    <definedName name="fotos1">#REF!</definedName>
    <definedName name="fp_mod">#REF!</definedName>
    <definedName name="fp_par">#REF!</definedName>
    <definedName name="fPenet1">#REF!</definedName>
    <definedName name="fPenet2">#REF!</definedName>
    <definedName name="fPenet3">#REF!</definedName>
    <definedName name="fPerfGeo">#REF!</definedName>
    <definedName name="fpp_1">#REF!</definedName>
    <definedName name="fpp_2">#REF!</definedName>
    <definedName name="fpp_3">#REF!</definedName>
    <definedName name="fProf">#REF!</definedName>
    <definedName name="FQEWRFEWF" localSheetId="25" hidden="1">{"'REL CUSTODIF'!$B$1:$H$72"}</definedName>
    <definedName name="FQEWRFEWF" localSheetId="16" hidden="1">{"'REL CUSTODIF'!$B$1:$H$72"}</definedName>
    <definedName name="FQEWRFEWF" localSheetId="14" hidden="1">{"'REL CUSTODIF'!$B$1:$H$72"}</definedName>
    <definedName name="FQEWRFEWF" localSheetId="13" hidden="1">{"'REL CUSTODIF'!$B$1:$H$72"}</definedName>
    <definedName name="FQEWRFEWF" localSheetId="11" hidden="1">{"'REL CUSTODIF'!$B$1:$H$72"}</definedName>
    <definedName name="FQEWRFEWF" localSheetId="10" hidden="1">{"'REL CUSTODIF'!$B$1:$H$72"}</definedName>
    <definedName name="FQEWRFEWF" localSheetId="9" hidden="1">{"'REL CUSTODIF'!$B$1:$H$72"}</definedName>
    <definedName name="FQEWRFEWF" localSheetId="8" hidden="1">{"'REL CUSTODIF'!$B$1:$H$72"}</definedName>
    <definedName name="FQEWRFEWF" localSheetId="7" hidden="1">{"'REL CUSTODIF'!$B$1:$H$72"}</definedName>
    <definedName name="FQEWRFEWF" localSheetId="33" hidden="1">{"'REL CUSTODIF'!$B$1:$H$72"}</definedName>
    <definedName name="FQEWRFEWF" localSheetId="32" hidden="1">{"'REL CUSTODIF'!$B$1:$H$72"}</definedName>
    <definedName name="FQEWRFEWF" localSheetId="31" hidden="1">{"'REL CUSTODIF'!$B$1:$H$72"}</definedName>
    <definedName name="FQEWRFEWF" localSheetId="29" hidden="1">{"'REL CUSTODIF'!$B$1:$H$72"}</definedName>
    <definedName name="FQEWRFEWF" localSheetId="28" hidden="1">{"'REL CUSTODIF'!$B$1:$H$72"}</definedName>
    <definedName name="FQEWRFEWF" localSheetId="27" hidden="1">{"'REL CUSTODIF'!$B$1:$H$72"}</definedName>
    <definedName name="FQEWRFEWF" localSheetId="24" hidden="1">{"'REL CUSTODIF'!$B$1:$H$72"}</definedName>
    <definedName name="FQEWRFEWF" localSheetId="26" hidden="1">{"'REL CUSTODIF'!$B$1:$H$72"}</definedName>
    <definedName name="FQEWRFEWF" localSheetId="23" hidden="1">{"'REL CUSTODIF'!$B$1:$H$72"}</definedName>
    <definedName name="FQEWRFEWF" localSheetId="22" hidden="1">{"'REL CUSTODIF'!$B$1:$H$72"}</definedName>
    <definedName name="FQEWRFEWF" localSheetId="19" hidden="1">{"'REL CUSTODIF'!$B$1:$H$72"}</definedName>
    <definedName name="FQEWRFEWF" localSheetId="21" hidden="1">{"'REL CUSTODIF'!$B$1:$H$72"}</definedName>
    <definedName name="FQEWRFEWF" localSheetId="20" hidden="1">{"'REL CUSTODIF'!$B$1:$H$72"}</definedName>
    <definedName name="FQEWRFEWF" localSheetId="18" hidden="1">{"'REL CUSTODIF'!$B$1:$H$72"}</definedName>
    <definedName name="FQEWRFEWF" localSheetId="17" hidden="1">{"'REL CUSTODIF'!$B$1:$H$72"}</definedName>
    <definedName name="FQEWRFEWF" localSheetId="15" hidden="1">{"'REL CUSTODIF'!$B$1:$H$72"}</definedName>
    <definedName name="FQEWRFEWF" localSheetId="12" hidden="1">{"'REL CUSTODIF'!$B$1:$H$72"}</definedName>
    <definedName name="FQEWRFEWF" localSheetId="38" hidden="1">{"'REL CUSTODIF'!$B$1:$H$72"}</definedName>
    <definedName name="FQEWRFEWF" localSheetId="37" hidden="1">{"'REL CUSTODIF'!$B$1:$H$72"}</definedName>
    <definedName name="FQEWRFEWF" localSheetId="36" hidden="1">{"'REL CUSTODIF'!$B$1:$H$72"}</definedName>
    <definedName name="FQEWRFEWF" localSheetId="34" hidden="1">{"'REL CUSTODIF'!$B$1:$H$72"}</definedName>
    <definedName name="FQEWRFEWF" localSheetId="35" hidden="1">{"'REL CUSTODIF'!$B$1:$H$72"}</definedName>
    <definedName name="FQEWRFEWF" localSheetId="30" hidden="1">{"'REL CUSTODIF'!$B$1:$H$72"}</definedName>
    <definedName name="FQEWRFEWF" hidden="1">{"'REL CUSTODIF'!$B$1:$H$72"}</definedName>
    <definedName name="FREADVAL">#REF!</definedName>
    <definedName name="FREFIX">#REF!</definedName>
    <definedName name="fRel">#REF!</definedName>
    <definedName name="FREPES">#REF!</definedName>
    <definedName name="frequência">#REF!</definedName>
    <definedName name="FRESAGEM">#REF!</definedName>
    <definedName name="Fresagem01" localSheetId="25" hidden="1">{#N/A,#N/A,TRUE,"Serviços"}</definedName>
    <definedName name="Fresagem01" localSheetId="16" hidden="1">{#N/A,#N/A,TRUE,"Serviços"}</definedName>
    <definedName name="Fresagem01" localSheetId="14" hidden="1">{#N/A,#N/A,TRUE,"Serviços"}</definedName>
    <definedName name="Fresagem01" localSheetId="13" hidden="1">{#N/A,#N/A,TRUE,"Serviços"}</definedName>
    <definedName name="Fresagem01" localSheetId="11" hidden="1">{#N/A,#N/A,TRUE,"Serviços"}</definedName>
    <definedName name="Fresagem01" localSheetId="10" hidden="1">{#N/A,#N/A,TRUE,"Serviços"}</definedName>
    <definedName name="Fresagem01" localSheetId="9" hidden="1">{#N/A,#N/A,TRUE,"Serviços"}</definedName>
    <definedName name="Fresagem01" localSheetId="8" hidden="1">{#N/A,#N/A,TRUE,"Serviços"}</definedName>
    <definedName name="Fresagem01" localSheetId="7" hidden="1">{#N/A,#N/A,TRUE,"Serviços"}</definedName>
    <definedName name="Fresagem01" localSheetId="33" hidden="1">{#N/A,#N/A,TRUE,"Serviços"}</definedName>
    <definedName name="Fresagem01" localSheetId="32" hidden="1">{#N/A,#N/A,TRUE,"Serviços"}</definedName>
    <definedName name="Fresagem01" localSheetId="31" hidden="1">{#N/A,#N/A,TRUE,"Serviços"}</definedName>
    <definedName name="Fresagem01" localSheetId="29" hidden="1">{#N/A,#N/A,TRUE,"Serviços"}</definedName>
    <definedName name="Fresagem01" localSheetId="28" hidden="1">{#N/A,#N/A,TRUE,"Serviços"}</definedName>
    <definedName name="Fresagem01" localSheetId="27" hidden="1">{#N/A,#N/A,TRUE,"Serviços"}</definedName>
    <definedName name="Fresagem01" localSheetId="24" hidden="1">{#N/A,#N/A,TRUE,"Serviços"}</definedName>
    <definedName name="Fresagem01" localSheetId="26" hidden="1">{#N/A,#N/A,TRUE,"Serviços"}</definedName>
    <definedName name="Fresagem01" localSheetId="23" hidden="1">{#N/A,#N/A,TRUE,"Serviços"}</definedName>
    <definedName name="Fresagem01" localSheetId="22" hidden="1">{#N/A,#N/A,TRUE,"Serviços"}</definedName>
    <definedName name="Fresagem01" localSheetId="19" hidden="1">{#N/A,#N/A,TRUE,"Serviços"}</definedName>
    <definedName name="Fresagem01" localSheetId="21" hidden="1">{#N/A,#N/A,TRUE,"Serviços"}</definedName>
    <definedName name="Fresagem01" localSheetId="20" hidden="1">{#N/A,#N/A,TRUE,"Serviços"}</definedName>
    <definedName name="Fresagem01" localSheetId="18" hidden="1">{#N/A,#N/A,TRUE,"Serviços"}</definedName>
    <definedName name="Fresagem01" localSheetId="17" hidden="1">{#N/A,#N/A,TRUE,"Serviços"}</definedName>
    <definedName name="Fresagem01" localSheetId="15" hidden="1">{#N/A,#N/A,TRUE,"Serviços"}</definedName>
    <definedName name="Fresagem01" localSheetId="12" hidden="1">{#N/A,#N/A,TRUE,"Serviços"}</definedName>
    <definedName name="Fresagem01" localSheetId="38" hidden="1">{#N/A,#N/A,TRUE,"Serviços"}</definedName>
    <definedName name="Fresagem01" localSheetId="37" hidden="1">{#N/A,#N/A,TRUE,"Serviços"}</definedName>
    <definedName name="Fresagem01" localSheetId="36" hidden="1">{#N/A,#N/A,TRUE,"Serviços"}</definedName>
    <definedName name="Fresagem01" localSheetId="34" hidden="1">{#N/A,#N/A,TRUE,"Serviços"}</definedName>
    <definedName name="Fresagem01" localSheetId="35" hidden="1">{#N/A,#N/A,TRUE,"Serviços"}</definedName>
    <definedName name="Fresagem01" localSheetId="30" hidden="1">{#N/A,#N/A,TRUE,"Serviços"}</definedName>
    <definedName name="Fresagem01" hidden="1">{#N/A,#N/A,TRUE,"Serviços"}</definedName>
    <definedName name="fResp">#REF!</definedName>
    <definedName name="FRETE">#REF!</definedName>
    <definedName name="FRETES">#REF!</definedName>
    <definedName name="fRev">#REF!</definedName>
    <definedName name="frfff">#REF!</definedName>
    <definedName name="fRockLayer">#REF!</definedName>
    <definedName name="fRockLayer.Count">#REF!</definedName>
    <definedName name="fRockLayer.Index">#REF!</definedName>
    <definedName name="FrotaAtual">#REF!</definedName>
    <definedName name="FRWAESR" localSheetId="25" hidden="1">{"'Quadro'!$A$4:$BG$78"}</definedName>
    <definedName name="FRWAESR" localSheetId="16" hidden="1">{"'Quadro'!$A$4:$BG$78"}</definedName>
    <definedName name="FRWAESR" localSheetId="14" hidden="1">{"'Quadro'!$A$4:$BG$78"}</definedName>
    <definedName name="FRWAESR" localSheetId="13" hidden="1">{"'Quadro'!$A$4:$BG$78"}</definedName>
    <definedName name="FRWAESR" localSheetId="11" hidden="1">{"'Quadro'!$A$4:$BG$78"}</definedName>
    <definedName name="FRWAESR" localSheetId="10" hidden="1">{"'Quadro'!$A$4:$BG$78"}</definedName>
    <definedName name="FRWAESR" localSheetId="9" hidden="1">{"'Quadro'!$A$4:$BG$78"}</definedName>
    <definedName name="FRWAESR" localSheetId="8" hidden="1">{"'Quadro'!$A$4:$BG$78"}</definedName>
    <definedName name="FRWAESR" localSheetId="7" hidden="1">{"'Quadro'!$A$4:$BG$78"}</definedName>
    <definedName name="FRWAESR" localSheetId="33" hidden="1">{"'Quadro'!$A$4:$BG$78"}</definedName>
    <definedName name="FRWAESR" localSheetId="32" hidden="1">{"'Quadro'!$A$4:$BG$78"}</definedName>
    <definedName name="FRWAESR" localSheetId="31" hidden="1">{"'Quadro'!$A$4:$BG$78"}</definedName>
    <definedName name="FRWAESR" localSheetId="29" hidden="1">{"'Quadro'!$A$4:$BG$78"}</definedName>
    <definedName name="FRWAESR" localSheetId="28" hidden="1">{"'Quadro'!$A$4:$BG$78"}</definedName>
    <definedName name="FRWAESR" localSheetId="27" hidden="1">{"'Quadro'!$A$4:$BG$78"}</definedName>
    <definedName name="FRWAESR" localSheetId="24" hidden="1">{"'Quadro'!$A$4:$BG$78"}</definedName>
    <definedName name="FRWAESR" localSheetId="26" hidden="1">{"'Quadro'!$A$4:$BG$78"}</definedName>
    <definedName name="FRWAESR" localSheetId="23" hidden="1">{"'Quadro'!$A$4:$BG$78"}</definedName>
    <definedName name="FRWAESR" localSheetId="22" hidden="1">{"'Quadro'!$A$4:$BG$78"}</definedName>
    <definedName name="FRWAESR" localSheetId="19" hidden="1">{"'Quadro'!$A$4:$BG$78"}</definedName>
    <definedName name="FRWAESR" localSheetId="21" hidden="1">{"'Quadro'!$A$4:$BG$78"}</definedName>
    <definedName name="FRWAESR" localSheetId="20" hidden="1">{"'Quadro'!$A$4:$BG$78"}</definedName>
    <definedName name="FRWAESR" localSheetId="18" hidden="1">{"'Quadro'!$A$4:$BG$78"}</definedName>
    <definedName name="FRWAESR" localSheetId="17" hidden="1">{"'Quadro'!$A$4:$BG$78"}</definedName>
    <definedName name="FRWAESR" localSheetId="15" hidden="1">{"'Quadro'!$A$4:$BG$78"}</definedName>
    <definedName name="FRWAESR" localSheetId="12" hidden="1">{"'Quadro'!$A$4:$BG$78"}</definedName>
    <definedName name="FRWAESR" localSheetId="38" hidden="1">{"'Quadro'!$A$4:$BG$78"}</definedName>
    <definedName name="FRWAESR" localSheetId="37" hidden="1">{"'Quadro'!$A$4:$BG$78"}</definedName>
    <definedName name="FRWAESR" localSheetId="36" hidden="1">{"'Quadro'!$A$4:$BG$78"}</definedName>
    <definedName name="FRWAESR" localSheetId="34" hidden="1">{"'Quadro'!$A$4:$BG$78"}</definedName>
    <definedName name="FRWAESR" localSheetId="35" hidden="1">{"'Quadro'!$A$4:$BG$78"}</definedName>
    <definedName name="FRWAESR" localSheetId="30" hidden="1">{"'Quadro'!$A$4:$BG$78"}</definedName>
    <definedName name="FRWAESR" hidden="1">{"'Quadro'!$A$4:$BG$78"}</definedName>
    <definedName name="FRWER" localSheetId="25" hidden="1">{"'REL CUSTODIF'!$B$1:$H$72"}</definedName>
    <definedName name="FRWER" localSheetId="16" hidden="1">{"'REL CUSTODIF'!$B$1:$H$72"}</definedName>
    <definedName name="FRWER" localSheetId="14" hidden="1">{"'REL CUSTODIF'!$B$1:$H$72"}</definedName>
    <definedName name="FRWER" localSheetId="13" hidden="1">{"'REL CUSTODIF'!$B$1:$H$72"}</definedName>
    <definedName name="FRWER" localSheetId="11" hidden="1">{"'REL CUSTODIF'!$B$1:$H$72"}</definedName>
    <definedName name="FRWER" localSheetId="10" hidden="1">{"'REL CUSTODIF'!$B$1:$H$72"}</definedName>
    <definedName name="FRWER" localSheetId="9" hidden="1">{"'REL CUSTODIF'!$B$1:$H$72"}</definedName>
    <definedName name="FRWER" localSheetId="8" hidden="1">{"'REL CUSTODIF'!$B$1:$H$72"}</definedName>
    <definedName name="FRWER" localSheetId="7" hidden="1">{"'REL CUSTODIF'!$B$1:$H$72"}</definedName>
    <definedName name="FRWER" localSheetId="33" hidden="1">{"'REL CUSTODIF'!$B$1:$H$72"}</definedName>
    <definedName name="FRWER" localSheetId="32" hidden="1">{"'REL CUSTODIF'!$B$1:$H$72"}</definedName>
    <definedName name="FRWER" localSheetId="31" hidden="1">{"'REL CUSTODIF'!$B$1:$H$72"}</definedName>
    <definedName name="FRWER" localSheetId="29" hidden="1">{"'REL CUSTODIF'!$B$1:$H$72"}</definedName>
    <definedName name="FRWER" localSheetId="28" hidden="1">{"'REL CUSTODIF'!$B$1:$H$72"}</definedName>
    <definedName name="FRWER" localSheetId="27" hidden="1">{"'REL CUSTODIF'!$B$1:$H$72"}</definedName>
    <definedName name="FRWER" localSheetId="24" hidden="1">{"'REL CUSTODIF'!$B$1:$H$72"}</definedName>
    <definedName name="FRWER" localSheetId="26" hidden="1">{"'REL CUSTODIF'!$B$1:$H$72"}</definedName>
    <definedName name="FRWER" localSheetId="23" hidden="1">{"'REL CUSTODIF'!$B$1:$H$72"}</definedName>
    <definedName name="FRWER" localSheetId="22" hidden="1">{"'REL CUSTODIF'!$B$1:$H$72"}</definedName>
    <definedName name="FRWER" localSheetId="19" hidden="1">{"'REL CUSTODIF'!$B$1:$H$72"}</definedName>
    <definedName name="FRWER" localSheetId="21" hidden="1">{"'REL CUSTODIF'!$B$1:$H$72"}</definedName>
    <definedName name="FRWER" localSheetId="20" hidden="1">{"'REL CUSTODIF'!$B$1:$H$72"}</definedName>
    <definedName name="FRWER" localSheetId="18" hidden="1">{"'REL CUSTODIF'!$B$1:$H$72"}</definedName>
    <definedName name="FRWER" localSheetId="17" hidden="1">{"'REL CUSTODIF'!$B$1:$H$72"}</definedName>
    <definedName name="FRWER" localSheetId="15" hidden="1">{"'REL CUSTODIF'!$B$1:$H$72"}</definedName>
    <definedName name="FRWER" localSheetId="12" hidden="1">{"'REL CUSTODIF'!$B$1:$H$72"}</definedName>
    <definedName name="FRWER" localSheetId="38" hidden="1">{"'REL CUSTODIF'!$B$1:$H$72"}</definedName>
    <definedName name="FRWER" localSheetId="37" hidden="1">{"'REL CUSTODIF'!$B$1:$H$72"}</definedName>
    <definedName name="FRWER" localSheetId="36" hidden="1">{"'REL CUSTODIF'!$B$1:$H$72"}</definedName>
    <definedName name="FRWER" localSheetId="34" hidden="1">{"'REL CUSTODIF'!$B$1:$H$72"}</definedName>
    <definedName name="FRWER" localSheetId="35" hidden="1">{"'REL CUSTODIF'!$B$1:$H$72"}</definedName>
    <definedName name="FRWER" localSheetId="30" hidden="1">{"'REL CUSTODIF'!$B$1:$H$72"}</definedName>
    <definedName name="FRWER" hidden="1">{"'REL CUSTODIF'!$B$1:$H$72"}</definedName>
    <definedName name="FSA" localSheetId="25" hidden="1">{"'Quadro'!$A$4:$BG$78"}</definedName>
    <definedName name="FSA" localSheetId="16" hidden="1">{"'Quadro'!$A$4:$BG$78"}</definedName>
    <definedName name="FSA" localSheetId="14" hidden="1">{"'Quadro'!$A$4:$BG$78"}</definedName>
    <definedName name="FSA" localSheetId="13" hidden="1">{"'Quadro'!$A$4:$BG$78"}</definedName>
    <definedName name="FSA" localSheetId="11" hidden="1">{"'Quadro'!$A$4:$BG$78"}</definedName>
    <definedName name="FSA" localSheetId="10" hidden="1">{"'Quadro'!$A$4:$BG$78"}</definedName>
    <definedName name="FSA" localSheetId="9" hidden="1">{"'Quadro'!$A$4:$BG$78"}</definedName>
    <definedName name="FSA" localSheetId="8" hidden="1">{"'Quadro'!$A$4:$BG$78"}</definedName>
    <definedName name="FSA" localSheetId="7" hidden="1">{"'Quadro'!$A$4:$BG$78"}</definedName>
    <definedName name="FSA" localSheetId="33" hidden="1">{"'Quadro'!$A$4:$BG$78"}</definedName>
    <definedName name="FSA" localSheetId="32" hidden="1">{"'Quadro'!$A$4:$BG$78"}</definedName>
    <definedName name="FSA" localSheetId="31" hidden="1">{"'Quadro'!$A$4:$BG$78"}</definedName>
    <definedName name="FSA" localSheetId="29" hidden="1">{"'Quadro'!$A$4:$BG$78"}</definedName>
    <definedName name="FSA" localSheetId="28" hidden="1">{"'Quadro'!$A$4:$BG$78"}</definedName>
    <definedName name="FSA" localSheetId="27" hidden="1">{"'Quadro'!$A$4:$BG$78"}</definedName>
    <definedName name="FSA" localSheetId="24" hidden="1">{"'Quadro'!$A$4:$BG$78"}</definedName>
    <definedName name="FSA" localSheetId="26" hidden="1">{"'Quadro'!$A$4:$BG$78"}</definedName>
    <definedName name="FSA" localSheetId="23" hidden="1">{"'Quadro'!$A$4:$BG$78"}</definedName>
    <definedName name="FSA" localSheetId="22" hidden="1">{"'Quadro'!$A$4:$BG$78"}</definedName>
    <definedName name="FSA" localSheetId="19" hidden="1">{"'Quadro'!$A$4:$BG$78"}</definedName>
    <definedName name="FSA" localSheetId="21" hidden="1">{"'Quadro'!$A$4:$BG$78"}</definedName>
    <definedName name="FSA" localSheetId="20" hidden="1">{"'Quadro'!$A$4:$BG$78"}</definedName>
    <definedName name="FSA" localSheetId="18" hidden="1">{"'Quadro'!$A$4:$BG$78"}</definedName>
    <definedName name="FSA" localSheetId="17" hidden="1">{"'Quadro'!$A$4:$BG$78"}</definedName>
    <definedName name="FSA" localSheetId="15" hidden="1">{"'Quadro'!$A$4:$BG$78"}</definedName>
    <definedName name="FSA" localSheetId="12" hidden="1">{"'Quadro'!$A$4:$BG$78"}</definedName>
    <definedName name="FSA" localSheetId="38" hidden="1">{"'Quadro'!$A$4:$BG$78"}</definedName>
    <definedName name="FSA" localSheetId="37" hidden="1">{"'Quadro'!$A$4:$BG$78"}</definedName>
    <definedName name="FSA" localSheetId="36" hidden="1">{"'Quadro'!$A$4:$BG$78"}</definedName>
    <definedName name="FSA" localSheetId="34" hidden="1">{"'Quadro'!$A$4:$BG$78"}</definedName>
    <definedName name="FSA" localSheetId="35" hidden="1">{"'Quadro'!$A$4:$BG$78"}</definedName>
    <definedName name="FSA" localSheetId="30" hidden="1">{"'Quadro'!$A$4:$BG$78"}</definedName>
    <definedName name="FSA" hidden="1">{"'Quadro'!$A$4:$BG$78"}</definedName>
    <definedName name="fsadfasd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localSheetId="25" hidden="1">{"'gráf jan00'!$A$1:$AK$41"}</definedName>
    <definedName name="fsd" localSheetId="16" hidden="1">{"'gráf jan00'!$A$1:$AK$41"}</definedName>
    <definedName name="fsd" localSheetId="14" hidden="1">{"'gráf jan00'!$A$1:$AK$41"}</definedName>
    <definedName name="fsd" localSheetId="13" hidden="1">{"'gráf jan00'!$A$1:$AK$41"}</definedName>
    <definedName name="fsd" localSheetId="11" hidden="1">{"'gráf jan00'!$A$1:$AK$41"}</definedName>
    <definedName name="fsd" localSheetId="10" hidden="1">{"'gráf jan00'!$A$1:$AK$41"}</definedName>
    <definedName name="fsd" localSheetId="9" hidden="1">{"'gráf jan00'!$A$1:$AK$41"}</definedName>
    <definedName name="fsd" localSheetId="8" hidden="1">{"'gráf jan00'!$A$1:$AK$41"}</definedName>
    <definedName name="fsd" localSheetId="7" hidden="1">{"'gráf jan00'!$A$1:$AK$41"}</definedName>
    <definedName name="fsd" localSheetId="33" hidden="1">{"'gráf jan00'!$A$1:$AK$41"}</definedName>
    <definedName name="fsd" localSheetId="32" hidden="1">{"'gráf jan00'!$A$1:$AK$41"}</definedName>
    <definedName name="fsd" localSheetId="31" hidden="1">{"'gráf jan00'!$A$1:$AK$41"}</definedName>
    <definedName name="fsd" localSheetId="29" hidden="1">{"'gráf jan00'!$A$1:$AK$41"}</definedName>
    <definedName name="fsd" localSheetId="28" hidden="1">{"'gráf jan00'!$A$1:$AK$41"}</definedName>
    <definedName name="fsd" localSheetId="27" hidden="1">{"'gráf jan00'!$A$1:$AK$41"}</definedName>
    <definedName name="fsd" localSheetId="24" hidden="1">{"'gráf jan00'!$A$1:$AK$41"}</definedName>
    <definedName name="fsd" localSheetId="26" hidden="1">{"'gráf jan00'!$A$1:$AK$41"}</definedName>
    <definedName name="fsd" localSheetId="23" hidden="1">{"'gráf jan00'!$A$1:$AK$41"}</definedName>
    <definedName name="fsd" localSheetId="22" hidden="1">{"'gráf jan00'!$A$1:$AK$41"}</definedName>
    <definedName name="fsd" localSheetId="19" hidden="1">{"'gráf jan00'!$A$1:$AK$41"}</definedName>
    <definedName name="fsd" localSheetId="21" hidden="1">{"'gráf jan00'!$A$1:$AK$41"}</definedName>
    <definedName name="fsd" localSheetId="20" hidden="1">{"'gráf jan00'!$A$1:$AK$41"}</definedName>
    <definedName name="fsd" localSheetId="18" hidden="1">{"'gráf jan00'!$A$1:$AK$41"}</definedName>
    <definedName name="fsd" localSheetId="17" hidden="1">{"'gráf jan00'!$A$1:$AK$41"}</definedName>
    <definedName name="fsd" localSheetId="15" hidden="1">{"'gráf jan00'!$A$1:$AK$41"}</definedName>
    <definedName name="fsd" localSheetId="12" hidden="1">{"'gráf jan00'!$A$1:$AK$41"}</definedName>
    <definedName name="fsd" localSheetId="38" hidden="1">{"'gráf jan00'!$A$1:$AK$41"}</definedName>
    <definedName name="fsd" localSheetId="37" hidden="1">{"'gráf jan00'!$A$1:$AK$41"}</definedName>
    <definedName name="fsd" localSheetId="36" hidden="1">{"'gráf jan00'!$A$1:$AK$41"}</definedName>
    <definedName name="fsd" localSheetId="34" hidden="1">{"'gráf jan00'!$A$1:$AK$41"}</definedName>
    <definedName name="fsd" localSheetId="35" hidden="1">{"'gráf jan00'!$A$1:$AK$41"}</definedName>
    <definedName name="fsd" localSheetId="30" hidden="1">{"'gráf jan00'!$A$1:$AK$41"}</definedName>
    <definedName name="fsd" hidden="1">{"'gráf jan00'!$A$1:$AK$41"}</definedName>
    <definedName name="FSDF" localSheetId="25" hidden="1">{"'Quadro'!$A$4:$BG$78"}</definedName>
    <definedName name="FSDF" localSheetId="16" hidden="1">{"'Quadro'!$A$4:$BG$78"}</definedName>
    <definedName name="FSDF" localSheetId="14" hidden="1">{"'Quadro'!$A$4:$BG$78"}</definedName>
    <definedName name="FSDF" localSheetId="13" hidden="1">{"'Quadro'!$A$4:$BG$78"}</definedName>
    <definedName name="FSDF" localSheetId="11" hidden="1">{"'Quadro'!$A$4:$BG$78"}</definedName>
    <definedName name="FSDF" localSheetId="10" hidden="1">{"'Quadro'!$A$4:$BG$78"}</definedName>
    <definedName name="FSDF" localSheetId="9" hidden="1">{"'Quadro'!$A$4:$BG$78"}</definedName>
    <definedName name="FSDF" localSheetId="8" hidden="1">{"'Quadro'!$A$4:$BG$78"}</definedName>
    <definedName name="FSDF" localSheetId="7" hidden="1">{"'Quadro'!$A$4:$BG$78"}</definedName>
    <definedName name="FSDF" localSheetId="33" hidden="1">{"'Quadro'!$A$4:$BG$78"}</definedName>
    <definedName name="FSDF" localSheetId="32" hidden="1">{"'Quadro'!$A$4:$BG$78"}</definedName>
    <definedName name="FSDF" localSheetId="31" hidden="1">{"'Quadro'!$A$4:$BG$78"}</definedName>
    <definedName name="FSDF" localSheetId="29" hidden="1">{"'Quadro'!$A$4:$BG$78"}</definedName>
    <definedName name="FSDF" localSheetId="28" hidden="1">{"'Quadro'!$A$4:$BG$78"}</definedName>
    <definedName name="FSDF" localSheetId="27" hidden="1">{"'Quadro'!$A$4:$BG$78"}</definedName>
    <definedName name="FSDF" localSheetId="24" hidden="1">{"'Quadro'!$A$4:$BG$78"}</definedName>
    <definedName name="FSDF" localSheetId="26" hidden="1">{"'Quadro'!$A$4:$BG$78"}</definedName>
    <definedName name="FSDF" localSheetId="23" hidden="1">{"'Quadro'!$A$4:$BG$78"}</definedName>
    <definedName name="FSDF" localSheetId="22" hidden="1">{"'Quadro'!$A$4:$BG$78"}</definedName>
    <definedName name="FSDF" localSheetId="19" hidden="1">{"'Quadro'!$A$4:$BG$78"}</definedName>
    <definedName name="FSDF" localSheetId="21" hidden="1">{"'Quadro'!$A$4:$BG$78"}</definedName>
    <definedName name="FSDF" localSheetId="20" hidden="1">{"'Quadro'!$A$4:$BG$78"}</definedName>
    <definedName name="FSDF" localSheetId="18" hidden="1">{"'Quadro'!$A$4:$BG$78"}</definedName>
    <definedName name="FSDF" localSheetId="17" hidden="1">{"'Quadro'!$A$4:$BG$78"}</definedName>
    <definedName name="FSDF" localSheetId="15" hidden="1">{"'Quadro'!$A$4:$BG$78"}</definedName>
    <definedName name="FSDF" localSheetId="12" hidden="1">{"'Quadro'!$A$4:$BG$78"}</definedName>
    <definedName name="FSDF" localSheetId="38" hidden="1">{"'Quadro'!$A$4:$BG$78"}</definedName>
    <definedName name="FSDF" localSheetId="37" hidden="1">{"'Quadro'!$A$4:$BG$78"}</definedName>
    <definedName name="FSDF" localSheetId="36" hidden="1">{"'Quadro'!$A$4:$BG$78"}</definedName>
    <definedName name="FSDF" localSheetId="34" hidden="1">{"'Quadro'!$A$4:$BG$78"}</definedName>
    <definedName name="FSDF" localSheetId="35" hidden="1">{"'Quadro'!$A$4:$BG$78"}</definedName>
    <definedName name="FSDF" localSheetId="30" hidden="1">{"'Quadro'!$A$4:$BG$78"}</definedName>
    <definedName name="FSDF" hidden="1">{"'Quadro'!$A$4:$BG$78"}</definedName>
    <definedName name="FSDS" localSheetId="25" hidden="1">{"'gráf jan00'!$A$1:$AK$41"}</definedName>
    <definedName name="FSDS" localSheetId="16" hidden="1">{"'gráf jan00'!$A$1:$AK$41"}</definedName>
    <definedName name="FSDS" localSheetId="14" hidden="1">{"'gráf jan00'!$A$1:$AK$41"}</definedName>
    <definedName name="FSDS" localSheetId="13" hidden="1">{"'gráf jan00'!$A$1:$AK$41"}</definedName>
    <definedName name="FSDS" localSheetId="11" hidden="1">{"'gráf jan00'!$A$1:$AK$41"}</definedName>
    <definedName name="FSDS" localSheetId="10" hidden="1">{"'gráf jan00'!$A$1:$AK$41"}</definedName>
    <definedName name="FSDS" localSheetId="9" hidden="1">{"'gráf jan00'!$A$1:$AK$41"}</definedName>
    <definedName name="FSDS" localSheetId="8" hidden="1">{"'gráf jan00'!$A$1:$AK$41"}</definedName>
    <definedName name="FSDS" localSheetId="7" hidden="1">{"'gráf jan00'!$A$1:$AK$41"}</definedName>
    <definedName name="FSDS" localSheetId="33" hidden="1">{"'gráf jan00'!$A$1:$AK$41"}</definedName>
    <definedName name="FSDS" localSheetId="32" hidden="1">{"'gráf jan00'!$A$1:$AK$41"}</definedName>
    <definedName name="FSDS" localSheetId="31" hidden="1">{"'gráf jan00'!$A$1:$AK$41"}</definedName>
    <definedName name="FSDS" localSheetId="29" hidden="1">{"'gráf jan00'!$A$1:$AK$41"}</definedName>
    <definedName name="FSDS" localSheetId="28" hidden="1">{"'gráf jan00'!$A$1:$AK$41"}</definedName>
    <definedName name="FSDS" localSheetId="27" hidden="1">{"'gráf jan00'!$A$1:$AK$41"}</definedName>
    <definedName name="FSDS" localSheetId="24" hidden="1">{"'gráf jan00'!$A$1:$AK$41"}</definedName>
    <definedName name="FSDS" localSheetId="26" hidden="1">{"'gráf jan00'!$A$1:$AK$41"}</definedName>
    <definedName name="FSDS" localSheetId="23" hidden="1">{"'gráf jan00'!$A$1:$AK$41"}</definedName>
    <definedName name="FSDS" localSheetId="22" hidden="1">{"'gráf jan00'!$A$1:$AK$41"}</definedName>
    <definedName name="FSDS" localSheetId="19" hidden="1">{"'gráf jan00'!$A$1:$AK$41"}</definedName>
    <definedName name="FSDS" localSheetId="21" hidden="1">{"'gráf jan00'!$A$1:$AK$41"}</definedName>
    <definedName name="FSDS" localSheetId="20" hidden="1">{"'gráf jan00'!$A$1:$AK$41"}</definedName>
    <definedName name="FSDS" localSheetId="18" hidden="1">{"'gráf jan00'!$A$1:$AK$41"}</definedName>
    <definedName name="FSDS" localSheetId="17" hidden="1">{"'gráf jan00'!$A$1:$AK$41"}</definedName>
    <definedName name="FSDS" localSheetId="15" hidden="1">{"'gráf jan00'!$A$1:$AK$41"}</definedName>
    <definedName name="FSDS" localSheetId="12" hidden="1">{"'gráf jan00'!$A$1:$AK$41"}</definedName>
    <definedName name="FSDS" localSheetId="38" hidden="1">{"'gráf jan00'!$A$1:$AK$41"}</definedName>
    <definedName name="FSDS" localSheetId="37" hidden="1">{"'gráf jan00'!$A$1:$AK$41"}</definedName>
    <definedName name="FSDS" localSheetId="36" hidden="1">{"'gráf jan00'!$A$1:$AK$41"}</definedName>
    <definedName name="FSDS" localSheetId="34" hidden="1">{"'gráf jan00'!$A$1:$AK$41"}</definedName>
    <definedName name="FSDS" localSheetId="35" hidden="1">{"'gráf jan00'!$A$1:$AK$41"}</definedName>
    <definedName name="FSDS" localSheetId="30" hidden="1">{"'gráf jan00'!$A$1:$AK$41"}</definedName>
    <definedName name="FSDS" hidden="1">{"'gráf jan00'!$A$1:$AK$41"}</definedName>
    <definedName name="fSPT">#REF!</definedName>
    <definedName name="fSPT.Count">#REF!</definedName>
    <definedName name="fSPT12">#REF!</definedName>
    <definedName name="fSPT23">#REF!</definedName>
    <definedName name="fSPTProf">#REF!</definedName>
    <definedName name="ft">#REF!</definedName>
    <definedName name="fTC">#REF!</definedName>
    <definedName name="fTecnico">#REF!</definedName>
    <definedName name="fTH">#REF!</definedName>
    <definedName name="fTorque">#REF!</definedName>
    <definedName name="fTorque.Count">#REF!</definedName>
    <definedName name="fTorqueMax">#REF!</definedName>
    <definedName name="fTorqueMin">#REF!</definedName>
    <definedName name="FTU" localSheetId="25" hidden="1">{"'Quadro'!$A$4:$BG$78"}</definedName>
    <definedName name="FTU" localSheetId="16" hidden="1">{"'Quadro'!$A$4:$BG$78"}</definedName>
    <definedName name="FTU" localSheetId="14" hidden="1">{"'Quadro'!$A$4:$BG$78"}</definedName>
    <definedName name="FTU" localSheetId="13" hidden="1">{"'Quadro'!$A$4:$BG$78"}</definedName>
    <definedName name="FTU" localSheetId="11" hidden="1">{"'Quadro'!$A$4:$BG$78"}</definedName>
    <definedName name="FTU" localSheetId="10" hidden="1">{"'Quadro'!$A$4:$BG$78"}</definedName>
    <definedName name="FTU" localSheetId="9" hidden="1">{"'Quadro'!$A$4:$BG$78"}</definedName>
    <definedName name="FTU" localSheetId="8" hidden="1">{"'Quadro'!$A$4:$BG$78"}</definedName>
    <definedName name="FTU" localSheetId="7" hidden="1">{"'Quadro'!$A$4:$BG$78"}</definedName>
    <definedName name="FTU" localSheetId="33" hidden="1">{"'Quadro'!$A$4:$BG$78"}</definedName>
    <definedName name="FTU" localSheetId="32" hidden="1">{"'Quadro'!$A$4:$BG$78"}</definedName>
    <definedName name="FTU" localSheetId="31" hidden="1">{"'Quadro'!$A$4:$BG$78"}</definedName>
    <definedName name="FTU" localSheetId="29" hidden="1">{"'Quadro'!$A$4:$BG$78"}</definedName>
    <definedName name="FTU" localSheetId="28" hidden="1">{"'Quadro'!$A$4:$BG$78"}</definedName>
    <definedName name="FTU" localSheetId="27" hidden="1">{"'Quadro'!$A$4:$BG$78"}</definedName>
    <definedName name="FTU" localSheetId="24" hidden="1">{"'Quadro'!$A$4:$BG$78"}</definedName>
    <definedName name="FTU" localSheetId="26" hidden="1">{"'Quadro'!$A$4:$BG$78"}</definedName>
    <definedName name="FTU" localSheetId="23" hidden="1">{"'Quadro'!$A$4:$BG$78"}</definedName>
    <definedName name="FTU" localSheetId="22" hidden="1">{"'Quadro'!$A$4:$BG$78"}</definedName>
    <definedName name="FTU" localSheetId="19" hidden="1">{"'Quadro'!$A$4:$BG$78"}</definedName>
    <definedName name="FTU" localSheetId="21" hidden="1">{"'Quadro'!$A$4:$BG$78"}</definedName>
    <definedName name="FTU" localSheetId="20" hidden="1">{"'Quadro'!$A$4:$BG$78"}</definedName>
    <definedName name="FTU" localSheetId="18" hidden="1">{"'Quadro'!$A$4:$BG$78"}</definedName>
    <definedName name="FTU" localSheetId="17" hidden="1">{"'Quadro'!$A$4:$BG$78"}</definedName>
    <definedName name="FTU" localSheetId="15" hidden="1">{"'Quadro'!$A$4:$BG$78"}</definedName>
    <definedName name="FTU" localSheetId="12" hidden="1">{"'Quadro'!$A$4:$BG$78"}</definedName>
    <definedName name="FTU" localSheetId="38" hidden="1">{"'Quadro'!$A$4:$BG$78"}</definedName>
    <definedName name="FTU" localSheetId="37" hidden="1">{"'Quadro'!$A$4:$BG$78"}</definedName>
    <definedName name="FTU" localSheetId="36" hidden="1">{"'Quadro'!$A$4:$BG$78"}</definedName>
    <definedName name="FTU" localSheetId="34" hidden="1">{"'Quadro'!$A$4:$BG$78"}</definedName>
    <definedName name="FTU" localSheetId="35" hidden="1">{"'Quadro'!$A$4:$BG$78"}</definedName>
    <definedName name="FTU" localSheetId="30" hidden="1">{"'Quadro'!$A$4:$BG$78"}</definedName>
    <definedName name="FTU" hidden="1">{"'Quadro'!$A$4:$BG$78"}</definedName>
    <definedName name="FUNC">#N/A</definedName>
    <definedName name="FUNDODA">#REF!</definedName>
    <definedName name="FundoDePensão">#REF!</definedName>
    <definedName name="FUNGER">#N/A</definedName>
    <definedName name="FUNX">#N/A</definedName>
    <definedName name="fur">#REF!</definedName>
    <definedName name="fx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PED">#REF!</definedName>
    <definedName name="G" localSheetId="25" hidden="1">{"'gráf jan00'!$A$1:$AK$41"}</definedName>
    <definedName name="G" localSheetId="16" hidden="1">{"'gráf jan00'!$A$1:$AK$41"}</definedName>
    <definedName name="G" localSheetId="14" hidden="1">{"'gráf jan00'!$A$1:$AK$41"}</definedName>
    <definedName name="G" localSheetId="13" hidden="1">{"'gráf jan00'!$A$1:$AK$41"}</definedName>
    <definedName name="G" localSheetId="11" hidden="1">{"'gráf jan00'!$A$1:$AK$41"}</definedName>
    <definedName name="G" localSheetId="10" hidden="1">{"'gráf jan00'!$A$1:$AK$41"}</definedName>
    <definedName name="G" localSheetId="9" hidden="1">{"'gráf jan00'!$A$1:$AK$41"}</definedName>
    <definedName name="G" localSheetId="8" hidden="1">{"'gráf jan00'!$A$1:$AK$41"}</definedName>
    <definedName name="G" localSheetId="7" hidden="1">{"'gráf jan00'!$A$1:$AK$41"}</definedName>
    <definedName name="G" localSheetId="33" hidden="1">{"'gráf jan00'!$A$1:$AK$41"}</definedName>
    <definedName name="G" localSheetId="32" hidden="1">{"'gráf jan00'!$A$1:$AK$41"}</definedName>
    <definedName name="G" localSheetId="31" hidden="1">{"'gráf jan00'!$A$1:$AK$41"}</definedName>
    <definedName name="G" localSheetId="29" hidden="1">{"'gráf jan00'!$A$1:$AK$41"}</definedName>
    <definedName name="G" localSheetId="28" hidden="1">{"'gráf jan00'!$A$1:$AK$41"}</definedName>
    <definedName name="G" localSheetId="27" hidden="1">{"'gráf jan00'!$A$1:$AK$41"}</definedName>
    <definedName name="G" localSheetId="24" hidden="1">{"'gráf jan00'!$A$1:$AK$41"}</definedName>
    <definedName name="G" localSheetId="26" hidden="1">{"'gráf jan00'!$A$1:$AK$41"}</definedName>
    <definedName name="G" localSheetId="23" hidden="1">{"'gráf jan00'!$A$1:$AK$41"}</definedName>
    <definedName name="G" localSheetId="22" hidden="1">{"'gráf jan00'!$A$1:$AK$41"}</definedName>
    <definedName name="G" localSheetId="19" hidden="1">{"'gráf jan00'!$A$1:$AK$41"}</definedName>
    <definedName name="G" localSheetId="21" hidden="1">{"'gráf jan00'!$A$1:$AK$41"}</definedName>
    <definedName name="G" localSheetId="20" hidden="1">{"'gráf jan00'!$A$1:$AK$41"}</definedName>
    <definedName name="G" localSheetId="18" hidden="1">{"'gráf jan00'!$A$1:$AK$41"}</definedName>
    <definedName name="G" localSheetId="17" hidden="1">{"'gráf jan00'!$A$1:$AK$41"}</definedName>
    <definedName name="G" localSheetId="15" hidden="1">{"'gráf jan00'!$A$1:$AK$41"}</definedName>
    <definedName name="G" localSheetId="12" hidden="1">{"'gráf jan00'!$A$1:$AK$41"}</definedName>
    <definedName name="G" localSheetId="38" hidden="1">{"'gráf jan00'!$A$1:$AK$41"}</definedName>
    <definedName name="G" localSheetId="37" hidden="1">{"'gráf jan00'!$A$1:$AK$41"}</definedName>
    <definedName name="G" localSheetId="36" hidden="1">{"'gráf jan00'!$A$1:$AK$41"}</definedName>
    <definedName name="G" localSheetId="34" hidden="1">{"'gráf jan00'!$A$1:$AK$41"}</definedName>
    <definedName name="G" localSheetId="35" hidden="1">{"'gráf jan00'!$A$1:$AK$41"}</definedName>
    <definedName name="G" localSheetId="30" hidden="1">{"'gráf jan00'!$A$1:$AK$41"}</definedName>
    <definedName name="g" localSheetId="1">#REF!</definedName>
    <definedName name="G" hidden="1">{"'gráf jan00'!$A$1:$AK$41"}</definedName>
    <definedName name="gagag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AN" localSheetId="25" hidden="1">{#N/A,#N/A,FALSE,"PCOL"}</definedName>
    <definedName name="GAMAN" localSheetId="16" hidden="1">{#N/A,#N/A,FALSE,"PCOL"}</definedName>
    <definedName name="GAMAN" localSheetId="14" hidden="1">{#N/A,#N/A,FALSE,"PCOL"}</definedName>
    <definedName name="GAMAN" localSheetId="13" hidden="1">{#N/A,#N/A,FALSE,"PCOL"}</definedName>
    <definedName name="GAMAN" localSheetId="11" hidden="1">{#N/A,#N/A,FALSE,"PCOL"}</definedName>
    <definedName name="GAMAN" localSheetId="10" hidden="1">{#N/A,#N/A,FALSE,"PCOL"}</definedName>
    <definedName name="GAMAN" localSheetId="9" hidden="1">{#N/A,#N/A,FALSE,"PCOL"}</definedName>
    <definedName name="GAMAN" localSheetId="8" hidden="1">{#N/A,#N/A,FALSE,"PCOL"}</definedName>
    <definedName name="GAMAN" localSheetId="7" hidden="1">{#N/A,#N/A,FALSE,"PCOL"}</definedName>
    <definedName name="GAMAN" localSheetId="33" hidden="1">{#N/A,#N/A,FALSE,"PCOL"}</definedName>
    <definedName name="GAMAN" localSheetId="32" hidden="1">{#N/A,#N/A,FALSE,"PCOL"}</definedName>
    <definedName name="GAMAN" localSheetId="31" hidden="1">{#N/A,#N/A,FALSE,"PCOL"}</definedName>
    <definedName name="GAMAN" localSheetId="29" hidden="1">{#N/A,#N/A,FALSE,"PCOL"}</definedName>
    <definedName name="GAMAN" localSheetId="28" hidden="1">{#N/A,#N/A,FALSE,"PCOL"}</definedName>
    <definedName name="GAMAN" localSheetId="27" hidden="1">{#N/A,#N/A,FALSE,"PCOL"}</definedName>
    <definedName name="GAMAN" localSheetId="24" hidden="1">{#N/A,#N/A,FALSE,"PCOL"}</definedName>
    <definedName name="GAMAN" localSheetId="26" hidden="1">{#N/A,#N/A,FALSE,"PCOL"}</definedName>
    <definedName name="GAMAN" localSheetId="23" hidden="1">{#N/A,#N/A,FALSE,"PCOL"}</definedName>
    <definedName name="GAMAN" localSheetId="22" hidden="1">{#N/A,#N/A,FALSE,"PCOL"}</definedName>
    <definedName name="GAMAN" localSheetId="19" hidden="1">{#N/A,#N/A,FALSE,"PCOL"}</definedName>
    <definedName name="GAMAN" localSheetId="21" hidden="1">{#N/A,#N/A,FALSE,"PCOL"}</definedName>
    <definedName name="GAMAN" localSheetId="20" hidden="1">{#N/A,#N/A,FALSE,"PCOL"}</definedName>
    <definedName name="GAMAN" localSheetId="18" hidden="1">{#N/A,#N/A,FALSE,"PCOL"}</definedName>
    <definedName name="GAMAN" localSheetId="17" hidden="1">{#N/A,#N/A,FALSE,"PCOL"}</definedName>
    <definedName name="GAMAN" localSheetId="15" hidden="1">{#N/A,#N/A,FALSE,"PCOL"}</definedName>
    <definedName name="GAMAN" localSheetId="12" hidden="1">{#N/A,#N/A,FALSE,"PCOL"}</definedName>
    <definedName name="GAMAN" localSheetId="38" hidden="1">{#N/A,#N/A,FALSE,"PCOL"}</definedName>
    <definedName name="GAMAN" localSheetId="37" hidden="1">{#N/A,#N/A,FALSE,"PCOL"}</definedName>
    <definedName name="GAMAN" localSheetId="36" hidden="1">{#N/A,#N/A,FALSE,"PCOL"}</definedName>
    <definedName name="GAMAN" localSheetId="34" hidden="1">{#N/A,#N/A,FALSE,"PCOL"}</definedName>
    <definedName name="GAMAN" localSheetId="35" hidden="1">{#N/A,#N/A,FALSE,"PCOL"}</definedName>
    <definedName name="GAMAN" localSheetId="30" hidden="1">{#N/A,#N/A,FALSE,"PCOL"}</definedName>
    <definedName name="GAMAN" hidden="1">{#N/A,#N/A,FALSE,"PCOL"}</definedName>
    <definedName name="GAMAR" localSheetId="25" hidden="1">{"'CptDifn'!$AA$32:$AG$32"}</definedName>
    <definedName name="GAMAR" localSheetId="16" hidden="1">{"'CptDifn'!$AA$32:$AG$32"}</definedName>
    <definedName name="GAMAR" localSheetId="14" hidden="1">{"'CptDifn'!$AA$32:$AG$32"}</definedName>
    <definedName name="GAMAR" localSheetId="13" hidden="1">{"'CptDifn'!$AA$32:$AG$32"}</definedName>
    <definedName name="GAMAR" localSheetId="11" hidden="1">{"'CptDifn'!$AA$32:$AG$32"}</definedName>
    <definedName name="GAMAR" localSheetId="10" hidden="1">{"'CptDifn'!$AA$32:$AG$32"}</definedName>
    <definedName name="GAMAR" localSheetId="9" hidden="1">{"'CptDifn'!$AA$32:$AG$32"}</definedName>
    <definedName name="GAMAR" localSheetId="8" hidden="1">{"'CptDifn'!$AA$32:$AG$32"}</definedName>
    <definedName name="GAMAR" localSheetId="7" hidden="1">{"'CptDifn'!$AA$32:$AG$32"}</definedName>
    <definedName name="GAMAR" localSheetId="33" hidden="1">{"'CptDifn'!$AA$32:$AG$32"}</definedName>
    <definedName name="GAMAR" localSheetId="32" hidden="1">{"'CptDifn'!$AA$32:$AG$32"}</definedName>
    <definedName name="GAMAR" localSheetId="31" hidden="1">{"'CptDifn'!$AA$32:$AG$32"}</definedName>
    <definedName name="GAMAR" localSheetId="29" hidden="1">{"'CptDifn'!$AA$32:$AG$32"}</definedName>
    <definedName name="GAMAR" localSheetId="28" hidden="1">{"'CptDifn'!$AA$32:$AG$32"}</definedName>
    <definedName name="GAMAR" localSheetId="27" hidden="1">{"'CptDifn'!$AA$32:$AG$32"}</definedName>
    <definedName name="GAMAR" localSheetId="24" hidden="1">{"'CptDifn'!$AA$32:$AG$32"}</definedName>
    <definedName name="GAMAR" localSheetId="26" hidden="1">{"'CptDifn'!$AA$32:$AG$32"}</definedName>
    <definedName name="GAMAR" localSheetId="23" hidden="1">{"'CptDifn'!$AA$32:$AG$32"}</definedName>
    <definedName name="GAMAR" localSheetId="22" hidden="1">{"'CptDifn'!$AA$32:$AG$32"}</definedName>
    <definedName name="GAMAR" localSheetId="19" hidden="1">{"'CptDifn'!$AA$32:$AG$32"}</definedName>
    <definedName name="GAMAR" localSheetId="21" hidden="1">{"'CptDifn'!$AA$32:$AG$32"}</definedName>
    <definedName name="GAMAR" localSheetId="20" hidden="1">{"'CptDifn'!$AA$32:$AG$32"}</definedName>
    <definedName name="GAMAR" localSheetId="18" hidden="1">{"'CptDifn'!$AA$32:$AG$32"}</definedName>
    <definedName name="GAMAR" localSheetId="17" hidden="1">{"'CptDifn'!$AA$32:$AG$32"}</definedName>
    <definedName name="GAMAR" localSheetId="15" hidden="1">{"'CptDifn'!$AA$32:$AG$32"}</definedName>
    <definedName name="GAMAR" localSheetId="12" hidden="1">{"'CptDifn'!$AA$32:$AG$32"}</definedName>
    <definedName name="GAMAR" localSheetId="38" hidden="1">{"'CptDifn'!$AA$32:$AG$32"}</definedName>
    <definedName name="GAMAR" localSheetId="37" hidden="1">{"'CptDifn'!$AA$32:$AG$32"}</definedName>
    <definedName name="GAMAR" localSheetId="36" hidden="1">{"'CptDifn'!$AA$32:$AG$32"}</definedName>
    <definedName name="GAMAR" localSheetId="34" hidden="1">{"'CptDifn'!$AA$32:$AG$32"}</definedName>
    <definedName name="GAMAR" localSheetId="35" hidden="1">{"'CptDifn'!$AA$32:$AG$32"}</definedName>
    <definedName name="GAMAR" localSheetId="30" hidden="1">{"'CptDifn'!$AA$32:$AG$32"}</definedName>
    <definedName name="GAMAR" hidden="1">{"'CptDifn'!$AA$32:$AG$32"}</definedName>
    <definedName name="GAMAR1" localSheetId="25" hidden="1">{"'CptDifn'!$AA$32:$AG$32"}</definedName>
    <definedName name="GAMAR1" localSheetId="16" hidden="1">{"'CptDifn'!$AA$32:$AG$32"}</definedName>
    <definedName name="GAMAR1" localSheetId="14" hidden="1">{"'CptDifn'!$AA$32:$AG$32"}</definedName>
    <definedName name="GAMAR1" localSheetId="13" hidden="1">{"'CptDifn'!$AA$32:$AG$32"}</definedName>
    <definedName name="GAMAR1" localSheetId="11" hidden="1">{"'CptDifn'!$AA$32:$AG$32"}</definedName>
    <definedName name="GAMAR1" localSheetId="10" hidden="1">{"'CptDifn'!$AA$32:$AG$32"}</definedName>
    <definedName name="GAMAR1" localSheetId="9" hidden="1">{"'CptDifn'!$AA$32:$AG$32"}</definedName>
    <definedName name="GAMAR1" localSheetId="8" hidden="1">{"'CptDifn'!$AA$32:$AG$32"}</definedName>
    <definedName name="GAMAR1" localSheetId="7" hidden="1">{"'CptDifn'!$AA$32:$AG$32"}</definedName>
    <definedName name="GAMAR1" localSheetId="33" hidden="1">{"'CptDifn'!$AA$32:$AG$32"}</definedName>
    <definedName name="GAMAR1" localSheetId="32" hidden="1">{"'CptDifn'!$AA$32:$AG$32"}</definedName>
    <definedName name="GAMAR1" localSheetId="31" hidden="1">{"'CptDifn'!$AA$32:$AG$32"}</definedName>
    <definedName name="GAMAR1" localSheetId="29" hidden="1">{"'CptDifn'!$AA$32:$AG$32"}</definedName>
    <definedName name="GAMAR1" localSheetId="28" hidden="1">{"'CptDifn'!$AA$32:$AG$32"}</definedName>
    <definedName name="GAMAR1" localSheetId="27" hidden="1">{"'CptDifn'!$AA$32:$AG$32"}</definedName>
    <definedName name="GAMAR1" localSheetId="24" hidden="1">{"'CptDifn'!$AA$32:$AG$32"}</definedName>
    <definedName name="GAMAR1" localSheetId="26" hidden="1">{"'CptDifn'!$AA$32:$AG$32"}</definedName>
    <definedName name="GAMAR1" localSheetId="23" hidden="1">{"'CptDifn'!$AA$32:$AG$32"}</definedName>
    <definedName name="GAMAR1" localSheetId="22" hidden="1">{"'CptDifn'!$AA$32:$AG$32"}</definedName>
    <definedName name="GAMAR1" localSheetId="19" hidden="1">{"'CptDifn'!$AA$32:$AG$32"}</definedName>
    <definedName name="GAMAR1" localSheetId="21" hidden="1">{"'CptDifn'!$AA$32:$AG$32"}</definedName>
    <definedName name="GAMAR1" localSheetId="20" hidden="1">{"'CptDifn'!$AA$32:$AG$32"}</definedName>
    <definedName name="GAMAR1" localSheetId="18" hidden="1">{"'CptDifn'!$AA$32:$AG$32"}</definedName>
    <definedName name="GAMAR1" localSheetId="17" hidden="1">{"'CptDifn'!$AA$32:$AG$32"}</definedName>
    <definedName name="GAMAR1" localSheetId="15" hidden="1">{"'CptDifn'!$AA$32:$AG$32"}</definedName>
    <definedName name="GAMAR1" localSheetId="12" hidden="1">{"'CptDifn'!$AA$32:$AG$32"}</definedName>
    <definedName name="GAMAR1" localSheetId="38" hidden="1">{"'CptDifn'!$AA$32:$AG$32"}</definedName>
    <definedName name="GAMAR1" localSheetId="37" hidden="1">{"'CptDifn'!$AA$32:$AG$32"}</definedName>
    <definedName name="GAMAR1" localSheetId="36" hidden="1">{"'CptDifn'!$AA$32:$AG$32"}</definedName>
    <definedName name="GAMAR1" localSheetId="34" hidden="1">{"'CptDifn'!$AA$32:$AG$32"}</definedName>
    <definedName name="GAMAR1" localSheetId="35" hidden="1">{"'CptDifn'!$AA$32:$AG$32"}</definedName>
    <definedName name="GAMAR1" localSheetId="30" hidden="1">{"'CptDifn'!$AA$32:$AG$32"}</definedName>
    <definedName name="GAMAR1" hidden="1">{"'CptDifn'!$AA$32:$AG$32"}</definedName>
    <definedName name="gamen" localSheetId="25" hidden="1">{#N/A,#N/A,FALSE,"PCOL"}</definedName>
    <definedName name="gamen" localSheetId="16" hidden="1">{#N/A,#N/A,FALSE,"PCOL"}</definedName>
    <definedName name="gamen" localSheetId="14" hidden="1">{#N/A,#N/A,FALSE,"PCOL"}</definedName>
    <definedName name="gamen" localSheetId="13" hidden="1">{#N/A,#N/A,FALSE,"PCOL"}</definedName>
    <definedName name="gamen" localSheetId="11" hidden="1">{#N/A,#N/A,FALSE,"PCOL"}</definedName>
    <definedName name="gamen" localSheetId="10" hidden="1">{#N/A,#N/A,FALSE,"PCOL"}</definedName>
    <definedName name="gamen" localSheetId="9" hidden="1">{#N/A,#N/A,FALSE,"PCOL"}</definedName>
    <definedName name="gamen" localSheetId="8" hidden="1">{#N/A,#N/A,FALSE,"PCOL"}</definedName>
    <definedName name="gamen" localSheetId="7" hidden="1">{#N/A,#N/A,FALSE,"PCOL"}</definedName>
    <definedName name="gamen" localSheetId="33" hidden="1">{#N/A,#N/A,FALSE,"PCOL"}</definedName>
    <definedName name="gamen" localSheetId="32" hidden="1">{#N/A,#N/A,FALSE,"PCOL"}</definedName>
    <definedName name="gamen" localSheetId="31" hidden="1">{#N/A,#N/A,FALSE,"PCOL"}</definedName>
    <definedName name="gamen" localSheetId="29" hidden="1">{#N/A,#N/A,FALSE,"PCOL"}</definedName>
    <definedName name="gamen" localSheetId="28" hidden="1">{#N/A,#N/A,FALSE,"PCOL"}</definedName>
    <definedName name="gamen" localSheetId="27" hidden="1">{#N/A,#N/A,FALSE,"PCOL"}</definedName>
    <definedName name="gamen" localSheetId="24" hidden="1">{#N/A,#N/A,FALSE,"PCOL"}</definedName>
    <definedName name="gamen" localSheetId="26" hidden="1">{#N/A,#N/A,FALSE,"PCOL"}</definedName>
    <definedName name="gamen" localSheetId="23" hidden="1">{#N/A,#N/A,FALSE,"PCOL"}</definedName>
    <definedName name="gamen" localSheetId="22" hidden="1">{#N/A,#N/A,FALSE,"PCOL"}</definedName>
    <definedName name="gamen" localSheetId="19" hidden="1">{#N/A,#N/A,FALSE,"PCOL"}</definedName>
    <definedName name="gamen" localSheetId="21" hidden="1">{#N/A,#N/A,FALSE,"PCOL"}</definedName>
    <definedName name="gamen" localSheetId="20" hidden="1">{#N/A,#N/A,FALSE,"PCOL"}</definedName>
    <definedName name="gamen" localSheetId="18" hidden="1">{#N/A,#N/A,FALSE,"PCOL"}</definedName>
    <definedName name="gamen" localSheetId="17" hidden="1">{#N/A,#N/A,FALSE,"PCOL"}</definedName>
    <definedName name="gamen" localSheetId="15" hidden="1">{#N/A,#N/A,FALSE,"PCOL"}</definedName>
    <definedName name="gamen" localSheetId="12" hidden="1">{#N/A,#N/A,FALSE,"PCOL"}</definedName>
    <definedName name="gamen" localSheetId="38" hidden="1">{#N/A,#N/A,FALSE,"PCOL"}</definedName>
    <definedName name="gamen" localSheetId="37" hidden="1">{#N/A,#N/A,FALSE,"PCOL"}</definedName>
    <definedName name="gamen" localSheetId="36" hidden="1">{#N/A,#N/A,FALSE,"PCOL"}</definedName>
    <definedName name="gamen" localSheetId="34" hidden="1">{#N/A,#N/A,FALSE,"PCOL"}</definedName>
    <definedName name="gamen" localSheetId="35" hidden="1">{#N/A,#N/A,FALSE,"PCOL"}</definedName>
    <definedName name="gamen" localSheetId="30" hidden="1">{#N/A,#N/A,FALSE,"PCOL"}</definedName>
    <definedName name="gamen" hidden="1">{#N/A,#N/A,FALSE,"PCOL"}</definedName>
    <definedName name="garug01" localSheetId="25" hidden="1">{"'REL CUSTODIF'!$B$1:$H$72"}</definedName>
    <definedName name="garug01" localSheetId="16" hidden="1">{"'REL CUSTODIF'!$B$1:$H$72"}</definedName>
    <definedName name="garug01" localSheetId="14" hidden="1">{"'REL CUSTODIF'!$B$1:$H$72"}</definedName>
    <definedName name="garug01" localSheetId="13" hidden="1">{"'REL CUSTODIF'!$B$1:$H$72"}</definedName>
    <definedName name="garug01" localSheetId="11" hidden="1">{"'REL CUSTODIF'!$B$1:$H$72"}</definedName>
    <definedName name="garug01" localSheetId="10" hidden="1">{"'REL CUSTODIF'!$B$1:$H$72"}</definedName>
    <definedName name="garug01" localSheetId="9" hidden="1">{"'REL CUSTODIF'!$B$1:$H$72"}</definedName>
    <definedName name="garug01" localSheetId="8" hidden="1">{"'REL CUSTODIF'!$B$1:$H$72"}</definedName>
    <definedName name="garug01" localSheetId="7" hidden="1">{"'REL CUSTODIF'!$B$1:$H$72"}</definedName>
    <definedName name="garug01" localSheetId="33" hidden="1">{"'REL CUSTODIF'!$B$1:$H$72"}</definedName>
    <definedName name="garug01" localSheetId="32" hidden="1">{"'REL CUSTODIF'!$B$1:$H$72"}</definedName>
    <definedName name="garug01" localSheetId="31" hidden="1">{"'REL CUSTODIF'!$B$1:$H$72"}</definedName>
    <definedName name="garug01" localSheetId="29" hidden="1">{"'REL CUSTODIF'!$B$1:$H$72"}</definedName>
    <definedName name="garug01" localSheetId="28" hidden="1">{"'REL CUSTODIF'!$B$1:$H$72"}</definedName>
    <definedName name="garug01" localSheetId="27" hidden="1">{"'REL CUSTODIF'!$B$1:$H$72"}</definedName>
    <definedName name="garug01" localSheetId="24" hidden="1">{"'REL CUSTODIF'!$B$1:$H$72"}</definedName>
    <definedName name="garug01" localSheetId="26" hidden="1">{"'REL CUSTODIF'!$B$1:$H$72"}</definedName>
    <definedName name="garug01" localSheetId="23" hidden="1">{"'REL CUSTODIF'!$B$1:$H$72"}</definedName>
    <definedName name="garug01" localSheetId="22" hidden="1">{"'REL CUSTODIF'!$B$1:$H$72"}</definedName>
    <definedName name="garug01" localSheetId="19" hidden="1">{"'REL CUSTODIF'!$B$1:$H$72"}</definedName>
    <definedName name="garug01" localSheetId="21" hidden="1">{"'REL CUSTODIF'!$B$1:$H$72"}</definedName>
    <definedName name="garug01" localSheetId="20" hidden="1">{"'REL CUSTODIF'!$B$1:$H$72"}</definedName>
    <definedName name="garug01" localSheetId="18" hidden="1">{"'REL CUSTODIF'!$B$1:$H$72"}</definedName>
    <definedName name="garug01" localSheetId="17" hidden="1">{"'REL CUSTODIF'!$B$1:$H$72"}</definedName>
    <definedName name="garug01" localSheetId="15" hidden="1">{"'REL CUSTODIF'!$B$1:$H$72"}</definedName>
    <definedName name="garug01" localSheetId="12" hidden="1">{"'REL CUSTODIF'!$B$1:$H$72"}</definedName>
    <definedName name="garug01" localSheetId="38" hidden="1">{"'REL CUSTODIF'!$B$1:$H$72"}</definedName>
    <definedName name="garug01" localSheetId="37" hidden="1">{"'REL CUSTODIF'!$B$1:$H$72"}</definedName>
    <definedName name="garug01" localSheetId="36" hidden="1">{"'REL CUSTODIF'!$B$1:$H$72"}</definedName>
    <definedName name="garug01" localSheetId="34" hidden="1">{"'REL CUSTODIF'!$B$1:$H$72"}</definedName>
    <definedName name="garug01" localSheetId="35" hidden="1">{"'REL CUSTODIF'!$B$1:$H$72"}</definedName>
    <definedName name="garug01" localSheetId="30" hidden="1">{"'REL CUSTODIF'!$B$1:$H$72"}</definedName>
    <definedName name="garug01" hidden="1">{"'REL CUSTODIF'!$B$1:$H$72"}</definedName>
    <definedName name="garug1" localSheetId="25" hidden="1">{#N/A,#N/A,FALSE,"PCOL"}</definedName>
    <definedName name="garug1" localSheetId="16" hidden="1">{#N/A,#N/A,FALSE,"PCOL"}</definedName>
    <definedName name="garug1" localSheetId="14" hidden="1">{#N/A,#N/A,FALSE,"PCOL"}</definedName>
    <definedName name="garug1" localSheetId="13" hidden="1">{#N/A,#N/A,FALSE,"PCOL"}</definedName>
    <definedName name="garug1" localSheetId="11" hidden="1">{#N/A,#N/A,FALSE,"PCOL"}</definedName>
    <definedName name="garug1" localSheetId="10" hidden="1">{#N/A,#N/A,FALSE,"PCOL"}</definedName>
    <definedName name="garug1" localSheetId="9" hidden="1">{#N/A,#N/A,FALSE,"PCOL"}</definedName>
    <definedName name="garug1" localSheetId="8" hidden="1">{#N/A,#N/A,FALSE,"PCOL"}</definedName>
    <definedName name="garug1" localSheetId="7" hidden="1">{#N/A,#N/A,FALSE,"PCOL"}</definedName>
    <definedName name="garug1" localSheetId="33" hidden="1">{#N/A,#N/A,FALSE,"PCOL"}</definedName>
    <definedName name="garug1" localSheetId="32" hidden="1">{#N/A,#N/A,FALSE,"PCOL"}</definedName>
    <definedName name="garug1" localSheetId="31" hidden="1">{#N/A,#N/A,FALSE,"PCOL"}</definedName>
    <definedName name="garug1" localSheetId="29" hidden="1">{#N/A,#N/A,FALSE,"PCOL"}</definedName>
    <definedName name="garug1" localSheetId="28" hidden="1">{#N/A,#N/A,FALSE,"PCOL"}</definedName>
    <definedName name="garug1" localSheetId="27" hidden="1">{#N/A,#N/A,FALSE,"PCOL"}</definedName>
    <definedName name="garug1" localSheetId="24" hidden="1">{#N/A,#N/A,FALSE,"PCOL"}</definedName>
    <definedName name="garug1" localSheetId="26" hidden="1">{#N/A,#N/A,FALSE,"PCOL"}</definedName>
    <definedName name="garug1" localSheetId="23" hidden="1">{#N/A,#N/A,FALSE,"PCOL"}</definedName>
    <definedName name="garug1" localSheetId="22" hidden="1">{#N/A,#N/A,FALSE,"PCOL"}</definedName>
    <definedName name="garug1" localSheetId="19" hidden="1">{#N/A,#N/A,FALSE,"PCOL"}</definedName>
    <definedName name="garug1" localSheetId="21" hidden="1">{#N/A,#N/A,FALSE,"PCOL"}</definedName>
    <definedName name="garug1" localSheetId="20" hidden="1">{#N/A,#N/A,FALSE,"PCOL"}</definedName>
    <definedName name="garug1" localSheetId="18" hidden="1">{#N/A,#N/A,FALSE,"PCOL"}</definedName>
    <definedName name="garug1" localSheetId="17" hidden="1">{#N/A,#N/A,FALSE,"PCOL"}</definedName>
    <definedName name="garug1" localSheetId="15" hidden="1">{#N/A,#N/A,FALSE,"PCOL"}</definedName>
    <definedName name="garug1" localSheetId="12" hidden="1">{#N/A,#N/A,FALSE,"PCOL"}</definedName>
    <definedName name="garug1" localSheetId="38" hidden="1">{#N/A,#N/A,FALSE,"PCOL"}</definedName>
    <definedName name="garug1" localSheetId="37" hidden="1">{#N/A,#N/A,FALSE,"PCOL"}</definedName>
    <definedName name="garug1" localSheetId="36" hidden="1">{#N/A,#N/A,FALSE,"PCOL"}</definedName>
    <definedName name="garug1" localSheetId="34" hidden="1">{#N/A,#N/A,FALSE,"PCOL"}</definedName>
    <definedName name="garug1" localSheetId="35" hidden="1">{#N/A,#N/A,FALSE,"PCOL"}</definedName>
    <definedName name="garug1" localSheetId="30" hidden="1">{#N/A,#N/A,FALSE,"PCOL"}</definedName>
    <definedName name="garug1" hidden="1">{#N/A,#N/A,FALSE,"PCOL"}</definedName>
    <definedName name="GASEG" localSheetId="25" hidden="1">{"'Quadro'!$A$4:$BG$78"}</definedName>
    <definedName name="GASEG" localSheetId="16" hidden="1">{"'Quadro'!$A$4:$BG$78"}</definedName>
    <definedName name="GASEG" localSheetId="14" hidden="1">{"'Quadro'!$A$4:$BG$78"}</definedName>
    <definedName name="GASEG" localSheetId="13" hidden="1">{"'Quadro'!$A$4:$BG$78"}</definedName>
    <definedName name="GASEG" localSheetId="11" hidden="1">{"'Quadro'!$A$4:$BG$78"}</definedName>
    <definedName name="GASEG" localSheetId="10" hidden="1">{"'Quadro'!$A$4:$BG$78"}</definedName>
    <definedName name="GASEG" localSheetId="9" hidden="1">{"'Quadro'!$A$4:$BG$78"}</definedName>
    <definedName name="GASEG" localSheetId="8" hidden="1">{"'Quadro'!$A$4:$BG$78"}</definedName>
    <definedName name="GASEG" localSheetId="7" hidden="1">{"'Quadro'!$A$4:$BG$78"}</definedName>
    <definedName name="GASEG" localSheetId="33" hidden="1">{"'Quadro'!$A$4:$BG$78"}</definedName>
    <definedName name="GASEG" localSheetId="32" hidden="1">{"'Quadro'!$A$4:$BG$78"}</definedName>
    <definedName name="GASEG" localSheetId="31" hidden="1">{"'Quadro'!$A$4:$BG$78"}</definedName>
    <definedName name="GASEG" localSheetId="29" hidden="1">{"'Quadro'!$A$4:$BG$78"}</definedName>
    <definedName name="GASEG" localSheetId="28" hidden="1">{"'Quadro'!$A$4:$BG$78"}</definedName>
    <definedName name="GASEG" localSheetId="27" hidden="1">{"'Quadro'!$A$4:$BG$78"}</definedName>
    <definedName name="GASEG" localSheetId="24" hidden="1">{"'Quadro'!$A$4:$BG$78"}</definedName>
    <definedName name="GASEG" localSheetId="26" hidden="1">{"'Quadro'!$A$4:$BG$78"}</definedName>
    <definedName name="GASEG" localSheetId="23" hidden="1">{"'Quadro'!$A$4:$BG$78"}</definedName>
    <definedName name="GASEG" localSheetId="22" hidden="1">{"'Quadro'!$A$4:$BG$78"}</definedName>
    <definedName name="GASEG" localSheetId="19" hidden="1">{"'Quadro'!$A$4:$BG$78"}</definedName>
    <definedName name="GASEG" localSheetId="21" hidden="1">{"'Quadro'!$A$4:$BG$78"}</definedName>
    <definedName name="GASEG" localSheetId="20" hidden="1">{"'Quadro'!$A$4:$BG$78"}</definedName>
    <definedName name="GASEG" localSheetId="18" hidden="1">{"'Quadro'!$A$4:$BG$78"}</definedName>
    <definedName name="GASEG" localSheetId="17" hidden="1">{"'Quadro'!$A$4:$BG$78"}</definedName>
    <definedName name="GASEG" localSheetId="15" hidden="1">{"'Quadro'!$A$4:$BG$78"}</definedName>
    <definedName name="GASEG" localSheetId="12" hidden="1">{"'Quadro'!$A$4:$BG$78"}</definedName>
    <definedName name="GASEG" localSheetId="38" hidden="1">{"'Quadro'!$A$4:$BG$78"}</definedName>
    <definedName name="GASEG" localSheetId="37" hidden="1">{"'Quadro'!$A$4:$BG$78"}</definedName>
    <definedName name="GASEG" localSheetId="36" hidden="1">{"'Quadro'!$A$4:$BG$78"}</definedName>
    <definedName name="GASEG" localSheetId="34" hidden="1">{"'Quadro'!$A$4:$BG$78"}</definedName>
    <definedName name="GASEG" localSheetId="35" hidden="1">{"'Quadro'!$A$4:$BG$78"}</definedName>
    <definedName name="GASEG" localSheetId="30" hidden="1">{"'Quadro'!$A$4:$BG$78"}</definedName>
    <definedName name="GASEG" hidden="1">{"'Quadro'!$A$4:$BG$78"}</definedName>
    <definedName name="GAVTG" localSheetId="25" hidden="1">{"'gráf jan00'!$A$1:$AK$41"}</definedName>
    <definedName name="GAVTG" localSheetId="16" hidden="1">{"'gráf jan00'!$A$1:$AK$41"}</definedName>
    <definedName name="GAVTG" localSheetId="14" hidden="1">{"'gráf jan00'!$A$1:$AK$41"}</definedName>
    <definedName name="GAVTG" localSheetId="13" hidden="1">{"'gráf jan00'!$A$1:$AK$41"}</definedName>
    <definedName name="GAVTG" localSheetId="11" hidden="1">{"'gráf jan00'!$A$1:$AK$41"}</definedName>
    <definedName name="GAVTG" localSheetId="10" hidden="1">{"'gráf jan00'!$A$1:$AK$41"}</definedName>
    <definedName name="GAVTG" localSheetId="9" hidden="1">{"'gráf jan00'!$A$1:$AK$41"}</definedName>
    <definedName name="GAVTG" localSheetId="8" hidden="1">{"'gráf jan00'!$A$1:$AK$41"}</definedName>
    <definedName name="GAVTG" localSheetId="7" hidden="1">{"'gráf jan00'!$A$1:$AK$41"}</definedName>
    <definedName name="GAVTG" localSheetId="33" hidden="1">{"'gráf jan00'!$A$1:$AK$41"}</definedName>
    <definedName name="GAVTG" localSheetId="32" hidden="1">{"'gráf jan00'!$A$1:$AK$41"}</definedName>
    <definedName name="GAVTG" localSheetId="31" hidden="1">{"'gráf jan00'!$A$1:$AK$41"}</definedName>
    <definedName name="GAVTG" localSheetId="29" hidden="1">{"'gráf jan00'!$A$1:$AK$41"}</definedName>
    <definedName name="GAVTG" localSheetId="28" hidden="1">{"'gráf jan00'!$A$1:$AK$41"}</definedName>
    <definedName name="GAVTG" localSheetId="27" hidden="1">{"'gráf jan00'!$A$1:$AK$41"}</definedName>
    <definedName name="GAVTG" localSheetId="24" hidden="1">{"'gráf jan00'!$A$1:$AK$41"}</definedName>
    <definedName name="GAVTG" localSheetId="26" hidden="1">{"'gráf jan00'!$A$1:$AK$41"}</definedName>
    <definedName name="GAVTG" localSheetId="23" hidden="1">{"'gráf jan00'!$A$1:$AK$41"}</definedName>
    <definedName name="GAVTG" localSheetId="22" hidden="1">{"'gráf jan00'!$A$1:$AK$41"}</definedName>
    <definedName name="GAVTG" localSheetId="19" hidden="1">{"'gráf jan00'!$A$1:$AK$41"}</definedName>
    <definedName name="GAVTG" localSheetId="21" hidden="1">{"'gráf jan00'!$A$1:$AK$41"}</definedName>
    <definedName name="GAVTG" localSheetId="20" hidden="1">{"'gráf jan00'!$A$1:$AK$41"}</definedName>
    <definedName name="GAVTG" localSheetId="18" hidden="1">{"'gráf jan00'!$A$1:$AK$41"}</definedName>
    <definedName name="GAVTG" localSheetId="17" hidden="1">{"'gráf jan00'!$A$1:$AK$41"}</definedName>
    <definedName name="GAVTG" localSheetId="15" hidden="1">{"'gráf jan00'!$A$1:$AK$41"}</definedName>
    <definedName name="GAVTG" localSheetId="12" hidden="1">{"'gráf jan00'!$A$1:$AK$41"}</definedName>
    <definedName name="GAVTG" localSheetId="38" hidden="1">{"'gráf jan00'!$A$1:$AK$41"}</definedName>
    <definedName name="GAVTG" localSheetId="37" hidden="1">{"'gráf jan00'!$A$1:$AK$41"}</definedName>
    <definedName name="GAVTG" localSheetId="36" hidden="1">{"'gráf jan00'!$A$1:$AK$41"}</definedName>
    <definedName name="GAVTG" localSheetId="34" hidden="1">{"'gráf jan00'!$A$1:$AK$41"}</definedName>
    <definedName name="GAVTG" localSheetId="35" hidden="1">{"'gráf jan00'!$A$1:$AK$41"}</definedName>
    <definedName name="GAVTG" localSheetId="30" hidden="1">{"'gráf jan00'!$A$1:$AK$41"}</definedName>
    <definedName name="GAVTG" hidden="1">{"'gráf jan00'!$A$1:$AK$41"}</definedName>
    <definedName name="GBP">#REF!</definedName>
    <definedName name="gd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localSheetId="25" hidden="1">{"'gráf jan00'!$A$1:$AK$41"}</definedName>
    <definedName name="gdfg" localSheetId="16" hidden="1">{"'gráf jan00'!$A$1:$AK$41"}</definedName>
    <definedName name="gdfg" localSheetId="14" hidden="1">{"'gráf jan00'!$A$1:$AK$41"}</definedName>
    <definedName name="gdfg" localSheetId="13" hidden="1">{"'gráf jan00'!$A$1:$AK$41"}</definedName>
    <definedName name="gdfg" localSheetId="11" hidden="1">{"'gráf jan00'!$A$1:$AK$41"}</definedName>
    <definedName name="gdfg" localSheetId="10" hidden="1">{"'gráf jan00'!$A$1:$AK$41"}</definedName>
    <definedName name="gdfg" localSheetId="9" hidden="1">{"'gráf jan00'!$A$1:$AK$41"}</definedName>
    <definedName name="gdfg" localSheetId="8" hidden="1">{"'gráf jan00'!$A$1:$AK$41"}</definedName>
    <definedName name="gdfg" localSheetId="7" hidden="1">{"'gráf jan00'!$A$1:$AK$41"}</definedName>
    <definedName name="gdfg" localSheetId="33" hidden="1">{"'gráf jan00'!$A$1:$AK$41"}</definedName>
    <definedName name="gdfg" localSheetId="32" hidden="1">{"'gráf jan00'!$A$1:$AK$41"}</definedName>
    <definedName name="gdfg" localSheetId="31" hidden="1">{"'gráf jan00'!$A$1:$AK$41"}</definedName>
    <definedName name="gdfg" localSheetId="29" hidden="1">{"'gráf jan00'!$A$1:$AK$41"}</definedName>
    <definedName name="gdfg" localSheetId="28" hidden="1">{"'gráf jan00'!$A$1:$AK$41"}</definedName>
    <definedName name="gdfg" localSheetId="27" hidden="1">{"'gráf jan00'!$A$1:$AK$41"}</definedName>
    <definedName name="gdfg" localSheetId="24" hidden="1">{"'gráf jan00'!$A$1:$AK$41"}</definedName>
    <definedName name="gdfg" localSheetId="26" hidden="1">{"'gráf jan00'!$A$1:$AK$41"}</definedName>
    <definedName name="gdfg" localSheetId="23" hidden="1">{"'gráf jan00'!$A$1:$AK$41"}</definedName>
    <definedName name="gdfg" localSheetId="22" hidden="1">{"'gráf jan00'!$A$1:$AK$41"}</definedName>
    <definedName name="gdfg" localSheetId="19" hidden="1">{"'gráf jan00'!$A$1:$AK$41"}</definedName>
    <definedName name="gdfg" localSheetId="21" hidden="1">{"'gráf jan00'!$A$1:$AK$41"}</definedName>
    <definedName name="gdfg" localSheetId="20" hidden="1">{"'gráf jan00'!$A$1:$AK$41"}</definedName>
    <definedName name="gdfg" localSheetId="18" hidden="1">{"'gráf jan00'!$A$1:$AK$41"}</definedName>
    <definedName name="gdfg" localSheetId="17" hidden="1">{"'gráf jan00'!$A$1:$AK$41"}</definedName>
    <definedName name="gdfg" localSheetId="15" hidden="1">{"'gráf jan00'!$A$1:$AK$41"}</definedName>
    <definedName name="gdfg" localSheetId="12" hidden="1">{"'gráf jan00'!$A$1:$AK$41"}</definedName>
    <definedName name="gdfg" localSheetId="38" hidden="1">{"'gráf jan00'!$A$1:$AK$41"}</definedName>
    <definedName name="gdfg" localSheetId="37" hidden="1">{"'gráf jan00'!$A$1:$AK$41"}</definedName>
    <definedName name="gdfg" localSheetId="36" hidden="1">{"'gráf jan00'!$A$1:$AK$41"}</definedName>
    <definedName name="gdfg" localSheetId="34" hidden="1">{"'gráf jan00'!$A$1:$AK$41"}</definedName>
    <definedName name="gdfg" localSheetId="35" hidden="1">{"'gráf jan00'!$A$1:$AK$41"}</definedName>
    <definedName name="gdfg" localSheetId="30" hidden="1">{"'gráf jan00'!$A$1:$AK$41"}</definedName>
    <definedName name="gdfg" hidden="1">{"'gráf jan00'!$A$1:$AK$41"}</definedName>
    <definedName name="GDS" localSheetId="25" hidden="1">{"'Quadro'!$A$4:$BG$78"}</definedName>
    <definedName name="GDS" localSheetId="16" hidden="1">{"'Quadro'!$A$4:$BG$78"}</definedName>
    <definedName name="GDS" localSheetId="14" hidden="1">{"'Quadro'!$A$4:$BG$78"}</definedName>
    <definedName name="GDS" localSheetId="13" hidden="1">{"'Quadro'!$A$4:$BG$78"}</definedName>
    <definedName name="GDS" localSheetId="11" hidden="1">{"'Quadro'!$A$4:$BG$78"}</definedName>
    <definedName name="GDS" localSheetId="10" hidden="1">{"'Quadro'!$A$4:$BG$78"}</definedName>
    <definedName name="GDS" localSheetId="9" hidden="1">{"'Quadro'!$A$4:$BG$78"}</definedName>
    <definedName name="GDS" localSheetId="8" hidden="1">{"'Quadro'!$A$4:$BG$78"}</definedName>
    <definedName name="GDS" localSheetId="7" hidden="1">{"'Quadro'!$A$4:$BG$78"}</definedName>
    <definedName name="GDS" localSheetId="33" hidden="1">{"'Quadro'!$A$4:$BG$78"}</definedName>
    <definedName name="GDS" localSheetId="32" hidden="1">{"'Quadro'!$A$4:$BG$78"}</definedName>
    <definedName name="GDS" localSheetId="31" hidden="1">{"'Quadro'!$A$4:$BG$78"}</definedName>
    <definedName name="GDS" localSheetId="29" hidden="1">{"'Quadro'!$A$4:$BG$78"}</definedName>
    <definedName name="GDS" localSheetId="28" hidden="1">{"'Quadro'!$A$4:$BG$78"}</definedName>
    <definedName name="GDS" localSheetId="27" hidden="1">{"'Quadro'!$A$4:$BG$78"}</definedName>
    <definedName name="GDS" localSheetId="24" hidden="1">{"'Quadro'!$A$4:$BG$78"}</definedName>
    <definedName name="GDS" localSheetId="26" hidden="1">{"'Quadro'!$A$4:$BG$78"}</definedName>
    <definedName name="GDS" localSheetId="23" hidden="1">{"'Quadro'!$A$4:$BG$78"}</definedName>
    <definedName name="GDS" localSheetId="22" hidden="1">{"'Quadro'!$A$4:$BG$78"}</definedName>
    <definedName name="GDS" localSheetId="19" hidden="1">{"'Quadro'!$A$4:$BG$78"}</definedName>
    <definedName name="GDS" localSheetId="21" hidden="1">{"'Quadro'!$A$4:$BG$78"}</definedName>
    <definedName name="GDS" localSheetId="20" hidden="1">{"'Quadro'!$A$4:$BG$78"}</definedName>
    <definedName name="GDS" localSheetId="18" hidden="1">{"'Quadro'!$A$4:$BG$78"}</definedName>
    <definedName name="GDS" localSheetId="17" hidden="1">{"'Quadro'!$A$4:$BG$78"}</definedName>
    <definedName name="GDS" localSheetId="15" hidden="1">{"'Quadro'!$A$4:$BG$78"}</definedName>
    <definedName name="GDS" localSheetId="12" hidden="1">{"'Quadro'!$A$4:$BG$78"}</definedName>
    <definedName name="GDS" localSheetId="38" hidden="1">{"'Quadro'!$A$4:$BG$78"}</definedName>
    <definedName name="GDS" localSheetId="37" hidden="1">{"'Quadro'!$A$4:$BG$78"}</definedName>
    <definedName name="GDS" localSheetId="36" hidden="1">{"'Quadro'!$A$4:$BG$78"}</definedName>
    <definedName name="GDS" localSheetId="34" hidden="1">{"'Quadro'!$A$4:$BG$78"}</definedName>
    <definedName name="GDS" localSheetId="35" hidden="1">{"'Quadro'!$A$4:$BG$78"}</definedName>
    <definedName name="GDS" localSheetId="30" hidden="1">{"'Quadro'!$A$4:$BG$78"}</definedName>
    <definedName name="GDS" hidden="1">{"'Quadro'!$A$4:$BG$78"}</definedName>
    <definedName name="gemin" localSheetId="25" hidden="1">{#N/A,#N/A,FALSE,"PCOL"}</definedName>
    <definedName name="gemin" localSheetId="16" hidden="1">{#N/A,#N/A,FALSE,"PCOL"}</definedName>
    <definedName name="gemin" localSheetId="14" hidden="1">{#N/A,#N/A,FALSE,"PCOL"}</definedName>
    <definedName name="gemin" localSheetId="13" hidden="1">{#N/A,#N/A,FALSE,"PCOL"}</definedName>
    <definedName name="gemin" localSheetId="11" hidden="1">{#N/A,#N/A,FALSE,"PCOL"}</definedName>
    <definedName name="gemin" localSheetId="10" hidden="1">{#N/A,#N/A,FALSE,"PCOL"}</definedName>
    <definedName name="gemin" localSheetId="9" hidden="1">{#N/A,#N/A,FALSE,"PCOL"}</definedName>
    <definedName name="gemin" localSheetId="8" hidden="1">{#N/A,#N/A,FALSE,"PCOL"}</definedName>
    <definedName name="gemin" localSheetId="7" hidden="1">{#N/A,#N/A,FALSE,"PCOL"}</definedName>
    <definedName name="gemin" localSheetId="33" hidden="1">{#N/A,#N/A,FALSE,"PCOL"}</definedName>
    <definedName name="gemin" localSheetId="32" hidden="1">{#N/A,#N/A,FALSE,"PCOL"}</definedName>
    <definedName name="gemin" localSheetId="31" hidden="1">{#N/A,#N/A,FALSE,"PCOL"}</definedName>
    <definedName name="gemin" localSheetId="29" hidden="1">{#N/A,#N/A,FALSE,"PCOL"}</definedName>
    <definedName name="gemin" localSheetId="28" hidden="1">{#N/A,#N/A,FALSE,"PCOL"}</definedName>
    <definedName name="gemin" localSheetId="27" hidden="1">{#N/A,#N/A,FALSE,"PCOL"}</definedName>
    <definedName name="gemin" localSheetId="24" hidden="1">{#N/A,#N/A,FALSE,"PCOL"}</definedName>
    <definedName name="gemin" localSheetId="26" hidden="1">{#N/A,#N/A,FALSE,"PCOL"}</definedName>
    <definedName name="gemin" localSheetId="23" hidden="1">{#N/A,#N/A,FALSE,"PCOL"}</definedName>
    <definedName name="gemin" localSheetId="22" hidden="1">{#N/A,#N/A,FALSE,"PCOL"}</definedName>
    <definedName name="gemin" localSheetId="19" hidden="1">{#N/A,#N/A,FALSE,"PCOL"}</definedName>
    <definedName name="gemin" localSheetId="21" hidden="1">{#N/A,#N/A,FALSE,"PCOL"}</definedName>
    <definedName name="gemin" localSheetId="20" hidden="1">{#N/A,#N/A,FALSE,"PCOL"}</definedName>
    <definedName name="gemin" localSheetId="18" hidden="1">{#N/A,#N/A,FALSE,"PCOL"}</definedName>
    <definedName name="gemin" localSheetId="17" hidden="1">{#N/A,#N/A,FALSE,"PCOL"}</definedName>
    <definedName name="gemin" localSheetId="15" hidden="1">{#N/A,#N/A,FALSE,"PCOL"}</definedName>
    <definedName name="gemin" localSheetId="12" hidden="1">{#N/A,#N/A,FALSE,"PCOL"}</definedName>
    <definedName name="gemin" localSheetId="38" hidden="1">{#N/A,#N/A,FALSE,"PCOL"}</definedName>
    <definedName name="gemin" localSheetId="37" hidden="1">{#N/A,#N/A,FALSE,"PCOL"}</definedName>
    <definedName name="gemin" localSheetId="36" hidden="1">{#N/A,#N/A,FALSE,"PCOL"}</definedName>
    <definedName name="gemin" localSheetId="34" hidden="1">{#N/A,#N/A,FALSE,"PCOL"}</definedName>
    <definedName name="gemin" localSheetId="35" hidden="1">{#N/A,#N/A,FALSE,"PCOL"}</definedName>
    <definedName name="gemin" localSheetId="30" hidden="1">{#N/A,#N/A,FALSE,"PCOL"}</definedName>
    <definedName name="gemin" hidden="1">{#N/A,#N/A,FALSE,"PCOL"}</definedName>
    <definedName name="Gemop" localSheetId="25" hidden="1">{#N/A,#N/A,TRUE,"indice";#N/A,#N/A,TRUE,"indicadores";#N/A,#N/A,TRUE,"comentarios"}</definedName>
    <definedName name="Gemop" localSheetId="16" hidden="1">{#N/A,#N/A,TRUE,"indice";#N/A,#N/A,TRUE,"indicadores";#N/A,#N/A,TRUE,"comentarios"}</definedName>
    <definedName name="Gemop" localSheetId="14" hidden="1">{#N/A,#N/A,TRUE,"indice";#N/A,#N/A,TRUE,"indicadores";#N/A,#N/A,TRUE,"comentarios"}</definedName>
    <definedName name="Gemop" localSheetId="13" hidden="1">{#N/A,#N/A,TRUE,"indice";#N/A,#N/A,TRUE,"indicadores";#N/A,#N/A,TRUE,"comentarios"}</definedName>
    <definedName name="Gemop" localSheetId="11" hidden="1">{#N/A,#N/A,TRUE,"indice";#N/A,#N/A,TRUE,"indicadores";#N/A,#N/A,TRUE,"comentarios"}</definedName>
    <definedName name="Gemop" localSheetId="10" hidden="1">{#N/A,#N/A,TRUE,"indice";#N/A,#N/A,TRUE,"indicadores";#N/A,#N/A,TRUE,"comentarios"}</definedName>
    <definedName name="Gemop" localSheetId="9" hidden="1">{#N/A,#N/A,TRUE,"indice";#N/A,#N/A,TRUE,"indicadores";#N/A,#N/A,TRUE,"comentarios"}</definedName>
    <definedName name="Gemop" localSheetId="8" hidden="1">{#N/A,#N/A,TRUE,"indice";#N/A,#N/A,TRUE,"indicadores";#N/A,#N/A,TRUE,"comentarios"}</definedName>
    <definedName name="Gemop" localSheetId="7" hidden="1">{#N/A,#N/A,TRUE,"indice";#N/A,#N/A,TRUE,"indicadores";#N/A,#N/A,TRUE,"comentarios"}</definedName>
    <definedName name="Gemop" localSheetId="33" hidden="1">{#N/A,#N/A,TRUE,"indice";#N/A,#N/A,TRUE,"indicadores";#N/A,#N/A,TRUE,"comentarios"}</definedName>
    <definedName name="Gemop" localSheetId="32" hidden="1">{#N/A,#N/A,TRUE,"indice";#N/A,#N/A,TRUE,"indicadores";#N/A,#N/A,TRUE,"comentarios"}</definedName>
    <definedName name="Gemop" localSheetId="31" hidden="1">{#N/A,#N/A,TRUE,"indice";#N/A,#N/A,TRUE,"indicadores";#N/A,#N/A,TRUE,"comentarios"}</definedName>
    <definedName name="Gemop" localSheetId="29" hidden="1">{#N/A,#N/A,TRUE,"indice";#N/A,#N/A,TRUE,"indicadores";#N/A,#N/A,TRUE,"comentarios"}</definedName>
    <definedName name="Gemop" localSheetId="28" hidden="1">{#N/A,#N/A,TRUE,"indice";#N/A,#N/A,TRUE,"indicadores";#N/A,#N/A,TRUE,"comentarios"}</definedName>
    <definedName name="Gemop" localSheetId="27" hidden="1">{#N/A,#N/A,TRUE,"indice";#N/A,#N/A,TRUE,"indicadores";#N/A,#N/A,TRUE,"comentarios"}</definedName>
    <definedName name="Gemop" localSheetId="24" hidden="1">{#N/A,#N/A,TRUE,"indice";#N/A,#N/A,TRUE,"indicadores";#N/A,#N/A,TRUE,"comentarios"}</definedName>
    <definedName name="Gemop" localSheetId="26" hidden="1">{#N/A,#N/A,TRUE,"indice";#N/A,#N/A,TRUE,"indicadores";#N/A,#N/A,TRUE,"comentarios"}</definedName>
    <definedName name="Gemop" localSheetId="23" hidden="1">{#N/A,#N/A,TRUE,"indice";#N/A,#N/A,TRUE,"indicadores";#N/A,#N/A,TRUE,"comentarios"}</definedName>
    <definedName name="Gemop" localSheetId="22" hidden="1">{#N/A,#N/A,TRUE,"indice";#N/A,#N/A,TRUE,"indicadores";#N/A,#N/A,TRUE,"comentarios"}</definedName>
    <definedName name="Gemop" localSheetId="19" hidden="1">{#N/A,#N/A,TRUE,"indice";#N/A,#N/A,TRUE,"indicadores";#N/A,#N/A,TRUE,"comentarios"}</definedName>
    <definedName name="Gemop" localSheetId="21" hidden="1">{#N/A,#N/A,TRUE,"indice";#N/A,#N/A,TRUE,"indicadores";#N/A,#N/A,TRUE,"comentarios"}</definedName>
    <definedName name="Gemop" localSheetId="20" hidden="1">{#N/A,#N/A,TRUE,"indice";#N/A,#N/A,TRUE,"indicadores";#N/A,#N/A,TRUE,"comentarios"}</definedName>
    <definedName name="Gemop" localSheetId="18" hidden="1">{#N/A,#N/A,TRUE,"indice";#N/A,#N/A,TRUE,"indicadores";#N/A,#N/A,TRUE,"comentarios"}</definedName>
    <definedName name="Gemop" localSheetId="17" hidden="1">{#N/A,#N/A,TRUE,"indice";#N/A,#N/A,TRUE,"indicadores";#N/A,#N/A,TRUE,"comentarios"}</definedName>
    <definedName name="Gemop" localSheetId="15" hidden="1">{#N/A,#N/A,TRUE,"indice";#N/A,#N/A,TRUE,"indicadores";#N/A,#N/A,TRUE,"comentarios"}</definedName>
    <definedName name="Gemop" localSheetId="12" hidden="1">{#N/A,#N/A,TRUE,"indice";#N/A,#N/A,TRUE,"indicadores";#N/A,#N/A,TRUE,"comentarios"}</definedName>
    <definedName name="Gemop" localSheetId="38" hidden="1">{#N/A,#N/A,TRUE,"indice";#N/A,#N/A,TRUE,"indicadores";#N/A,#N/A,TRUE,"comentarios"}</definedName>
    <definedName name="Gemop" localSheetId="37" hidden="1">{#N/A,#N/A,TRUE,"indice";#N/A,#N/A,TRUE,"indicadores";#N/A,#N/A,TRUE,"comentarios"}</definedName>
    <definedName name="Gemop" localSheetId="36" hidden="1">{#N/A,#N/A,TRUE,"indice";#N/A,#N/A,TRUE,"indicadores";#N/A,#N/A,TRUE,"comentarios"}</definedName>
    <definedName name="Gemop" localSheetId="34" hidden="1">{#N/A,#N/A,TRUE,"indice";#N/A,#N/A,TRUE,"indicadores";#N/A,#N/A,TRUE,"comentarios"}</definedName>
    <definedName name="Gemop" localSheetId="35" hidden="1">{#N/A,#N/A,TRUE,"indice";#N/A,#N/A,TRUE,"indicadores";#N/A,#N/A,TRUE,"comentarios"}</definedName>
    <definedName name="Gemop" localSheetId="30" hidden="1">{#N/A,#N/A,TRUE,"indice";#N/A,#N/A,TRUE,"indicadores";#N/A,#N/A,TRUE,"comentarios"}</definedName>
    <definedName name="Gemop" hidden="1">{#N/A,#N/A,TRUE,"indice";#N/A,#N/A,TRUE,"indicadores";#N/A,#N/A,TRUE,"comentarios"}</definedName>
    <definedName name="GERAL">#REF!</definedName>
    <definedName name="GERENC">#REF!</definedName>
    <definedName name="GERENTE">#REF!</definedName>
    <definedName name="GERMINAÇÃ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rot" localSheetId="25" hidden="1">{"'Quadro'!$A$4:$BG$78"}</definedName>
    <definedName name="Gerrot" localSheetId="16" hidden="1">{"'Quadro'!$A$4:$BG$78"}</definedName>
    <definedName name="Gerrot" localSheetId="14" hidden="1">{"'Quadro'!$A$4:$BG$78"}</definedName>
    <definedName name="Gerrot" localSheetId="13" hidden="1">{"'Quadro'!$A$4:$BG$78"}</definedName>
    <definedName name="Gerrot" localSheetId="11" hidden="1">{"'Quadro'!$A$4:$BG$78"}</definedName>
    <definedName name="Gerrot" localSheetId="10" hidden="1">{"'Quadro'!$A$4:$BG$78"}</definedName>
    <definedName name="Gerrot" localSheetId="9" hidden="1">{"'Quadro'!$A$4:$BG$78"}</definedName>
    <definedName name="Gerrot" localSheetId="8" hidden="1">{"'Quadro'!$A$4:$BG$78"}</definedName>
    <definedName name="Gerrot" localSheetId="7" hidden="1">{"'Quadro'!$A$4:$BG$78"}</definedName>
    <definedName name="Gerrot" localSheetId="33" hidden="1">{"'Quadro'!$A$4:$BG$78"}</definedName>
    <definedName name="Gerrot" localSheetId="32" hidden="1">{"'Quadro'!$A$4:$BG$78"}</definedName>
    <definedName name="Gerrot" localSheetId="31" hidden="1">{"'Quadro'!$A$4:$BG$78"}</definedName>
    <definedName name="Gerrot" localSheetId="29" hidden="1">{"'Quadro'!$A$4:$BG$78"}</definedName>
    <definedName name="Gerrot" localSheetId="28" hidden="1">{"'Quadro'!$A$4:$BG$78"}</definedName>
    <definedName name="Gerrot" localSheetId="27" hidden="1">{"'Quadro'!$A$4:$BG$78"}</definedName>
    <definedName name="Gerrot" localSheetId="24" hidden="1">{"'Quadro'!$A$4:$BG$78"}</definedName>
    <definedName name="Gerrot" localSheetId="26" hidden="1">{"'Quadro'!$A$4:$BG$78"}</definedName>
    <definedName name="Gerrot" localSheetId="23" hidden="1">{"'Quadro'!$A$4:$BG$78"}</definedName>
    <definedName name="Gerrot" localSheetId="22" hidden="1">{"'Quadro'!$A$4:$BG$78"}</definedName>
    <definedName name="Gerrot" localSheetId="19" hidden="1">{"'Quadro'!$A$4:$BG$78"}</definedName>
    <definedName name="Gerrot" localSheetId="21" hidden="1">{"'Quadro'!$A$4:$BG$78"}</definedName>
    <definedName name="Gerrot" localSheetId="20" hidden="1">{"'Quadro'!$A$4:$BG$78"}</definedName>
    <definedName name="Gerrot" localSheetId="18" hidden="1">{"'Quadro'!$A$4:$BG$78"}</definedName>
    <definedName name="Gerrot" localSheetId="17" hidden="1">{"'Quadro'!$A$4:$BG$78"}</definedName>
    <definedName name="Gerrot" localSheetId="15" hidden="1">{"'Quadro'!$A$4:$BG$78"}</definedName>
    <definedName name="Gerrot" localSheetId="12" hidden="1">{"'Quadro'!$A$4:$BG$78"}</definedName>
    <definedName name="Gerrot" localSheetId="38" hidden="1">{"'Quadro'!$A$4:$BG$78"}</definedName>
    <definedName name="Gerrot" localSheetId="37" hidden="1">{"'Quadro'!$A$4:$BG$78"}</definedName>
    <definedName name="Gerrot" localSheetId="36" hidden="1">{"'Quadro'!$A$4:$BG$78"}</definedName>
    <definedName name="Gerrot" localSheetId="34" hidden="1">{"'Quadro'!$A$4:$BG$78"}</definedName>
    <definedName name="Gerrot" localSheetId="35" hidden="1">{"'Quadro'!$A$4:$BG$78"}</definedName>
    <definedName name="Gerrot" localSheetId="30" hidden="1">{"'Quadro'!$A$4:$BG$78"}</definedName>
    <definedName name="Gerrot" hidden="1">{"'Quadro'!$A$4:$BG$78"}</definedName>
    <definedName name="GERVAL">#N/A</definedName>
    <definedName name="GESTAO">#REF!</definedName>
    <definedName name="getep" localSheetId="25" hidden="1">{#N/A,#N/A,TRUE,"indice";#N/A,#N/A,TRUE,"indicadores";#N/A,#N/A,TRUE,"comentarios"}</definedName>
    <definedName name="getep" localSheetId="16" hidden="1">{#N/A,#N/A,TRUE,"indice";#N/A,#N/A,TRUE,"indicadores";#N/A,#N/A,TRUE,"comentarios"}</definedName>
    <definedName name="getep" localSheetId="14" hidden="1">{#N/A,#N/A,TRUE,"indice";#N/A,#N/A,TRUE,"indicadores";#N/A,#N/A,TRUE,"comentarios"}</definedName>
    <definedName name="getep" localSheetId="13" hidden="1">{#N/A,#N/A,TRUE,"indice";#N/A,#N/A,TRUE,"indicadores";#N/A,#N/A,TRUE,"comentarios"}</definedName>
    <definedName name="getep" localSheetId="11" hidden="1">{#N/A,#N/A,TRUE,"indice";#N/A,#N/A,TRUE,"indicadores";#N/A,#N/A,TRUE,"comentarios"}</definedName>
    <definedName name="getep" localSheetId="10" hidden="1">{#N/A,#N/A,TRUE,"indice";#N/A,#N/A,TRUE,"indicadores";#N/A,#N/A,TRUE,"comentarios"}</definedName>
    <definedName name="getep" localSheetId="9" hidden="1">{#N/A,#N/A,TRUE,"indice";#N/A,#N/A,TRUE,"indicadores";#N/A,#N/A,TRUE,"comentarios"}</definedName>
    <definedName name="getep" localSheetId="8" hidden="1">{#N/A,#N/A,TRUE,"indice";#N/A,#N/A,TRUE,"indicadores";#N/A,#N/A,TRUE,"comentarios"}</definedName>
    <definedName name="getep" localSheetId="7" hidden="1">{#N/A,#N/A,TRUE,"indice";#N/A,#N/A,TRUE,"indicadores";#N/A,#N/A,TRUE,"comentarios"}</definedName>
    <definedName name="getep" localSheetId="33" hidden="1">{#N/A,#N/A,TRUE,"indice";#N/A,#N/A,TRUE,"indicadores";#N/A,#N/A,TRUE,"comentarios"}</definedName>
    <definedName name="getep" localSheetId="32" hidden="1">{#N/A,#N/A,TRUE,"indice";#N/A,#N/A,TRUE,"indicadores";#N/A,#N/A,TRUE,"comentarios"}</definedName>
    <definedName name="getep" localSheetId="31" hidden="1">{#N/A,#N/A,TRUE,"indice";#N/A,#N/A,TRUE,"indicadores";#N/A,#N/A,TRUE,"comentarios"}</definedName>
    <definedName name="getep" localSheetId="29" hidden="1">{#N/A,#N/A,TRUE,"indice";#N/A,#N/A,TRUE,"indicadores";#N/A,#N/A,TRUE,"comentarios"}</definedName>
    <definedName name="getep" localSheetId="28" hidden="1">{#N/A,#N/A,TRUE,"indice";#N/A,#N/A,TRUE,"indicadores";#N/A,#N/A,TRUE,"comentarios"}</definedName>
    <definedName name="getep" localSheetId="27" hidden="1">{#N/A,#N/A,TRUE,"indice";#N/A,#N/A,TRUE,"indicadores";#N/A,#N/A,TRUE,"comentarios"}</definedName>
    <definedName name="getep" localSheetId="24" hidden="1">{#N/A,#N/A,TRUE,"indice";#N/A,#N/A,TRUE,"indicadores";#N/A,#N/A,TRUE,"comentarios"}</definedName>
    <definedName name="getep" localSheetId="26" hidden="1">{#N/A,#N/A,TRUE,"indice";#N/A,#N/A,TRUE,"indicadores";#N/A,#N/A,TRUE,"comentarios"}</definedName>
    <definedName name="getep" localSheetId="23" hidden="1">{#N/A,#N/A,TRUE,"indice";#N/A,#N/A,TRUE,"indicadores";#N/A,#N/A,TRUE,"comentarios"}</definedName>
    <definedName name="getep" localSheetId="22" hidden="1">{#N/A,#N/A,TRUE,"indice";#N/A,#N/A,TRUE,"indicadores";#N/A,#N/A,TRUE,"comentarios"}</definedName>
    <definedName name="getep" localSheetId="19" hidden="1">{#N/A,#N/A,TRUE,"indice";#N/A,#N/A,TRUE,"indicadores";#N/A,#N/A,TRUE,"comentarios"}</definedName>
    <definedName name="getep" localSheetId="21" hidden="1">{#N/A,#N/A,TRUE,"indice";#N/A,#N/A,TRUE,"indicadores";#N/A,#N/A,TRUE,"comentarios"}</definedName>
    <definedName name="getep" localSheetId="20" hidden="1">{#N/A,#N/A,TRUE,"indice";#N/A,#N/A,TRUE,"indicadores";#N/A,#N/A,TRUE,"comentarios"}</definedName>
    <definedName name="getep" localSheetId="18" hidden="1">{#N/A,#N/A,TRUE,"indice";#N/A,#N/A,TRUE,"indicadores";#N/A,#N/A,TRUE,"comentarios"}</definedName>
    <definedName name="getep" localSheetId="17" hidden="1">{#N/A,#N/A,TRUE,"indice";#N/A,#N/A,TRUE,"indicadores";#N/A,#N/A,TRUE,"comentarios"}</definedName>
    <definedName name="getep" localSheetId="15" hidden="1">{#N/A,#N/A,TRUE,"indice";#N/A,#N/A,TRUE,"indicadores";#N/A,#N/A,TRUE,"comentarios"}</definedName>
    <definedName name="getep" localSheetId="12" hidden="1">{#N/A,#N/A,TRUE,"indice";#N/A,#N/A,TRUE,"indicadores";#N/A,#N/A,TRUE,"comentarios"}</definedName>
    <definedName name="getep" localSheetId="38" hidden="1">{#N/A,#N/A,TRUE,"indice";#N/A,#N/A,TRUE,"indicadores";#N/A,#N/A,TRUE,"comentarios"}</definedName>
    <definedName name="getep" localSheetId="37" hidden="1">{#N/A,#N/A,TRUE,"indice";#N/A,#N/A,TRUE,"indicadores";#N/A,#N/A,TRUE,"comentarios"}</definedName>
    <definedName name="getep" localSheetId="36" hidden="1">{#N/A,#N/A,TRUE,"indice";#N/A,#N/A,TRUE,"indicadores";#N/A,#N/A,TRUE,"comentarios"}</definedName>
    <definedName name="getep" localSheetId="34" hidden="1">{#N/A,#N/A,TRUE,"indice";#N/A,#N/A,TRUE,"indicadores";#N/A,#N/A,TRUE,"comentarios"}</definedName>
    <definedName name="getep" localSheetId="35" hidden="1">{#N/A,#N/A,TRUE,"indice";#N/A,#N/A,TRUE,"indicadores";#N/A,#N/A,TRUE,"comentarios"}</definedName>
    <definedName name="getep" localSheetId="30" hidden="1">{#N/A,#N/A,TRUE,"indice";#N/A,#N/A,TRUE,"indicadores";#N/A,#N/A,TRUE,"comentarios"}</definedName>
    <definedName name="getep" hidden="1">{#N/A,#N/A,TRUE,"indice";#N/A,#N/A,TRUE,"indicadores";#N/A,#N/A,TRUE,"comentarios"}</definedName>
    <definedName name="gf" localSheetId="4" hidden="1">{#N/A,#N/A,FALSE,"Cronograma";#N/A,#N/A,FALSE,"Cronogr. 2"}</definedName>
    <definedName name="gf" localSheetId="5" hidden="1">{#N/A,#N/A,FALSE,"Cronograma";#N/A,#N/A,FALSE,"Cronogr. 2"}</definedName>
    <definedName name="gf" localSheetId="2" hidden="1">{#N/A,#N/A,FALSE,"Cronograma";#N/A,#N/A,FALSE,"Cronogr. 2"}</definedName>
    <definedName name="gf" localSheetId="25" hidden="1">{#N/A,#N/A,FALSE,"Cronograma";#N/A,#N/A,FALSE,"Cronogr. 2"}</definedName>
    <definedName name="gf" localSheetId="16" hidden="1">{#N/A,#N/A,FALSE,"Cronograma";#N/A,#N/A,FALSE,"Cronogr. 2"}</definedName>
    <definedName name="gf" localSheetId="14" hidden="1">{#N/A,#N/A,FALSE,"Cronograma";#N/A,#N/A,FALSE,"Cronogr. 2"}</definedName>
    <definedName name="gf" localSheetId="13" hidden="1">{#N/A,#N/A,FALSE,"Cronograma";#N/A,#N/A,FALSE,"Cronogr. 2"}</definedName>
    <definedName name="gf" localSheetId="11" hidden="1">{#N/A,#N/A,FALSE,"Cronograma";#N/A,#N/A,FALSE,"Cronogr. 2"}</definedName>
    <definedName name="gf" localSheetId="10" hidden="1">{#N/A,#N/A,FALSE,"Cronograma";#N/A,#N/A,FALSE,"Cronogr. 2"}</definedName>
    <definedName name="gf" localSheetId="9" hidden="1">{#N/A,#N/A,FALSE,"Cronograma";#N/A,#N/A,FALSE,"Cronogr. 2"}</definedName>
    <definedName name="gf" localSheetId="8" hidden="1">{#N/A,#N/A,FALSE,"Cronograma";#N/A,#N/A,FALSE,"Cronogr. 2"}</definedName>
    <definedName name="gf" localSheetId="7" hidden="1">{#N/A,#N/A,FALSE,"Cronograma";#N/A,#N/A,FALSE,"Cronogr. 2"}</definedName>
    <definedName name="gf" localSheetId="33" hidden="1">{#N/A,#N/A,FALSE,"Cronograma";#N/A,#N/A,FALSE,"Cronogr. 2"}</definedName>
    <definedName name="gf" localSheetId="32" hidden="1">{#N/A,#N/A,FALSE,"Cronograma";#N/A,#N/A,FALSE,"Cronogr. 2"}</definedName>
    <definedName name="gf" localSheetId="31" hidden="1">{#N/A,#N/A,FALSE,"Cronograma";#N/A,#N/A,FALSE,"Cronogr. 2"}</definedName>
    <definedName name="gf" localSheetId="29" hidden="1">{#N/A,#N/A,FALSE,"Cronograma";#N/A,#N/A,FALSE,"Cronogr. 2"}</definedName>
    <definedName name="gf" localSheetId="28" hidden="1">{#N/A,#N/A,FALSE,"Cronograma";#N/A,#N/A,FALSE,"Cronogr. 2"}</definedName>
    <definedName name="gf" localSheetId="27" hidden="1">{#N/A,#N/A,FALSE,"Cronograma";#N/A,#N/A,FALSE,"Cronogr. 2"}</definedName>
    <definedName name="gf" localSheetId="24" hidden="1">{#N/A,#N/A,FALSE,"Cronograma";#N/A,#N/A,FALSE,"Cronogr. 2"}</definedName>
    <definedName name="gf" localSheetId="26" hidden="1">{#N/A,#N/A,FALSE,"Cronograma";#N/A,#N/A,FALSE,"Cronogr. 2"}</definedName>
    <definedName name="gf" localSheetId="23" hidden="1">{#N/A,#N/A,FALSE,"Cronograma";#N/A,#N/A,FALSE,"Cronogr. 2"}</definedName>
    <definedName name="gf" localSheetId="22" hidden="1">{#N/A,#N/A,FALSE,"Cronograma";#N/A,#N/A,FALSE,"Cronogr. 2"}</definedName>
    <definedName name="gf" localSheetId="19" hidden="1">{#N/A,#N/A,FALSE,"Cronograma";#N/A,#N/A,FALSE,"Cronogr. 2"}</definedName>
    <definedName name="gf" localSheetId="21" hidden="1">{#N/A,#N/A,FALSE,"Cronograma";#N/A,#N/A,FALSE,"Cronogr. 2"}</definedName>
    <definedName name="gf" localSheetId="20" hidden="1">{#N/A,#N/A,FALSE,"Cronograma";#N/A,#N/A,FALSE,"Cronogr. 2"}</definedName>
    <definedName name="gf" localSheetId="18" hidden="1">{#N/A,#N/A,FALSE,"Cronograma";#N/A,#N/A,FALSE,"Cronogr. 2"}</definedName>
    <definedName name="gf" localSheetId="17" hidden="1">{#N/A,#N/A,FALSE,"Cronograma";#N/A,#N/A,FALSE,"Cronogr. 2"}</definedName>
    <definedName name="gf" localSheetId="15" hidden="1">{#N/A,#N/A,FALSE,"Cronograma";#N/A,#N/A,FALSE,"Cronogr. 2"}</definedName>
    <definedName name="gf" localSheetId="12" hidden="1">{#N/A,#N/A,FALSE,"Cronograma";#N/A,#N/A,FALSE,"Cronogr. 2"}</definedName>
    <definedName name="gf" localSheetId="38" hidden="1">{#N/A,#N/A,FALSE,"Cronograma";#N/A,#N/A,FALSE,"Cronogr. 2"}</definedName>
    <definedName name="gf" localSheetId="37" hidden="1">{#N/A,#N/A,FALSE,"Cronograma";#N/A,#N/A,FALSE,"Cronogr. 2"}</definedName>
    <definedName name="gf" localSheetId="36" hidden="1">{#N/A,#N/A,FALSE,"Cronograma";#N/A,#N/A,FALSE,"Cronogr. 2"}</definedName>
    <definedName name="gf" localSheetId="34" hidden="1">{#N/A,#N/A,FALSE,"Cronograma";#N/A,#N/A,FALSE,"Cronogr. 2"}</definedName>
    <definedName name="gf" localSheetId="35" hidden="1">{#N/A,#N/A,FALSE,"Cronograma";#N/A,#N/A,FALSE,"Cronogr. 2"}</definedName>
    <definedName name="gf" localSheetId="30" hidden="1">{#N/A,#N/A,FALSE,"Cronograma";#N/A,#N/A,FALSE,"Cronogr. 2"}</definedName>
    <definedName name="gf" localSheetId="1" hidden="1">{#N/A,#N/A,FALSE,"Cronograma";#N/A,#N/A,FALSE,"Cronogr. 2"}</definedName>
    <definedName name="gf" hidden="1">{#N/A,#N/A,FALSE,"Cronograma";#N/A,#N/A,FALSE,"Cronogr. 2"}</definedName>
    <definedName name="GFD" localSheetId="25" hidden="1">{"'gráf jan00'!$A$1:$AK$41"}</definedName>
    <definedName name="GFD" localSheetId="16" hidden="1">{"'gráf jan00'!$A$1:$AK$41"}</definedName>
    <definedName name="GFD" localSheetId="14" hidden="1">{"'gráf jan00'!$A$1:$AK$41"}</definedName>
    <definedName name="GFD" localSheetId="13" hidden="1">{"'gráf jan00'!$A$1:$AK$41"}</definedName>
    <definedName name="GFD" localSheetId="11" hidden="1">{"'gráf jan00'!$A$1:$AK$41"}</definedName>
    <definedName name="GFD" localSheetId="10" hidden="1">{"'gráf jan00'!$A$1:$AK$41"}</definedName>
    <definedName name="GFD" localSheetId="9" hidden="1">{"'gráf jan00'!$A$1:$AK$41"}</definedName>
    <definedName name="GFD" localSheetId="8" hidden="1">{"'gráf jan00'!$A$1:$AK$41"}</definedName>
    <definedName name="GFD" localSheetId="7" hidden="1">{"'gráf jan00'!$A$1:$AK$41"}</definedName>
    <definedName name="GFD" localSheetId="33" hidden="1">{"'gráf jan00'!$A$1:$AK$41"}</definedName>
    <definedName name="GFD" localSheetId="32" hidden="1">{"'gráf jan00'!$A$1:$AK$41"}</definedName>
    <definedName name="GFD" localSheetId="31" hidden="1">{"'gráf jan00'!$A$1:$AK$41"}</definedName>
    <definedName name="GFD" localSheetId="29" hidden="1">{"'gráf jan00'!$A$1:$AK$41"}</definedName>
    <definedName name="GFD" localSheetId="28" hidden="1">{"'gráf jan00'!$A$1:$AK$41"}</definedName>
    <definedName name="GFD" localSheetId="27" hidden="1">{"'gráf jan00'!$A$1:$AK$41"}</definedName>
    <definedName name="GFD" localSheetId="24" hidden="1">{"'gráf jan00'!$A$1:$AK$41"}</definedName>
    <definedName name="GFD" localSheetId="26" hidden="1">{"'gráf jan00'!$A$1:$AK$41"}</definedName>
    <definedName name="GFD" localSheetId="23" hidden="1">{"'gráf jan00'!$A$1:$AK$41"}</definedName>
    <definedName name="GFD" localSheetId="22" hidden="1">{"'gráf jan00'!$A$1:$AK$41"}</definedName>
    <definedName name="GFD" localSheetId="19" hidden="1">{"'gráf jan00'!$A$1:$AK$41"}</definedName>
    <definedName name="GFD" localSheetId="21" hidden="1">{"'gráf jan00'!$A$1:$AK$41"}</definedName>
    <definedName name="GFD" localSheetId="20" hidden="1">{"'gráf jan00'!$A$1:$AK$41"}</definedName>
    <definedName name="GFD" localSheetId="18" hidden="1">{"'gráf jan00'!$A$1:$AK$41"}</definedName>
    <definedName name="GFD" localSheetId="17" hidden="1">{"'gráf jan00'!$A$1:$AK$41"}</definedName>
    <definedName name="GFD" localSheetId="15" hidden="1">{"'gráf jan00'!$A$1:$AK$41"}</definedName>
    <definedName name="GFD" localSheetId="12" hidden="1">{"'gráf jan00'!$A$1:$AK$41"}</definedName>
    <definedName name="GFD" localSheetId="38" hidden="1">{"'gráf jan00'!$A$1:$AK$41"}</definedName>
    <definedName name="GFD" localSheetId="37" hidden="1">{"'gráf jan00'!$A$1:$AK$41"}</definedName>
    <definedName name="GFD" localSheetId="36" hidden="1">{"'gráf jan00'!$A$1:$AK$41"}</definedName>
    <definedName name="GFD" localSheetId="34" hidden="1">{"'gráf jan00'!$A$1:$AK$41"}</definedName>
    <definedName name="GFD" localSheetId="35" hidden="1">{"'gráf jan00'!$A$1:$AK$41"}</definedName>
    <definedName name="GFD" localSheetId="30" hidden="1">{"'gráf jan00'!$A$1:$AK$41"}</definedName>
    <definedName name="GFD" hidden="1">{"'gráf jan00'!$A$1:$AK$41"}</definedName>
    <definedName name="gfdddf" localSheetId="25" hidden="1">{"'CptDifn'!$AA$32:$AG$32"}</definedName>
    <definedName name="gfdddf" localSheetId="16" hidden="1">{"'CptDifn'!$AA$32:$AG$32"}</definedName>
    <definedName name="gfdddf" localSheetId="14" hidden="1">{"'CptDifn'!$AA$32:$AG$32"}</definedName>
    <definedName name="gfdddf" localSheetId="13" hidden="1">{"'CptDifn'!$AA$32:$AG$32"}</definedName>
    <definedName name="gfdddf" localSheetId="11" hidden="1">{"'CptDifn'!$AA$32:$AG$32"}</definedName>
    <definedName name="gfdddf" localSheetId="10" hidden="1">{"'CptDifn'!$AA$32:$AG$32"}</definedName>
    <definedName name="gfdddf" localSheetId="9" hidden="1">{"'CptDifn'!$AA$32:$AG$32"}</definedName>
    <definedName name="gfdddf" localSheetId="8" hidden="1">{"'CptDifn'!$AA$32:$AG$32"}</definedName>
    <definedName name="gfdddf" localSheetId="7" hidden="1">{"'CptDifn'!$AA$32:$AG$32"}</definedName>
    <definedName name="gfdddf" localSheetId="33" hidden="1">{"'CptDifn'!$AA$32:$AG$32"}</definedName>
    <definedName name="gfdddf" localSheetId="32" hidden="1">{"'CptDifn'!$AA$32:$AG$32"}</definedName>
    <definedName name="gfdddf" localSheetId="31" hidden="1">{"'CptDifn'!$AA$32:$AG$32"}</definedName>
    <definedName name="gfdddf" localSheetId="29" hidden="1">{"'CptDifn'!$AA$32:$AG$32"}</definedName>
    <definedName name="gfdddf" localSheetId="28" hidden="1">{"'CptDifn'!$AA$32:$AG$32"}</definedName>
    <definedName name="gfdddf" localSheetId="27" hidden="1">{"'CptDifn'!$AA$32:$AG$32"}</definedName>
    <definedName name="gfdddf" localSheetId="24" hidden="1">{"'CptDifn'!$AA$32:$AG$32"}</definedName>
    <definedName name="gfdddf" localSheetId="26" hidden="1">{"'CptDifn'!$AA$32:$AG$32"}</definedName>
    <definedName name="gfdddf" localSheetId="23" hidden="1">{"'CptDifn'!$AA$32:$AG$32"}</definedName>
    <definedName name="gfdddf" localSheetId="22" hidden="1">{"'CptDifn'!$AA$32:$AG$32"}</definedName>
    <definedName name="gfdddf" localSheetId="19" hidden="1">{"'CptDifn'!$AA$32:$AG$32"}</definedName>
    <definedName name="gfdddf" localSheetId="21" hidden="1">{"'CptDifn'!$AA$32:$AG$32"}</definedName>
    <definedName name="gfdddf" localSheetId="20" hidden="1">{"'CptDifn'!$AA$32:$AG$32"}</definedName>
    <definedName name="gfdddf" localSheetId="18" hidden="1">{"'CptDifn'!$AA$32:$AG$32"}</definedName>
    <definedName name="gfdddf" localSheetId="17" hidden="1">{"'CptDifn'!$AA$32:$AG$32"}</definedName>
    <definedName name="gfdddf" localSheetId="15" hidden="1">{"'CptDifn'!$AA$32:$AG$32"}</definedName>
    <definedName name="gfdddf" localSheetId="12" hidden="1">{"'CptDifn'!$AA$32:$AG$32"}</definedName>
    <definedName name="gfdddf" localSheetId="38" hidden="1">{"'CptDifn'!$AA$32:$AG$32"}</definedName>
    <definedName name="gfdddf" localSheetId="37" hidden="1">{"'CptDifn'!$AA$32:$AG$32"}</definedName>
    <definedName name="gfdddf" localSheetId="36" hidden="1">{"'CptDifn'!$AA$32:$AG$32"}</definedName>
    <definedName name="gfdddf" localSheetId="34" hidden="1">{"'CptDifn'!$AA$32:$AG$32"}</definedName>
    <definedName name="gfdddf" localSheetId="35" hidden="1">{"'CptDifn'!$AA$32:$AG$32"}</definedName>
    <definedName name="gfdddf" localSheetId="30" hidden="1">{"'CptDifn'!$AA$32:$AG$32"}</definedName>
    <definedName name="gfdddf" hidden="1">{"'CptDifn'!$AA$32:$AG$32"}</definedName>
    <definedName name="gg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a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gggggggggg" localSheetId="25" hidden="1">{"'Quadro'!$A$4:$BG$78"}</definedName>
    <definedName name="ggggggggggggg" localSheetId="16" hidden="1">{"'Quadro'!$A$4:$BG$78"}</definedName>
    <definedName name="ggggggggggggg" localSheetId="14" hidden="1">{"'Quadro'!$A$4:$BG$78"}</definedName>
    <definedName name="ggggggggggggg" localSheetId="13" hidden="1">{"'Quadro'!$A$4:$BG$78"}</definedName>
    <definedName name="ggggggggggggg" localSheetId="11" hidden="1">{"'Quadro'!$A$4:$BG$78"}</definedName>
    <definedName name="ggggggggggggg" localSheetId="10" hidden="1">{"'Quadro'!$A$4:$BG$78"}</definedName>
    <definedName name="ggggggggggggg" localSheetId="9" hidden="1">{"'Quadro'!$A$4:$BG$78"}</definedName>
    <definedName name="ggggggggggggg" localSheetId="8" hidden="1">{"'Quadro'!$A$4:$BG$78"}</definedName>
    <definedName name="ggggggggggggg" localSheetId="7" hidden="1">{"'Quadro'!$A$4:$BG$78"}</definedName>
    <definedName name="ggggggggggggg" localSheetId="33" hidden="1">{"'Quadro'!$A$4:$BG$78"}</definedName>
    <definedName name="ggggggggggggg" localSheetId="32" hidden="1">{"'Quadro'!$A$4:$BG$78"}</definedName>
    <definedName name="ggggggggggggg" localSheetId="31" hidden="1">{"'Quadro'!$A$4:$BG$78"}</definedName>
    <definedName name="ggggggggggggg" localSheetId="29" hidden="1">{"'Quadro'!$A$4:$BG$78"}</definedName>
    <definedName name="ggggggggggggg" localSheetId="28" hidden="1">{"'Quadro'!$A$4:$BG$78"}</definedName>
    <definedName name="ggggggggggggg" localSheetId="27" hidden="1">{"'Quadro'!$A$4:$BG$78"}</definedName>
    <definedName name="ggggggggggggg" localSheetId="24" hidden="1">{"'Quadro'!$A$4:$BG$78"}</definedName>
    <definedName name="ggggggggggggg" localSheetId="26" hidden="1">{"'Quadro'!$A$4:$BG$78"}</definedName>
    <definedName name="ggggggggggggg" localSheetId="23" hidden="1">{"'Quadro'!$A$4:$BG$78"}</definedName>
    <definedName name="ggggggggggggg" localSheetId="22" hidden="1">{"'Quadro'!$A$4:$BG$78"}</definedName>
    <definedName name="ggggggggggggg" localSheetId="19" hidden="1">{"'Quadro'!$A$4:$BG$78"}</definedName>
    <definedName name="ggggggggggggg" localSheetId="21" hidden="1">{"'Quadro'!$A$4:$BG$78"}</definedName>
    <definedName name="ggggggggggggg" localSheetId="20" hidden="1">{"'Quadro'!$A$4:$BG$78"}</definedName>
    <definedName name="ggggggggggggg" localSheetId="18" hidden="1">{"'Quadro'!$A$4:$BG$78"}</definedName>
    <definedName name="ggggggggggggg" localSheetId="17" hidden="1">{"'Quadro'!$A$4:$BG$78"}</definedName>
    <definedName name="ggggggggggggg" localSheetId="15" hidden="1">{"'Quadro'!$A$4:$BG$78"}</definedName>
    <definedName name="ggggggggggggg" localSheetId="12" hidden="1">{"'Quadro'!$A$4:$BG$78"}</definedName>
    <definedName name="ggggggggggggg" localSheetId="38" hidden="1">{"'Quadro'!$A$4:$BG$78"}</definedName>
    <definedName name="ggggggggggggg" localSheetId="37" hidden="1">{"'Quadro'!$A$4:$BG$78"}</definedName>
    <definedName name="ggggggggggggg" localSheetId="36" hidden="1">{"'Quadro'!$A$4:$BG$78"}</definedName>
    <definedName name="ggggggggggggg" localSheetId="34" hidden="1">{"'Quadro'!$A$4:$BG$78"}</definedName>
    <definedName name="ggggggggggggg" localSheetId="35" hidden="1">{"'Quadro'!$A$4:$BG$78"}</definedName>
    <definedName name="ggggggggggggg" localSheetId="30" hidden="1">{"'Quadro'!$A$4:$BG$78"}</definedName>
    <definedName name="ggggggggggggg" hidden="1">{"'Quadro'!$A$4:$BG$78"}</definedName>
    <definedName name="gggggggggggggg">#REF!</definedName>
    <definedName name="ggggggggggggggggggggggg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tggg" localSheetId="25" hidden="1">{#N/A,#N/A,FALSE,"DEF1";#N/A,#N/A,FALSE,"DEF2";#N/A,#N/A,FALSE,"DEF3"}</definedName>
    <definedName name="ggtggg" localSheetId="16" hidden="1">{#N/A,#N/A,FALSE,"DEF1";#N/A,#N/A,FALSE,"DEF2";#N/A,#N/A,FALSE,"DEF3"}</definedName>
    <definedName name="ggtggg" localSheetId="14" hidden="1">{#N/A,#N/A,FALSE,"DEF1";#N/A,#N/A,FALSE,"DEF2";#N/A,#N/A,FALSE,"DEF3"}</definedName>
    <definedName name="ggtggg" localSheetId="13" hidden="1">{#N/A,#N/A,FALSE,"DEF1";#N/A,#N/A,FALSE,"DEF2";#N/A,#N/A,FALSE,"DEF3"}</definedName>
    <definedName name="ggtggg" localSheetId="11" hidden="1">{#N/A,#N/A,FALSE,"DEF1";#N/A,#N/A,FALSE,"DEF2";#N/A,#N/A,FALSE,"DEF3"}</definedName>
    <definedName name="ggtggg" localSheetId="10" hidden="1">{#N/A,#N/A,FALSE,"DEF1";#N/A,#N/A,FALSE,"DEF2";#N/A,#N/A,FALSE,"DEF3"}</definedName>
    <definedName name="ggtggg" localSheetId="9" hidden="1">{#N/A,#N/A,FALSE,"DEF1";#N/A,#N/A,FALSE,"DEF2";#N/A,#N/A,FALSE,"DEF3"}</definedName>
    <definedName name="ggtggg" localSheetId="8" hidden="1">{#N/A,#N/A,FALSE,"DEF1";#N/A,#N/A,FALSE,"DEF2";#N/A,#N/A,FALSE,"DEF3"}</definedName>
    <definedName name="ggtggg" localSheetId="7" hidden="1">{#N/A,#N/A,FALSE,"DEF1";#N/A,#N/A,FALSE,"DEF2";#N/A,#N/A,FALSE,"DEF3"}</definedName>
    <definedName name="ggtggg" localSheetId="33" hidden="1">{#N/A,#N/A,FALSE,"DEF1";#N/A,#N/A,FALSE,"DEF2";#N/A,#N/A,FALSE,"DEF3"}</definedName>
    <definedName name="ggtggg" localSheetId="32" hidden="1">{#N/A,#N/A,FALSE,"DEF1";#N/A,#N/A,FALSE,"DEF2";#N/A,#N/A,FALSE,"DEF3"}</definedName>
    <definedName name="ggtggg" localSheetId="31" hidden="1">{#N/A,#N/A,FALSE,"DEF1";#N/A,#N/A,FALSE,"DEF2";#N/A,#N/A,FALSE,"DEF3"}</definedName>
    <definedName name="ggtggg" localSheetId="29" hidden="1">{#N/A,#N/A,FALSE,"DEF1";#N/A,#N/A,FALSE,"DEF2";#N/A,#N/A,FALSE,"DEF3"}</definedName>
    <definedName name="ggtggg" localSheetId="28" hidden="1">{#N/A,#N/A,FALSE,"DEF1";#N/A,#N/A,FALSE,"DEF2";#N/A,#N/A,FALSE,"DEF3"}</definedName>
    <definedName name="ggtggg" localSheetId="27" hidden="1">{#N/A,#N/A,FALSE,"DEF1";#N/A,#N/A,FALSE,"DEF2";#N/A,#N/A,FALSE,"DEF3"}</definedName>
    <definedName name="ggtggg" localSheetId="24" hidden="1">{#N/A,#N/A,FALSE,"DEF1";#N/A,#N/A,FALSE,"DEF2";#N/A,#N/A,FALSE,"DEF3"}</definedName>
    <definedName name="ggtggg" localSheetId="26" hidden="1">{#N/A,#N/A,FALSE,"DEF1";#N/A,#N/A,FALSE,"DEF2";#N/A,#N/A,FALSE,"DEF3"}</definedName>
    <definedName name="ggtggg" localSheetId="23" hidden="1">{#N/A,#N/A,FALSE,"DEF1";#N/A,#N/A,FALSE,"DEF2";#N/A,#N/A,FALSE,"DEF3"}</definedName>
    <definedName name="ggtggg" localSheetId="22" hidden="1">{#N/A,#N/A,FALSE,"DEF1";#N/A,#N/A,FALSE,"DEF2";#N/A,#N/A,FALSE,"DEF3"}</definedName>
    <definedName name="ggtggg" localSheetId="19" hidden="1">{#N/A,#N/A,FALSE,"DEF1";#N/A,#N/A,FALSE,"DEF2";#N/A,#N/A,FALSE,"DEF3"}</definedName>
    <definedName name="ggtggg" localSheetId="21" hidden="1">{#N/A,#N/A,FALSE,"DEF1";#N/A,#N/A,FALSE,"DEF2";#N/A,#N/A,FALSE,"DEF3"}</definedName>
    <definedName name="ggtggg" localSheetId="20" hidden="1">{#N/A,#N/A,FALSE,"DEF1";#N/A,#N/A,FALSE,"DEF2";#N/A,#N/A,FALSE,"DEF3"}</definedName>
    <definedName name="ggtggg" localSheetId="18" hidden="1">{#N/A,#N/A,FALSE,"DEF1";#N/A,#N/A,FALSE,"DEF2";#N/A,#N/A,FALSE,"DEF3"}</definedName>
    <definedName name="ggtggg" localSheetId="17" hidden="1">{#N/A,#N/A,FALSE,"DEF1";#N/A,#N/A,FALSE,"DEF2";#N/A,#N/A,FALSE,"DEF3"}</definedName>
    <definedName name="ggtggg" localSheetId="15" hidden="1">{#N/A,#N/A,FALSE,"DEF1";#N/A,#N/A,FALSE,"DEF2";#N/A,#N/A,FALSE,"DEF3"}</definedName>
    <definedName name="ggtggg" localSheetId="12" hidden="1">{#N/A,#N/A,FALSE,"DEF1";#N/A,#N/A,FALSE,"DEF2";#N/A,#N/A,FALSE,"DEF3"}</definedName>
    <definedName name="ggtggg" localSheetId="38" hidden="1">{#N/A,#N/A,FALSE,"DEF1";#N/A,#N/A,FALSE,"DEF2";#N/A,#N/A,FALSE,"DEF3"}</definedName>
    <definedName name="ggtggg" localSheetId="37" hidden="1">{#N/A,#N/A,FALSE,"DEF1";#N/A,#N/A,FALSE,"DEF2";#N/A,#N/A,FALSE,"DEF3"}</definedName>
    <definedName name="ggtggg" localSheetId="36" hidden="1">{#N/A,#N/A,FALSE,"DEF1";#N/A,#N/A,FALSE,"DEF2";#N/A,#N/A,FALSE,"DEF3"}</definedName>
    <definedName name="ggtggg" localSheetId="34" hidden="1">{#N/A,#N/A,FALSE,"DEF1";#N/A,#N/A,FALSE,"DEF2";#N/A,#N/A,FALSE,"DEF3"}</definedName>
    <definedName name="ggtggg" localSheetId="35" hidden="1">{#N/A,#N/A,FALSE,"DEF1";#N/A,#N/A,FALSE,"DEF2";#N/A,#N/A,FALSE,"DEF3"}</definedName>
    <definedName name="ggtggg" localSheetId="30" hidden="1">{#N/A,#N/A,FALSE,"DEF1";#N/A,#N/A,FALSE,"DEF2";#N/A,#N/A,FALSE,"DEF3"}</definedName>
    <definedName name="ggtggg" hidden="1">{#N/A,#N/A,FALSE,"DEF1";#N/A,#N/A,FALSE,"DEF2";#N/A,#N/A,FALSE,"DEF3"}</definedName>
    <definedName name="GHFG" localSheetId="25" hidden="1">{"'RR'!$A$2:$E$81"}</definedName>
    <definedName name="GHFG" localSheetId="16" hidden="1">{"'RR'!$A$2:$E$81"}</definedName>
    <definedName name="GHFG" localSheetId="14" hidden="1">{"'RR'!$A$2:$E$81"}</definedName>
    <definedName name="GHFG" localSheetId="13" hidden="1">{"'RR'!$A$2:$E$81"}</definedName>
    <definedName name="GHFG" localSheetId="11" hidden="1">{"'RR'!$A$2:$E$81"}</definedName>
    <definedName name="GHFG" localSheetId="10" hidden="1">{"'RR'!$A$2:$E$81"}</definedName>
    <definedName name="GHFG" localSheetId="9" hidden="1">{"'RR'!$A$2:$E$81"}</definedName>
    <definedName name="GHFG" localSheetId="8" hidden="1">{"'RR'!$A$2:$E$81"}</definedName>
    <definedName name="GHFG" localSheetId="7" hidden="1">{"'RR'!$A$2:$E$81"}</definedName>
    <definedName name="GHFG" localSheetId="33" hidden="1">{"'RR'!$A$2:$E$81"}</definedName>
    <definedName name="GHFG" localSheetId="32" hidden="1">{"'RR'!$A$2:$E$81"}</definedName>
    <definedName name="GHFG" localSheetId="31" hidden="1">{"'RR'!$A$2:$E$81"}</definedName>
    <definedName name="GHFG" localSheetId="29" hidden="1">{"'RR'!$A$2:$E$81"}</definedName>
    <definedName name="GHFG" localSheetId="28" hidden="1">{"'RR'!$A$2:$E$81"}</definedName>
    <definedName name="GHFG" localSheetId="27" hidden="1">{"'RR'!$A$2:$E$81"}</definedName>
    <definedName name="GHFG" localSheetId="24" hidden="1">{"'RR'!$A$2:$E$81"}</definedName>
    <definedName name="GHFG" localSheetId="26" hidden="1">{"'RR'!$A$2:$E$81"}</definedName>
    <definedName name="GHFG" localSheetId="23" hidden="1">{"'RR'!$A$2:$E$81"}</definedName>
    <definedName name="GHFG" localSheetId="22" hidden="1">{"'RR'!$A$2:$E$81"}</definedName>
    <definedName name="GHFG" localSheetId="19" hidden="1">{"'RR'!$A$2:$E$81"}</definedName>
    <definedName name="GHFG" localSheetId="21" hidden="1">{"'RR'!$A$2:$E$81"}</definedName>
    <definedName name="GHFG" localSheetId="20" hidden="1">{"'RR'!$A$2:$E$81"}</definedName>
    <definedName name="GHFG" localSheetId="18" hidden="1">{"'RR'!$A$2:$E$81"}</definedName>
    <definedName name="GHFG" localSheetId="17" hidden="1">{"'RR'!$A$2:$E$81"}</definedName>
    <definedName name="GHFG" localSheetId="15" hidden="1">{"'RR'!$A$2:$E$81"}</definedName>
    <definedName name="GHFG" localSheetId="12" hidden="1">{"'RR'!$A$2:$E$81"}</definedName>
    <definedName name="GHFG" localSheetId="38" hidden="1">{"'RR'!$A$2:$E$81"}</definedName>
    <definedName name="GHFG" localSheetId="37" hidden="1">{"'RR'!$A$2:$E$81"}</definedName>
    <definedName name="GHFG" localSheetId="36" hidden="1">{"'RR'!$A$2:$E$81"}</definedName>
    <definedName name="GHFG" localSheetId="34" hidden="1">{"'RR'!$A$2:$E$81"}</definedName>
    <definedName name="GHFG" localSheetId="35" hidden="1">{"'RR'!$A$2:$E$81"}</definedName>
    <definedName name="GHFG" localSheetId="30" hidden="1">{"'RR'!$A$2:$E$81"}</definedName>
    <definedName name="GHFG" hidden="1">{"'RR'!$A$2:$E$81"}</definedName>
    <definedName name="GHJJKGK" localSheetId="25" hidden="1">{"'gráf jan00'!$A$1:$AK$41"}</definedName>
    <definedName name="GHJJKGK" localSheetId="16" hidden="1">{"'gráf jan00'!$A$1:$AK$41"}</definedName>
    <definedName name="GHJJKGK" localSheetId="14" hidden="1">{"'gráf jan00'!$A$1:$AK$41"}</definedName>
    <definedName name="GHJJKGK" localSheetId="13" hidden="1">{"'gráf jan00'!$A$1:$AK$41"}</definedName>
    <definedName name="GHJJKGK" localSheetId="11" hidden="1">{"'gráf jan00'!$A$1:$AK$41"}</definedName>
    <definedName name="GHJJKGK" localSheetId="10" hidden="1">{"'gráf jan00'!$A$1:$AK$41"}</definedName>
    <definedName name="GHJJKGK" localSheetId="9" hidden="1">{"'gráf jan00'!$A$1:$AK$41"}</definedName>
    <definedName name="GHJJKGK" localSheetId="8" hidden="1">{"'gráf jan00'!$A$1:$AK$41"}</definedName>
    <definedName name="GHJJKGK" localSheetId="7" hidden="1">{"'gráf jan00'!$A$1:$AK$41"}</definedName>
    <definedName name="GHJJKGK" localSheetId="33" hidden="1">{"'gráf jan00'!$A$1:$AK$41"}</definedName>
    <definedName name="GHJJKGK" localSheetId="32" hidden="1">{"'gráf jan00'!$A$1:$AK$41"}</definedName>
    <definedName name="GHJJKGK" localSheetId="31" hidden="1">{"'gráf jan00'!$A$1:$AK$41"}</definedName>
    <definedName name="GHJJKGK" localSheetId="29" hidden="1">{"'gráf jan00'!$A$1:$AK$41"}</definedName>
    <definedName name="GHJJKGK" localSheetId="28" hidden="1">{"'gráf jan00'!$A$1:$AK$41"}</definedName>
    <definedName name="GHJJKGK" localSheetId="27" hidden="1">{"'gráf jan00'!$A$1:$AK$41"}</definedName>
    <definedName name="GHJJKGK" localSheetId="24" hidden="1">{"'gráf jan00'!$A$1:$AK$41"}</definedName>
    <definedName name="GHJJKGK" localSheetId="26" hidden="1">{"'gráf jan00'!$A$1:$AK$41"}</definedName>
    <definedName name="GHJJKGK" localSheetId="23" hidden="1">{"'gráf jan00'!$A$1:$AK$41"}</definedName>
    <definedName name="GHJJKGK" localSheetId="22" hidden="1">{"'gráf jan00'!$A$1:$AK$41"}</definedName>
    <definedName name="GHJJKGK" localSheetId="19" hidden="1">{"'gráf jan00'!$A$1:$AK$41"}</definedName>
    <definedName name="GHJJKGK" localSheetId="21" hidden="1">{"'gráf jan00'!$A$1:$AK$41"}</definedName>
    <definedName name="GHJJKGK" localSheetId="20" hidden="1">{"'gráf jan00'!$A$1:$AK$41"}</definedName>
    <definedName name="GHJJKGK" localSheetId="18" hidden="1">{"'gráf jan00'!$A$1:$AK$41"}</definedName>
    <definedName name="GHJJKGK" localSheetId="17" hidden="1">{"'gráf jan00'!$A$1:$AK$41"}</definedName>
    <definedName name="GHJJKGK" localSheetId="15" hidden="1">{"'gráf jan00'!$A$1:$AK$41"}</definedName>
    <definedName name="GHJJKGK" localSheetId="12" hidden="1">{"'gráf jan00'!$A$1:$AK$41"}</definedName>
    <definedName name="GHJJKGK" localSheetId="38" hidden="1">{"'gráf jan00'!$A$1:$AK$41"}</definedName>
    <definedName name="GHJJKGK" localSheetId="37" hidden="1">{"'gráf jan00'!$A$1:$AK$41"}</definedName>
    <definedName name="GHJJKGK" localSheetId="36" hidden="1">{"'gráf jan00'!$A$1:$AK$41"}</definedName>
    <definedName name="GHJJKGK" localSheetId="34" hidden="1">{"'gráf jan00'!$A$1:$AK$41"}</definedName>
    <definedName name="GHJJKGK" localSheetId="35" hidden="1">{"'gráf jan00'!$A$1:$AK$41"}</definedName>
    <definedName name="GHJJKGK" localSheetId="30" hidden="1">{"'gráf jan00'!$A$1:$AK$41"}</definedName>
    <definedName name="GHJJKGK" hidden="1">{"'gráf jan00'!$A$1:$AK$41"}</definedName>
    <definedName name="GJ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deCálc">IFERROR(#REF!/SUMPRODUCT( (#REF!=#REF!)*(#REF!&lt;=#REF!)*((#REF!&gt;=#REF!)+(LEN(#REF!)=0)*(#REF!=#REF!)) ),NA())</definedName>
    <definedName name="graduad">#REF!</definedName>
    <definedName name="GRADUADA">#REF!</definedName>
    <definedName name="graf">#REF!</definedName>
    <definedName name="GRAF_10A" localSheetId="25" hidden="1">{#N/A,#N/A,FALSE,"SITUAÇÃO DIÁRIA ";#N/A,#N/A,FALSE,"7 à 7"}</definedName>
    <definedName name="GRAF_10A" localSheetId="16" hidden="1">{#N/A,#N/A,FALSE,"SITUAÇÃO DIÁRIA ";#N/A,#N/A,FALSE,"7 à 7"}</definedName>
    <definedName name="GRAF_10A" localSheetId="14" hidden="1">{#N/A,#N/A,FALSE,"SITUAÇÃO DIÁRIA ";#N/A,#N/A,FALSE,"7 à 7"}</definedName>
    <definedName name="GRAF_10A" localSheetId="13" hidden="1">{#N/A,#N/A,FALSE,"SITUAÇÃO DIÁRIA ";#N/A,#N/A,FALSE,"7 à 7"}</definedName>
    <definedName name="GRAF_10A" localSheetId="11" hidden="1">{#N/A,#N/A,FALSE,"SITUAÇÃO DIÁRIA ";#N/A,#N/A,FALSE,"7 à 7"}</definedName>
    <definedName name="GRAF_10A" localSheetId="10" hidden="1">{#N/A,#N/A,FALSE,"SITUAÇÃO DIÁRIA ";#N/A,#N/A,FALSE,"7 à 7"}</definedName>
    <definedName name="GRAF_10A" localSheetId="9" hidden="1">{#N/A,#N/A,FALSE,"SITUAÇÃO DIÁRIA ";#N/A,#N/A,FALSE,"7 à 7"}</definedName>
    <definedName name="GRAF_10A" localSheetId="8" hidden="1">{#N/A,#N/A,FALSE,"SITUAÇÃO DIÁRIA ";#N/A,#N/A,FALSE,"7 à 7"}</definedName>
    <definedName name="GRAF_10A" localSheetId="7" hidden="1">{#N/A,#N/A,FALSE,"SITUAÇÃO DIÁRIA ";#N/A,#N/A,FALSE,"7 à 7"}</definedName>
    <definedName name="GRAF_10A" localSheetId="33" hidden="1">{#N/A,#N/A,FALSE,"SITUAÇÃO DIÁRIA ";#N/A,#N/A,FALSE,"7 à 7"}</definedName>
    <definedName name="GRAF_10A" localSheetId="32" hidden="1">{#N/A,#N/A,FALSE,"SITUAÇÃO DIÁRIA ";#N/A,#N/A,FALSE,"7 à 7"}</definedName>
    <definedName name="GRAF_10A" localSheetId="31" hidden="1">{#N/A,#N/A,FALSE,"SITUAÇÃO DIÁRIA ";#N/A,#N/A,FALSE,"7 à 7"}</definedName>
    <definedName name="GRAF_10A" localSheetId="29" hidden="1">{#N/A,#N/A,FALSE,"SITUAÇÃO DIÁRIA ";#N/A,#N/A,FALSE,"7 à 7"}</definedName>
    <definedName name="GRAF_10A" localSheetId="28" hidden="1">{#N/A,#N/A,FALSE,"SITUAÇÃO DIÁRIA ";#N/A,#N/A,FALSE,"7 à 7"}</definedName>
    <definedName name="GRAF_10A" localSheetId="27" hidden="1">{#N/A,#N/A,FALSE,"SITUAÇÃO DIÁRIA ";#N/A,#N/A,FALSE,"7 à 7"}</definedName>
    <definedName name="GRAF_10A" localSheetId="24" hidden="1">{#N/A,#N/A,FALSE,"SITUAÇÃO DIÁRIA ";#N/A,#N/A,FALSE,"7 à 7"}</definedName>
    <definedName name="GRAF_10A" localSheetId="26" hidden="1">{#N/A,#N/A,FALSE,"SITUAÇÃO DIÁRIA ";#N/A,#N/A,FALSE,"7 à 7"}</definedName>
    <definedName name="GRAF_10A" localSheetId="23" hidden="1">{#N/A,#N/A,FALSE,"SITUAÇÃO DIÁRIA ";#N/A,#N/A,FALSE,"7 à 7"}</definedName>
    <definedName name="GRAF_10A" localSheetId="22" hidden="1">{#N/A,#N/A,FALSE,"SITUAÇÃO DIÁRIA ";#N/A,#N/A,FALSE,"7 à 7"}</definedName>
    <definedName name="GRAF_10A" localSheetId="19" hidden="1">{#N/A,#N/A,FALSE,"SITUAÇÃO DIÁRIA ";#N/A,#N/A,FALSE,"7 à 7"}</definedName>
    <definedName name="GRAF_10A" localSheetId="21" hidden="1">{#N/A,#N/A,FALSE,"SITUAÇÃO DIÁRIA ";#N/A,#N/A,FALSE,"7 à 7"}</definedName>
    <definedName name="GRAF_10A" localSheetId="20" hidden="1">{#N/A,#N/A,FALSE,"SITUAÇÃO DIÁRIA ";#N/A,#N/A,FALSE,"7 à 7"}</definedName>
    <definedName name="GRAF_10A" localSheetId="18" hidden="1">{#N/A,#N/A,FALSE,"SITUAÇÃO DIÁRIA ";#N/A,#N/A,FALSE,"7 à 7"}</definedName>
    <definedName name="GRAF_10A" localSheetId="17" hidden="1">{#N/A,#N/A,FALSE,"SITUAÇÃO DIÁRIA ";#N/A,#N/A,FALSE,"7 à 7"}</definedName>
    <definedName name="GRAF_10A" localSheetId="15" hidden="1">{#N/A,#N/A,FALSE,"SITUAÇÃO DIÁRIA ";#N/A,#N/A,FALSE,"7 à 7"}</definedName>
    <definedName name="GRAF_10A" localSheetId="12" hidden="1">{#N/A,#N/A,FALSE,"SITUAÇÃO DIÁRIA ";#N/A,#N/A,FALSE,"7 à 7"}</definedName>
    <definedName name="GRAF_10A" localSheetId="38" hidden="1">{#N/A,#N/A,FALSE,"SITUAÇÃO DIÁRIA ";#N/A,#N/A,FALSE,"7 à 7"}</definedName>
    <definedName name="GRAF_10A" localSheetId="37" hidden="1">{#N/A,#N/A,FALSE,"SITUAÇÃO DIÁRIA ";#N/A,#N/A,FALSE,"7 à 7"}</definedName>
    <definedName name="GRAF_10A" localSheetId="36" hidden="1">{#N/A,#N/A,FALSE,"SITUAÇÃO DIÁRIA ";#N/A,#N/A,FALSE,"7 à 7"}</definedName>
    <definedName name="GRAF_10A" localSheetId="34" hidden="1">{#N/A,#N/A,FALSE,"SITUAÇÃO DIÁRIA ";#N/A,#N/A,FALSE,"7 à 7"}</definedName>
    <definedName name="GRAF_10A" localSheetId="35" hidden="1">{#N/A,#N/A,FALSE,"SITUAÇÃO DIÁRIA ";#N/A,#N/A,FALSE,"7 à 7"}</definedName>
    <definedName name="GRAF_10A" localSheetId="30" hidden="1">{#N/A,#N/A,FALSE,"SITUAÇÃO DIÁRIA ";#N/A,#N/A,FALSE,"7 à 7"}</definedName>
    <definedName name="GRAF_10A" hidden="1">{#N/A,#N/A,FALSE,"SITUAÇÃO DIÁRIA ";#N/A,#N/A,FALSE,"7 à 7"}</definedName>
    <definedName name="GRAF_11A" localSheetId="25" hidden="1">{#N/A,#N/A,FALSE,"SITUAÇÃO DIÁRIA ";#N/A,#N/A,FALSE,"7 à 7"}</definedName>
    <definedName name="GRAF_11A" localSheetId="16" hidden="1">{#N/A,#N/A,FALSE,"SITUAÇÃO DIÁRIA ";#N/A,#N/A,FALSE,"7 à 7"}</definedName>
    <definedName name="GRAF_11A" localSheetId="14" hidden="1">{#N/A,#N/A,FALSE,"SITUAÇÃO DIÁRIA ";#N/A,#N/A,FALSE,"7 à 7"}</definedName>
    <definedName name="GRAF_11A" localSheetId="13" hidden="1">{#N/A,#N/A,FALSE,"SITUAÇÃO DIÁRIA ";#N/A,#N/A,FALSE,"7 à 7"}</definedName>
    <definedName name="GRAF_11A" localSheetId="11" hidden="1">{#N/A,#N/A,FALSE,"SITUAÇÃO DIÁRIA ";#N/A,#N/A,FALSE,"7 à 7"}</definedName>
    <definedName name="GRAF_11A" localSheetId="10" hidden="1">{#N/A,#N/A,FALSE,"SITUAÇÃO DIÁRIA ";#N/A,#N/A,FALSE,"7 à 7"}</definedName>
    <definedName name="GRAF_11A" localSheetId="9" hidden="1">{#N/A,#N/A,FALSE,"SITUAÇÃO DIÁRIA ";#N/A,#N/A,FALSE,"7 à 7"}</definedName>
    <definedName name="GRAF_11A" localSheetId="8" hidden="1">{#N/A,#N/A,FALSE,"SITUAÇÃO DIÁRIA ";#N/A,#N/A,FALSE,"7 à 7"}</definedName>
    <definedName name="GRAF_11A" localSheetId="7" hidden="1">{#N/A,#N/A,FALSE,"SITUAÇÃO DIÁRIA ";#N/A,#N/A,FALSE,"7 à 7"}</definedName>
    <definedName name="GRAF_11A" localSheetId="33" hidden="1">{#N/A,#N/A,FALSE,"SITUAÇÃO DIÁRIA ";#N/A,#N/A,FALSE,"7 à 7"}</definedName>
    <definedName name="GRAF_11A" localSheetId="32" hidden="1">{#N/A,#N/A,FALSE,"SITUAÇÃO DIÁRIA ";#N/A,#N/A,FALSE,"7 à 7"}</definedName>
    <definedName name="GRAF_11A" localSheetId="31" hidden="1">{#N/A,#N/A,FALSE,"SITUAÇÃO DIÁRIA ";#N/A,#N/A,FALSE,"7 à 7"}</definedName>
    <definedName name="GRAF_11A" localSheetId="29" hidden="1">{#N/A,#N/A,FALSE,"SITUAÇÃO DIÁRIA ";#N/A,#N/A,FALSE,"7 à 7"}</definedName>
    <definedName name="GRAF_11A" localSheetId="28" hidden="1">{#N/A,#N/A,FALSE,"SITUAÇÃO DIÁRIA ";#N/A,#N/A,FALSE,"7 à 7"}</definedName>
    <definedName name="GRAF_11A" localSheetId="27" hidden="1">{#N/A,#N/A,FALSE,"SITUAÇÃO DIÁRIA ";#N/A,#N/A,FALSE,"7 à 7"}</definedName>
    <definedName name="GRAF_11A" localSheetId="24" hidden="1">{#N/A,#N/A,FALSE,"SITUAÇÃO DIÁRIA ";#N/A,#N/A,FALSE,"7 à 7"}</definedName>
    <definedName name="GRAF_11A" localSheetId="26" hidden="1">{#N/A,#N/A,FALSE,"SITUAÇÃO DIÁRIA ";#N/A,#N/A,FALSE,"7 à 7"}</definedName>
    <definedName name="GRAF_11A" localSheetId="23" hidden="1">{#N/A,#N/A,FALSE,"SITUAÇÃO DIÁRIA ";#N/A,#N/A,FALSE,"7 à 7"}</definedName>
    <definedName name="GRAF_11A" localSheetId="22" hidden="1">{#N/A,#N/A,FALSE,"SITUAÇÃO DIÁRIA ";#N/A,#N/A,FALSE,"7 à 7"}</definedName>
    <definedName name="GRAF_11A" localSheetId="19" hidden="1">{#N/A,#N/A,FALSE,"SITUAÇÃO DIÁRIA ";#N/A,#N/A,FALSE,"7 à 7"}</definedName>
    <definedName name="GRAF_11A" localSheetId="21" hidden="1">{#N/A,#N/A,FALSE,"SITUAÇÃO DIÁRIA ";#N/A,#N/A,FALSE,"7 à 7"}</definedName>
    <definedName name="GRAF_11A" localSheetId="20" hidden="1">{#N/A,#N/A,FALSE,"SITUAÇÃO DIÁRIA ";#N/A,#N/A,FALSE,"7 à 7"}</definedName>
    <definedName name="GRAF_11A" localSheetId="18" hidden="1">{#N/A,#N/A,FALSE,"SITUAÇÃO DIÁRIA ";#N/A,#N/A,FALSE,"7 à 7"}</definedName>
    <definedName name="GRAF_11A" localSheetId="17" hidden="1">{#N/A,#N/A,FALSE,"SITUAÇÃO DIÁRIA ";#N/A,#N/A,FALSE,"7 à 7"}</definedName>
    <definedName name="GRAF_11A" localSheetId="15" hidden="1">{#N/A,#N/A,FALSE,"SITUAÇÃO DIÁRIA ";#N/A,#N/A,FALSE,"7 à 7"}</definedName>
    <definedName name="GRAF_11A" localSheetId="12" hidden="1">{#N/A,#N/A,FALSE,"SITUAÇÃO DIÁRIA ";#N/A,#N/A,FALSE,"7 à 7"}</definedName>
    <definedName name="GRAF_11A" localSheetId="38" hidden="1">{#N/A,#N/A,FALSE,"SITUAÇÃO DIÁRIA ";#N/A,#N/A,FALSE,"7 à 7"}</definedName>
    <definedName name="GRAF_11A" localSheetId="37" hidden="1">{#N/A,#N/A,FALSE,"SITUAÇÃO DIÁRIA ";#N/A,#N/A,FALSE,"7 à 7"}</definedName>
    <definedName name="GRAF_11A" localSheetId="36" hidden="1">{#N/A,#N/A,FALSE,"SITUAÇÃO DIÁRIA ";#N/A,#N/A,FALSE,"7 à 7"}</definedName>
    <definedName name="GRAF_11A" localSheetId="34" hidden="1">{#N/A,#N/A,FALSE,"SITUAÇÃO DIÁRIA ";#N/A,#N/A,FALSE,"7 à 7"}</definedName>
    <definedName name="GRAF_11A" localSheetId="35" hidden="1">{#N/A,#N/A,FALSE,"SITUAÇÃO DIÁRIA ";#N/A,#N/A,FALSE,"7 à 7"}</definedName>
    <definedName name="GRAF_11A" localSheetId="30" hidden="1">{#N/A,#N/A,FALSE,"SITUAÇÃO DIÁRIA ";#N/A,#N/A,FALSE,"7 à 7"}</definedName>
    <definedName name="GRAF_11A" hidden="1">{#N/A,#N/A,FALSE,"SITUAÇÃO DIÁRIA ";#N/A,#N/A,FALSE,"7 à 7"}</definedName>
    <definedName name="GRAF_12A" localSheetId="25" hidden="1">{#N/A,#N/A,FALSE,"SITUAÇÃO DIÁRIA ";#N/A,#N/A,FALSE,"7 à 7"}</definedName>
    <definedName name="GRAF_12A" localSheetId="16" hidden="1">{#N/A,#N/A,FALSE,"SITUAÇÃO DIÁRIA ";#N/A,#N/A,FALSE,"7 à 7"}</definedName>
    <definedName name="GRAF_12A" localSheetId="14" hidden="1">{#N/A,#N/A,FALSE,"SITUAÇÃO DIÁRIA ";#N/A,#N/A,FALSE,"7 à 7"}</definedName>
    <definedName name="GRAF_12A" localSheetId="13" hidden="1">{#N/A,#N/A,FALSE,"SITUAÇÃO DIÁRIA ";#N/A,#N/A,FALSE,"7 à 7"}</definedName>
    <definedName name="GRAF_12A" localSheetId="11" hidden="1">{#N/A,#N/A,FALSE,"SITUAÇÃO DIÁRIA ";#N/A,#N/A,FALSE,"7 à 7"}</definedName>
    <definedName name="GRAF_12A" localSheetId="10" hidden="1">{#N/A,#N/A,FALSE,"SITUAÇÃO DIÁRIA ";#N/A,#N/A,FALSE,"7 à 7"}</definedName>
    <definedName name="GRAF_12A" localSheetId="9" hidden="1">{#N/A,#N/A,FALSE,"SITUAÇÃO DIÁRIA ";#N/A,#N/A,FALSE,"7 à 7"}</definedName>
    <definedName name="GRAF_12A" localSheetId="8" hidden="1">{#N/A,#N/A,FALSE,"SITUAÇÃO DIÁRIA ";#N/A,#N/A,FALSE,"7 à 7"}</definedName>
    <definedName name="GRAF_12A" localSheetId="7" hidden="1">{#N/A,#N/A,FALSE,"SITUAÇÃO DIÁRIA ";#N/A,#N/A,FALSE,"7 à 7"}</definedName>
    <definedName name="GRAF_12A" localSheetId="33" hidden="1">{#N/A,#N/A,FALSE,"SITUAÇÃO DIÁRIA ";#N/A,#N/A,FALSE,"7 à 7"}</definedName>
    <definedName name="GRAF_12A" localSheetId="32" hidden="1">{#N/A,#N/A,FALSE,"SITUAÇÃO DIÁRIA ";#N/A,#N/A,FALSE,"7 à 7"}</definedName>
    <definedName name="GRAF_12A" localSheetId="31" hidden="1">{#N/A,#N/A,FALSE,"SITUAÇÃO DIÁRIA ";#N/A,#N/A,FALSE,"7 à 7"}</definedName>
    <definedName name="GRAF_12A" localSheetId="29" hidden="1">{#N/A,#N/A,FALSE,"SITUAÇÃO DIÁRIA ";#N/A,#N/A,FALSE,"7 à 7"}</definedName>
    <definedName name="GRAF_12A" localSheetId="28" hidden="1">{#N/A,#N/A,FALSE,"SITUAÇÃO DIÁRIA ";#N/A,#N/A,FALSE,"7 à 7"}</definedName>
    <definedName name="GRAF_12A" localSheetId="27" hidden="1">{#N/A,#N/A,FALSE,"SITUAÇÃO DIÁRIA ";#N/A,#N/A,FALSE,"7 à 7"}</definedName>
    <definedName name="GRAF_12A" localSheetId="24" hidden="1">{#N/A,#N/A,FALSE,"SITUAÇÃO DIÁRIA ";#N/A,#N/A,FALSE,"7 à 7"}</definedName>
    <definedName name="GRAF_12A" localSheetId="26" hidden="1">{#N/A,#N/A,FALSE,"SITUAÇÃO DIÁRIA ";#N/A,#N/A,FALSE,"7 à 7"}</definedName>
    <definedName name="GRAF_12A" localSheetId="23" hidden="1">{#N/A,#N/A,FALSE,"SITUAÇÃO DIÁRIA ";#N/A,#N/A,FALSE,"7 à 7"}</definedName>
    <definedName name="GRAF_12A" localSheetId="22" hidden="1">{#N/A,#N/A,FALSE,"SITUAÇÃO DIÁRIA ";#N/A,#N/A,FALSE,"7 à 7"}</definedName>
    <definedName name="GRAF_12A" localSheetId="19" hidden="1">{#N/A,#N/A,FALSE,"SITUAÇÃO DIÁRIA ";#N/A,#N/A,FALSE,"7 à 7"}</definedName>
    <definedName name="GRAF_12A" localSheetId="21" hidden="1">{#N/A,#N/A,FALSE,"SITUAÇÃO DIÁRIA ";#N/A,#N/A,FALSE,"7 à 7"}</definedName>
    <definedName name="GRAF_12A" localSheetId="20" hidden="1">{#N/A,#N/A,FALSE,"SITUAÇÃO DIÁRIA ";#N/A,#N/A,FALSE,"7 à 7"}</definedName>
    <definedName name="GRAF_12A" localSheetId="18" hidden="1">{#N/A,#N/A,FALSE,"SITUAÇÃO DIÁRIA ";#N/A,#N/A,FALSE,"7 à 7"}</definedName>
    <definedName name="GRAF_12A" localSheetId="17" hidden="1">{#N/A,#N/A,FALSE,"SITUAÇÃO DIÁRIA ";#N/A,#N/A,FALSE,"7 à 7"}</definedName>
    <definedName name="GRAF_12A" localSheetId="15" hidden="1">{#N/A,#N/A,FALSE,"SITUAÇÃO DIÁRIA ";#N/A,#N/A,FALSE,"7 à 7"}</definedName>
    <definedName name="GRAF_12A" localSheetId="12" hidden="1">{#N/A,#N/A,FALSE,"SITUAÇÃO DIÁRIA ";#N/A,#N/A,FALSE,"7 à 7"}</definedName>
    <definedName name="GRAF_12A" localSheetId="38" hidden="1">{#N/A,#N/A,FALSE,"SITUAÇÃO DIÁRIA ";#N/A,#N/A,FALSE,"7 à 7"}</definedName>
    <definedName name="GRAF_12A" localSheetId="37" hidden="1">{#N/A,#N/A,FALSE,"SITUAÇÃO DIÁRIA ";#N/A,#N/A,FALSE,"7 à 7"}</definedName>
    <definedName name="GRAF_12A" localSheetId="36" hidden="1">{#N/A,#N/A,FALSE,"SITUAÇÃO DIÁRIA ";#N/A,#N/A,FALSE,"7 à 7"}</definedName>
    <definedName name="GRAF_12A" localSheetId="34" hidden="1">{#N/A,#N/A,FALSE,"SITUAÇÃO DIÁRIA ";#N/A,#N/A,FALSE,"7 à 7"}</definedName>
    <definedName name="GRAF_12A" localSheetId="35" hidden="1">{#N/A,#N/A,FALSE,"SITUAÇÃO DIÁRIA ";#N/A,#N/A,FALSE,"7 à 7"}</definedName>
    <definedName name="GRAF_12A" localSheetId="30" hidden="1">{#N/A,#N/A,FALSE,"SITUAÇÃO DIÁRIA ";#N/A,#N/A,FALSE,"7 à 7"}</definedName>
    <definedName name="GRAF_12A" hidden="1">{#N/A,#N/A,FALSE,"SITUAÇÃO DIÁRIA ";#N/A,#N/A,FALSE,"7 à 7"}</definedName>
    <definedName name="GRAF_21" localSheetId="25" hidden="1">{#N/A,#N/A,FALSE,"SITUAÇÃO DIÁRIA ";#N/A,#N/A,FALSE,"7 à 7"}</definedName>
    <definedName name="GRAF_21" localSheetId="16" hidden="1">{#N/A,#N/A,FALSE,"SITUAÇÃO DIÁRIA ";#N/A,#N/A,FALSE,"7 à 7"}</definedName>
    <definedName name="GRAF_21" localSheetId="14" hidden="1">{#N/A,#N/A,FALSE,"SITUAÇÃO DIÁRIA ";#N/A,#N/A,FALSE,"7 à 7"}</definedName>
    <definedName name="GRAF_21" localSheetId="13" hidden="1">{#N/A,#N/A,FALSE,"SITUAÇÃO DIÁRIA ";#N/A,#N/A,FALSE,"7 à 7"}</definedName>
    <definedName name="GRAF_21" localSheetId="11" hidden="1">{#N/A,#N/A,FALSE,"SITUAÇÃO DIÁRIA ";#N/A,#N/A,FALSE,"7 à 7"}</definedName>
    <definedName name="GRAF_21" localSheetId="10" hidden="1">{#N/A,#N/A,FALSE,"SITUAÇÃO DIÁRIA ";#N/A,#N/A,FALSE,"7 à 7"}</definedName>
    <definedName name="GRAF_21" localSheetId="9" hidden="1">{#N/A,#N/A,FALSE,"SITUAÇÃO DIÁRIA ";#N/A,#N/A,FALSE,"7 à 7"}</definedName>
    <definedName name="GRAF_21" localSheetId="8" hidden="1">{#N/A,#N/A,FALSE,"SITUAÇÃO DIÁRIA ";#N/A,#N/A,FALSE,"7 à 7"}</definedName>
    <definedName name="GRAF_21" localSheetId="7" hidden="1">{#N/A,#N/A,FALSE,"SITUAÇÃO DIÁRIA ";#N/A,#N/A,FALSE,"7 à 7"}</definedName>
    <definedName name="GRAF_21" localSheetId="33" hidden="1">{#N/A,#N/A,FALSE,"SITUAÇÃO DIÁRIA ";#N/A,#N/A,FALSE,"7 à 7"}</definedName>
    <definedName name="GRAF_21" localSheetId="32" hidden="1">{#N/A,#N/A,FALSE,"SITUAÇÃO DIÁRIA ";#N/A,#N/A,FALSE,"7 à 7"}</definedName>
    <definedName name="GRAF_21" localSheetId="31" hidden="1">{#N/A,#N/A,FALSE,"SITUAÇÃO DIÁRIA ";#N/A,#N/A,FALSE,"7 à 7"}</definedName>
    <definedName name="GRAF_21" localSheetId="29" hidden="1">{#N/A,#N/A,FALSE,"SITUAÇÃO DIÁRIA ";#N/A,#N/A,FALSE,"7 à 7"}</definedName>
    <definedName name="GRAF_21" localSheetId="28" hidden="1">{#N/A,#N/A,FALSE,"SITUAÇÃO DIÁRIA ";#N/A,#N/A,FALSE,"7 à 7"}</definedName>
    <definedName name="GRAF_21" localSheetId="27" hidden="1">{#N/A,#N/A,FALSE,"SITUAÇÃO DIÁRIA ";#N/A,#N/A,FALSE,"7 à 7"}</definedName>
    <definedName name="GRAF_21" localSheetId="24" hidden="1">{#N/A,#N/A,FALSE,"SITUAÇÃO DIÁRIA ";#N/A,#N/A,FALSE,"7 à 7"}</definedName>
    <definedName name="GRAF_21" localSheetId="26" hidden="1">{#N/A,#N/A,FALSE,"SITUAÇÃO DIÁRIA ";#N/A,#N/A,FALSE,"7 à 7"}</definedName>
    <definedName name="GRAF_21" localSheetId="23" hidden="1">{#N/A,#N/A,FALSE,"SITUAÇÃO DIÁRIA ";#N/A,#N/A,FALSE,"7 à 7"}</definedName>
    <definedName name="GRAF_21" localSheetId="22" hidden="1">{#N/A,#N/A,FALSE,"SITUAÇÃO DIÁRIA ";#N/A,#N/A,FALSE,"7 à 7"}</definedName>
    <definedName name="GRAF_21" localSheetId="19" hidden="1">{#N/A,#N/A,FALSE,"SITUAÇÃO DIÁRIA ";#N/A,#N/A,FALSE,"7 à 7"}</definedName>
    <definedName name="GRAF_21" localSheetId="21" hidden="1">{#N/A,#N/A,FALSE,"SITUAÇÃO DIÁRIA ";#N/A,#N/A,FALSE,"7 à 7"}</definedName>
    <definedName name="GRAF_21" localSheetId="20" hidden="1">{#N/A,#N/A,FALSE,"SITUAÇÃO DIÁRIA ";#N/A,#N/A,FALSE,"7 à 7"}</definedName>
    <definedName name="GRAF_21" localSheetId="18" hidden="1">{#N/A,#N/A,FALSE,"SITUAÇÃO DIÁRIA ";#N/A,#N/A,FALSE,"7 à 7"}</definedName>
    <definedName name="GRAF_21" localSheetId="17" hidden="1">{#N/A,#N/A,FALSE,"SITUAÇÃO DIÁRIA ";#N/A,#N/A,FALSE,"7 à 7"}</definedName>
    <definedName name="GRAF_21" localSheetId="15" hidden="1">{#N/A,#N/A,FALSE,"SITUAÇÃO DIÁRIA ";#N/A,#N/A,FALSE,"7 à 7"}</definedName>
    <definedName name="GRAF_21" localSheetId="12" hidden="1">{#N/A,#N/A,FALSE,"SITUAÇÃO DIÁRIA ";#N/A,#N/A,FALSE,"7 à 7"}</definedName>
    <definedName name="GRAF_21" localSheetId="38" hidden="1">{#N/A,#N/A,FALSE,"SITUAÇÃO DIÁRIA ";#N/A,#N/A,FALSE,"7 à 7"}</definedName>
    <definedName name="GRAF_21" localSheetId="37" hidden="1">{#N/A,#N/A,FALSE,"SITUAÇÃO DIÁRIA ";#N/A,#N/A,FALSE,"7 à 7"}</definedName>
    <definedName name="GRAF_21" localSheetId="36" hidden="1">{#N/A,#N/A,FALSE,"SITUAÇÃO DIÁRIA ";#N/A,#N/A,FALSE,"7 à 7"}</definedName>
    <definedName name="GRAF_21" localSheetId="34" hidden="1">{#N/A,#N/A,FALSE,"SITUAÇÃO DIÁRIA ";#N/A,#N/A,FALSE,"7 à 7"}</definedName>
    <definedName name="GRAF_21" localSheetId="35" hidden="1">{#N/A,#N/A,FALSE,"SITUAÇÃO DIÁRIA ";#N/A,#N/A,FALSE,"7 à 7"}</definedName>
    <definedName name="GRAF_21" localSheetId="30" hidden="1">{#N/A,#N/A,FALSE,"SITUAÇÃO DIÁRIA ";#N/A,#N/A,FALSE,"7 à 7"}</definedName>
    <definedName name="GRAF_21" hidden="1">{#N/A,#N/A,FALSE,"SITUAÇÃO DIÁRIA ";#N/A,#N/A,FALSE,"7 à 7"}</definedName>
    <definedName name="graf_3" localSheetId="25" hidden="1">{#N/A,#N/A,FALSE,"SITUAÇÃO DIÁRIA ";#N/A,#N/A,FALSE,"7 à 7"}</definedName>
    <definedName name="graf_3" localSheetId="16" hidden="1">{#N/A,#N/A,FALSE,"SITUAÇÃO DIÁRIA ";#N/A,#N/A,FALSE,"7 à 7"}</definedName>
    <definedName name="graf_3" localSheetId="14" hidden="1">{#N/A,#N/A,FALSE,"SITUAÇÃO DIÁRIA ";#N/A,#N/A,FALSE,"7 à 7"}</definedName>
    <definedName name="graf_3" localSheetId="13" hidden="1">{#N/A,#N/A,FALSE,"SITUAÇÃO DIÁRIA ";#N/A,#N/A,FALSE,"7 à 7"}</definedName>
    <definedName name="graf_3" localSheetId="11" hidden="1">{#N/A,#N/A,FALSE,"SITUAÇÃO DIÁRIA ";#N/A,#N/A,FALSE,"7 à 7"}</definedName>
    <definedName name="graf_3" localSheetId="10" hidden="1">{#N/A,#N/A,FALSE,"SITUAÇÃO DIÁRIA ";#N/A,#N/A,FALSE,"7 à 7"}</definedName>
    <definedName name="graf_3" localSheetId="9" hidden="1">{#N/A,#N/A,FALSE,"SITUAÇÃO DIÁRIA ";#N/A,#N/A,FALSE,"7 à 7"}</definedName>
    <definedName name="graf_3" localSheetId="8" hidden="1">{#N/A,#N/A,FALSE,"SITUAÇÃO DIÁRIA ";#N/A,#N/A,FALSE,"7 à 7"}</definedName>
    <definedName name="graf_3" localSheetId="7" hidden="1">{#N/A,#N/A,FALSE,"SITUAÇÃO DIÁRIA ";#N/A,#N/A,FALSE,"7 à 7"}</definedName>
    <definedName name="graf_3" localSheetId="33" hidden="1">{#N/A,#N/A,FALSE,"SITUAÇÃO DIÁRIA ";#N/A,#N/A,FALSE,"7 à 7"}</definedName>
    <definedName name="graf_3" localSheetId="32" hidden="1">{#N/A,#N/A,FALSE,"SITUAÇÃO DIÁRIA ";#N/A,#N/A,FALSE,"7 à 7"}</definedName>
    <definedName name="graf_3" localSheetId="31" hidden="1">{#N/A,#N/A,FALSE,"SITUAÇÃO DIÁRIA ";#N/A,#N/A,FALSE,"7 à 7"}</definedName>
    <definedName name="graf_3" localSheetId="29" hidden="1">{#N/A,#N/A,FALSE,"SITUAÇÃO DIÁRIA ";#N/A,#N/A,FALSE,"7 à 7"}</definedName>
    <definedName name="graf_3" localSheetId="28" hidden="1">{#N/A,#N/A,FALSE,"SITUAÇÃO DIÁRIA ";#N/A,#N/A,FALSE,"7 à 7"}</definedName>
    <definedName name="graf_3" localSheetId="27" hidden="1">{#N/A,#N/A,FALSE,"SITUAÇÃO DIÁRIA ";#N/A,#N/A,FALSE,"7 à 7"}</definedName>
    <definedName name="graf_3" localSheetId="24" hidden="1">{#N/A,#N/A,FALSE,"SITUAÇÃO DIÁRIA ";#N/A,#N/A,FALSE,"7 à 7"}</definedName>
    <definedName name="graf_3" localSheetId="26" hidden="1">{#N/A,#N/A,FALSE,"SITUAÇÃO DIÁRIA ";#N/A,#N/A,FALSE,"7 à 7"}</definedName>
    <definedName name="graf_3" localSheetId="23" hidden="1">{#N/A,#N/A,FALSE,"SITUAÇÃO DIÁRIA ";#N/A,#N/A,FALSE,"7 à 7"}</definedName>
    <definedName name="graf_3" localSheetId="22" hidden="1">{#N/A,#N/A,FALSE,"SITUAÇÃO DIÁRIA ";#N/A,#N/A,FALSE,"7 à 7"}</definedName>
    <definedName name="graf_3" localSheetId="19" hidden="1">{#N/A,#N/A,FALSE,"SITUAÇÃO DIÁRIA ";#N/A,#N/A,FALSE,"7 à 7"}</definedName>
    <definedName name="graf_3" localSheetId="21" hidden="1">{#N/A,#N/A,FALSE,"SITUAÇÃO DIÁRIA ";#N/A,#N/A,FALSE,"7 à 7"}</definedName>
    <definedName name="graf_3" localSheetId="20" hidden="1">{#N/A,#N/A,FALSE,"SITUAÇÃO DIÁRIA ";#N/A,#N/A,FALSE,"7 à 7"}</definedName>
    <definedName name="graf_3" localSheetId="18" hidden="1">{#N/A,#N/A,FALSE,"SITUAÇÃO DIÁRIA ";#N/A,#N/A,FALSE,"7 à 7"}</definedName>
    <definedName name="graf_3" localSheetId="17" hidden="1">{#N/A,#N/A,FALSE,"SITUAÇÃO DIÁRIA ";#N/A,#N/A,FALSE,"7 à 7"}</definedName>
    <definedName name="graf_3" localSheetId="15" hidden="1">{#N/A,#N/A,FALSE,"SITUAÇÃO DIÁRIA ";#N/A,#N/A,FALSE,"7 à 7"}</definedName>
    <definedName name="graf_3" localSheetId="12" hidden="1">{#N/A,#N/A,FALSE,"SITUAÇÃO DIÁRIA ";#N/A,#N/A,FALSE,"7 à 7"}</definedName>
    <definedName name="graf_3" localSheetId="38" hidden="1">{#N/A,#N/A,FALSE,"SITUAÇÃO DIÁRIA ";#N/A,#N/A,FALSE,"7 à 7"}</definedName>
    <definedName name="graf_3" localSheetId="37" hidden="1">{#N/A,#N/A,FALSE,"SITUAÇÃO DIÁRIA ";#N/A,#N/A,FALSE,"7 à 7"}</definedName>
    <definedName name="graf_3" localSheetId="36" hidden="1">{#N/A,#N/A,FALSE,"SITUAÇÃO DIÁRIA ";#N/A,#N/A,FALSE,"7 à 7"}</definedName>
    <definedName name="graf_3" localSheetId="34" hidden="1">{#N/A,#N/A,FALSE,"SITUAÇÃO DIÁRIA ";#N/A,#N/A,FALSE,"7 à 7"}</definedName>
    <definedName name="graf_3" localSheetId="35" hidden="1">{#N/A,#N/A,FALSE,"SITUAÇÃO DIÁRIA ";#N/A,#N/A,FALSE,"7 à 7"}</definedName>
    <definedName name="graf_3" localSheetId="30" hidden="1">{#N/A,#N/A,FALSE,"SITUAÇÃO DIÁRIA ";#N/A,#N/A,FALSE,"7 à 7"}</definedName>
    <definedName name="graf_3" hidden="1">{#N/A,#N/A,FALSE,"SITUAÇÃO DIÁRIA ";#N/A,#N/A,FALSE,"7 à 7"}</definedName>
    <definedName name="Graf_MOI">#REF!</definedName>
    <definedName name="GRAFICO">#REF!</definedName>
    <definedName name="GRAFICO2">#REF!</definedName>
    <definedName name="GráficoICD" hidden="1">#N/A</definedName>
    <definedName name="Granito">#REF!</definedName>
    <definedName name="granulometria">#REF!</definedName>
    <definedName name="Grau_de_proteção">[21]FL.03!$BE$72:$BE$75</definedName>
    <definedName name="grav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Recorder">#REF!</definedName>
    <definedName name="grtgert" localSheetId="25" hidden="1">{#N/A,#N/A,TRUE,"indice";#N/A,#N/A,TRUE,"indicadores";#N/A,#N/A,TRUE,"comentarios"}</definedName>
    <definedName name="grtgert" localSheetId="16" hidden="1">{#N/A,#N/A,TRUE,"indice";#N/A,#N/A,TRUE,"indicadores";#N/A,#N/A,TRUE,"comentarios"}</definedName>
    <definedName name="grtgert" localSheetId="14" hidden="1">{#N/A,#N/A,TRUE,"indice";#N/A,#N/A,TRUE,"indicadores";#N/A,#N/A,TRUE,"comentarios"}</definedName>
    <definedName name="grtgert" localSheetId="13" hidden="1">{#N/A,#N/A,TRUE,"indice";#N/A,#N/A,TRUE,"indicadores";#N/A,#N/A,TRUE,"comentarios"}</definedName>
    <definedName name="grtgert" localSheetId="11" hidden="1">{#N/A,#N/A,TRUE,"indice";#N/A,#N/A,TRUE,"indicadores";#N/A,#N/A,TRUE,"comentarios"}</definedName>
    <definedName name="grtgert" localSheetId="10" hidden="1">{#N/A,#N/A,TRUE,"indice";#N/A,#N/A,TRUE,"indicadores";#N/A,#N/A,TRUE,"comentarios"}</definedName>
    <definedName name="grtgert" localSheetId="9" hidden="1">{#N/A,#N/A,TRUE,"indice";#N/A,#N/A,TRUE,"indicadores";#N/A,#N/A,TRUE,"comentarios"}</definedName>
    <definedName name="grtgert" localSheetId="8" hidden="1">{#N/A,#N/A,TRUE,"indice";#N/A,#N/A,TRUE,"indicadores";#N/A,#N/A,TRUE,"comentarios"}</definedName>
    <definedName name="grtgert" localSheetId="7" hidden="1">{#N/A,#N/A,TRUE,"indice";#N/A,#N/A,TRUE,"indicadores";#N/A,#N/A,TRUE,"comentarios"}</definedName>
    <definedName name="grtgert" localSheetId="33" hidden="1">{#N/A,#N/A,TRUE,"indice";#N/A,#N/A,TRUE,"indicadores";#N/A,#N/A,TRUE,"comentarios"}</definedName>
    <definedName name="grtgert" localSheetId="32" hidden="1">{#N/A,#N/A,TRUE,"indice";#N/A,#N/A,TRUE,"indicadores";#N/A,#N/A,TRUE,"comentarios"}</definedName>
    <definedName name="grtgert" localSheetId="31" hidden="1">{#N/A,#N/A,TRUE,"indice";#N/A,#N/A,TRUE,"indicadores";#N/A,#N/A,TRUE,"comentarios"}</definedName>
    <definedName name="grtgert" localSheetId="29" hidden="1">{#N/A,#N/A,TRUE,"indice";#N/A,#N/A,TRUE,"indicadores";#N/A,#N/A,TRUE,"comentarios"}</definedName>
    <definedName name="grtgert" localSheetId="28" hidden="1">{#N/A,#N/A,TRUE,"indice";#N/A,#N/A,TRUE,"indicadores";#N/A,#N/A,TRUE,"comentarios"}</definedName>
    <definedName name="grtgert" localSheetId="27" hidden="1">{#N/A,#N/A,TRUE,"indice";#N/A,#N/A,TRUE,"indicadores";#N/A,#N/A,TRUE,"comentarios"}</definedName>
    <definedName name="grtgert" localSheetId="24" hidden="1">{#N/A,#N/A,TRUE,"indice";#N/A,#N/A,TRUE,"indicadores";#N/A,#N/A,TRUE,"comentarios"}</definedName>
    <definedName name="grtgert" localSheetId="26" hidden="1">{#N/A,#N/A,TRUE,"indice";#N/A,#N/A,TRUE,"indicadores";#N/A,#N/A,TRUE,"comentarios"}</definedName>
    <definedName name="grtgert" localSheetId="23" hidden="1">{#N/A,#N/A,TRUE,"indice";#N/A,#N/A,TRUE,"indicadores";#N/A,#N/A,TRUE,"comentarios"}</definedName>
    <definedName name="grtgert" localSheetId="22" hidden="1">{#N/A,#N/A,TRUE,"indice";#N/A,#N/A,TRUE,"indicadores";#N/A,#N/A,TRUE,"comentarios"}</definedName>
    <definedName name="grtgert" localSheetId="19" hidden="1">{#N/A,#N/A,TRUE,"indice";#N/A,#N/A,TRUE,"indicadores";#N/A,#N/A,TRUE,"comentarios"}</definedName>
    <definedName name="grtgert" localSheetId="21" hidden="1">{#N/A,#N/A,TRUE,"indice";#N/A,#N/A,TRUE,"indicadores";#N/A,#N/A,TRUE,"comentarios"}</definedName>
    <definedName name="grtgert" localSheetId="20" hidden="1">{#N/A,#N/A,TRUE,"indice";#N/A,#N/A,TRUE,"indicadores";#N/A,#N/A,TRUE,"comentarios"}</definedName>
    <definedName name="grtgert" localSheetId="18" hidden="1">{#N/A,#N/A,TRUE,"indice";#N/A,#N/A,TRUE,"indicadores";#N/A,#N/A,TRUE,"comentarios"}</definedName>
    <definedName name="grtgert" localSheetId="17" hidden="1">{#N/A,#N/A,TRUE,"indice";#N/A,#N/A,TRUE,"indicadores";#N/A,#N/A,TRUE,"comentarios"}</definedName>
    <definedName name="grtgert" localSheetId="15" hidden="1">{#N/A,#N/A,TRUE,"indice";#N/A,#N/A,TRUE,"indicadores";#N/A,#N/A,TRUE,"comentarios"}</definedName>
    <definedName name="grtgert" localSheetId="12" hidden="1">{#N/A,#N/A,TRUE,"indice";#N/A,#N/A,TRUE,"indicadores";#N/A,#N/A,TRUE,"comentarios"}</definedName>
    <definedName name="grtgert" localSheetId="38" hidden="1">{#N/A,#N/A,TRUE,"indice";#N/A,#N/A,TRUE,"indicadores";#N/A,#N/A,TRUE,"comentarios"}</definedName>
    <definedName name="grtgert" localSheetId="37" hidden="1">{#N/A,#N/A,TRUE,"indice";#N/A,#N/A,TRUE,"indicadores";#N/A,#N/A,TRUE,"comentarios"}</definedName>
    <definedName name="grtgert" localSheetId="36" hidden="1">{#N/A,#N/A,TRUE,"indice";#N/A,#N/A,TRUE,"indicadores";#N/A,#N/A,TRUE,"comentarios"}</definedName>
    <definedName name="grtgert" localSheetId="34" hidden="1">{#N/A,#N/A,TRUE,"indice";#N/A,#N/A,TRUE,"indicadores";#N/A,#N/A,TRUE,"comentarios"}</definedName>
    <definedName name="grtgert" localSheetId="35" hidden="1">{#N/A,#N/A,TRUE,"indice";#N/A,#N/A,TRUE,"indicadores";#N/A,#N/A,TRUE,"comentarios"}</definedName>
    <definedName name="grtgert" localSheetId="30" hidden="1">{#N/A,#N/A,TRUE,"indice";#N/A,#N/A,TRUE,"indicadores";#N/A,#N/A,TRUE,"comentarios"}</definedName>
    <definedName name="grtgert" hidden="1">{#N/A,#N/A,TRUE,"indice";#N/A,#N/A,TRUE,"indicadores";#N/A,#N/A,TRUE,"comentarios"}</definedName>
    <definedName name="Grupo">[21]FL.03!$BE$25:$BE$28</definedName>
    <definedName name="gsdag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localSheetId="25" hidden="1">{#N/A,#N/A,TRUE,"Serviços"}</definedName>
    <definedName name="gtryfj" localSheetId="16" hidden="1">{#N/A,#N/A,TRUE,"Serviços"}</definedName>
    <definedName name="gtryfj" localSheetId="14" hidden="1">{#N/A,#N/A,TRUE,"Serviços"}</definedName>
    <definedName name="gtryfj" localSheetId="13" hidden="1">{#N/A,#N/A,TRUE,"Serviços"}</definedName>
    <definedName name="gtryfj" localSheetId="11" hidden="1">{#N/A,#N/A,TRUE,"Serviços"}</definedName>
    <definedName name="gtryfj" localSheetId="10" hidden="1">{#N/A,#N/A,TRUE,"Serviços"}</definedName>
    <definedName name="gtryfj" localSheetId="9" hidden="1">{#N/A,#N/A,TRUE,"Serviços"}</definedName>
    <definedName name="gtryfj" localSheetId="8" hidden="1">{#N/A,#N/A,TRUE,"Serviços"}</definedName>
    <definedName name="gtryfj" localSheetId="7" hidden="1">{#N/A,#N/A,TRUE,"Serviços"}</definedName>
    <definedName name="gtryfj" localSheetId="33" hidden="1">{#N/A,#N/A,TRUE,"Serviços"}</definedName>
    <definedName name="gtryfj" localSheetId="32" hidden="1">{#N/A,#N/A,TRUE,"Serviços"}</definedName>
    <definedName name="gtryfj" localSheetId="31" hidden="1">{#N/A,#N/A,TRUE,"Serviços"}</definedName>
    <definedName name="gtryfj" localSheetId="29" hidden="1">{#N/A,#N/A,TRUE,"Serviços"}</definedName>
    <definedName name="gtryfj" localSheetId="28" hidden="1">{#N/A,#N/A,TRUE,"Serviços"}</definedName>
    <definedName name="gtryfj" localSheetId="27" hidden="1">{#N/A,#N/A,TRUE,"Serviços"}</definedName>
    <definedName name="gtryfj" localSheetId="24" hidden="1">{#N/A,#N/A,TRUE,"Serviços"}</definedName>
    <definedName name="gtryfj" localSheetId="26" hidden="1">{#N/A,#N/A,TRUE,"Serviços"}</definedName>
    <definedName name="gtryfj" localSheetId="23" hidden="1">{#N/A,#N/A,TRUE,"Serviços"}</definedName>
    <definedName name="gtryfj" localSheetId="22" hidden="1">{#N/A,#N/A,TRUE,"Serviços"}</definedName>
    <definedName name="gtryfj" localSheetId="19" hidden="1">{#N/A,#N/A,TRUE,"Serviços"}</definedName>
    <definedName name="gtryfj" localSheetId="21" hidden="1">{#N/A,#N/A,TRUE,"Serviços"}</definedName>
    <definedName name="gtryfj" localSheetId="20" hidden="1">{#N/A,#N/A,TRUE,"Serviços"}</definedName>
    <definedName name="gtryfj" localSheetId="18" hidden="1">{#N/A,#N/A,TRUE,"Serviços"}</definedName>
    <definedName name="gtryfj" localSheetId="17" hidden="1">{#N/A,#N/A,TRUE,"Serviços"}</definedName>
    <definedName name="gtryfj" localSheetId="15" hidden="1">{#N/A,#N/A,TRUE,"Serviços"}</definedName>
    <definedName name="gtryfj" localSheetId="12" hidden="1">{#N/A,#N/A,TRUE,"Serviços"}</definedName>
    <definedName name="gtryfj" localSheetId="38" hidden="1">{#N/A,#N/A,TRUE,"Serviços"}</definedName>
    <definedName name="gtryfj" localSheetId="37" hidden="1">{#N/A,#N/A,TRUE,"Serviços"}</definedName>
    <definedName name="gtryfj" localSheetId="36" hidden="1">{#N/A,#N/A,TRUE,"Serviços"}</definedName>
    <definedName name="gtryfj" localSheetId="34" hidden="1">{#N/A,#N/A,TRUE,"Serviços"}</definedName>
    <definedName name="gtryfj" localSheetId="35" hidden="1">{#N/A,#N/A,TRUE,"Serviços"}</definedName>
    <definedName name="gtryfj" localSheetId="30" hidden="1">{#N/A,#N/A,TRUE,"Serviços"}</definedName>
    <definedName name="gtryfj" hidden="1">{#N/A,#N/A,TRUE,"Serviços"}</definedName>
    <definedName name="GU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pob01Real" localSheetId="25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6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4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3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1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0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9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8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7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3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2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1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9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8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7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4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6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3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2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9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1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20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8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7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5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12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8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7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6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4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5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30" hidden="1">{#N/A,#N/A,FALSE,"Suprimentos";#N/A,#N/A,FALSE,"Medicina e Segurança";#N/A,#N/A,FALSE,"Administração";#N/A,#N/A,FALSE,"Meio Ambiente";#N/A,#N/A,FALSE,"Operação (Mina)";#N/A,#N/A,FALSE,"Operação (Porto)"}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urjão" localSheetId="25" hidden="1">{"'gráf jan00'!$A$1:$AK$41"}</definedName>
    <definedName name="Gurjão" localSheetId="16" hidden="1">{"'gráf jan00'!$A$1:$AK$41"}</definedName>
    <definedName name="Gurjão" localSheetId="14" hidden="1">{"'gráf jan00'!$A$1:$AK$41"}</definedName>
    <definedName name="Gurjão" localSheetId="13" hidden="1">{"'gráf jan00'!$A$1:$AK$41"}</definedName>
    <definedName name="Gurjão" localSheetId="11" hidden="1">{"'gráf jan00'!$A$1:$AK$41"}</definedName>
    <definedName name="Gurjão" localSheetId="10" hidden="1">{"'gráf jan00'!$A$1:$AK$41"}</definedName>
    <definedName name="Gurjão" localSheetId="9" hidden="1">{"'gráf jan00'!$A$1:$AK$41"}</definedName>
    <definedName name="Gurjão" localSheetId="8" hidden="1">{"'gráf jan00'!$A$1:$AK$41"}</definedName>
    <definedName name="Gurjão" localSheetId="7" hidden="1">{"'gráf jan00'!$A$1:$AK$41"}</definedName>
    <definedName name="Gurjão" localSheetId="33" hidden="1">{"'gráf jan00'!$A$1:$AK$41"}</definedName>
    <definedName name="Gurjão" localSheetId="32" hidden="1">{"'gráf jan00'!$A$1:$AK$41"}</definedName>
    <definedName name="Gurjão" localSheetId="31" hidden="1">{"'gráf jan00'!$A$1:$AK$41"}</definedName>
    <definedName name="Gurjão" localSheetId="29" hidden="1">{"'gráf jan00'!$A$1:$AK$41"}</definedName>
    <definedName name="Gurjão" localSheetId="28" hidden="1">{"'gráf jan00'!$A$1:$AK$41"}</definedName>
    <definedName name="Gurjão" localSheetId="27" hidden="1">{"'gráf jan00'!$A$1:$AK$41"}</definedName>
    <definedName name="Gurjão" localSheetId="24" hidden="1">{"'gráf jan00'!$A$1:$AK$41"}</definedName>
    <definedName name="Gurjão" localSheetId="26" hidden="1">{"'gráf jan00'!$A$1:$AK$41"}</definedName>
    <definedName name="Gurjão" localSheetId="23" hidden="1">{"'gráf jan00'!$A$1:$AK$41"}</definedName>
    <definedName name="Gurjão" localSheetId="22" hidden="1">{"'gráf jan00'!$A$1:$AK$41"}</definedName>
    <definedName name="Gurjão" localSheetId="19" hidden="1">{"'gráf jan00'!$A$1:$AK$41"}</definedName>
    <definedName name="Gurjão" localSheetId="21" hidden="1">{"'gráf jan00'!$A$1:$AK$41"}</definedName>
    <definedName name="Gurjão" localSheetId="20" hidden="1">{"'gráf jan00'!$A$1:$AK$41"}</definedName>
    <definedName name="Gurjão" localSheetId="18" hidden="1">{"'gráf jan00'!$A$1:$AK$41"}</definedName>
    <definedName name="Gurjão" localSheetId="17" hidden="1">{"'gráf jan00'!$A$1:$AK$41"}</definedName>
    <definedName name="Gurjão" localSheetId="15" hidden="1">{"'gráf jan00'!$A$1:$AK$41"}</definedName>
    <definedName name="Gurjão" localSheetId="12" hidden="1">{"'gráf jan00'!$A$1:$AK$41"}</definedName>
    <definedName name="Gurjão" localSheetId="38" hidden="1">{"'gráf jan00'!$A$1:$AK$41"}</definedName>
    <definedName name="Gurjão" localSheetId="37" hidden="1">{"'gráf jan00'!$A$1:$AK$41"}</definedName>
    <definedName name="Gurjão" localSheetId="36" hidden="1">{"'gráf jan00'!$A$1:$AK$41"}</definedName>
    <definedName name="Gurjão" localSheetId="34" hidden="1">{"'gráf jan00'!$A$1:$AK$41"}</definedName>
    <definedName name="Gurjão" localSheetId="35" hidden="1">{"'gráf jan00'!$A$1:$AK$41"}</definedName>
    <definedName name="Gurjão" localSheetId="30" hidden="1">{"'gráf jan00'!$A$1:$AK$41"}</definedName>
    <definedName name="Gurjão" hidden="1">{"'gráf jan00'!$A$1:$AK$41"}</definedName>
    <definedName name="gvgg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1">#REF!</definedName>
    <definedName name="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2T">#REF!</definedName>
    <definedName name="H3T">#REF!</definedName>
    <definedName name="HAUAHUAH">#REF!</definedName>
    <definedName name="hbfghfgh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DHDG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">#REF!</definedName>
    <definedName name="helicoptero">#REF!</definedName>
    <definedName name="HEQ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UNIT">#REF!</definedName>
    <definedName name="HEX">#REF!</definedName>
    <definedName name="hfs" localSheetId="25" hidden="1">{"'gráf jan00'!$A$1:$AK$41"}</definedName>
    <definedName name="hfs" localSheetId="16" hidden="1">{"'gráf jan00'!$A$1:$AK$41"}</definedName>
    <definedName name="hfs" localSheetId="14" hidden="1">{"'gráf jan00'!$A$1:$AK$41"}</definedName>
    <definedName name="hfs" localSheetId="13" hidden="1">{"'gráf jan00'!$A$1:$AK$41"}</definedName>
    <definedName name="hfs" localSheetId="11" hidden="1">{"'gráf jan00'!$A$1:$AK$41"}</definedName>
    <definedName name="hfs" localSheetId="10" hidden="1">{"'gráf jan00'!$A$1:$AK$41"}</definedName>
    <definedName name="hfs" localSheetId="9" hidden="1">{"'gráf jan00'!$A$1:$AK$41"}</definedName>
    <definedName name="hfs" localSheetId="8" hidden="1">{"'gráf jan00'!$A$1:$AK$41"}</definedName>
    <definedName name="hfs" localSheetId="7" hidden="1">{"'gráf jan00'!$A$1:$AK$41"}</definedName>
    <definedName name="hfs" localSheetId="33" hidden="1">{"'gráf jan00'!$A$1:$AK$41"}</definedName>
    <definedName name="hfs" localSheetId="32" hidden="1">{"'gráf jan00'!$A$1:$AK$41"}</definedName>
    <definedName name="hfs" localSheetId="31" hidden="1">{"'gráf jan00'!$A$1:$AK$41"}</definedName>
    <definedName name="hfs" localSheetId="29" hidden="1">{"'gráf jan00'!$A$1:$AK$41"}</definedName>
    <definedName name="hfs" localSheetId="28" hidden="1">{"'gráf jan00'!$A$1:$AK$41"}</definedName>
    <definedName name="hfs" localSheetId="27" hidden="1">{"'gráf jan00'!$A$1:$AK$41"}</definedName>
    <definedName name="hfs" localSheetId="24" hidden="1">{"'gráf jan00'!$A$1:$AK$41"}</definedName>
    <definedName name="hfs" localSheetId="26" hidden="1">{"'gráf jan00'!$A$1:$AK$41"}</definedName>
    <definedName name="hfs" localSheetId="23" hidden="1">{"'gráf jan00'!$A$1:$AK$41"}</definedName>
    <definedName name="hfs" localSheetId="22" hidden="1">{"'gráf jan00'!$A$1:$AK$41"}</definedName>
    <definedName name="hfs" localSheetId="19" hidden="1">{"'gráf jan00'!$A$1:$AK$41"}</definedName>
    <definedName name="hfs" localSheetId="21" hidden="1">{"'gráf jan00'!$A$1:$AK$41"}</definedName>
    <definedName name="hfs" localSheetId="20" hidden="1">{"'gráf jan00'!$A$1:$AK$41"}</definedName>
    <definedName name="hfs" localSheetId="18" hidden="1">{"'gráf jan00'!$A$1:$AK$41"}</definedName>
    <definedName name="hfs" localSheetId="17" hidden="1">{"'gráf jan00'!$A$1:$AK$41"}</definedName>
    <definedName name="hfs" localSheetId="15" hidden="1">{"'gráf jan00'!$A$1:$AK$41"}</definedName>
    <definedName name="hfs" localSheetId="12" hidden="1">{"'gráf jan00'!$A$1:$AK$41"}</definedName>
    <definedName name="hfs" localSheetId="38" hidden="1">{"'gráf jan00'!$A$1:$AK$41"}</definedName>
    <definedName name="hfs" localSheetId="37" hidden="1">{"'gráf jan00'!$A$1:$AK$41"}</definedName>
    <definedName name="hfs" localSheetId="36" hidden="1">{"'gráf jan00'!$A$1:$AK$41"}</definedName>
    <definedName name="hfs" localSheetId="34" hidden="1">{"'gráf jan00'!$A$1:$AK$41"}</definedName>
    <definedName name="hfs" localSheetId="35" hidden="1">{"'gráf jan00'!$A$1:$AK$41"}</definedName>
    <definedName name="hfs" localSheetId="30" hidden="1">{"'gráf jan00'!$A$1:$AK$41"}</definedName>
    <definedName name="hfs" hidden="1">{"'gráf jan00'!$A$1:$AK$41"}</definedName>
    <definedName name="HGH" localSheetId="25" hidden="1">{"'gráf jan00'!$A$1:$AK$41"}</definedName>
    <definedName name="HGH" localSheetId="16" hidden="1">{"'gráf jan00'!$A$1:$AK$41"}</definedName>
    <definedName name="HGH" localSheetId="14" hidden="1">{"'gráf jan00'!$A$1:$AK$41"}</definedName>
    <definedName name="HGH" localSheetId="13" hidden="1">{"'gráf jan00'!$A$1:$AK$41"}</definedName>
    <definedName name="HGH" localSheetId="11" hidden="1">{"'gráf jan00'!$A$1:$AK$41"}</definedName>
    <definedName name="HGH" localSheetId="10" hidden="1">{"'gráf jan00'!$A$1:$AK$41"}</definedName>
    <definedName name="HGH" localSheetId="9" hidden="1">{"'gráf jan00'!$A$1:$AK$41"}</definedName>
    <definedName name="HGH" localSheetId="8" hidden="1">{"'gráf jan00'!$A$1:$AK$41"}</definedName>
    <definedName name="HGH" localSheetId="7" hidden="1">{"'gráf jan00'!$A$1:$AK$41"}</definedName>
    <definedName name="HGH" localSheetId="33" hidden="1">{"'gráf jan00'!$A$1:$AK$41"}</definedName>
    <definedName name="HGH" localSheetId="32" hidden="1">{"'gráf jan00'!$A$1:$AK$41"}</definedName>
    <definedName name="HGH" localSheetId="31" hidden="1">{"'gráf jan00'!$A$1:$AK$41"}</definedName>
    <definedName name="HGH" localSheetId="29" hidden="1">{"'gráf jan00'!$A$1:$AK$41"}</definedName>
    <definedName name="HGH" localSheetId="28" hidden="1">{"'gráf jan00'!$A$1:$AK$41"}</definedName>
    <definedName name="HGH" localSheetId="27" hidden="1">{"'gráf jan00'!$A$1:$AK$41"}</definedName>
    <definedName name="HGH" localSheetId="24" hidden="1">{"'gráf jan00'!$A$1:$AK$41"}</definedName>
    <definedName name="HGH" localSheetId="26" hidden="1">{"'gráf jan00'!$A$1:$AK$41"}</definedName>
    <definedName name="HGH" localSheetId="23" hidden="1">{"'gráf jan00'!$A$1:$AK$41"}</definedName>
    <definedName name="HGH" localSheetId="22" hidden="1">{"'gráf jan00'!$A$1:$AK$41"}</definedName>
    <definedName name="HGH" localSheetId="19" hidden="1">{"'gráf jan00'!$A$1:$AK$41"}</definedName>
    <definedName name="HGH" localSheetId="21" hidden="1">{"'gráf jan00'!$A$1:$AK$41"}</definedName>
    <definedName name="HGH" localSheetId="20" hidden="1">{"'gráf jan00'!$A$1:$AK$41"}</definedName>
    <definedName name="HGH" localSheetId="18" hidden="1">{"'gráf jan00'!$A$1:$AK$41"}</definedName>
    <definedName name="HGH" localSheetId="17" hidden="1">{"'gráf jan00'!$A$1:$AK$41"}</definedName>
    <definedName name="HGH" localSheetId="15" hidden="1">{"'gráf jan00'!$A$1:$AK$41"}</definedName>
    <definedName name="HGH" localSheetId="12" hidden="1">{"'gráf jan00'!$A$1:$AK$41"}</definedName>
    <definedName name="HGH" localSheetId="38" hidden="1">{"'gráf jan00'!$A$1:$AK$41"}</definedName>
    <definedName name="HGH" localSheetId="37" hidden="1">{"'gráf jan00'!$A$1:$AK$41"}</definedName>
    <definedName name="HGH" localSheetId="36" hidden="1">{"'gráf jan00'!$A$1:$AK$41"}</definedName>
    <definedName name="HGH" localSheetId="34" hidden="1">{"'gráf jan00'!$A$1:$AK$41"}</definedName>
    <definedName name="HGH" localSheetId="35" hidden="1">{"'gráf jan00'!$A$1:$AK$41"}</definedName>
    <definedName name="HGH" localSheetId="30" hidden="1">{"'gráf jan00'!$A$1:$AK$41"}</definedName>
    <definedName name="HGH" hidden="1">{"'gráf jan00'!$A$1:$AK$41"}</definedName>
    <definedName name="HGHJ" localSheetId="25" hidden="1">{"'Quadro'!$A$4:$BG$78"}</definedName>
    <definedName name="HGHJ" localSheetId="16" hidden="1">{"'Quadro'!$A$4:$BG$78"}</definedName>
    <definedName name="HGHJ" localSheetId="14" hidden="1">{"'Quadro'!$A$4:$BG$78"}</definedName>
    <definedName name="HGHJ" localSheetId="13" hidden="1">{"'Quadro'!$A$4:$BG$78"}</definedName>
    <definedName name="HGHJ" localSheetId="11" hidden="1">{"'Quadro'!$A$4:$BG$78"}</definedName>
    <definedName name="HGHJ" localSheetId="10" hidden="1">{"'Quadro'!$A$4:$BG$78"}</definedName>
    <definedName name="HGHJ" localSheetId="9" hidden="1">{"'Quadro'!$A$4:$BG$78"}</definedName>
    <definedName name="HGHJ" localSheetId="8" hidden="1">{"'Quadro'!$A$4:$BG$78"}</definedName>
    <definedName name="HGHJ" localSheetId="7" hidden="1">{"'Quadro'!$A$4:$BG$78"}</definedName>
    <definedName name="HGHJ" localSheetId="33" hidden="1">{"'Quadro'!$A$4:$BG$78"}</definedName>
    <definedName name="HGHJ" localSheetId="32" hidden="1">{"'Quadro'!$A$4:$BG$78"}</definedName>
    <definedName name="HGHJ" localSheetId="31" hidden="1">{"'Quadro'!$A$4:$BG$78"}</definedName>
    <definedName name="HGHJ" localSheetId="29" hidden="1">{"'Quadro'!$A$4:$BG$78"}</definedName>
    <definedName name="HGHJ" localSheetId="28" hidden="1">{"'Quadro'!$A$4:$BG$78"}</definedName>
    <definedName name="HGHJ" localSheetId="27" hidden="1">{"'Quadro'!$A$4:$BG$78"}</definedName>
    <definedName name="HGHJ" localSheetId="24" hidden="1">{"'Quadro'!$A$4:$BG$78"}</definedName>
    <definedName name="HGHJ" localSheetId="26" hidden="1">{"'Quadro'!$A$4:$BG$78"}</definedName>
    <definedName name="HGHJ" localSheetId="23" hidden="1">{"'Quadro'!$A$4:$BG$78"}</definedName>
    <definedName name="HGHJ" localSheetId="22" hidden="1">{"'Quadro'!$A$4:$BG$78"}</definedName>
    <definedName name="HGHJ" localSheetId="19" hidden="1">{"'Quadro'!$A$4:$BG$78"}</definedName>
    <definedName name="HGHJ" localSheetId="21" hidden="1">{"'Quadro'!$A$4:$BG$78"}</definedName>
    <definedName name="HGHJ" localSheetId="20" hidden="1">{"'Quadro'!$A$4:$BG$78"}</definedName>
    <definedName name="HGHJ" localSheetId="18" hidden="1">{"'Quadro'!$A$4:$BG$78"}</definedName>
    <definedName name="HGHJ" localSheetId="17" hidden="1">{"'Quadro'!$A$4:$BG$78"}</definedName>
    <definedName name="HGHJ" localSheetId="15" hidden="1">{"'Quadro'!$A$4:$BG$78"}</definedName>
    <definedName name="HGHJ" localSheetId="12" hidden="1">{"'Quadro'!$A$4:$BG$78"}</definedName>
    <definedName name="HGHJ" localSheetId="38" hidden="1">{"'Quadro'!$A$4:$BG$78"}</definedName>
    <definedName name="HGHJ" localSheetId="37" hidden="1">{"'Quadro'!$A$4:$BG$78"}</definedName>
    <definedName name="HGHJ" localSheetId="36" hidden="1">{"'Quadro'!$A$4:$BG$78"}</definedName>
    <definedName name="HGHJ" localSheetId="34" hidden="1">{"'Quadro'!$A$4:$BG$78"}</definedName>
    <definedName name="HGHJ" localSheetId="35" hidden="1">{"'Quadro'!$A$4:$BG$78"}</definedName>
    <definedName name="HGHJ" localSheetId="30" hidden="1">{"'Quadro'!$A$4:$BG$78"}</definedName>
    <definedName name="HGHJ" hidden="1">{"'Quadro'!$A$4:$BG$78"}</definedName>
    <definedName name="HHAJUSTCOL">#REF!</definedName>
    <definedName name="HHCALCCOL">#REF!</definedName>
    <definedName name="HHCALCUL">#REF!</definedName>
    <definedName name="HHDESELE">#REF!</definedName>
    <definedName name="HHDESMEC">#REF!</definedName>
    <definedName name="HHENGELE">#REF!</definedName>
    <definedName name="HHENGMEC">#REF!</definedName>
    <definedName name="HHFUN1">#REF!</definedName>
    <definedName name="HHFUN10">#REF!</definedName>
    <definedName name="HHFUN11">#REF!</definedName>
    <definedName name="HHFUN13">#REF!</definedName>
    <definedName name="HHFUN16">#REF!</definedName>
    <definedName name="HHFUN17">#REF!</definedName>
    <definedName name="HHFUN21">#REF!</definedName>
    <definedName name="HHFUN23">#REF!</definedName>
    <definedName name="HHFUN24">#REF!</definedName>
    <definedName name="HHFUN28">#REF!</definedName>
    <definedName name="HHFUN29">#REF!</definedName>
    <definedName name="HHFUN32">#REF!</definedName>
    <definedName name="HHFUN35">#REF!</definedName>
    <definedName name="HHFUN36">#REF!</definedName>
    <definedName name="HHFUN37">#REF!</definedName>
    <definedName name="HHFUN41">#REF!</definedName>
    <definedName name="HHFUN42">#REF!</definedName>
    <definedName name="HHFUN43">#REF!</definedName>
    <definedName name="HHFUN44">#REF!</definedName>
    <definedName name="HHFUN46">#REF!</definedName>
    <definedName name="HHFUN47">#REF!</definedName>
    <definedName name="HHFUN49">#REF!</definedName>
    <definedName name="HHFUN50">#REF!</definedName>
    <definedName name="HHFUN55">#REF!</definedName>
    <definedName name="HHFUN60">#REF!</definedName>
    <definedName name="HHFUN62">#REF!</definedName>
    <definedName name="HHFUN65">#REF!</definedName>
    <definedName name="HHFUN66">#REF!</definedName>
    <definedName name="HHFUN68">#REF!</definedName>
    <definedName name="HHFUN8">#REF!</definedName>
    <definedName name="hhgfgfg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h">#REF!</definedName>
    <definedName name="hhhhh">#REF!</definedName>
    <definedName name="HHMONELE">#REF!</definedName>
    <definedName name="HHMONMEC">#REF!</definedName>
    <definedName name="hhoo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R">#REF!</definedName>
    <definedName name="HHPERELMECCAL">#N/A</definedName>
    <definedName name="HHPROELE">#REF!</definedName>
    <definedName name="HHPROMEC">#REF!</definedName>
    <definedName name="HHTOTCAL">#N/A</definedName>
    <definedName name="HHTOTLIN">#N/A</definedName>
    <definedName name="HHTOTRES">#N/A</definedName>
    <definedName name="hidrosemeadur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NTRA">#REF!</definedName>
    <definedName name="HISPANOBRAS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T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rico_Cronograma">#REF!</definedName>
    <definedName name="Historico_PrevistoAcumulado">#REF!</definedName>
    <definedName name="Historico_PrevistoSemanal">#REF!</definedName>
    <definedName name="Historico_RealizadoAcumulado">#REF!</definedName>
    <definedName name="Historico_RealizadoSemanal">#REF!</definedName>
    <definedName name="Historico_Semana">#REF!</definedName>
    <definedName name="HJF" localSheetId="25" hidden="1">{"'RR'!$A$2:$E$81"}</definedName>
    <definedName name="HJF" localSheetId="16" hidden="1">{"'RR'!$A$2:$E$81"}</definedName>
    <definedName name="HJF" localSheetId="14" hidden="1">{"'RR'!$A$2:$E$81"}</definedName>
    <definedName name="HJF" localSheetId="13" hidden="1">{"'RR'!$A$2:$E$81"}</definedName>
    <definedName name="HJF" localSheetId="11" hidden="1">{"'RR'!$A$2:$E$81"}</definedName>
    <definedName name="HJF" localSheetId="10" hidden="1">{"'RR'!$A$2:$E$81"}</definedName>
    <definedName name="HJF" localSheetId="9" hidden="1">{"'RR'!$A$2:$E$81"}</definedName>
    <definedName name="HJF" localSheetId="8" hidden="1">{"'RR'!$A$2:$E$81"}</definedName>
    <definedName name="HJF" localSheetId="7" hidden="1">{"'RR'!$A$2:$E$81"}</definedName>
    <definedName name="HJF" localSheetId="33" hidden="1">{"'RR'!$A$2:$E$81"}</definedName>
    <definedName name="HJF" localSheetId="32" hidden="1">{"'RR'!$A$2:$E$81"}</definedName>
    <definedName name="HJF" localSheetId="31" hidden="1">{"'RR'!$A$2:$E$81"}</definedName>
    <definedName name="HJF" localSheetId="29" hidden="1">{"'RR'!$A$2:$E$81"}</definedName>
    <definedName name="HJF" localSheetId="28" hidden="1">{"'RR'!$A$2:$E$81"}</definedName>
    <definedName name="HJF" localSheetId="27" hidden="1">{"'RR'!$A$2:$E$81"}</definedName>
    <definedName name="HJF" localSheetId="24" hidden="1">{"'RR'!$A$2:$E$81"}</definedName>
    <definedName name="HJF" localSheetId="26" hidden="1">{"'RR'!$A$2:$E$81"}</definedName>
    <definedName name="HJF" localSheetId="23" hidden="1">{"'RR'!$A$2:$E$81"}</definedName>
    <definedName name="HJF" localSheetId="22" hidden="1">{"'RR'!$A$2:$E$81"}</definedName>
    <definedName name="HJF" localSheetId="19" hidden="1">{"'RR'!$A$2:$E$81"}</definedName>
    <definedName name="HJF" localSheetId="21" hidden="1">{"'RR'!$A$2:$E$81"}</definedName>
    <definedName name="HJF" localSheetId="20" hidden="1">{"'RR'!$A$2:$E$81"}</definedName>
    <definedName name="HJF" localSheetId="18" hidden="1">{"'RR'!$A$2:$E$81"}</definedName>
    <definedName name="HJF" localSheetId="17" hidden="1">{"'RR'!$A$2:$E$81"}</definedName>
    <definedName name="HJF" localSheetId="15" hidden="1">{"'RR'!$A$2:$E$81"}</definedName>
    <definedName name="HJF" localSheetId="12" hidden="1">{"'RR'!$A$2:$E$81"}</definedName>
    <definedName name="HJF" localSheetId="38" hidden="1">{"'RR'!$A$2:$E$81"}</definedName>
    <definedName name="HJF" localSheetId="37" hidden="1">{"'RR'!$A$2:$E$81"}</definedName>
    <definedName name="HJF" localSheetId="36" hidden="1">{"'RR'!$A$2:$E$81"}</definedName>
    <definedName name="HJF" localSheetId="34" hidden="1">{"'RR'!$A$2:$E$81"}</definedName>
    <definedName name="HJF" localSheetId="35" hidden="1">{"'RR'!$A$2:$E$81"}</definedName>
    <definedName name="HJF" localSheetId="30" hidden="1">{"'RR'!$A$2:$E$81"}</definedName>
    <definedName name="HJF" hidden="1">{"'RR'!$A$2:$E$81"}</definedName>
    <definedName name="hjkkh">#REF!</definedName>
    <definedName name="hlç" localSheetId="25" hidden="1">{"'Quadro'!$A$4:$BG$78"}</definedName>
    <definedName name="hlç" localSheetId="16" hidden="1">{"'Quadro'!$A$4:$BG$78"}</definedName>
    <definedName name="hlç" localSheetId="14" hidden="1">{"'Quadro'!$A$4:$BG$78"}</definedName>
    <definedName name="hlç" localSheetId="13" hidden="1">{"'Quadro'!$A$4:$BG$78"}</definedName>
    <definedName name="hlç" localSheetId="11" hidden="1">{"'Quadro'!$A$4:$BG$78"}</definedName>
    <definedName name="hlç" localSheetId="10" hidden="1">{"'Quadro'!$A$4:$BG$78"}</definedName>
    <definedName name="hlç" localSheetId="9" hidden="1">{"'Quadro'!$A$4:$BG$78"}</definedName>
    <definedName name="hlç" localSheetId="8" hidden="1">{"'Quadro'!$A$4:$BG$78"}</definedName>
    <definedName name="hlç" localSheetId="7" hidden="1">{"'Quadro'!$A$4:$BG$78"}</definedName>
    <definedName name="hlç" localSheetId="33" hidden="1">{"'Quadro'!$A$4:$BG$78"}</definedName>
    <definedName name="hlç" localSheetId="32" hidden="1">{"'Quadro'!$A$4:$BG$78"}</definedName>
    <definedName name="hlç" localSheetId="31" hidden="1">{"'Quadro'!$A$4:$BG$78"}</definedName>
    <definedName name="hlç" localSheetId="29" hidden="1">{"'Quadro'!$A$4:$BG$78"}</definedName>
    <definedName name="hlç" localSheetId="28" hidden="1">{"'Quadro'!$A$4:$BG$78"}</definedName>
    <definedName name="hlç" localSheetId="27" hidden="1">{"'Quadro'!$A$4:$BG$78"}</definedName>
    <definedName name="hlç" localSheetId="24" hidden="1">{"'Quadro'!$A$4:$BG$78"}</definedName>
    <definedName name="hlç" localSheetId="26" hidden="1">{"'Quadro'!$A$4:$BG$78"}</definedName>
    <definedName name="hlç" localSheetId="23" hidden="1">{"'Quadro'!$A$4:$BG$78"}</definedName>
    <definedName name="hlç" localSheetId="22" hidden="1">{"'Quadro'!$A$4:$BG$78"}</definedName>
    <definedName name="hlç" localSheetId="19" hidden="1">{"'Quadro'!$A$4:$BG$78"}</definedName>
    <definedName name="hlç" localSheetId="21" hidden="1">{"'Quadro'!$A$4:$BG$78"}</definedName>
    <definedName name="hlç" localSheetId="20" hidden="1">{"'Quadro'!$A$4:$BG$78"}</definedName>
    <definedName name="hlç" localSheetId="18" hidden="1">{"'Quadro'!$A$4:$BG$78"}</definedName>
    <definedName name="hlç" localSheetId="17" hidden="1">{"'Quadro'!$A$4:$BG$78"}</definedName>
    <definedName name="hlç" localSheetId="15" hidden="1">{"'Quadro'!$A$4:$BG$78"}</definedName>
    <definedName name="hlç" localSheetId="12" hidden="1">{"'Quadro'!$A$4:$BG$78"}</definedName>
    <definedName name="hlç" localSheetId="38" hidden="1">{"'Quadro'!$A$4:$BG$78"}</definedName>
    <definedName name="hlç" localSheetId="37" hidden="1">{"'Quadro'!$A$4:$BG$78"}</definedName>
    <definedName name="hlç" localSheetId="36" hidden="1">{"'Quadro'!$A$4:$BG$78"}</definedName>
    <definedName name="hlç" localSheetId="34" hidden="1">{"'Quadro'!$A$4:$BG$78"}</definedName>
    <definedName name="hlç" localSheetId="35" hidden="1">{"'Quadro'!$A$4:$BG$78"}</definedName>
    <definedName name="hlç" localSheetId="30" hidden="1">{"'Quadro'!$A$4:$BG$78"}</definedName>
    <definedName name="hlç" hidden="1">{"'Quadro'!$A$4:$BG$78"}</definedName>
    <definedName name="hmes">#REF!</definedName>
    <definedName name="HN">#REF!</definedName>
    <definedName name="HNL">#REF!</definedName>
    <definedName name="HOTEL">#REF!</definedName>
    <definedName name="hrfghre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N">#REF!</definedName>
    <definedName name="HTM">#REF!</definedName>
    <definedName name="htmal_control3" localSheetId="25" hidden="1">{"'RR'!$A$2:$E$81"}</definedName>
    <definedName name="htmal_control3" localSheetId="16" hidden="1">{"'RR'!$A$2:$E$81"}</definedName>
    <definedName name="htmal_control3" localSheetId="14" hidden="1">{"'RR'!$A$2:$E$81"}</definedName>
    <definedName name="htmal_control3" localSheetId="13" hidden="1">{"'RR'!$A$2:$E$81"}</definedName>
    <definedName name="htmal_control3" localSheetId="11" hidden="1">{"'RR'!$A$2:$E$81"}</definedName>
    <definedName name="htmal_control3" localSheetId="10" hidden="1">{"'RR'!$A$2:$E$81"}</definedName>
    <definedName name="htmal_control3" localSheetId="9" hidden="1">{"'RR'!$A$2:$E$81"}</definedName>
    <definedName name="htmal_control3" localSheetId="8" hidden="1">{"'RR'!$A$2:$E$81"}</definedName>
    <definedName name="htmal_control3" localSheetId="7" hidden="1">{"'RR'!$A$2:$E$81"}</definedName>
    <definedName name="htmal_control3" localSheetId="33" hidden="1">{"'RR'!$A$2:$E$81"}</definedName>
    <definedName name="htmal_control3" localSheetId="32" hidden="1">{"'RR'!$A$2:$E$81"}</definedName>
    <definedName name="htmal_control3" localSheetId="31" hidden="1">{"'RR'!$A$2:$E$81"}</definedName>
    <definedName name="htmal_control3" localSheetId="29" hidden="1">{"'RR'!$A$2:$E$81"}</definedName>
    <definedName name="htmal_control3" localSheetId="28" hidden="1">{"'RR'!$A$2:$E$81"}</definedName>
    <definedName name="htmal_control3" localSheetId="27" hidden="1">{"'RR'!$A$2:$E$81"}</definedName>
    <definedName name="htmal_control3" localSheetId="24" hidden="1">{"'RR'!$A$2:$E$81"}</definedName>
    <definedName name="htmal_control3" localSheetId="26" hidden="1">{"'RR'!$A$2:$E$81"}</definedName>
    <definedName name="htmal_control3" localSheetId="23" hidden="1">{"'RR'!$A$2:$E$81"}</definedName>
    <definedName name="htmal_control3" localSheetId="22" hidden="1">{"'RR'!$A$2:$E$81"}</definedName>
    <definedName name="htmal_control3" localSheetId="19" hidden="1">{"'RR'!$A$2:$E$81"}</definedName>
    <definedName name="htmal_control3" localSheetId="21" hidden="1">{"'RR'!$A$2:$E$81"}</definedName>
    <definedName name="htmal_control3" localSheetId="20" hidden="1">{"'RR'!$A$2:$E$81"}</definedName>
    <definedName name="htmal_control3" localSheetId="18" hidden="1">{"'RR'!$A$2:$E$81"}</definedName>
    <definedName name="htmal_control3" localSheetId="17" hidden="1">{"'RR'!$A$2:$E$81"}</definedName>
    <definedName name="htmal_control3" localSheetId="15" hidden="1">{"'RR'!$A$2:$E$81"}</definedName>
    <definedName name="htmal_control3" localSheetId="12" hidden="1">{"'RR'!$A$2:$E$81"}</definedName>
    <definedName name="htmal_control3" localSheetId="38" hidden="1">{"'RR'!$A$2:$E$81"}</definedName>
    <definedName name="htmal_control3" localSheetId="37" hidden="1">{"'RR'!$A$2:$E$81"}</definedName>
    <definedName name="htmal_control3" localSheetId="36" hidden="1">{"'RR'!$A$2:$E$81"}</definedName>
    <definedName name="htmal_control3" localSheetId="34" hidden="1">{"'RR'!$A$2:$E$81"}</definedName>
    <definedName name="htmal_control3" localSheetId="35" hidden="1">{"'RR'!$A$2:$E$81"}</definedName>
    <definedName name="htmal_control3" localSheetId="30" hidden="1">{"'RR'!$A$2:$E$81"}</definedName>
    <definedName name="htmal_control3" hidden="1">{"'RR'!$A$2:$E$81"}</definedName>
    <definedName name="htmal_control4" localSheetId="25" hidden="1">{"'RR'!$A$2:$E$81"}</definedName>
    <definedName name="htmal_control4" localSheetId="16" hidden="1">{"'RR'!$A$2:$E$81"}</definedName>
    <definedName name="htmal_control4" localSheetId="14" hidden="1">{"'RR'!$A$2:$E$81"}</definedName>
    <definedName name="htmal_control4" localSheetId="13" hidden="1">{"'RR'!$A$2:$E$81"}</definedName>
    <definedName name="htmal_control4" localSheetId="11" hidden="1">{"'RR'!$A$2:$E$81"}</definedName>
    <definedName name="htmal_control4" localSheetId="10" hidden="1">{"'RR'!$A$2:$E$81"}</definedName>
    <definedName name="htmal_control4" localSheetId="9" hidden="1">{"'RR'!$A$2:$E$81"}</definedName>
    <definedName name="htmal_control4" localSheetId="8" hidden="1">{"'RR'!$A$2:$E$81"}</definedName>
    <definedName name="htmal_control4" localSheetId="7" hidden="1">{"'RR'!$A$2:$E$81"}</definedName>
    <definedName name="htmal_control4" localSheetId="33" hidden="1">{"'RR'!$A$2:$E$81"}</definedName>
    <definedName name="htmal_control4" localSheetId="32" hidden="1">{"'RR'!$A$2:$E$81"}</definedName>
    <definedName name="htmal_control4" localSheetId="31" hidden="1">{"'RR'!$A$2:$E$81"}</definedName>
    <definedName name="htmal_control4" localSheetId="29" hidden="1">{"'RR'!$A$2:$E$81"}</definedName>
    <definedName name="htmal_control4" localSheetId="28" hidden="1">{"'RR'!$A$2:$E$81"}</definedName>
    <definedName name="htmal_control4" localSheetId="27" hidden="1">{"'RR'!$A$2:$E$81"}</definedName>
    <definedName name="htmal_control4" localSheetId="24" hidden="1">{"'RR'!$A$2:$E$81"}</definedName>
    <definedName name="htmal_control4" localSheetId="26" hidden="1">{"'RR'!$A$2:$E$81"}</definedName>
    <definedName name="htmal_control4" localSheetId="23" hidden="1">{"'RR'!$A$2:$E$81"}</definedName>
    <definedName name="htmal_control4" localSheetId="22" hidden="1">{"'RR'!$A$2:$E$81"}</definedName>
    <definedName name="htmal_control4" localSheetId="19" hidden="1">{"'RR'!$A$2:$E$81"}</definedName>
    <definedName name="htmal_control4" localSheetId="21" hidden="1">{"'RR'!$A$2:$E$81"}</definedName>
    <definedName name="htmal_control4" localSheetId="20" hidden="1">{"'RR'!$A$2:$E$81"}</definedName>
    <definedName name="htmal_control4" localSheetId="18" hidden="1">{"'RR'!$A$2:$E$81"}</definedName>
    <definedName name="htmal_control4" localSheetId="17" hidden="1">{"'RR'!$A$2:$E$81"}</definedName>
    <definedName name="htmal_control4" localSheetId="15" hidden="1">{"'RR'!$A$2:$E$81"}</definedName>
    <definedName name="htmal_control4" localSheetId="12" hidden="1">{"'RR'!$A$2:$E$81"}</definedName>
    <definedName name="htmal_control4" localSheetId="38" hidden="1">{"'RR'!$A$2:$E$81"}</definedName>
    <definedName name="htmal_control4" localSheetId="37" hidden="1">{"'RR'!$A$2:$E$81"}</definedName>
    <definedName name="htmal_control4" localSheetId="36" hidden="1">{"'RR'!$A$2:$E$81"}</definedName>
    <definedName name="htmal_control4" localSheetId="34" hidden="1">{"'RR'!$A$2:$E$81"}</definedName>
    <definedName name="htmal_control4" localSheetId="35" hidden="1">{"'RR'!$A$2:$E$81"}</definedName>
    <definedName name="htmal_control4" localSheetId="30" hidden="1">{"'RR'!$A$2:$E$81"}</definedName>
    <definedName name="htmal_control4" hidden="1">{"'RR'!$A$2:$E$81"}</definedName>
    <definedName name="htmal_control5" localSheetId="25" hidden="1">{"'RR'!$A$2:$E$81"}</definedName>
    <definedName name="htmal_control5" localSheetId="16" hidden="1">{"'RR'!$A$2:$E$81"}</definedName>
    <definedName name="htmal_control5" localSheetId="14" hidden="1">{"'RR'!$A$2:$E$81"}</definedName>
    <definedName name="htmal_control5" localSheetId="13" hidden="1">{"'RR'!$A$2:$E$81"}</definedName>
    <definedName name="htmal_control5" localSheetId="11" hidden="1">{"'RR'!$A$2:$E$81"}</definedName>
    <definedName name="htmal_control5" localSheetId="10" hidden="1">{"'RR'!$A$2:$E$81"}</definedName>
    <definedName name="htmal_control5" localSheetId="9" hidden="1">{"'RR'!$A$2:$E$81"}</definedName>
    <definedName name="htmal_control5" localSheetId="8" hidden="1">{"'RR'!$A$2:$E$81"}</definedName>
    <definedName name="htmal_control5" localSheetId="7" hidden="1">{"'RR'!$A$2:$E$81"}</definedName>
    <definedName name="htmal_control5" localSheetId="33" hidden="1">{"'RR'!$A$2:$E$81"}</definedName>
    <definedName name="htmal_control5" localSheetId="32" hidden="1">{"'RR'!$A$2:$E$81"}</definedName>
    <definedName name="htmal_control5" localSheetId="31" hidden="1">{"'RR'!$A$2:$E$81"}</definedName>
    <definedName name="htmal_control5" localSheetId="29" hidden="1">{"'RR'!$A$2:$E$81"}</definedName>
    <definedName name="htmal_control5" localSheetId="28" hidden="1">{"'RR'!$A$2:$E$81"}</definedName>
    <definedName name="htmal_control5" localSheetId="27" hidden="1">{"'RR'!$A$2:$E$81"}</definedName>
    <definedName name="htmal_control5" localSheetId="24" hidden="1">{"'RR'!$A$2:$E$81"}</definedName>
    <definedName name="htmal_control5" localSheetId="26" hidden="1">{"'RR'!$A$2:$E$81"}</definedName>
    <definedName name="htmal_control5" localSheetId="23" hidden="1">{"'RR'!$A$2:$E$81"}</definedName>
    <definedName name="htmal_control5" localSheetId="22" hidden="1">{"'RR'!$A$2:$E$81"}</definedName>
    <definedName name="htmal_control5" localSheetId="19" hidden="1">{"'RR'!$A$2:$E$81"}</definedName>
    <definedName name="htmal_control5" localSheetId="21" hidden="1">{"'RR'!$A$2:$E$81"}</definedName>
    <definedName name="htmal_control5" localSheetId="20" hidden="1">{"'RR'!$A$2:$E$81"}</definedName>
    <definedName name="htmal_control5" localSheetId="18" hidden="1">{"'RR'!$A$2:$E$81"}</definedName>
    <definedName name="htmal_control5" localSheetId="17" hidden="1">{"'RR'!$A$2:$E$81"}</definedName>
    <definedName name="htmal_control5" localSheetId="15" hidden="1">{"'RR'!$A$2:$E$81"}</definedName>
    <definedName name="htmal_control5" localSheetId="12" hidden="1">{"'RR'!$A$2:$E$81"}</definedName>
    <definedName name="htmal_control5" localSheetId="38" hidden="1">{"'RR'!$A$2:$E$81"}</definedName>
    <definedName name="htmal_control5" localSheetId="37" hidden="1">{"'RR'!$A$2:$E$81"}</definedName>
    <definedName name="htmal_control5" localSheetId="36" hidden="1">{"'RR'!$A$2:$E$81"}</definedName>
    <definedName name="htmal_control5" localSheetId="34" hidden="1">{"'RR'!$A$2:$E$81"}</definedName>
    <definedName name="htmal_control5" localSheetId="35" hidden="1">{"'RR'!$A$2:$E$81"}</definedName>
    <definedName name="htmal_control5" localSheetId="30" hidden="1">{"'RR'!$A$2:$E$81"}</definedName>
    <definedName name="htmal_control5" hidden="1">{"'RR'!$A$2:$E$81"}</definedName>
    <definedName name="htmal_control6" localSheetId="25" hidden="1">{"'RR'!$A$2:$E$81"}</definedName>
    <definedName name="htmal_control6" localSheetId="16" hidden="1">{"'RR'!$A$2:$E$81"}</definedName>
    <definedName name="htmal_control6" localSheetId="14" hidden="1">{"'RR'!$A$2:$E$81"}</definedName>
    <definedName name="htmal_control6" localSheetId="13" hidden="1">{"'RR'!$A$2:$E$81"}</definedName>
    <definedName name="htmal_control6" localSheetId="11" hidden="1">{"'RR'!$A$2:$E$81"}</definedName>
    <definedName name="htmal_control6" localSheetId="10" hidden="1">{"'RR'!$A$2:$E$81"}</definedName>
    <definedName name="htmal_control6" localSheetId="9" hidden="1">{"'RR'!$A$2:$E$81"}</definedName>
    <definedName name="htmal_control6" localSheetId="8" hidden="1">{"'RR'!$A$2:$E$81"}</definedName>
    <definedName name="htmal_control6" localSheetId="7" hidden="1">{"'RR'!$A$2:$E$81"}</definedName>
    <definedName name="htmal_control6" localSheetId="33" hidden="1">{"'RR'!$A$2:$E$81"}</definedName>
    <definedName name="htmal_control6" localSheetId="32" hidden="1">{"'RR'!$A$2:$E$81"}</definedName>
    <definedName name="htmal_control6" localSheetId="31" hidden="1">{"'RR'!$A$2:$E$81"}</definedName>
    <definedName name="htmal_control6" localSheetId="29" hidden="1">{"'RR'!$A$2:$E$81"}</definedName>
    <definedName name="htmal_control6" localSheetId="28" hidden="1">{"'RR'!$A$2:$E$81"}</definedName>
    <definedName name="htmal_control6" localSheetId="27" hidden="1">{"'RR'!$A$2:$E$81"}</definedName>
    <definedName name="htmal_control6" localSheetId="24" hidden="1">{"'RR'!$A$2:$E$81"}</definedName>
    <definedName name="htmal_control6" localSheetId="26" hidden="1">{"'RR'!$A$2:$E$81"}</definedName>
    <definedName name="htmal_control6" localSheetId="23" hidden="1">{"'RR'!$A$2:$E$81"}</definedName>
    <definedName name="htmal_control6" localSheetId="22" hidden="1">{"'RR'!$A$2:$E$81"}</definedName>
    <definedName name="htmal_control6" localSheetId="19" hidden="1">{"'RR'!$A$2:$E$81"}</definedName>
    <definedName name="htmal_control6" localSheetId="21" hidden="1">{"'RR'!$A$2:$E$81"}</definedName>
    <definedName name="htmal_control6" localSheetId="20" hidden="1">{"'RR'!$A$2:$E$81"}</definedName>
    <definedName name="htmal_control6" localSheetId="18" hidden="1">{"'RR'!$A$2:$E$81"}</definedName>
    <definedName name="htmal_control6" localSheetId="17" hidden="1">{"'RR'!$A$2:$E$81"}</definedName>
    <definedName name="htmal_control6" localSheetId="15" hidden="1">{"'RR'!$A$2:$E$81"}</definedName>
    <definedName name="htmal_control6" localSheetId="12" hidden="1">{"'RR'!$A$2:$E$81"}</definedName>
    <definedName name="htmal_control6" localSheetId="38" hidden="1">{"'RR'!$A$2:$E$81"}</definedName>
    <definedName name="htmal_control6" localSheetId="37" hidden="1">{"'RR'!$A$2:$E$81"}</definedName>
    <definedName name="htmal_control6" localSheetId="36" hidden="1">{"'RR'!$A$2:$E$81"}</definedName>
    <definedName name="htmal_control6" localSheetId="34" hidden="1">{"'RR'!$A$2:$E$81"}</definedName>
    <definedName name="htmal_control6" localSheetId="35" hidden="1">{"'RR'!$A$2:$E$81"}</definedName>
    <definedName name="htmal_control6" localSheetId="30" hidden="1">{"'RR'!$A$2:$E$81"}</definedName>
    <definedName name="htmal_control6" hidden="1">{"'RR'!$A$2:$E$81"}</definedName>
    <definedName name="htmal_control7" localSheetId="25" hidden="1">{"'RR'!$A$2:$E$81"}</definedName>
    <definedName name="htmal_control7" localSheetId="16" hidden="1">{"'RR'!$A$2:$E$81"}</definedName>
    <definedName name="htmal_control7" localSheetId="14" hidden="1">{"'RR'!$A$2:$E$81"}</definedName>
    <definedName name="htmal_control7" localSheetId="13" hidden="1">{"'RR'!$A$2:$E$81"}</definedName>
    <definedName name="htmal_control7" localSheetId="11" hidden="1">{"'RR'!$A$2:$E$81"}</definedName>
    <definedName name="htmal_control7" localSheetId="10" hidden="1">{"'RR'!$A$2:$E$81"}</definedName>
    <definedName name="htmal_control7" localSheetId="9" hidden="1">{"'RR'!$A$2:$E$81"}</definedName>
    <definedName name="htmal_control7" localSheetId="8" hidden="1">{"'RR'!$A$2:$E$81"}</definedName>
    <definedName name="htmal_control7" localSheetId="7" hidden="1">{"'RR'!$A$2:$E$81"}</definedName>
    <definedName name="htmal_control7" localSheetId="33" hidden="1">{"'RR'!$A$2:$E$81"}</definedName>
    <definedName name="htmal_control7" localSheetId="32" hidden="1">{"'RR'!$A$2:$E$81"}</definedName>
    <definedName name="htmal_control7" localSheetId="31" hidden="1">{"'RR'!$A$2:$E$81"}</definedName>
    <definedName name="htmal_control7" localSheetId="29" hidden="1">{"'RR'!$A$2:$E$81"}</definedName>
    <definedName name="htmal_control7" localSheetId="28" hidden="1">{"'RR'!$A$2:$E$81"}</definedName>
    <definedName name="htmal_control7" localSheetId="27" hidden="1">{"'RR'!$A$2:$E$81"}</definedName>
    <definedName name="htmal_control7" localSheetId="24" hidden="1">{"'RR'!$A$2:$E$81"}</definedName>
    <definedName name="htmal_control7" localSheetId="26" hidden="1">{"'RR'!$A$2:$E$81"}</definedName>
    <definedName name="htmal_control7" localSheetId="23" hidden="1">{"'RR'!$A$2:$E$81"}</definedName>
    <definedName name="htmal_control7" localSheetId="22" hidden="1">{"'RR'!$A$2:$E$81"}</definedName>
    <definedName name="htmal_control7" localSheetId="19" hidden="1">{"'RR'!$A$2:$E$81"}</definedName>
    <definedName name="htmal_control7" localSheetId="21" hidden="1">{"'RR'!$A$2:$E$81"}</definedName>
    <definedName name="htmal_control7" localSheetId="20" hidden="1">{"'RR'!$A$2:$E$81"}</definedName>
    <definedName name="htmal_control7" localSheetId="18" hidden="1">{"'RR'!$A$2:$E$81"}</definedName>
    <definedName name="htmal_control7" localSheetId="17" hidden="1">{"'RR'!$A$2:$E$81"}</definedName>
    <definedName name="htmal_control7" localSheetId="15" hidden="1">{"'RR'!$A$2:$E$81"}</definedName>
    <definedName name="htmal_control7" localSheetId="12" hidden="1">{"'RR'!$A$2:$E$81"}</definedName>
    <definedName name="htmal_control7" localSheetId="38" hidden="1">{"'RR'!$A$2:$E$81"}</definedName>
    <definedName name="htmal_control7" localSheetId="37" hidden="1">{"'RR'!$A$2:$E$81"}</definedName>
    <definedName name="htmal_control7" localSheetId="36" hidden="1">{"'RR'!$A$2:$E$81"}</definedName>
    <definedName name="htmal_control7" localSheetId="34" hidden="1">{"'RR'!$A$2:$E$81"}</definedName>
    <definedName name="htmal_control7" localSheetId="35" hidden="1">{"'RR'!$A$2:$E$81"}</definedName>
    <definedName name="htmal_control7" localSheetId="30" hidden="1">{"'RR'!$A$2:$E$81"}</definedName>
    <definedName name="htmal_control7" hidden="1">{"'RR'!$A$2:$E$81"}</definedName>
    <definedName name="htmal_control8" localSheetId="25" hidden="1">{"'RR'!$A$2:$E$81"}</definedName>
    <definedName name="htmal_control8" localSheetId="16" hidden="1">{"'RR'!$A$2:$E$81"}</definedName>
    <definedName name="htmal_control8" localSheetId="14" hidden="1">{"'RR'!$A$2:$E$81"}</definedName>
    <definedName name="htmal_control8" localSheetId="13" hidden="1">{"'RR'!$A$2:$E$81"}</definedName>
    <definedName name="htmal_control8" localSheetId="11" hidden="1">{"'RR'!$A$2:$E$81"}</definedName>
    <definedName name="htmal_control8" localSheetId="10" hidden="1">{"'RR'!$A$2:$E$81"}</definedName>
    <definedName name="htmal_control8" localSheetId="9" hidden="1">{"'RR'!$A$2:$E$81"}</definedName>
    <definedName name="htmal_control8" localSheetId="8" hidden="1">{"'RR'!$A$2:$E$81"}</definedName>
    <definedName name="htmal_control8" localSheetId="7" hidden="1">{"'RR'!$A$2:$E$81"}</definedName>
    <definedName name="htmal_control8" localSheetId="33" hidden="1">{"'RR'!$A$2:$E$81"}</definedName>
    <definedName name="htmal_control8" localSheetId="32" hidden="1">{"'RR'!$A$2:$E$81"}</definedName>
    <definedName name="htmal_control8" localSheetId="31" hidden="1">{"'RR'!$A$2:$E$81"}</definedName>
    <definedName name="htmal_control8" localSheetId="29" hidden="1">{"'RR'!$A$2:$E$81"}</definedName>
    <definedName name="htmal_control8" localSheetId="28" hidden="1">{"'RR'!$A$2:$E$81"}</definedName>
    <definedName name="htmal_control8" localSheetId="27" hidden="1">{"'RR'!$A$2:$E$81"}</definedName>
    <definedName name="htmal_control8" localSheetId="24" hidden="1">{"'RR'!$A$2:$E$81"}</definedName>
    <definedName name="htmal_control8" localSheetId="26" hidden="1">{"'RR'!$A$2:$E$81"}</definedName>
    <definedName name="htmal_control8" localSheetId="23" hidden="1">{"'RR'!$A$2:$E$81"}</definedName>
    <definedName name="htmal_control8" localSheetId="22" hidden="1">{"'RR'!$A$2:$E$81"}</definedName>
    <definedName name="htmal_control8" localSheetId="19" hidden="1">{"'RR'!$A$2:$E$81"}</definedName>
    <definedName name="htmal_control8" localSheetId="21" hidden="1">{"'RR'!$A$2:$E$81"}</definedName>
    <definedName name="htmal_control8" localSheetId="20" hidden="1">{"'RR'!$A$2:$E$81"}</definedName>
    <definedName name="htmal_control8" localSheetId="18" hidden="1">{"'RR'!$A$2:$E$81"}</definedName>
    <definedName name="htmal_control8" localSheetId="17" hidden="1">{"'RR'!$A$2:$E$81"}</definedName>
    <definedName name="htmal_control8" localSheetId="15" hidden="1">{"'RR'!$A$2:$E$81"}</definedName>
    <definedName name="htmal_control8" localSheetId="12" hidden="1">{"'RR'!$A$2:$E$81"}</definedName>
    <definedName name="htmal_control8" localSheetId="38" hidden="1">{"'RR'!$A$2:$E$81"}</definedName>
    <definedName name="htmal_control8" localSheetId="37" hidden="1">{"'RR'!$A$2:$E$81"}</definedName>
    <definedName name="htmal_control8" localSheetId="36" hidden="1">{"'RR'!$A$2:$E$81"}</definedName>
    <definedName name="htmal_control8" localSheetId="34" hidden="1">{"'RR'!$A$2:$E$81"}</definedName>
    <definedName name="htmal_control8" localSheetId="35" hidden="1">{"'RR'!$A$2:$E$81"}</definedName>
    <definedName name="htmal_control8" localSheetId="30" hidden="1">{"'RR'!$A$2:$E$81"}</definedName>
    <definedName name="htmal_control8" hidden="1">{"'RR'!$A$2:$E$81"}</definedName>
    <definedName name="HTML_C" localSheetId="25" hidden="1">{"'RR'!$A$2:$E$81"}</definedName>
    <definedName name="HTML_C" localSheetId="16" hidden="1">{"'RR'!$A$2:$E$81"}</definedName>
    <definedName name="HTML_C" localSheetId="14" hidden="1">{"'RR'!$A$2:$E$81"}</definedName>
    <definedName name="HTML_C" localSheetId="13" hidden="1">{"'RR'!$A$2:$E$81"}</definedName>
    <definedName name="HTML_C" localSheetId="11" hidden="1">{"'RR'!$A$2:$E$81"}</definedName>
    <definedName name="HTML_C" localSheetId="10" hidden="1">{"'RR'!$A$2:$E$81"}</definedName>
    <definedName name="HTML_C" localSheetId="9" hidden="1">{"'RR'!$A$2:$E$81"}</definedName>
    <definedName name="HTML_C" localSheetId="8" hidden="1">{"'RR'!$A$2:$E$81"}</definedName>
    <definedName name="HTML_C" localSheetId="7" hidden="1">{"'RR'!$A$2:$E$81"}</definedName>
    <definedName name="HTML_C" localSheetId="33" hidden="1">{"'RR'!$A$2:$E$81"}</definedName>
    <definedName name="HTML_C" localSheetId="32" hidden="1">{"'RR'!$A$2:$E$81"}</definedName>
    <definedName name="HTML_C" localSheetId="31" hidden="1">{"'RR'!$A$2:$E$81"}</definedName>
    <definedName name="HTML_C" localSheetId="29" hidden="1">{"'RR'!$A$2:$E$81"}</definedName>
    <definedName name="HTML_C" localSheetId="28" hidden="1">{"'RR'!$A$2:$E$81"}</definedName>
    <definedName name="HTML_C" localSheetId="27" hidden="1">{"'RR'!$A$2:$E$81"}</definedName>
    <definedName name="HTML_C" localSheetId="24" hidden="1">{"'RR'!$A$2:$E$81"}</definedName>
    <definedName name="HTML_C" localSheetId="26" hidden="1">{"'RR'!$A$2:$E$81"}</definedName>
    <definedName name="HTML_C" localSheetId="23" hidden="1">{"'RR'!$A$2:$E$81"}</definedName>
    <definedName name="HTML_C" localSheetId="22" hidden="1">{"'RR'!$A$2:$E$81"}</definedName>
    <definedName name="HTML_C" localSheetId="19" hidden="1">{"'RR'!$A$2:$E$81"}</definedName>
    <definedName name="HTML_C" localSheetId="21" hidden="1">{"'RR'!$A$2:$E$81"}</definedName>
    <definedName name="HTML_C" localSheetId="20" hidden="1">{"'RR'!$A$2:$E$81"}</definedName>
    <definedName name="HTML_C" localSheetId="18" hidden="1">{"'RR'!$A$2:$E$81"}</definedName>
    <definedName name="HTML_C" localSheetId="17" hidden="1">{"'RR'!$A$2:$E$81"}</definedName>
    <definedName name="HTML_C" localSheetId="15" hidden="1">{"'RR'!$A$2:$E$81"}</definedName>
    <definedName name="HTML_C" localSheetId="12" hidden="1">{"'RR'!$A$2:$E$81"}</definedName>
    <definedName name="HTML_C" localSheetId="38" hidden="1">{"'RR'!$A$2:$E$81"}</definedName>
    <definedName name="HTML_C" localSheetId="37" hidden="1">{"'RR'!$A$2:$E$81"}</definedName>
    <definedName name="HTML_C" localSheetId="36" hidden="1">{"'RR'!$A$2:$E$81"}</definedName>
    <definedName name="HTML_C" localSheetId="34" hidden="1">{"'RR'!$A$2:$E$81"}</definedName>
    <definedName name="HTML_C" localSheetId="35" hidden="1">{"'RR'!$A$2:$E$81"}</definedName>
    <definedName name="HTML_C" localSheetId="30" hidden="1">{"'RR'!$A$2:$E$81"}</definedName>
    <definedName name="HTML_C" hidden="1">{"'RR'!$A$2:$E$81"}</definedName>
    <definedName name="HTML_CodePage" hidden="1">1252</definedName>
    <definedName name="HTML_Control" localSheetId="25" hidden="1">{"'Dados Gerais'!$A$1:$M$37"}</definedName>
    <definedName name="HTML_Control" localSheetId="16" hidden="1">{"'Dados Gerais'!$A$1:$M$37"}</definedName>
    <definedName name="HTML_Control" localSheetId="14" hidden="1">{"'Dados Gerais'!$A$1:$M$37"}</definedName>
    <definedName name="HTML_Control" localSheetId="13" hidden="1">{"'Dados Gerais'!$A$1:$M$37"}</definedName>
    <definedName name="HTML_Control" localSheetId="11" hidden="1">{"'Dados Gerais'!$A$1:$M$37"}</definedName>
    <definedName name="HTML_Control" localSheetId="10" hidden="1">{"'Dados Gerais'!$A$1:$M$37"}</definedName>
    <definedName name="HTML_Control" localSheetId="9" hidden="1">{"'Dados Gerais'!$A$1:$M$37"}</definedName>
    <definedName name="HTML_Control" localSheetId="8" hidden="1">{"'Dados Gerais'!$A$1:$M$37"}</definedName>
    <definedName name="HTML_Control" localSheetId="7" hidden="1">{"'Dados Gerais'!$A$1:$M$37"}</definedName>
    <definedName name="HTML_Control" localSheetId="33" hidden="1">{"'Dados Gerais'!$A$1:$M$37"}</definedName>
    <definedName name="HTML_Control" localSheetId="32" hidden="1">{"'Dados Gerais'!$A$1:$M$37"}</definedName>
    <definedName name="HTML_Control" localSheetId="31" hidden="1">{"'Dados Gerais'!$A$1:$M$37"}</definedName>
    <definedName name="HTML_Control" localSheetId="29" hidden="1">{"'Dados Gerais'!$A$1:$M$37"}</definedName>
    <definedName name="HTML_Control" localSheetId="28" hidden="1">{"'Dados Gerais'!$A$1:$M$37"}</definedName>
    <definedName name="HTML_Control" localSheetId="27" hidden="1">{"'Dados Gerais'!$A$1:$M$37"}</definedName>
    <definedName name="HTML_Control" localSheetId="24" hidden="1">{"'Dados Gerais'!$A$1:$M$37"}</definedName>
    <definedName name="HTML_Control" localSheetId="26" hidden="1">{"'Dados Gerais'!$A$1:$M$37"}</definedName>
    <definedName name="HTML_Control" localSheetId="23" hidden="1">{"'Dados Gerais'!$A$1:$M$37"}</definedName>
    <definedName name="HTML_Control" localSheetId="22" hidden="1">{"'Dados Gerais'!$A$1:$M$37"}</definedName>
    <definedName name="HTML_Control" localSheetId="19" hidden="1">{"'Dados Gerais'!$A$1:$M$37"}</definedName>
    <definedName name="HTML_Control" localSheetId="21" hidden="1">{"'Dados Gerais'!$A$1:$M$37"}</definedName>
    <definedName name="HTML_Control" localSheetId="20" hidden="1">{"'Dados Gerais'!$A$1:$M$37"}</definedName>
    <definedName name="HTML_Control" localSheetId="18" hidden="1">{"'Dados Gerais'!$A$1:$M$37"}</definedName>
    <definedName name="HTML_Control" localSheetId="17" hidden="1">{"'Dados Gerais'!$A$1:$M$37"}</definedName>
    <definedName name="HTML_Control" localSheetId="15" hidden="1">{"'Dados Gerais'!$A$1:$M$37"}</definedName>
    <definedName name="HTML_Control" localSheetId="12" hidden="1">{"'Dados Gerais'!$A$1:$M$37"}</definedName>
    <definedName name="HTML_Control" localSheetId="38" hidden="1">{"'Dados Gerais'!$A$1:$M$37"}</definedName>
    <definedName name="HTML_Control" localSheetId="37" hidden="1">{"'Dados Gerais'!$A$1:$M$37"}</definedName>
    <definedName name="HTML_Control" localSheetId="36" hidden="1">{"'Dados Gerais'!$A$1:$M$37"}</definedName>
    <definedName name="HTML_Control" localSheetId="34" hidden="1">{"'Dados Gerais'!$A$1:$M$37"}</definedName>
    <definedName name="HTML_Control" localSheetId="35" hidden="1">{"'Dados Gerais'!$A$1:$M$37"}</definedName>
    <definedName name="HTML_Control" localSheetId="30" hidden="1">{"'Dados Gerais'!$A$1:$M$37"}</definedName>
    <definedName name="HTML_Control" hidden="1">{"'Dados Gerais'!$A$1:$M$37"}</definedName>
    <definedName name="HTML_Control_2" localSheetId="25" hidden="1">{"'ReceitaLiquidaME'!$AA$25:$AN$32"}</definedName>
    <definedName name="HTML_Control_2" localSheetId="16" hidden="1">{"'ReceitaLiquidaME'!$AA$25:$AN$32"}</definedName>
    <definedName name="HTML_Control_2" localSheetId="14" hidden="1">{"'ReceitaLiquidaME'!$AA$25:$AN$32"}</definedName>
    <definedName name="HTML_Control_2" localSheetId="13" hidden="1">{"'ReceitaLiquidaME'!$AA$25:$AN$32"}</definedName>
    <definedName name="HTML_Control_2" localSheetId="11" hidden="1">{"'ReceitaLiquidaME'!$AA$25:$AN$32"}</definedName>
    <definedName name="HTML_Control_2" localSheetId="10" hidden="1">{"'ReceitaLiquidaME'!$AA$25:$AN$32"}</definedName>
    <definedName name="HTML_Control_2" localSheetId="9" hidden="1">{"'ReceitaLiquidaME'!$AA$25:$AN$32"}</definedName>
    <definedName name="HTML_Control_2" localSheetId="8" hidden="1">{"'ReceitaLiquidaME'!$AA$25:$AN$32"}</definedName>
    <definedName name="HTML_Control_2" localSheetId="7" hidden="1">{"'ReceitaLiquidaME'!$AA$25:$AN$32"}</definedName>
    <definedName name="HTML_Control_2" localSheetId="33" hidden="1">{"'ReceitaLiquidaME'!$AA$25:$AN$32"}</definedName>
    <definedName name="HTML_Control_2" localSheetId="32" hidden="1">{"'ReceitaLiquidaME'!$AA$25:$AN$32"}</definedName>
    <definedName name="HTML_Control_2" localSheetId="31" hidden="1">{"'ReceitaLiquidaME'!$AA$25:$AN$32"}</definedName>
    <definedName name="HTML_Control_2" localSheetId="29" hidden="1">{"'ReceitaLiquidaME'!$AA$25:$AN$32"}</definedName>
    <definedName name="HTML_Control_2" localSheetId="28" hidden="1">{"'ReceitaLiquidaME'!$AA$25:$AN$32"}</definedName>
    <definedName name="HTML_Control_2" localSheetId="27" hidden="1">{"'ReceitaLiquidaME'!$AA$25:$AN$32"}</definedName>
    <definedName name="HTML_Control_2" localSheetId="24" hidden="1">{"'ReceitaLiquidaME'!$AA$25:$AN$32"}</definedName>
    <definedName name="HTML_Control_2" localSheetId="26" hidden="1">{"'ReceitaLiquidaME'!$AA$25:$AN$32"}</definedName>
    <definedName name="HTML_Control_2" localSheetId="23" hidden="1">{"'ReceitaLiquidaME'!$AA$25:$AN$32"}</definedName>
    <definedName name="HTML_Control_2" localSheetId="22" hidden="1">{"'ReceitaLiquidaME'!$AA$25:$AN$32"}</definedName>
    <definedName name="HTML_Control_2" localSheetId="19" hidden="1">{"'ReceitaLiquidaME'!$AA$25:$AN$32"}</definedName>
    <definedName name="HTML_Control_2" localSheetId="21" hidden="1">{"'ReceitaLiquidaME'!$AA$25:$AN$32"}</definedName>
    <definedName name="HTML_Control_2" localSheetId="20" hidden="1">{"'ReceitaLiquidaME'!$AA$25:$AN$32"}</definedName>
    <definedName name="HTML_Control_2" localSheetId="18" hidden="1">{"'ReceitaLiquidaME'!$AA$25:$AN$32"}</definedName>
    <definedName name="HTML_Control_2" localSheetId="17" hidden="1">{"'ReceitaLiquidaME'!$AA$25:$AN$32"}</definedName>
    <definedName name="HTML_Control_2" localSheetId="15" hidden="1">{"'ReceitaLiquidaME'!$AA$25:$AN$32"}</definedName>
    <definedName name="HTML_Control_2" localSheetId="12" hidden="1">{"'ReceitaLiquidaME'!$AA$25:$AN$32"}</definedName>
    <definedName name="HTML_Control_2" localSheetId="38" hidden="1">{"'ReceitaLiquidaME'!$AA$25:$AN$32"}</definedName>
    <definedName name="HTML_Control_2" localSheetId="37" hidden="1">{"'ReceitaLiquidaME'!$AA$25:$AN$32"}</definedName>
    <definedName name="HTML_Control_2" localSheetId="36" hidden="1">{"'ReceitaLiquidaME'!$AA$25:$AN$32"}</definedName>
    <definedName name="HTML_Control_2" localSheetId="34" hidden="1">{"'ReceitaLiquidaME'!$AA$25:$AN$32"}</definedName>
    <definedName name="HTML_Control_2" localSheetId="35" hidden="1">{"'ReceitaLiquidaME'!$AA$25:$AN$32"}</definedName>
    <definedName name="HTML_Control_2" localSheetId="30" hidden="1">{"'ReceitaLiquidaME'!$AA$25:$AN$32"}</definedName>
    <definedName name="HTML_Control_2" hidden="1">{"'ReceitaLiquidaME'!$AA$25:$AN$32"}</definedName>
    <definedName name="html_control10" localSheetId="25" hidden="1">{"'RR'!$A$2:$E$81"}</definedName>
    <definedName name="html_control10" localSheetId="16" hidden="1">{"'RR'!$A$2:$E$81"}</definedName>
    <definedName name="html_control10" localSheetId="14" hidden="1">{"'RR'!$A$2:$E$81"}</definedName>
    <definedName name="html_control10" localSheetId="13" hidden="1">{"'RR'!$A$2:$E$81"}</definedName>
    <definedName name="html_control10" localSheetId="11" hidden="1">{"'RR'!$A$2:$E$81"}</definedName>
    <definedName name="html_control10" localSheetId="10" hidden="1">{"'RR'!$A$2:$E$81"}</definedName>
    <definedName name="html_control10" localSheetId="9" hidden="1">{"'RR'!$A$2:$E$81"}</definedName>
    <definedName name="html_control10" localSheetId="8" hidden="1">{"'RR'!$A$2:$E$81"}</definedName>
    <definedName name="html_control10" localSheetId="7" hidden="1">{"'RR'!$A$2:$E$81"}</definedName>
    <definedName name="html_control10" localSheetId="33" hidden="1">{"'RR'!$A$2:$E$81"}</definedName>
    <definedName name="html_control10" localSheetId="32" hidden="1">{"'RR'!$A$2:$E$81"}</definedName>
    <definedName name="html_control10" localSheetId="31" hidden="1">{"'RR'!$A$2:$E$81"}</definedName>
    <definedName name="html_control10" localSheetId="29" hidden="1">{"'RR'!$A$2:$E$81"}</definedName>
    <definedName name="html_control10" localSheetId="28" hidden="1">{"'RR'!$A$2:$E$81"}</definedName>
    <definedName name="html_control10" localSheetId="27" hidden="1">{"'RR'!$A$2:$E$81"}</definedName>
    <definedName name="html_control10" localSheetId="24" hidden="1">{"'RR'!$A$2:$E$81"}</definedName>
    <definedName name="html_control10" localSheetId="26" hidden="1">{"'RR'!$A$2:$E$81"}</definedName>
    <definedName name="html_control10" localSheetId="23" hidden="1">{"'RR'!$A$2:$E$81"}</definedName>
    <definedName name="html_control10" localSheetId="22" hidden="1">{"'RR'!$A$2:$E$81"}</definedName>
    <definedName name="html_control10" localSheetId="19" hidden="1">{"'RR'!$A$2:$E$81"}</definedName>
    <definedName name="html_control10" localSheetId="21" hidden="1">{"'RR'!$A$2:$E$81"}</definedName>
    <definedName name="html_control10" localSheetId="20" hidden="1">{"'RR'!$A$2:$E$81"}</definedName>
    <definedName name="html_control10" localSheetId="18" hidden="1">{"'RR'!$A$2:$E$81"}</definedName>
    <definedName name="html_control10" localSheetId="17" hidden="1">{"'RR'!$A$2:$E$81"}</definedName>
    <definedName name="html_control10" localSheetId="15" hidden="1">{"'RR'!$A$2:$E$81"}</definedName>
    <definedName name="html_control10" localSheetId="12" hidden="1">{"'RR'!$A$2:$E$81"}</definedName>
    <definedName name="html_control10" localSheetId="38" hidden="1">{"'RR'!$A$2:$E$81"}</definedName>
    <definedName name="html_control10" localSheetId="37" hidden="1">{"'RR'!$A$2:$E$81"}</definedName>
    <definedName name="html_control10" localSheetId="36" hidden="1">{"'RR'!$A$2:$E$81"}</definedName>
    <definedName name="html_control10" localSheetId="34" hidden="1">{"'RR'!$A$2:$E$81"}</definedName>
    <definedName name="html_control10" localSheetId="35" hidden="1">{"'RR'!$A$2:$E$81"}</definedName>
    <definedName name="html_control10" localSheetId="30" hidden="1">{"'RR'!$A$2:$E$81"}</definedName>
    <definedName name="html_control10" hidden="1">{"'RR'!$A$2:$E$81"}</definedName>
    <definedName name="html_control11" localSheetId="25" hidden="1">{"'RR'!$A$2:$E$81"}</definedName>
    <definedName name="html_control11" localSheetId="16" hidden="1">{"'RR'!$A$2:$E$81"}</definedName>
    <definedName name="html_control11" localSheetId="14" hidden="1">{"'RR'!$A$2:$E$81"}</definedName>
    <definedName name="html_control11" localSheetId="13" hidden="1">{"'RR'!$A$2:$E$81"}</definedName>
    <definedName name="html_control11" localSheetId="11" hidden="1">{"'RR'!$A$2:$E$81"}</definedName>
    <definedName name="html_control11" localSheetId="10" hidden="1">{"'RR'!$A$2:$E$81"}</definedName>
    <definedName name="html_control11" localSheetId="9" hidden="1">{"'RR'!$A$2:$E$81"}</definedName>
    <definedName name="html_control11" localSheetId="8" hidden="1">{"'RR'!$A$2:$E$81"}</definedName>
    <definedName name="html_control11" localSheetId="7" hidden="1">{"'RR'!$A$2:$E$81"}</definedName>
    <definedName name="html_control11" localSheetId="33" hidden="1">{"'RR'!$A$2:$E$81"}</definedName>
    <definedName name="html_control11" localSheetId="32" hidden="1">{"'RR'!$A$2:$E$81"}</definedName>
    <definedName name="html_control11" localSheetId="31" hidden="1">{"'RR'!$A$2:$E$81"}</definedName>
    <definedName name="html_control11" localSheetId="29" hidden="1">{"'RR'!$A$2:$E$81"}</definedName>
    <definedName name="html_control11" localSheetId="28" hidden="1">{"'RR'!$A$2:$E$81"}</definedName>
    <definedName name="html_control11" localSheetId="27" hidden="1">{"'RR'!$A$2:$E$81"}</definedName>
    <definedName name="html_control11" localSheetId="24" hidden="1">{"'RR'!$A$2:$E$81"}</definedName>
    <definedName name="html_control11" localSheetId="26" hidden="1">{"'RR'!$A$2:$E$81"}</definedName>
    <definedName name="html_control11" localSheetId="23" hidden="1">{"'RR'!$A$2:$E$81"}</definedName>
    <definedName name="html_control11" localSheetId="22" hidden="1">{"'RR'!$A$2:$E$81"}</definedName>
    <definedName name="html_control11" localSheetId="19" hidden="1">{"'RR'!$A$2:$E$81"}</definedName>
    <definedName name="html_control11" localSheetId="21" hidden="1">{"'RR'!$A$2:$E$81"}</definedName>
    <definedName name="html_control11" localSheetId="20" hidden="1">{"'RR'!$A$2:$E$81"}</definedName>
    <definedName name="html_control11" localSheetId="18" hidden="1">{"'RR'!$A$2:$E$81"}</definedName>
    <definedName name="html_control11" localSheetId="17" hidden="1">{"'RR'!$A$2:$E$81"}</definedName>
    <definedName name="html_control11" localSheetId="15" hidden="1">{"'RR'!$A$2:$E$81"}</definedName>
    <definedName name="html_control11" localSheetId="12" hidden="1">{"'RR'!$A$2:$E$81"}</definedName>
    <definedName name="html_control11" localSheetId="38" hidden="1">{"'RR'!$A$2:$E$81"}</definedName>
    <definedName name="html_control11" localSheetId="37" hidden="1">{"'RR'!$A$2:$E$81"}</definedName>
    <definedName name="html_control11" localSheetId="36" hidden="1">{"'RR'!$A$2:$E$81"}</definedName>
    <definedName name="html_control11" localSheetId="34" hidden="1">{"'RR'!$A$2:$E$81"}</definedName>
    <definedName name="html_control11" localSheetId="35" hidden="1">{"'RR'!$A$2:$E$81"}</definedName>
    <definedName name="html_control11" localSheetId="30" hidden="1">{"'RR'!$A$2:$E$81"}</definedName>
    <definedName name="html_control11" hidden="1">{"'RR'!$A$2:$E$81"}</definedName>
    <definedName name="html_control12" localSheetId="25" hidden="1">{"'RR'!$A$2:$E$81"}</definedName>
    <definedName name="html_control12" localSheetId="16" hidden="1">{"'RR'!$A$2:$E$81"}</definedName>
    <definedName name="html_control12" localSheetId="14" hidden="1">{"'RR'!$A$2:$E$81"}</definedName>
    <definedName name="html_control12" localSheetId="13" hidden="1">{"'RR'!$A$2:$E$81"}</definedName>
    <definedName name="html_control12" localSheetId="11" hidden="1">{"'RR'!$A$2:$E$81"}</definedName>
    <definedName name="html_control12" localSheetId="10" hidden="1">{"'RR'!$A$2:$E$81"}</definedName>
    <definedName name="html_control12" localSheetId="9" hidden="1">{"'RR'!$A$2:$E$81"}</definedName>
    <definedName name="html_control12" localSheetId="8" hidden="1">{"'RR'!$A$2:$E$81"}</definedName>
    <definedName name="html_control12" localSheetId="7" hidden="1">{"'RR'!$A$2:$E$81"}</definedName>
    <definedName name="html_control12" localSheetId="33" hidden="1">{"'RR'!$A$2:$E$81"}</definedName>
    <definedName name="html_control12" localSheetId="32" hidden="1">{"'RR'!$A$2:$E$81"}</definedName>
    <definedName name="html_control12" localSheetId="31" hidden="1">{"'RR'!$A$2:$E$81"}</definedName>
    <definedName name="html_control12" localSheetId="29" hidden="1">{"'RR'!$A$2:$E$81"}</definedName>
    <definedName name="html_control12" localSheetId="28" hidden="1">{"'RR'!$A$2:$E$81"}</definedName>
    <definedName name="html_control12" localSheetId="27" hidden="1">{"'RR'!$A$2:$E$81"}</definedName>
    <definedName name="html_control12" localSheetId="24" hidden="1">{"'RR'!$A$2:$E$81"}</definedName>
    <definedName name="html_control12" localSheetId="26" hidden="1">{"'RR'!$A$2:$E$81"}</definedName>
    <definedName name="html_control12" localSheetId="23" hidden="1">{"'RR'!$A$2:$E$81"}</definedName>
    <definedName name="html_control12" localSheetId="22" hidden="1">{"'RR'!$A$2:$E$81"}</definedName>
    <definedName name="html_control12" localSheetId="19" hidden="1">{"'RR'!$A$2:$E$81"}</definedName>
    <definedName name="html_control12" localSheetId="21" hidden="1">{"'RR'!$A$2:$E$81"}</definedName>
    <definedName name="html_control12" localSheetId="20" hidden="1">{"'RR'!$A$2:$E$81"}</definedName>
    <definedName name="html_control12" localSheetId="18" hidden="1">{"'RR'!$A$2:$E$81"}</definedName>
    <definedName name="html_control12" localSheetId="17" hidden="1">{"'RR'!$A$2:$E$81"}</definedName>
    <definedName name="html_control12" localSheetId="15" hidden="1">{"'RR'!$A$2:$E$81"}</definedName>
    <definedName name="html_control12" localSheetId="12" hidden="1">{"'RR'!$A$2:$E$81"}</definedName>
    <definedName name="html_control12" localSheetId="38" hidden="1">{"'RR'!$A$2:$E$81"}</definedName>
    <definedName name="html_control12" localSheetId="37" hidden="1">{"'RR'!$A$2:$E$81"}</definedName>
    <definedName name="html_control12" localSheetId="36" hidden="1">{"'RR'!$A$2:$E$81"}</definedName>
    <definedName name="html_control12" localSheetId="34" hidden="1">{"'RR'!$A$2:$E$81"}</definedName>
    <definedName name="html_control12" localSheetId="35" hidden="1">{"'RR'!$A$2:$E$81"}</definedName>
    <definedName name="html_control12" localSheetId="30" hidden="1">{"'RR'!$A$2:$E$81"}</definedName>
    <definedName name="html_control12" hidden="1">{"'RR'!$A$2:$E$81"}</definedName>
    <definedName name="html_control13" localSheetId="25" hidden="1">{"'RR'!$A$2:$E$81"}</definedName>
    <definedName name="html_control13" localSheetId="16" hidden="1">{"'RR'!$A$2:$E$81"}</definedName>
    <definedName name="html_control13" localSheetId="14" hidden="1">{"'RR'!$A$2:$E$81"}</definedName>
    <definedName name="html_control13" localSheetId="13" hidden="1">{"'RR'!$A$2:$E$81"}</definedName>
    <definedName name="html_control13" localSheetId="11" hidden="1">{"'RR'!$A$2:$E$81"}</definedName>
    <definedName name="html_control13" localSheetId="10" hidden="1">{"'RR'!$A$2:$E$81"}</definedName>
    <definedName name="html_control13" localSheetId="9" hidden="1">{"'RR'!$A$2:$E$81"}</definedName>
    <definedName name="html_control13" localSheetId="8" hidden="1">{"'RR'!$A$2:$E$81"}</definedName>
    <definedName name="html_control13" localSheetId="7" hidden="1">{"'RR'!$A$2:$E$81"}</definedName>
    <definedName name="html_control13" localSheetId="33" hidden="1">{"'RR'!$A$2:$E$81"}</definedName>
    <definedName name="html_control13" localSheetId="32" hidden="1">{"'RR'!$A$2:$E$81"}</definedName>
    <definedName name="html_control13" localSheetId="31" hidden="1">{"'RR'!$A$2:$E$81"}</definedName>
    <definedName name="html_control13" localSheetId="29" hidden="1">{"'RR'!$A$2:$E$81"}</definedName>
    <definedName name="html_control13" localSheetId="28" hidden="1">{"'RR'!$A$2:$E$81"}</definedName>
    <definedName name="html_control13" localSheetId="27" hidden="1">{"'RR'!$A$2:$E$81"}</definedName>
    <definedName name="html_control13" localSheetId="24" hidden="1">{"'RR'!$A$2:$E$81"}</definedName>
    <definedName name="html_control13" localSheetId="26" hidden="1">{"'RR'!$A$2:$E$81"}</definedName>
    <definedName name="html_control13" localSheetId="23" hidden="1">{"'RR'!$A$2:$E$81"}</definedName>
    <definedName name="html_control13" localSheetId="22" hidden="1">{"'RR'!$A$2:$E$81"}</definedName>
    <definedName name="html_control13" localSheetId="19" hidden="1">{"'RR'!$A$2:$E$81"}</definedName>
    <definedName name="html_control13" localSheetId="21" hidden="1">{"'RR'!$A$2:$E$81"}</definedName>
    <definedName name="html_control13" localSheetId="20" hidden="1">{"'RR'!$A$2:$E$81"}</definedName>
    <definedName name="html_control13" localSheetId="18" hidden="1">{"'RR'!$A$2:$E$81"}</definedName>
    <definedName name="html_control13" localSheetId="17" hidden="1">{"'RR'!$A$2:$E$81"}</definedName>
    <definedName name="html_control13" localSheetId="15" hidden="1">{"'RR'!$A$2:$E$81"}</definedName>
    <definedName name="html_control13" localSheetId="12" hidden="1">{"'RR'!$A$2:$E$81"}</definedName>
    <definedName name="html_control13" localSheetId="38" hidden="1">{"'RR'!$A$2:$E$81"}</definedName>
    <definedName name="html_control13" localSheetId="37" hidden="1">{"'RR'!$A$2:$E$81"}</definedName>
    <definedName name="html_control13" localSheetId="36" hidden="1">{"'RR'!$A$2:$E$81"}</definedName>
    <definedName name="html_control13" localSheetId="34" hidden="1">{"'RR'!$A$2:$E$81"}</definedName>
    <definedName name="html_control13" localSheetId="35" hidden="1">{"'RR'!$A$2:$E$81"}</definedName>
    <definedName name="html_control13" localSheetId="30" hidden="1">{"'RR'!$A$2:$E$81"}</definedName>
    <definedName name="html_control13" hidden="1">{"'RR'!$A$2:$E$81"}</definedName>
    <definedName name="html_control14" localSheetId="25" hidden="1">{"'RR'!$A$2:$E$81"}</definedName>
    <definedName name="html_control14" localSheetId="16" hidden="1">{"'RR'!$A$2:$E$81"}</definedName>
    <definedName name="html_control14" localSheetId="14" hidden="1">{"'RR'!$A$2:$E$81"}</definedName>
    <definedName name="html_control14" localSheetId="13" hidden="1">{"'RR'!$A$2:$E$81"}</definedName>
    <definedName name="html_control14" localSheetId="11" hidden="1">{"'RR'!$A$2:$E$81"}</definedName>
    <definedName name="html_control14" localSheetId="10" hidden="1">{"'RR'!$A$2:$E$81"}</definedName>
    <definedName name="html_control14" localSheetId="9" hidden="1">{"'RR'!$A$2:$E$81"}</definedName>
    <definedName name="html_control14" localSheetId="8" hidden="1">{"'RR'!$A$2:$E$81"}</definedName>
    <definedName name="html_control14" localSheetId="7" hidden="1">{"'RR'!$A$2:$E$81"}</definedName>
    <definedName name="html_control14" localSheetId="33" hidden="1">{"'RR'!$A$2:$E$81"}</definedName>
    <definedName name="html_control14" localSheetId="32" hidden="1">{"'RR'!$A$2:$E$81"}</definedName>
    <definedName name="html_control14" localSheetId="31" hidden="1">{"'RR'!$A$2:$E$81"}</definedName>
    <definedName name="html_control14" localSheetId="29" hidden="1">{"'RR'!$A$2:$E$81"}</definedName>
    <definedName name="html_control14" localSheetId="28" hidden="1">{"'RR'!$A$2:$E$81"}</definedName>
    <definedName name="html_control14" localSheetId="27" hidden="1">{"'RR'!$A$2:$E$81"}</definedName>
    <definedName name="html_control14" localSheetId="24" hidden="1">{"'RR'!$A$2:$E$81"}</definedName>
    <definedName name="html_control14" localSheetId="26" hidden="1">{"'RR'!$A$2:$E$81"}</definedName>
    <definedName name="html_control14" localSheetId="23" hidden="1">{"'RR'!$A$2:$E$81"}</definedName>
    <definedName name="html_control14" localSheetId="22" hidden="1">{"'RR'!$A$2:$E$81"}</definedName>
    <definedName name="html_control14" localSheetId="19" hidden="1">{"'RR'!$A$2:$E$81"}</definedName>
    <definedName name="html_control14" localSheetId="21" hidden="1">{"'RR'!$A$2:$E$81"}</definedName>
    <definedName name="html_control14" localSheetId="20" hidden="1">{"'RR'!$A$2:$E$81"}</definedName>
    <definedName name="html_control14" localSheetId="18" hidden="1">{"'RR'!$A$2:$E$81"}</definedName>
    <definedName name="html_control14" localSheetId="17" hidden="1">{"'RR'!$A$2:$E$81"}</definedName>
    <definedName name="html_control14" localSheetId="15" hidden="1">{"'RR'!$A$2:$E$81"}</definedName>
    <definedName name="html_control14" localSheetId="12" hidden="1">{"'RR'!$A$2:$E$81"}</definedName>
    <definedName name="html_control14" localSheetId="38" hidden="1">{"'RR'!$A$2:$E$81"}</definedName>
    <definedName name="html_control14" localSheetId="37" hidden="1">{"'RR'!$A$2:$E$81"}</definedName>
    <definedName name="html_control14" localSheetId="36" hidden="1">{"'RR'!$A$2:$E$81"}</definedName>
    <definedName name="html_control14" localSheetId="34" hidden="1">{"'RR'!$A$2:$E$81"}</definedName>
    <definedName name="html_control14" localSheetId="35" hidden="1">{"'RR'!$A$2:$E$81"}</definedName>
    <definedName name="html_control14" localSheetId="30" hidden="1">{"'RR'!$A$2:$E$81"}</definedName>
    <definedName name="html_control14" hidden="1">{"'RR'!$A$2:$E$81"}</definedName>
    <definedName name="html_control2" localSheetId="25" hidden="1">{"'RR'!$A$2:$E$81"}</definedName>
    <definedName name="html_control2" localSheetId="16" hidden="1">{"'RR'!$A$2:$E$81"}</definedName>
    <definedName name="html_control2" localSheetId="14" hidden="1">{"'RR'!$A$2:$E$81"}</definedName>
    <definedName name="html_control2" localSheetId="13" hidden="1">{"'RR'!$A$2:$E$81"}</definedName>
    <definedName name="html_control2" localSheetId="11" hidden="1">{"'RR'!$A$2:$E$81"}</definedName>
    <definedName name="html_control2" localSheetId="10" hidden="1">{"'RR'!$A$2:$E$81"}</definedName>
    <definedName name="html_control2" localSheetId="9" hidden="1">{"'RR'!$A$2:$E$81"}</definedName>
    <definedName name="html_control2" localSheetId="8" hidden="1">{"'RR'!$A$2:$E$81"}</definedName>
    <definedName name="html_control2" localSheetId="7" hidden="1">{"'RR'!$A$2:$E$81"}</definedName>
    <definedName name="html_control2" localSheetId="33" hidden="1">{"'RR'!$A$2:$E$81"}</definedName>
    <definedName name="html_control2" localSheetId="32" hidden="1">{"'RR'!$A$2:$E$81"}</definedName>
    <definedName name="html_control2" localSheetId="31" hidden="1">{"'RR'!$A$2:$E$81"}</definedName>
    <definedName name="html_control2" localSheetId="29" hidden="1">{"'RR'!$A$2:$E$81"}</definedName>
    <definedName name="html_control2" localSheetId="28" hidden="1">{"'RR'!$A$2:$E$81"}</definedName>
    <definedName name="html_control2" localSheetId="27" hidden="1">{"'RR'!$A$2:$E$81"}</definedName>
    <definedName name="html_control2" localSheetId="24" hidden="1">{"'RR'!$A$2:$E$81"}</definedName>
    <definedName name="html_control2" localSheetId="26" hidden="1">{"'RR'!$A$2:$E$81"}</definedName>
    <definedName name="html_control2" localSheetId="23" hidden="1">{"'RR'!$A$2:$E$81"}</definedName>
    <definedName name="html_control2" localSheetId="22" hidden="1">{"'RR'!$A$2:$E$81"}</definedName>
    <definedName name="html_control2" localSheetId="19" hidden="1">{"'RR'!$A$2:$E$81"}</definedName>
    <definedName name="html_control2" localSheetId="21" hidden="1">{"'RR'!$A$2:$E$81"}</definedName>
    <definedName name="html_control2" localSheetId="20" hidden="1">{"'RR'!$A$2:$E$81"}</definedName>
    <definedName name="html_control2" localSheetId="18" hidden="1">{"'RR'!$A$2:$E$81"}</definedName>
    <definedName name="html_control2" localSheetId="17" hidden="1">{"'RR'!$A$2:$E$81"}</definedName>
    <definedName name="html_control2" localSheetId="15" hidden="1">{"'RR'!$A$2:$E$81"}</definedName>
    <definedName name="html_control2" localSheetId="12" hidden="1">{"'RR'!$A$2:$E$81"}</definedName>
    <definedName name="html_control2" localSheetId="38" hidden="1">{"'RR'!$A$2:$E$81"}</definedName>
    <definedName name="html_control2" localSheetId="37" hidden="1">{"'RR'!$A$2:$E$81"}</definedName>
    <definedName name="html_control2" localSheetId="36" hidden="1">{"'RR'!$A$2:$E$81"}</definedName>
    <definedName name="html_control2" localSheetId="34" hidden="1">{"'RR'!$A$2:$E$81"}</definedName>
    <definedName name="html_control2" localSheetId="35" hidden="1">{"'RR'!$A$2:$E$81"}</definedName>
    <definedName name="html_control2" localSheetId="30" hidden="1">{"'RR'!$A$2:$E$81"}</definedName>
    <definedName name="html_control2" hidden="1">{"'RR'!$A$2:$E$81"}</definedName>
    <definedName name="HTML_CONTROL20" localSheetId="25" hidden="1">{"'RR'!$A$2:$E$81"}</definedName>
    <definedName name="HTML_CONTROL20" localSheetId="16" hidden="1">{"'RR'!$A$2:$E$81"}</definedName>
    <definedName name="HTML_CONTROL20" localSheetId="14" hidden="1">{"'RR'!$A$2:$E$81"}</definedName>
    <definedName name="HTML_CONTROL20" localSheetId="13" hidden="1">{"'RR'!$A$2:$E$81"}</definedName>
    <definedName name="HTML_CONTROL20" localSheetId="11" hidden="1">{"'RR'!$A$2:$E$81"}</definedName>
    <definedName name="HTML_CONTROL20" localSheetId="10" hidden="1">{"'RR'!$A$2:$E$81"}</definedName>
    <definedName name="HTML_CONTROL20" localSheetId="9" hidden="1">{"'RR'!$A$2:$E$81"}</definedName>
    <definedName name="HTML_CONTROL20" localSheetId="8" hidden="1">{"'RR'!$A$2:$E$81"}</definedName>
    <definedName name="HTML_CONTROL20" localSheetId="7" hidden="1">{"'RR'!$A$2:$E$81"}</definedName>
    <definedName name="HTML_CONTROL20" localSheetId="33" hidden="1">{"'RR'!$A$2:$E$81"}</definedName>
    <definedName name="HTML_CONTROL20" localSheetId="32" hidden="1">{"'RR'!$A$2:$E$81"}</definedName>
    <definedName name="HTML_CONTROL20" localSheetId="31" hidden="1">{"'RR'!$A$2:$E$81"}</definedName>
    <definedName name="HTML_CONTROL20" localSheetId="29" hidden="1">{"'RR'!$A$2:$E$81"}</definedName>
    <definedName name="HTML_CONTROL20" localSheetId="28" hidden="1">{"'RR'!$A$2:$E$81"}</definedName>
    <definedName name="HTML_CONTROL20" localSheetId="27" hidden="1">{"'RR'!$A$2:$E$81"}</definedName>
    <definedName name="HTML_CONTROL20" localSheetId="24" hidden="1">{"'RR'!$A$2:$E$81"}</definedName>
    <definedName name="HTML_CONTROL20" localSheetId="26" hidden="1">{"'RR'!$A$2:$E$81"}</definedName>
    <definedName name="HTML_CONTROL20" localSheetId="23" hidden="1">{"'RR'!$A$2:$E$81"}</definedName>
    <definedName name="HTML_CONTROL20" localSheetId="22" hidden="1">{"'RR'!$A$2:$E$81"}</definedName>
    <definedName name="HTML_CONTROL20" localSheetId="19" hidden="1">{"'RR'!$A$2:$E$81"}</definedName>
    <definedName name="HTML_CONTROL20" localSheetId="21" hidden="1">{"'RR'!$A$2:$E$81"}</definedName>
    <definedName name="HTML_CONTROL20" localSheetId="20" hidden="1">{"'RR'!$A$2:$E$81"}</definedName>
    <definedName name="HTML_CONTROL20" localSheetId="18" hidden="1">{"'RR'!$A$2:$E$81"}</definedName>
    <definedName name="HTML_CONTROL20" localSheetId="17" hidden="1">{"'RR'!$A$2:$E$81"}</definedName>
    <definedName name="HTML_CONTROL20" localSheetId="15" hidden="1">{"'RR'!$A$2:$E$81"}</definedName>
    <definedName name="HTML_CONTROL20" localSheetId="12" hidden="1">{"'RR'!$A$2:$E$81"}</definedName>
    <definedName name="HTML_CONTROL20" localSheetId="38" hidden="1">{"'RR'!$A$2:$E$81"}</definedName>
    <definedName name="HTML_CONTROL20" localSheetId="37" hidden="1">{"'RR'!$A$2:$E$81"}</definedName>
    <definedName name="HTML_CONTROL20" localSheetId="36" hidden="1">{"'RR'!$A$2:$E$81"}</definedName>
    <definedName name="HTML_CONTROL20" localSheetId="34" hidden="1">{"'RR'!$A$2:$E$81"}</definedName>
    <definedName name="HTML_CONTROL20" localSheetId="35" hidden="1">{"'RR'!$A$2:$E$81"}</definedName>
    <definedName name="HTML_CONTROL20" localSheetId="30" hidden="1">{"'RR'!$A$2:$E$81"}</definedName>
    <definedName name="HTML_CONTROL20" hidden="1">{"'RR'!$A$2:$E$81"}</definedName>
    <definedName name="HTML_CONTROL21" localSheetId="25" hidden="1">{"'RR'!$A$2:$E$81"}</definedName>
    <definedName name="HTML_CONTROL21" localSheetId="16" hidden="1">{"'RR'!$A$2:$E$81"}</definedName>
    <definedName name="HTML_CONTROL21" localSheetId="14" hidden="1">{"'RR'!$A$2:$E$81"}</definedName>
    <definedName name="HTML_CONTROL21" localSheetId="13" hidden="1">{"'RR'!$A$2:$E$81"}</definedName>
    <definedName name="HTML_CONTROL21" localSheetId="11" hidden="1">{"'RR'!$A$2:$E$81"}</definedName>
    <definedName name="HTML_CONTROL21" localSheetId="10" hidden="1">{"'RR'!$A$2:$E$81"}</definedName>
    <definedName name="HTML_CONTROL21" localSheetId="9" hidden="1">{"'RR'!$A$2:$E$81"}</definedName>
    <definedName name="HTML_CONTROL21" localSheetId="8" hidden="1">{"'RR'!$A$2:$E$81"}</definedName>
    <definedName name="HTML_CONTROL21" localSheetId="7" hidden="1">{"'RR'!$A$2:$E$81"}</definedName>
    <definedName name="HTML_CONTROL21" localSheetId="33" hidden="1">{"'RR'!$A$2:$E$81"}</definedName>
    <definedName name="HTML_CONTROL21" localSheetId="32" hidden="1">{"'RR'!$A$2:$E$81"}</definedName>
    <definedName name="HTML_CONTROL21" localSheetId="31" hidden="1">{"'RR'!$A$2:$E$81"}</definedName>
    <definedName name="HTML_CONTROL21" localSheetId="29" hidden="1">{"'RR'!$A$2:$E$81"}</definedName>
    <definedName name="HTML_CONTROL21" localSheetId="28" hidden="1">{"'RR'!$A$2:$E$81"}</definedName>
    <definedName name="HTML_CONTROL21" localSheetId="27" hidden="1">{"'RR'!$A$2:$E$81"}</definedName>
    <definedName name="HTML_CONTROL21" localSheetId="24" hidden="1">{"'RR'!$A$2:$E$81"}</definedName>
    <definedName name="HTML_CONTROL21" localSheetId="26" hidden="1">{"'RR'!$A$2:$E$81"}</definedName>
    <definedName name="HTML_CONTROL21" localSheetId="23" hidden="1">{"'RR'!$A$2:$E$81"}</definedName>
    <definedName name="HTML_CONTROL21" localSheetId="22" hidden="1">{"'RR'!$A$2:$E$81"}</definedName>
    <definedName name="HTML_CONTROL21" localSheetId="19" hidden="1">{"'RR'!$A$2:$E$81"}</definedName>
    <definedName name="HTML_CONTROL21" localSheetId="21" hidden="1">{"'RR'!$A$2:$E$81"}</definedName>
    <definedName name="HTML_CONTROL21" localSheetId="20" hidden="1">{"'RR'!$A$2:$E$81"}</definedName>
    <definedName name="HTML_CONTROL21" localSheetId="18" hidden="1">{"'RR'!$A$2:$E$81"}</definedName>
    <definedName name="HTML_CONTROL21" localSheetId="17" hidden="1">{"'RR'!$A$2:$E$81"}</definedName>
    <definedName name="HTML_CONTROL21" localSheetId="15" hidden="1">{"'RR'!$A$2:$E$81"}</definedName>
    <definedName name="HTML_CONTROL21" localSheetId="12" hidden="1">{"'RR'!$A$2:$E$81"}</definedName>
    <definedName name="HTML_CONTROL21" localSheetId="38" hidden="1">{"'RR'!$A$2:$E$81"}</definedName>
    <definedName name="HTML_CONTROL21" localSheetId="37" hidden="1">{"'RR'!$A$2:$E$81"}</definedName>
    <definedName name="HTML_CONTROL21" localSheetId="36" hidden="1">{"'RR'!$A$2:$E$81"}</definedName>
    <definedName name="HTML_CONTROL21" localSheetId="34" hidden="1">{"'RR'!$A$2:$E$81"}</definedName>
    <definedName name="HTML_CONTROL21" localSheetId="35" hidden="1">{"'RR'!$A$2:$E$81"}</definedName>
    <definedName name="HTML_CONTROL21" localSheetId="3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"DSSU_OUT"</definedName>
    <definedName name="HTML_LastUpdate" hidden="1">"12/02/2003"</definedName>
    <definedName name="HTML_LineAfter" hidden="1">FALSE</definedName>
    <definedName name="HTML_LineBefore" hidden="1">FALSE</definedName>
    <definedName name="HTML_Name" hidden="1">"Aiin"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"H:\wwwroot\publico\distribuicao\ddem\avaliacao\2003\Graficos\fig\MeuHTML.htm"</definedName>
    <definedName name="HTML_PathTemplate" hidden="1">"C:\WINDOWS\Desktop\HTMLTemp.htm"</definedName>
    <definedName name="HTML_Title" hidden="1">"RELATORIO_GRAFICO"</definedName>
    <definedName name="HTN">#REF!</definedName>
    <definedName name="HU" localSheetId="25" hidden="1">{"'gráf jan00'!$A$1:$AK$41"}</definedName>
    <definedName name="HU" localSheetId="16" hidden="1">{"'gráf jan00'!$A$1:$AK$41"}</definedName>
    <definedName name="HU" localSheetId="14" hidden="1">{"'gráf jan00'!$A$1:$AK$41"}</definedName>
    <definedName name="HU" localSheetId="13" hidden="1">{"'gráf jan00'!$A$1:$AK$41"}</definedName>
    <definedName name="HU" localSheetId="11" hidden="1">{"'gráf jan00'!$A$1:$AK$41"}</definedName>
    <definedName name="HU" localSheetId="10" hidden="1">{"'gráf jan00'!$A$1:$AK$41"}</definedName>
    <definedName name="HU" localSheetId="9" hidden="1">{"'gráf jan00'!$A$1:$AK$41"}</definedName>
    <definedName name="HU" localSheetId="8" hidden="1">{"'gráf jan00'!$A$1:$AK$41"}</definedName>
    <definedName name="HU" localSheetId="7" hidden="1">{"'gráf jan00'!$A$1:$AK$41"}</definedName>
    <definedName name="HU" localSheetId="33" hidden="1">{"'gráf jan00'!$A$1:$AK$41"}</definedName>
    <definedName name="HU" localSheetId="32" hidden="1">{"'gráf jan00'!$A$1:$AK$41"}</definedName>
    <definedName name="HU" localSheetId="31" hidden="1">{"'gráf jan00'!$A$1:$AK$41"}</definedName>
    <definedName name="HU" localSheetId="29" hidden="1">{"'gráf jan00'!$A$1:$AK$41"}</definedName>
    <definedName name="HU" localSheetId="28" hidden="1">{"'gráf jan00'!$A$1:$AK$41"}</definedName>
    <definedName name="HU" localSheetId="27" hidden="1">{"'gráf jan00'!$A$1:$AK$41"}</definedName>
    <definedName name="HU" localSheetId="24" hidden="1">{"'gráf jan00'!$A$1:$AK$41"}</definedName>
    <definedName name="HU" localSheetId="26" hidden="1">{"'gráf jan00'!$A$1:$AK$41"}</definedName>
    <definedName name="HU" localSheetId="23" hidden="1">{"'gráf jan00'!$A$1:$AK$41"}</definedName>
    <definedName name="HU" localSheetId="22" hidden="1">{"'gráf jan00'!$A$1:$AK$41"}</definedName>
    <definedName name="HU" localSheetId="19" hidden="1">{"'gráf jan00'!$A$1:$AK$41"}</definedName>
    <definedName name="HU" localSheetId="21" hidden="1">{"'gráf jan00'!$A$1:$AK$41"}</definedName>
    <definedName name="HU" localSheetId="20" hidden="1">{"'gráf jan00'!$A$1:$AK$41"}</definedName>
    <definedName name="HU" localSheetId="18" hidden="1">{"'gráf jan00'!$A$1:$AK$41"}</definedName>
    <definedName name="HU" localSheetId="17" hidden="1">{"'gráf jan00'!$A$1:$AK$41"}</definedName>
    <definedName name="HU" localSheetId="15" hidden="1">{"'gráf jan00'!$A$1:$AK$41"}</definedName>
    <definedName name="HU" localSheetId="12" hidden="1">{"'gráf jan00'!$A$1:$AK$41"}</definedName>
    <definedName name="HU" localSheetId="38" hidden="1">{"'gráf jan00'!$A$1:$AK$41"}</definedName>
    <definedName name="HU" localSheetId="37" hidden="1">{"'gráf jan00'!$A$1:$AK$41"}</definedName>
    <definedName name="HU" localSheetId="36" hidden="1">{"'gráf jan00'!$A$1:$AK$41"}</definedName>
    <definedName name="HU" localSheetId="34" hidden="1">{"'gráf jan00'!$A$1:$AK$41"}</definedName>
    <definedName name="HU" localSheetId="35" hidden="1">{"'gráf jan00'!$A$1:$AK$41"}</definedName>
    <definedName name="HU" localSheetId="30" hidden="1">{"'gráf jan00'!$A$1:$AK$41"}</definedName>
    <definedName name="HU" hidden="1">{"'gráf jan00'!$A$1:$AK$41"}</definedName>
    <definedName name="hvac">#REF!</definedName>
    <definedName name="I" localSheetId="25" hidden="1">{"'Dados Gerais'!$A$1:$M$37"}</definedName>
    <definedName name="I" localSheetId="16" hidden="1">{"'Dados Gerais'!$A$1:$M$37"}</definedName>
    <definedName name="I" localSheetId="14" hidden="1">{"'Dados Gerais'!$A$1:$M$37"}</definedName>
    <definedName name="I" localSheetId="13" hidden="1">{"'Dados Gerais'!$A$1:$M$37"}</definedName>
    <definedName name="I" localSheetId="11" hidden="1">{"'Dados Gerais'!$A$1:$M$37"}</definedName>
    <definedName name="I" localSheetId="10" hidden="1">{"'Dados Gerais'!$A$1:$M$37"}</definedName>
    <definedName name="I" localSheetId="9" hidden="1">{"'Dados Gerais'!$A$1:$M$37"}</definedName>
    <definedName name="I" localSheetId="8" hidden="1">{"'Dados Gerais'!$A$1:$M$37"}</definedName>
    <definedName name="I" localSheetId="7" hidden="1">{"'Dados Gerais'!$A$1:$M$37"}</definedName>
    <definedName name="I" localSheetId="33" hidden="1">{"'Dados Gerais'!$A$1:$M$37"}</definedName>
    <definedName name="I" localSheetId="32" hidden="1">{"'Dados Gerais'!$A$1:$M$37"}</definedName>
    <definedName name="I" localSheetId="31" hidden="1">{"'Dados Gerais'!$A$1:$M$37"}</definedName>
    <definedName name="I" localSheetId="29" hidden="1">{"'Dados Gerais'!$A$1:$M$37"}</definedName>
    <definedName name="I" localSheetId="28" hidden="1">{"'Dados Gerais'!$A$1:$M$37"}</definedName>
    <definedName name="I" localSheetId="27" hidden="1">{"'Dados Gerais'!$A$1:$M$37"}</definedName>
    <definedName name="I" localSheetId="24" hidden="1">{"'Dados Gerais'!$A$1:$M$37"}</definedName>
    <definedName name="I" localSheetId="26" hidden="1">{"'Dados Gerais'!$A$1:$M$37"}</definedName>
    <definedName name="I" localSheetId="23" hidden="1">{"'Dados Gerais'!$A$1:$M$37"}</definedName>
    <definedName name="I" localSheetId="22" hidden="1">{"'Dados Gerais'!$A$1:$M$37"}</definedName>
    <definedName name="I" localSheetId="19" hidden="1">{"'Dados Gerais'!$A$1:$M$37"}</definedName>
    <definedName name="I" localSheetId="21" hidden="1">{"'Dados Gerais'!$A$1:$M$37"}</definedName>
    <definedName name="I" localSheetId="20" hidden="1">{"'Dados Gerais'!$A$1:$M$37"}</definedName>
    <definedName name="I" localSheetId="18" hidden="1">{"'Dados Gerais'!$A$1:$M$37"}</definedName>
    <definedName name="I" localSheetId="17" hidden="1">{"'Dados Gerais'!$A$1:$M$37"}</definedName>
    <definedName name="I" localSheetId="15" hidden="1">{"'Dados Gerais'!$A$1:$M$37"}</definedName>
    <definedName name="I" localSheetId="12" hidden="1">{"'Dados Gerais'!$A$1:$M$37"}</definedName>
    <definedName name="I" localSheetId="38" hidden="1">{"'Dados Gerais'!$A$1:$M$37"}</definedName>
    <definedName name="I" localSheetId="37" hidden="1">{"'Dados Gerais'!$A$1:$M$37"}</definedName>
    <definedName name="I" localSheetId="36" hidden="1">{"'Dados Gerais'!$A$1:$M$37"}</definedName>
    <definedName name="I" localSheetId="34" hidden="1">{"'Dados Gerais'!$A$1:$M$37"}</definedName>
    <definedName name="I" localSheetId="35" hidden="1">{"'Dados Gerais'!$A$1:$M$37"}</definedName>
    <definedName name="I" localSheetId="30" hidden="1">{"'Dados Gerais'!$A$1:$M$37"}</definedName>
    <definedName name="i" localSheetId="1">#REF!</definedName>
    <definedName name="I" hidden="1">{"'Dados Gerais'!$A$1:$M$37"}</definedName>
    <definedName name="IdentCausas_pareto" localSheetId="25" hidden="1">{"'RR'!$A$2:$E$81"}</definedName>
    <definedName name="IdentCausas_pareto" localSheetId="16" hidden="1">{"'RR'!$A$2:$E$81"}</definedName>
    <definedName name="IdentCausas_pareto" localSheetId="14" hidden="1">{"'RR'!$A$2:$E$81"}</definedName>
    <definedName name="IdentCausas_pareto" localSheetId="13" hidden="1">{"'RR'!$A$2:$E$81"}</definedName>
    <definedName name="IdentCausas_pareto" localSheetId="11" hidden="1">{"'RR'!$A$2:$E$81"}</definedName>
    <definedName name="IdentCausas_pareto" localSheetId="10" hidden="1">{"'RR'!$A$2:$E$81"}</definedName>
    <definedName name="IdentCausas_pareto" localSheetId="9" hidden="1">{"'RR'!$A$2:$E$81"}</definedName>
    <definedName name="IdentCausas_pareto" localSheetId="8" hidden="1">{"'RR'!$A$2:$E$81"}</definedName>
    <definedName name="IdentCausas_pareto" localSheetId="7" hidden="1">{"'RR'!$A$2:$E$81"}</definedName>
    <definedName name="IdentCausas_pareto" localSheetId="33" hidden="1">{"'RR'!$A$2:$E$81"}</definedName>
    <definedName name="IdentCausas_pareto" localSheetId="32" hidden="1">{"'RR'!$A$2:$E$81"}</definedName>
    <definedName name="IdentCausas_pareto" localSheetId="31" hidden="1">{"'RR'!$A$2:$E$81"}</definedName>
    <definedName name="IdentCausas_pareto" localSheetId="29" hidden="1">{"'RR'!$A$2:$E$81"}</definedName>
    <definedName name="IdentCausas_pareto" localSheetId="28" hidden="1">{"'RR'!$A$2:$E$81"}</definedName>
    <definedName name="IdentCausas_pareto" localSheetId="27" hidden="1">{"'RR'!$A$2:$E$81"}</definedName>
    <definedName name="IdentCausas_pareto" localSheetId="24" hidden="1">{"'RR'!$A$2:$E$81"}</definedName>
    <definedName name="IdentCausas_pareto" localSheetId="26" hidden="1">{"'RR'!$A$2:$E$81"}</definedName>
    <definedName name="IdentCausas_pareto" localSheetId="23" hidden="1">{"'RR'!$A$2:$E$81"}</definedName>
    <definedName name="IdentCausas_pareto" localSheetId="22" hidden="1">{"'RR'!$A$2:$E$81"}</definedName>
    <definedName name="IdentCausas_pareto" localSheetId="19" hidden="1">{"'RR'!$A$2:$E$81"}</definedName>
    <definedName name="IdentCausas_pareto" localSheetId="21" hidden="1">{"'RR'!$A$2:$E$81"}</definedName>
    <definedName name="IdentCausas_pareto" localSheetId="20" hidden="1">{"'RR'!$A$2:$E$81"}</definedName>
    <definedName name="IdentCausas_pareto" localSheetId="18" hidden="1">{"'RR'!$A$2:$E$81"}</definedName>
    <definedName name="IdentCausas_pareto" localSheetId="17" hidden="1">{"'RR'!$A$2:$E$81"}</definedName>
    <definedName name="IdentCausas_pareto" localSheetId="15" hidden="1">{"'RR'!$A$2:$E$81"}</definedName>
    <definedName name="IdentCausas_pareto" localSheetId="12" hidden="1">{"'RR'!$A$2:$E$81"}</definedName>
    <definedName name="IdentCausas_pareto" localSheetId="38" hidden="1">{"'RR'!$A$2:$E$81"}</definedName>
    <definedName name="IdentCausas_pareto" localSheetId="37" hidden="1">{"'RR'!$A$2:$E$81"}</definedName>
    <definedName name="IdentCausas_pareto" localSheetId="36" hidden="1">{"'RR'!$A$2:$E$81"}</definedName>
    <definedName name="IdentCausas_pareto" localSheetId="34" hidden="1">{"'RR'!$A$2:$E$81"}</definedName>
    <definedName name="IdentCausas_pareto" localSheetId="35" hidden="1">{"'RR'!$A$2:$E$81"}</definedName>
    <definedName name="IdentCausas_pareto" localSheetId="30" hidden="1">{"'RR'!$A$2:$E$81"}</definedName>
    <definedName name="IdentCausas_pareto" hidden="1">{"'RR'!$A$2:$E$81"}</definedName>
    <definedName name="II">#REF!</definedName>
    <definedName name="III">#REF!</definedName>
    <definedName name="iinstalaçõ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m">#REF!</definedName>
    <definedName name="imgNomeRef">#REF!</definedName>
    <definedName name="imgRange">#REF!</definedName>
    <definedName name="imgRefMatImg">#REF!</definedName>
    <definedName name="immmm" localSheetId="25" hidden="1">{#N/A,#N/A,FALSE,"DEF1";#N/A,#N/A,FALSE,"DEF2";#N/A,#N/A,FALSE,"DEF3"}</definedName>
    <definedName name="immmm" localSheetId="16" hidden="1">{#N/A,#N/A,FALSE,"DEF1";#N/A,#N/A,FALSE,"DEF2";#N/A,#N/A,FALSE,"DEF3"}</definedName>
    <definedName name="immmm" localSheetId="14" hidden="1">{#N/A,#N/A,FALSE,"DEF1";#N/A,#N/A,FALSE,"DEF2";#N/A,#N/A,FALSE,"DEF3"}</definedName>
    <definedName name="immmm" localSheetId="13" hidden="1">{#N/A,#N/A,FALSE,"DEF1";#N/A,#N/A,FALSE,"DEF2";#N/A,#N/A,FALSE,"DEF3"}</definedName>
    <definedName name="immmm" localSheetId="11" hidden="1">{#N/A,#N/A,FALSE,"DEF1";#N/A,#N/A,FALSE,"DEF2";#N/A,#N/A,FALSE,"DEF3"}</definedName>
    <definedName name="immmm" localSheetId="10" hidden="1">{#N/A,#N/A,FALSE,"DEF1";#N/A,#N/A,FALSE,"DEF2";#N/A,#N/A,FALSE,"DEF3"}</definedName>
    <definedName name="immmm" localSheetId="9" hidden="1">{#N/A,#N/A,FALSE,"DEF1";#N/A,#N/A,FALSE,"DEF2";#N/A,#N/A,FALSE,"DEF3"}</definedName>
    <definedName name="immmm" localSheetId="8" hidden="1">{#N/A,#N/A,FALSE,"DEF1";#N/A,#N/A,FALSE,"DEF2";#N/A,#N/A,FALSE,"DEF3"}</definedName>
    <definedName name="immmm" localSheetId="7" hidden="1">{#N/A,#N/A,FALSE,"DEF1";#N/A,#N/A,FALSE,"DEF2";#N/A,#N/A,FALSE,"DEF3"}</definedName>
    <definedName name="immmm" localSheetId="33" hidden="1">{#N/A,#N/A,FALSE,"DEF1";#N/A,#N/A,FALSE,"DEF2";#N/A,#N/A,FALSE,"DEF3"}</definedName>
    <definedName name="immmm" localSheetId="32" hidden="1">{#N/A,#N/A,FALSE,"DEF1";#N/A,#N/A,FALSE,"DEF2";#N/A,#N/A,FALSE,"DEF3"}</definedName>
    <definedName name="immmm" localSheetId="31" hidden="1">{#N/A,#N/A,FALSE,"DEF1";#N/A,#N/A,FALSE,"DEF2";#N/A,#N/A,FALSE,"DEF3"}</definedName>
    <definedName name="immmm" localSheetId="29" hidden="1">{#N/A,#N/A,FALSE,"DEF1";#N/A,#N/A,FALSE,"DEF2";#N/A,#N/A,FALSE,"DEF3"}</definedName>
    <definedName name="immmm" localSheetId="28" hidden="1">{#N/A,#N/A,FALSE,"DEF1";#N/A,#N/A,FALSE,"DEF2";#N/A,#N/A,FALSE,"DEF3"}</definedName>
    <definedName name="immmm" localSheetId="27" hidden="1">{#N/A,#N/A,FALSE,"DEF1";#N/A,#N/A,FALSE,"DEF2";#N/A,#N/A,FALSE,"DEF3"}</definedName>
    <definedName name="immmm" localSheetId="24" hidden="1">{#N/A,#N/A,FALSE,"DEF1";#N/A,#N/A,FALSE,"DEF2";#N/A,#N/A,FALSE,"DEF3"}</definedName>
    <definedName name="immmm" localSheetId="26" hidden="1">{#N/A,#N/A,FALSE,"DEF1";#N/A,#N/A,FALSE,"DEF2";#N/A,#N/A,FALSE,"DEF3"}</definedName>
    <definedName name="immmm" localSheetId="23" hidden="1">{#N/A,#N/A,FALSE,"DEF1";#N/A,#N/A,FALSE,"DEF2";#N/A,#N/A,FALSE,"DEF3"}</definedName>
    <definedName name="immmm" localSheetId="22" hidden="1">{#N/A,#N/A,FALSE,"DEF1";#N/A,#N/A,FALSE,"DEF2";#N/A,#N/A,FALSE,"DEF3"}</definedName>
    <definedName name="immmm" localSheetId="19" hidden="1">{#N/A,#N/A,FALSE,"DEF1";#N/A,#N/A,FALSE,"DEF2";#N/A,#N/A,FALSE,"DEF3"}</definedName>
    <definedName name="immmm" localSheetId="21" hidden="1">{#N/A,#N/A,FALSE,"DEF1";#N/A,#N/A,FALSE,"DEF2";#N/A,#N/A,FALSE,"DEF3"}</definedName>
    <definedName name="immmm" localSheetId="20" hidden="1">{#N/A,#N/A,FALSE,"DEF1";#N/A,#N/A,FALSE,"DEF2";#N/A,#N/A,FALSE,"DEF3"}</definedName>
    <definedName name="immmm" localSheetId="18" hidden="1">{#N/A,#N/A,FALSE,"DEF1";#N/A,#N/A,FALSE,"DEF2";#N/A,#N/A,FALSE,"DEF3"}</definedName>
    <definedName name="immmm" localSheetId="17" hidden="1">{#N/A,#N/A,FALSE,"DEF1";#N/A,#N/A,FALSE,"DEF2";#N/A,#N/A,FALSE,"DEF3"}</definedName>
    <definedName name="immmm" localSheetId="15" hidden="1">{#N/A,#N/A,FALSE,"DEF1";#N/A,#N/A,FALSE,"DEF2";#N/A,#N/A,FALSE,"DEF3"}</definedName>
    <definedName name="immmm" localSheetId="12" hidden="1">{#N/A,#N/A,FALSE,"DEF1";#N/A,#N/A,FALSE,"DEF2";#N/A,#N/A,FALSE,"DEF3"}</definedName>
    <definedName name="immmm" localSheetId="38" hidden="1">{#N/A,#N/A,FALSE,"DEF1";#N/A,#N/A,FALSE,"DEF2";#N/A,#N/A,FALSE,"DEF3"}</definedName>
    <definedName name="immmm" localSheetId="37" hidden="1">{#N/A,#N/A,FALSE,"DEF1";#N/A,#N/A,FALSE,"DEF2";#N/A,#N/A,FALSE,"DEF3"}</definedName>
    <definedName name="immmm" localSheetId="36" hidden="1">{#N/A,#N/A,FALSE,"DEF1";#N/A,#N/A,FALSE,"DEF2";#N/A,#N/A,FALSE,"DEF3"}</definedName>
    <definedName name="immmm" localSheetId="34" hidden="1">{#N/A,#N/A,FALSE,"DEF1";#N/A,#N/A,FALSE,"DEF2";#N/A,#N/A,FALSE,"DEF3"}</definedName>
    <definedName name="immmm" localSheetId="35" hidden="1">{#N/A,#N/A,FALSE,"DEF1";#N/A,#N/A,FALSE,"DEF2";#N/A,#N/A,FALSE,"DEF3"}</definedName>
    <definedName name="immmm" localSheetId="30" hidden="1">{#N/A,#N/A,FALSE,"DEF1";#N/A,#N/A,FALSE,"DEF2";#N/A,#N/A,FALSE,"DEF3"}</definedName>
    <definedName name="immmm" hidden="1">{#N/A,#N/A,FALSE,"DEF1";#N/A,#N/A,FALSE,"DEF2";#N/A,#N/A,FALSE,"DEF3"}</definedName>
    <definedName name="IMP" hidden="1">#REF!</definedName>
    <definedName name="IMP_LUCROS">#REF!</definedName>
    <definedName name="IMPCRON1">#N/A</definedName>
    <definedName name="IMPOSTO">#REF!</definedName>
    <definedName name="IMPOSTOS">#REF!</definedName>
    <definedName name="impressão">#REF!</definedName>
    <definedName name="ImpressãoTotal">#REF!</definedName>
    <definedName name="IMPRESSORA">#REF!</definedName>
    <definedName name="IMPRIMIR">#N/A</definedName>
    <definedName name="Imprimir_títulos_IM">#REF!</definedName>
    <definedName name="in">#REF!</definedName>
    <definedName name="INCIVIL">#N/A</definedName>
    <definedName name="IND">#REF!</definedName>
    <definedName name="INDICE">#REF!</definedName>
    <definedName name="INDICE___0">#REF!</definedName>
    <definedName name="INDICES">#REF!</definedName>
    <definedName name="INDICES2">#REF!</definedName>
    <definedName name="INDSEC">#REF!</definedName>
    <definedName name="INDSECAJUSTCOL">#REF!</definedName>
    <definedName name="inf" localSheetId="25" hidden="1">{"'Dados Gerais'!$A$1:$M$37"}</definedName>
    <definedName name="inf" localSheetId="16" hidden="1">{"'Dados Gerais'!$A$1:$M$37"}</definedName>
    <definedName name="inf" localSheetId="14" hidden="1">{"'Dados Gerais'!$A$1:$M$37"}</definedName>
    <definedName name="inf" localSheetId="13" hidden="1">{"'Dados Gerais'!$A$1:$M$37"}</definedName>
    <definedName name="inf" localSheetId="11" hidden="1">{"'Dados Gerais'!$A$1:$M$37"}</definedName>
    <definedName name="inf" localSheetId="10" hidden="1">{"'Dados Gerais'!$A$1:$M$37"}</definedName>
    <definedName name="inf" localSheetId="9" hidden="1">{"'Dados Gerais'!$A$1:$M$37"}</definedName>
    <definedName name="inf" localSheetId="8" hidden="1">{"'Dados Gerais'!$A$1:$M$37"}</definedName>
    <definedName name="inf" localSheetId="7" hidden="1">{"'Dados Gerais'!$A$1:$M$37"}</definedName>
    <definedName name="inf" localSheetId="33" hidden="1">{"'Dados Gerais'!$A$1:$M$37"}</definedName>
    <definedName name="inf" localSheetId="32" hidden="1">{"'Dados Gerais'!$A$1:$M$37"}</definedName>
    <definedName name="inf" localSheetId="31" hidden="1">{"'Dados Gerais'!$A$1:$M$37"}</definedName>
    <definedName name="inf" localSheetId="29" hidden="1">{"'Dados Gerais'!$A$1:$M$37"}</definedName>
    <definedName name="inf" localSheetId="28" hidden="1">{"'Dados Gerais'!$A$1:$M$37"}</definedName>
    <definedName name="inf" localSheetId="27" hidden="1">{"'Dados Gerais'!$A$1:$M$37"}</definedName>
    <definedName name="inf" localSheetId="24" hidden="1">{"'Dados Gerais'!$A$1:$M$37"}</definedName>
    <definedName name="inf" localSheetId="26" hidden="1">{"'Dados Gerais'!$A$1:$M$37"}</definedName>
    <definedName name="inf" localSheetId="23" hidden="1">{"'Dados Gerais'!$A$1:$M$37"}</definedName>
    <definedName name="inf" localSheetId="22" hidden="1">{"'Dados Gerais'!$A$1:$M$37"}</definedName>
    <definedName name="inf" localSheetId="19" hidden="1">{"'Dados Gerais'!$A$1:$M$37"}</definedName>
    <definedName name="inf" localSheetId="21" hidden="1">{"'Dados Gerais'!$A$1:$M$37"}</definedName>
    <definedName name="inf" localSheetId="20" hidden="1">{"'Dados Gerais'!$A$1:$M$37"}</definedName>
    <definedName name="inf" localSheetId="18" hidden="1">{"'Dados Gerais'!$A$1:$M$37"}</definedName>
    <definedName name="inf" localSheetId="17" hidden="1">{"'Dados Gerais'!$A$1:$M$37"}</definedName>
    <definedName name="inf" localSheetId="15" hidden="1">{"'Dados Gerais'!$A$1:$M$37"}</definedName>
    <definedName name="inf" localSheetId="12" hidden="1">{"'Dados Gerais'!$A$1:$M$37"}</definedName>
    <definedName name="inf" localSheetId="38" hidden="1">{"'Dados Gerais'!$A$1:$M$37"}</definedName>
    <definedName name="inf" localSheetId="37" hidden="1">{"'Dados Gerais'!$A$1:$M$37"}</definedName>
    <definedName name="inf" localSheetId="36" hidden="1">{"'Dados Gerais'!$A$1:$M$37"}</definedName>
    <definedName name="inf" localSheetId="34" hidden="1">{"'Dados Gerais'!$A$1:$M$37"}</definedName>
    <definedName name="inf" localSheetId="35" hidden="1">{"'Dados Gerais'!$A$1:$M$37"}</definedName>
    <definedName name="inf" localSheetId="30" hidden="1">{"'Dados Gerais'!$A$1:$M$37"}</definedName>
    <definedName name="inf" hidden="1">{"'Dados Gerais'!$A$1:$M$37"}</definedName>
    <definedName name="ingredients">#REF!</definedName>
    <definedName name="InhaltsvezSUMMEN">#REF!</definedName>
    <definedName name="INICAL">#N/A</definedName>
    <definedName name="INICDISC">#N/A</definedName>
    <definedName name="INICIO">#N/A</definedName>
    <definedName name="IníciodaSemana">#REF!</definedName>
    <definedName name="IníciodoEmpréstimo">#REF!</definedName>
    <definedName name="INICIVIL">#N/A</definedName>
    <definedName name="INICPRAZ">#REF!</definedName>
    <definedName name="INIEI">#N/A</definedName>
    <definedName name="INIEM">#N/A</definedName>
    <definedName name="INIGER">#N/A</definedName>
    <definedName name="INIJP">#N/A</definedName>
    <definedName name="INIMEC">#N/A</definedName>
    <definedName name="INITUB">#N/A</definedName>
    <definedName name="INSALgrau_percentual">#REF!</definedName>
    <definedName name="INSALUBRIDADE">#REF!</definedName>
    <definedName name="instalaçoe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ESP">#REF!</definedName>
    <definedName name="INSTESP___0">#REF!</definedName>
    <definedName name="insul">#REF!</definedName>
    <definedName name="INSUMOS">#REF!</definedName>
    <definedName name="int" localSheetId="2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2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1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3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RA">#REF!</definedName>
    <definedName name="Intran" localSheetId="25" hidden="1">{"'teste'!$B$2:$R$49"}</definedName>
    <definedName name="Intran" localSheetId="16" hidden="1">{"'teste'!$B$2:$R$49"}</definedName>
    <definedName name="Intran" localSheetId="14" hidden="1">{"'teste'!$B$2:$R$49"}</definedName>
    <definedName name="Intran" localSheetId="13" hidden="1">{"'teste'!$B$2:$R$49"}</definedName>
    <definedName name="Intran" localSheetId="11" hidden="1">{"'teste'!$B$2:$R$49"}</definedName>
    <definedName name="Intran" localSheetId="10" hidden="1">{"'teste'!$B$2:$R$49"}</definedName>
    <definedName name="Intran" localSheetId="9" hidden="1">{"'teste'!$B$2:$R$49"}</definedName>
    <definedName name="Intran" localSheetId="8" hidden="1">{"'teste'!$B$2:$R$49"}</definedName>
    <definedName name="Intran" localSheetId="7" hidden="1">{"'teste'!$B$2:$R$49"}</definedName>
    <definedName name="Intran" localSheetId="33" hidden="1">{"'teste'!$B$2:$R$49"}</definedName>
    <definedName name="Intran" localSheetId="32" hidden="1">{"'teste'!$B$2:$R$49"}</definedName>
    <definedName name="Intran" localSheetId="31" hidden="1">{"'teste'!$B$2:$R$49"}</definedName>
    <definedName name="Intran" localSheetId="29" hidden="1">{"'teste'!$B$2:$R$49"}</definedName>
    <definedName name="Intran" localSheetId="28" hidden="1">{"'teste'!$B$2:$R$49"}</definedName>
    <definedName name="Intran" localSheetId="27" hidden="1">{"'teste'!$B$2:$R$49"}</definedName>
    <definedName name="Intran" localSheetId="24" hidden="1">{"'teste'!$B$2:$R$49"}</definedName>
    <definedName name="Intran" localSheetId="26" hidden="1">{"'teste'!$B$2:$R$49"}</definedName>
    <definedName name="Intran" localSheetId="23" hidden="1">{"'teste'!$B$2:$R$49"}</definedName>
    <definedName name="Intran" localSheetId="22" hidden="1">{"'teste'!$B$2:$R$49"}</definedName>
    <definedName name="Intran" localSheetId="19" hidden="1">{"'teste'!$B$2:$R$49"}</definedName>
    <definedName name="Intran" localSheetId="21" hidden="1">{"'teste'!$B$2:$R$49"}</definedName>
    <definedName name="Intran" localSheetId="20" hidden="1">{"'teste'!$B$2:$R$49"}</definedName>
    <definedName name="Intran" localSheetId="18" hidden="1">{"'teste'!$B$2:$R$49"}</definedName>
    <definedName name="Intran" localSheetId="17" hidden="1">{"'teste'!$B$2:$R$49"}</definedName>
    <definedName name="Intran" localSheetId="15" hidden="1">{"'teste'!$B$2:$R$49"}</definedName>
    <definedName name="Intran" localSheetId="12" hidden="1">{"'teste'!$B$2:$R$49"}</definedName>
    <definedName name="Intran" localSheetId="38" hidden="1">{"'teste'!$B$2:$R$49"}</definedName>
    <definedName name="Intran" localSheetId="37" hidden="1">{"'teste'!$B$2:$R$49"}</definedName>
    <definedName name="Intran" localSheetId="36" hidden="1">{"'teste'!$B$2:$R$49"}</definedName>
    <definedName name="Intran" localSheetId="34" hidden="1">{"'teste'!$B$2:$R$49"}</definedName>
    <definedName name="Intran" localSheetId="35" hidden="1">{"'teste'!$B$2:$R$49"}</definedName>
    <definedName name="Intran" localSheetId="30" hidden="1">{"'teste'!$B$2:$R$49"}</definedName>
    <definedName name="Intran" hidden="1">{"'teste'!$B$2:$R$49"}</definedName>
    <definedName name="IntroPrintArea" hidden="1">#REF!</definedName>
    <definedName name="INV_ECON_MENSAL" localSheetId="25" hidden="1">{#N/A,#N/A,FALSE,"DEF1";#N/A,#N/A,FALSE,"DEF2";#N/A,#N/A,FALSE,"DEF3"}</definedName>
    <definedName name="INV_ECON_MENSAL" localSheetId="16" hidden="1">{#N/A,#N/A,FALSE,"DEF1";#N/A,#N/A,FALSE,"DEF2";#N/A,#N/A,FALSE,"DEF3"}</definedName>
    <definedName name="INV_ECON_MENSAL" localSheetId="14" hidden="1">{#N/A,#N/A,FALSE,"DEF1";#N/A,#N/A,FALSE,"DEF2";#N/A,#N/A,FALSE,"DEF3"}</definedName>
    <definedName name="INV_ECON_MENSAL" localSheetId="13" hidden="1">{#N/A,#N/A,FALSE,"DEF1";#N/A,#N/A,FALSE,"DEF2";#N/A,#N/A,FALSE,"DEF3"}</definedName>
    <definedName name="INV_ECON_MENSAL" localSheetId="11" hidden="1">{#N/A,#N/A,FALSE,"DEF1";#N/A,#N/A,FALSE,"DEF2";#N/A,#N/A,FALSE,"DEF3"}</definedName>
    <definedName name="INV_ECON_MENSAL" localSheetId="10" hidden="1">{#N/A,#N/A,FALSE,"DEF1";#N/A,#N/A,FALSE,"DEF2";#N/A,#N/A,FALSE,"DEF3"}</definedName>
    <definedName name="INV_ECON_MENSAL" localSheetId="9" hidden="1">{#N/A,#N/A,FALSE,"DEF1";#N/A,#N/A,FALSE,"DEF2";#N/A,#N/A,FALSE,"DEF3"}</definedName>
    <definedName name="INV_ECON_MENSAL" localSheetId="8" hidden="1">{#N/A,#N/A,FALSE,"DEF1";#N/A,#N/A,FALSE,"DEF2";#N/A,#N/A,FALSE,"DEF3"}</definedName>
    <definedName name="INV_ECON_MENSAL" localSheetId="7" hidden="1">{#N/A,#N/A,FALSE,"DEF1";#N/A,#N/A,FALSE,"DEF2";#N/A,#N/A,FALSE,"DEF3"}</definedName>
    <definedName name="INV_ECON_MENSAL" localSheetId="33" hidden="1">{#N/A,#N/A,FALSE,"DEF1";#N/A,#N/A,FALSE,"DEF2";#N/A,#N/A,FALSE,"DEF3"}</definedName>
    <definedName name="INV_ECON_MENSAL" localSheetId="32" hidden="1">{#N/A,#N/A,FALSE,"DEF1";#N/A,#N/A,FALSE,"DEF2";#N/A,#N/A,FALSE,"DEF3"}</definedName>
    <definedName name="INV_ECON_MENSAL" localSheetId="31" hidden="1">{#N/A,#N/A,FALSE,"DEF1";#N/A,#N/A,FALSE,"DEF2";#N/A,#N/A,FALSE,"DEF3"}</definedName>
    <definedName name="INV_ECON_MENSAL" localSheetId="29" hidden="1">{#N/A,#N/A,FALSE,"DEF1";#N/A,#N/A,FALSE,"DEF2";#N/A,#N/A,FALSE,"DEF3"}</definedName>
    <definedName name="INV_ECON_MENSAL" localSheetId="28" hidden="1">{#N/A,#N/A,FALSE,"DEF1";#N/A,#N/A,FALSE,"DEF2";#N/A,#N/A,FALSE,"DEF3"}</definedName>
    <definedName name="INV_ECON_MENSAL" localSheetId="27" hidden="1">{#N/A,#N/A,FALSE,"DEF1";#N/A,#N/A,FALSE,"DEF2";#N/A,#N/A,FALSE,"DEF3"}</definedName>
    <definedName name="INV_ECON_MENSAL" localSheetId="24" hidden="1">{#N/A,#N/A,FALSE,"DEF1";#N/A,#N/A,FALSE,"DEF2";#N/A,#N/A,FALSE,"DEF3"}</definedName>
    <definedName name="INV_ECON_MENSAL" localSheetId="26" hidden="1">{#N/A,#N/A,FALSE,"DEF1";#N/A,#N/A,FALSE,"DEF2";#N/A,#N/A,FALSE,"DEF3"}</definedName>
    <definedName name="INV_ECON_MENSAL" localSheetId="23" hidden="1">{#N/A,#N/A,FALSE,"DEF1";#N/A,#N/A,FALSE,"DEF2";#N/A,#N/A,FALSE,"DEF3"}</definedName>
    <definedName name="INV_ECON_MENSAL" localSheetId="22" hidden="1">{#N/A,#N/A,FALSE,"DEF1";#N/A,#N/A,FALSE,"DEF2";#N/A,#N/A,FALSE,"DEF3"}</definedName>
    <definedName name="INV_ECON_MENSAL" localSheetId="19" hidden="1">{#N/A,#N/A,FALSE,"DEF1";#N/A,#N/A,FALSE,"DEF2";#N/A,#N/A,FALSE,"DEF3"}</definedName>
    <definedName name="INV_ECON_MENSAL" localSheetId="21" hidden="1">{#N/A,#N/A,FALSE,"DEF1";#N/A,#N/A,FALSE,"DEF2";#N/A,#N/A,FALSE,"DEF3"}</definedName>
    <definedName name="INV_ECON_MENSAL" localSheetId="20" hidden="1">{#N/A,#N/A,FALSE,"DEF1";#N/A,#N/A,FALSE,"DEF2";#N/A,#N/A,FALSE,"DEF3"}</definedName>
    <definedName name="INV_ECON_MENSAL" localSheetId="18" hidden="1">{#N/A,#N/A,FALSE,"DEF1";#N/A,#N/A,FALSE,"DEF2";#N/A,#N/A,FALSE,"DEF3"}</definedName>
    <definedName name="INV_ECON_MENSAL" localSheetId="17" hidden="1">{#N/A,#N/A,FALSE,"DEF1";#N/A,#N/A,FALSE,"DEF2";#N/A,#N/A,FALSE,"DEF3"}</definedName>
    <definedName name="INV_ECON_MENSAL" localSheetId="15" hidden="1">{#N/A,#N/A,FALSE,"DEF1";#N/A,#N/A,FALSE,"DEF2";#N/A,#N/A,FALSE,"DEF3"}</definedName>
    <definedName name="INV_ECON_MENSAL" localSheetId="12" hidden="1">{#N/A,#N/A,FALSE,"DEF1";#N/A,#N/A,FALSE,"DEF2";#N/A,#N/A,FALSE,"DEF3"}</definedName>
    <definedName name="INV_ECON_MENSAL" localSheetId="38" hidden="1">{#N/A,#N/A,FALSE,"DEF1";#N/A,#N/A,FALSE,"DEF2";#N/A,#N/A,FALSE,"DEF3"}</definedName>
    <definedName name="INV_ECON_MENSAL" localSheetId="37" hidden="1">{#N/A,#N/A,FALSE,"DEF1";#N/A,#N/A,FALSE,"DEF2";#N/A,#N/A,FALSE,"DEF3"}</definedName>
    <definedName name="INV_ECON_MENSAL" localSheetId="36" hidden="1">{#N/A,#N/A,FALSE,"DEF1";#N/A,#N/A,FALSE,"DEF2";#N/A,#N/A,FALSE,"DEF3"}</definedName>
    <definedName name="INV_ECON_MENSAL" localSheetId="34" hidden="1">{#N/A,#N/A,FALSE,"DEF1";#N/A,#N/A,FALSE,"DEF2";#N/A,#N/A,FALSE,"DEF3"}</definedName>
    <definedName name="INV_ECON_MENSAL" localSheetId="35" hidden="1">{#N/A,#N/A,FALSE,"DEF1";#N/A,#N/A,FALSE,"DEF2";#N/A,#N/A,FALSE,"DEF3"}</definedName>
    <definedName name="INV_ECON_MENSAL" localSheetId="30" hidden="1">{#N/A,#N/A,FALSE,"DEF1";#N/A,#N/A,FALSE,"DEF2";#N/A,#N/A,FALSE,"DEF3"}</definedName>
    <definedName name="INV_ECON_MENSAL" hidden="1">{#N/A,#N/A,FALSE,"DEF1";#N/A,#N/A,FALSE,"DEF2";#N/A,#N/A,FALSE,"DEF3"}</definedName>
    <definedName name="inv_financ_Mensal_desemb" localSheetId="25" hidden="1">{#N/A,#N/A,FALSE,"DEF1";#N/A,#N/A,FALSE,"DEF2";#N/A,#N/A,FALSE,"DEF3"}</definedName>
    <definedName name="inv_financ_Mensal_desemb" localSheetId="16" hidden="1">{#N/A,#N/A,FALSE,"DEF1";#N/A,#N/A,FALSE,"DEF2";#N/A,#N/A,FALSE,"DEF3"}</definedName>
    <definedName name="inv_financ_Mensal_desemb" localSheetId="14" hidden="1">{#N/A,#N/A,FALSE,"DEF1";#N/A,#N/A,FALSE,"DEF2";#N/A,#N/A,FALSE,"DEF3"}</definedName>
    <definedName name="inv_financ_Mensal_desemb" localSheetId="13" hidden="1">{#N/A,#N/A,FALSE,"DEF1";#N/A,#N/A,FALSE,"DEF2";#N/A,#N/A,FALSE,"DEF3"}</definedName>
    <definedName name="inv_financ_Mensal_desemb" localSheetId="11" hidden="1">{#N/A,#N/A,FALSE,"DEF1";#N/A,#N/A,FALSE,"DEF2";#N/A,#N/A,FALSE,"DEF3"}</definedName>
    <definedName name="inv_financ_Mensal_desemb" localSheetId="10" hidden="1">{#N/A,#N/A,FALSE,"DEF1";#N/A,#N/A,FALSE,"DEF2";#N/A,#N/A,FALSE,"DEF3"}</definedName>
    <definedName name="inv_financ_Mensal_desemb" localSheetId="9" hidden="1">{#N/A,#N/A,FALSE,"DEF1";#N/A,#N/A,FALSE,"DEF2";#N/A,#N/A,FALSE,"DEF3"}</definedName>
    <definedName name="inv_financ_Mensal_desemb" localSheetId="8" hidden="1">{#N/A,#N/A,FALSE,"DEF1";#N/A,#N/A,FALSE,"DEF2";#N/A,#N/A,FALSE,"DEF3"}</definedName>
    <definedName name="inv_financ_Mensal_desemb" localSheetId="7" hidden="1">{#N/A,#N/A,FALSE,"DEF1";#N/A,#N/A,FALSE,"DEF2";#N/A,#N/A,FALSE,"DEF3"}</definedName>
    <definedName name="inv_financ_Mensal_desemb" localSheetId="33" hidden="1">{#N/A,#N/A,FALSE,"DEF1";#N/A,#N/A,FALSE,"DEF2";#N/A,#N/A,FALSE,"DEF3"}</definedName>
    <definedName name="inv_financ_Mensal_desemb" localSheetId="32" hidden="1">{#N/A,#N/A,FALSE,"DEF1";#N/A,#N/A,FALSE,"DEF2";#N/A,#N/A,FALSE,"DEF3"}</definedName>
    <definedName name="inv_financ_Mensal_desemb" localSheetId="31" hidden="1">{#N/A,#N/A,FALSE,"DEF1";#N/A,#N/A,FALSE,"DEF2";#N/A,#N/A,FALSE,"DEF3"}</definedName>
    <definedName name="inv_financ_Mensal_desemb" localSheetId="29" hidden="1">{#N/A,#N/A,FALSE,"DEF1";#N/A,#N/A,FALSE,"DEF2";#N/A,#N/A,FALSE,"DEF3"}</definedName>
    <definedName name="inv_financ_Mensal_desemb" localSheetId="28" hidden="1">{#N/A,#N/A,FALSE,"DEF1";#N/A,#N/A,FALSE,"DEF2";#N/A,#N/A,FALSE,"DEF3"}</definedName>
    <definedName name="inv_financ_Mensal_desemb" localSheetId="27" hidden="1">{#N/A,#N/A,FALSE,"DEF1";#N/A,#N/A,FALSE,"DEF2";#N/A,#N/A,FALSE,"DEF3"}</definedName>
    <definedName name="inv_financ_Mensal_desemb" localSheetId="24" hidden="1">{#N/A,#N/A,FALSE,"DEF1";#N/A,#N/A,FALSE,"DEF2";#N/A,#N/A,FALSE,"DEF3"}</definedName>
    <definedName name="inv_financ_Mensal_desemb" localSheetId="26" hidden="1">{#N/A,#N/A,FALSE,"DEF1";#N/A,#N/A,FALSE,"DEF2";#N/A,#N/A,FALSE,"DEF3"}</definedName>
    <definedName name="inv_financ_Mensal_desemb" localSheetId="23" hidden="1">{#N/A,#N/A,FALSE,"DEF1";#N/A,#N/A,FALSE,"DEF2";#N/A,#N/A,FALSE,"DEF3"}</definedName>
    <definedName name="inv_financ_Mensal_desemb" localSheetId="22" hidden="1">{#N/A,#N/A,FALSE,"DEF1";#N/A,#N/A,FALSE,"DEF2";#N/A,#N/A,FALSE,"DEF3"}</definedName>
    <definedName name="inv_financ_Mensal_desemb" localSheetId="19" hidden="1">{#N/A,#N/A,FALSE,"DEF1";#N/A,#N/A,FALSE,"DEF2";#N/A,#N/A,FALSE,"DEF3"}</definedName>
    <definedName name="inv_financ_Mensal_desemb" localSheetId="21" hidden="1">{#N/A,#N/A,FALSE,"DEF1";#N/A,#N/A,FALSE,"DEF2";#N/A,#N/A,FALSE,"DEF3"}</definedName>
    <definedName name="inv_financ_Mensal_desemb" localSheetId="20" hidden="1">{#N/A,#N/A,FALSE,"DEF1";#N/A,#N/A,FALSE,"DEF2";#N/A,#N/A,FALSE,"DEF3"}</definedName>
    <definedName name="inv_financ_Mensal_desemb" localSheetId="18" hidden="1">{#N/A,#N/A,FALSE,"DEF1";#N/A,#N/A,FALSE,"DEF2";#N/A,#N/A,FALSE,"DEF3"}</definedName>
    <definedName name="inv_financ_Mensal_desemb" localSheetId="17" hidden="1">{#N/A,#N/A,FALSE,"DEF1";#N/A,#N/A,FALSE,"DEF2";#N/A,#N/A,FALSE,"DEF3"}</definedName>
    <definedName name="inv_financ_Mensal_desemb" localSheetId="15" hidden="1">{#N/A,#N/A,FALSE,"DEF1";#N/A,#N/A,FALSE,"DEF2";#N/A,#N/A,FALSE,"DEF3"}</definedName>
    <definedName name="inv_financ_Mensal_desemb" localSheetId="12" hidden="1">{#N/A,#N/A,FALSE,"DEF1";#N/A,#N/A,FALSE,"DEF2";#N/A,#N/A,FALSE,"DEF3"}</definedName>
    <definedName name="inv_financ_Mensal_desemb" localSheetId="38" hidden="1">{#N/A,#N/A,FALSE,"DEF1";#N/A,#N/A,FALSE,"DEF2";#N/A,#N/A,FALSE,"DEF3"}</definedName>
    <definedName name="inv_financ_Mensal_desemb" localSheetId="37" hidden="1">{#N/A,#N/A,FALSE,"DEF1";#N/A,#N/A,FALSE,"DEF2";#N/A,#N/A,FALSE,"DEF3"}</definedName>
    <definedName name="inv_financ_Mensal_desemb" localSheetId="36" hidden="1">{#N/A,#N/A,FALSE,"DEF1";#N/A,#N/A,FALSE,"DEF2";#N/A,#N/A,FALSE,"DEF3"}</definedName>
    <definedName name="inv_financ_Mensal_desemb" localSheetId="34" hidden="1">{#N/A,#N/A,FALSE,"DEF1";#N/A,#N/A,FALSE,"DEF2";#N/A,#N/A,FALSE,"DEF3"}</definedName>
    <definedName name="inv_financ_Mensal_desemb" localSheetId="35" hidden="1">{#N/A,#N/A,FALSE,"DEF1";#N/A,#N/A,FALSE,"DEF2";#N/A,#N/A,FALSE,"DEF3"}</definedName>
    <definedName name="inv_financ_Mensal_desemb" localSheetId="30" hidden="1">{#N/A,#N/A,FALSE,"DEF1";#N/A,#N/A,FALSE,"DEF2";#N/A,#N/A,FALSE,"DEF3"}</definedName>
    <definedName name="inv_financ_Mensal_desemb" hidden="1">{#N/A,#N/A,FALSE,"DEF1";#N/A,#N/A,FALSE,"DEF2";#N/A,#N/A,FALSE,"DEF3"}</definedName>
    <definedName name="invest">#REF!</definedName>
    <definedName name="InvJustificativas6" localSheetId="25" hidden="1">{"'REL CUSTODIF'!$B$1:$H$72"}</definedName>
    <definedName name="InvJustificativas6" localSheetId="16" hidden="1">{"'REL CUSTODIF'!$B$1:$H$72"}</definedName>
    <definedName name="InvJustificativas6" localSheetId="14" hidden="1">{"'REL CUSTODIF'!$B$1:$H$72"}</definedName>
    <definedName name="InvJustificativas6" localSheetId="13" hidden="1">{"'REL CUSTODIF'!$B$1:$H$72"}</definedName>
    <definedName name="InvJustificativas6" localSheetId="11" hidden="1">{"'REL CUSTODIF'!$B$1:$H$72"}</definedName>
    <definedName name="InvJustificativas6" localSheetId="10" hidden="1">{"'REL CUSTODIF'!$B$1:$H$72"}</definedName>
    <definedName name="InvJustificativas6" localSheetId="9" hidden="1">{"'REL CUSTODIF'!$B$1:$H$72"}</definedName>
    <definedName name="InvJustificativas6" localSheetId="8" hidden="1">{"'REL CUSTODIF'!$B$1:$H$72"}</definedName>
    <definedName name="InvJustificativas6" localSheetId="7" hidden="1">{"'REL CUSTODIF'!$B$1:$H$72"}</definedName>
    <definedName name="InvJustificativas6" localSheetId="33" hidden="1">{"'REL CUSTODIF'!$B$1:$H$72"}</definedName>
    <definedName name="InvJustificativas6" localSheetId="32" hidden="1">{"'REL CUSTODIF'!$B$1:$H$72"}</definedName>
    <definedName name="InvJustificativas6" localSheetId="31" hidden="1">{"'REL CUSTODIF'!$B$1:$H$72"}</definedName>
    <definedName name="InvJustificativas6" localSheetId="29" hidden="1">{"'REL CUSTODIF'!$B$1:$H$72"}</definedName>
    <definedName name="InvJustificativas6" localSheetId="28" hidden="1">{"'REL CUSTODIF'!$B$1:$H$72"}</definedName>
    <definedName name="InvJustificativas6" localSheetId="27" hidden="1">{"'REL CUSTODIF'!$B$1:$H$72"}</definedName>
    <definedName name="InvJustificativas6" localSheetId="24" hidden="1">{"'REL CUSTODIF'!$B$1:$H$72"}</definedName>
    <definedName name="InvJustificativas6" localSheetId="26" hidden="1">{"'REL CUSTODIF'!$B$1:$H$72"}</definedName>
    <definedName name="InvJustificativas6" localSheetId="23" hidden="1">{"'REL CUSTODIF'!$B$1:$H$72"}</definedName>
    <definedName name="InvJustificativas6" localSheetId="22" hidden="1">{"'REL CUSTODIF'!$B$1:$H$72"}</definedName>
    <definedName name="InvJustificativas6" localSheetId="19" hidden="1">{"'REL CUSTODIF'!$B$1:$H$72"}</definedName>
    <definedName name="InvJustificativas6" localSheetId="21" hidden="1">{"'REL CUSTODIF'!$B$1:$H$72"}</definedName>
    <definedName name="InvJustificativas6" localSheetId="20" hidden="1">{"'REL CUSTODIF'!$B$1:$H$72"}</definedName>
    <definedName name="InvJustificativas6" localSheetId="18" hidden="1">{"'REL CUSTODIF'!$B$1:$H$72"}</definedName>
    <definedName name="InvJustificativas6" localSheetId="17" hidden="1">{"'REL CUSTODIF'!$B$1:$H$72"}</definedName>
    <definedName name="InvJustificativas6" localSheetId="15" hidden="1">{"'REL CUSTODIF'!$B$1:$H$72"}</definedName>
    <definedName name="InvJustificativas6" localSheetId="12" hidden="1">{"'REL CUSTODIF'!$B$1:$H$72"}</definedName>
    <definedName name="InvJustificativas6" localSheetId="38" hidden="1">{"'REL CUSTODIF'!$B$1:$H$72"}</definedName>
    <definedName name="InvJustificativas6" localSheetId="37" hidden="1">{"'REL CUSTODIF'!$B$1:$H$72"}</definedName>
    <definedName name="InvJustificativas6" localSheetId="36" hidden="1">{"'REL CUSTODIF'!$B$1:$H$72"}</definedName>
    <definedName name="InvJustificativas6" localSheetId="34" hidden="1">{"'REL CUSTODIF'!$B$1:$H$72"}</definedName>
    <definedName name="InvJustificativas6" localSheetId="35" hidden="1">{"'REL CUSTODIF'!$B$1:$H$72"}</definedName>
    <definedName name="InvJustificativas6" localSheetId="30" hidden="1">{"'REL CUSTODIF'!$B$1:$H$72"}</definedName>
    <definedName name="InvJustificativas6" hidden="1">{"'REL CUSTODIF'!$B$1:$H$72"}</definedName>
    <definedName name="InvJustificativas9" localSheetId="25" hidden="1">{"'REL CUSTODIF'!$B$1:$H$72"}</definedName>
    <definedName name="InvJustificativas9" localSheetId="16" hidden="1">{"'REL CUSTODIF'!$B$1:$H$72"}</definedName>
    <definedName name="InvJustificativas9" localSheetId="14" hidden="1">{"'REL CUSTODIF'!$B$1:$H$72"}</definedName>
    <definedName name="InvJustificativas9" localSheetId="13" hidden="1">{"'REL CUSTODIF'!$B$1:$H$72"}</definedName>
    <definedName name="InvJustificativas9" localSheetId="11" hidden="1">{"'REL CUSTODIF'!$B$1:$H$72"}</definedName>
    <definedName name="InvJustificativas9" localSheetId="10" hidden="1">{"'REL CUSTODIF'!$B$1:$H$72"}</definedName>
    <definedName name="InvJustificativas9" localSheetId="9" hidden="1">{"'REL CUSTODIF'!$B$1:$H$72"}</definedName>
    <definedName name="InvJustificativas9" localSheetId="8" hidden="1">{"'REL CUSTODIF'!$B$1:$H$72"}</definedName>
    <definedName name="InvJustificativas9" localSheetId="7" hidden="1">{"'REL CUSTODIF'!$B$1:$H$72"}</definedName>
    <definedName name="InvJustificativas9" localSheetId="33" hidden="1">{"'REL CUSTODIF'!$B$1:$H$72"}</definedName>
    <definedName name="InvJustificativas9" localSheetId="32" hidden="1">{"'REL CUSTODIF'!$B$1:$H$72"}</definedName>
    <definedName name="InvJustificativas9" localSheetId="31" hidden="1">{"'REL CUSTODIF'!$B$1:$H$72"}</definedName>
    <definedName name="InvJustificativas9" localSheetId="29" hidden="1">{"'REL CUSTODIF'!$B$1:$H$72"}</definedName>
    <definedName name="InvJustificativas9" localSheetId="28" hidden="1">{"'REL CUSTODIF'!$B$1:$H$72"}</definedName>
    <definedName name="InvJustificativas9" localSheetId="27" hidden="1">{"'REL CUSTODIF'!$B$1:$H$72"}</definedName>
    <definedName name="InvJustificativas9" localSheetId="24" hidden="1">{"'REL CUSTODIF'!$B$1:$H$72"}</definedName>
    <definedName name="InvJustificativas9" localSheetId="26" hidden="1">{"'REL CUSTODIF'!$B$1:$H$72"}</definedName>
    <definedName name="InvJustificativas9" localSheetId="23" hidden="1">{"'REL CUSTODIF'!$B$1:$H$72"}</definedName>
    <definedName name="InvJustificativas9" localSheetId="22" hidden="1">{"'REL CUSTODIF'!$B$1:$H$72"}</definedName>
    <definedName name="InvJustificativas9" localSheetId="19" hidden="1">{"'REL CUSTODIF'!$B$1:$H$72"}</definedName>
    <definedName name="InvJustificativas9" localSheetId="21" hidden="1">{"'REL CUSTODIF'!$B$1:$H$72"}</definedName>
    <definedName name="InvJustificativas9" localSheetId="20" hidden="1">{"'REL CUSTODIF'!$B$1:$H$72"}</definedName>
    <definedName name="InvJustificativas9" localSheetId="18" hidden="1">{"'REL CUSTODIF'!$B$1:$H$72"}</definedName>
    <definedName name="InvJustificativas9" localSheetId="17" hidden="1">{"'REL CUSTODIF'!$B$1:$H$72"}</definedName>
    <definedName name="InvJustificativas9" localSheetId="15" hidden="1">{"'REL CUSTODIF'!$B$1:$H$72"}</definedName>
    <definedName name="InvJustificativas9" localSheetId="12" hidden="1">{"'REL CUSTODIF'!$B$1:$H$72"}</definedName>
    <definedName name="InvJustificativas9" localSheetId="38" hidden="1">{"'REL CUSTODIF'!$B$1:$H$72"}</definedName>
    <definedName name="InvJustificativas9" localSheetId="37" hidden="1">{"'REL CUSTODIF'!$B$1:$H$72"}</definedName>
    <definedName name="InvJustificativas9" localSheetId="36" hidden="1">{"'REL CUSTODIF'!$B$1:$H$72"}</definedName>
    <definedName name="InvJustificativas9" localSheetId="34" hidden="1">{"'REL CUSTODIF'!$B$1:$H$72"}</definedName>
    <definedName name="InvJustificativas9" localSheetId="35" hidden="1">{"'REL CUSTODIF'!$B$1:$H$72"}</definedName>
    <definedName name="InvJustificativas9" localSheetId="30" hidden="1">{"'REL CUSTODIF'!$B$1:$H$72"}</definedName>
    <definedName name="InvJustificativas9" hidden="1">{"'REL CUSTODIF'!$B$1:$H$72"}</definedName>
    <definedName name="IO">#REF!</definedName>
    <definedName name="IPIR">#REF!</definedName>
    <definedName name="IRP">#REF!</definedName>
    <definedName name="IRRF">#REF!</definedName>
    <definedName name="ISS">#REF!</definedName>
    <definedName name="ISS___0">#REF!</definedName>
    <definedName name="ISS___alíquota_de_Curitiba">#REF!</definedName>
    <definedName name="ITEM">#REF!</definedName>
    <definedName name="item_1">#REF!</definedName>
    <definedName name="Item_2">#REF!</definedName>
    <definedName name="item1">#REF!</definedName>
    <definedName name="ITEMFIS">#N/A</definedName>
    <definedName name="itens_parada">#REF!,#REF!,#REF!,#REF!,#REF!,#REF!,#REF!,#REF!,#REF!,#REF!,#REF!,#REF!,#REF!</definedName>
    <definedName name="itens_pre_pos">#REF!,#REF!,#REF!,#REF!,#REF!,#REF!,#REF!,#REF!,#REF!,#REF!,#REF!,#REF!,#REF!</definedName>
    <definedName name="IUO" localSheetId="25" hidden="1">{"'Quadro'!$A$4:$BG$78"}</definedName>
    <definedName name="IUO" localSheetId="16" hidden="1">{"'Quadro'!$A$4:$BG$78"}</definedName>
    <definedName name="IUO" localSheetId="14" hidden="1">{"'Quadro'!$A$4:$BG$78"}</definedName>
    <definedName name="IUO" localSheetId="13" hidden="1">{"'Quadro'!$A$4:$BG$78"}</definedName>
    <definedName name="IUO" localSheetId="11" hidden="1">{"'Quadro'!$A$4:$BG$78"}</definedName>
    <definedName name="IUO" localSheetId="10" hidden="1">{"'Quadro'!$A$4:$BG$78"}</definedName>
    <definedName name="IUO" localSheetId="9" hidden="1">{"'Quadro'!$A$4:$BG$78"}</definedName>
    <definedName name="IUO" localSheetId="8" hidden="1">{"'Quadro'!$A$4:$BG$78"}</definedName>
    <definedName name="IUO" localSheetId="7" hidden="1">{"'Quadro'!$A$4:$BG$78"}</definedName>
    <definedName name="IUO" localSheetId="33" hidden="1">{"'Quadro'!$A$4:$BG$78"}</definedName>
    <definedName name="IUO" localSheetId="32" hidden="1">{"'Quadro'!$A$4:$BG$78"}</definedName>
    <definedName name="IUO" localSheetId="31" hidden="1">{"'Quadro'!$A$4:$BG$78"}</definedName>
    <definedName name="IUO" localSheetId="29" hidden="1">{"'Quadro'!$A$4:$BG$78"}</definedName>
    <definedName name="IUO" localSheetId="28" hidden="1">{"'Quadro'!$A$4:$BG$78"}</definedName>
    <definedName name="IUO" localSheetId="27" hidden="1">{"'Quadro'!$A$4:$BG$78"}</definedName>
    <definedName name="IUO" localSheetId="24" hidden="1">{"'Quadro'!$A$4:$BG$78"}</definedName>
    <definedName name="IUO" localSheetId="26" hidden="1">{"'Quadro'!$A$4:$BG$78"}</definedName>
    <definedName name="IUO" localSheetId="23" hidden="1">{"'Quadro'!$A$4:$BG$78"}</definedName>
    <definedName name="IUO" localSheetId="22" hidden="1">{"'Quadro'!$A$4:$BG$78"}</definedName>
    <definedName name="IUO" localSheetId="19" hidden="1">{"'Quadro'!$A$4:$BG$78"}</definedName>
    <definedName name="IUO" localSheetId="21" hidden="1">{"'Quadro'!$A$4:$BG$78"}</definedName>
    <definedName name="IUO" localSheetId="20" hidden="1">{"'Quadro'!$A$4:$BG$78"}</definedName>
    <definedName name="IUO" localSheetId="18" hidden="1">{"'Quadro'!$A$4:$BG$78"}</definedName>
    <definedName name="IUO" localSheetId="17" hidden="1">{"'Quadro'!$A$4:$BG$78"}</definedName>
    <definedName name="IUO" localSheetId="15" hidden="1">{"'Quadro'!$A$4:$BG$78"}</definedName>
    <definedName name="IUO" localSheetId="12" hidden="1">{"'Quadro'!$A$4:$BG$78"}</definedName>
    <definedName name="IUO" localSheetId="38" hidden="1">{"'Quadro'!$A$4:$BG$78"}</definedName>
    <definedName name="IUO" localSheetId="37" hidden="1">{"'Quadro'!$A$4:$BG$78"}</definedName>
    <definedName name="IUO" localSheetId="36" hidden="1">{"'Quadro'!$A$4:$BG$78"}</definedName>
    <definedName name="IUO" localSheetId="34" hidden="1">{"'Quadro'!$A$4:$BG$78"}</definedName>
    <definedName name="IUO" localSheetId="35" hidden="1">{"'Quadro'!$A$4:$BG$78"}</definedName>
    <definedName name="IUO" localSheetId="30" hidden="1">{"'Quadro'!$A$4:$BG$78"}</definedName>
    <definedName name="IUO" hidden="1">{"'Quadro'!$A$4:$BG$78"}</definedName>
    <definedName name="IV">#REF!</definedName>
    <definedName name="j" localSheetId="1">#REF!</definedName>
    <definedName name="J">#N/A</definedName>
    <definedName name="Jan" localSheetId="25">'MC_SS 100'!DaysAndWeeks+DATE([0]!CalendárioYear,1,1)-WEEKDAY(DATE([0]!CalendárioYear,1,1),'MC_SS 100'!OpçãodeDiadaSemana)+1</definedName>
    <definedName name="Jan" localSheetId="16">'MC_SS 148'!DaysAndWeeks+DATE([0]!CalendárioYear,1,1)-WEEKDAY(DATE([0]!CalendárioYear,1,1),'MC_SS 148'!OpçãodeDiadaSemana)+1</definedName>
    <definedName name="Jan" localSheetId="14">'MC_SS 158'!DaysAndWeeks+DATE([0]!CalendárioYear,1,1)-WEEKDAY(DATE([0]!CalendárioYear,1,1),'MC_SS 158'!OpçãodeDiadaSemana)+1</definedName>
    <definedName name="Jan" localSheetId="13">'MC_SS 160'!DaysAndWeeks+DATE([0]!CalendárioYear,1,1)-WEEKDAY(DATE([0]!CalendárioYear,1,1),'MC_SS 160'!OpçãodeDiadaSemana)+1</definedName>
    <definedName name="Jan" localSheetId="11">'MC_SS 162'!DaysAndWeeks+DATE([0]!CalendárioYear,1,1)-WEEKDAY(DATE([0]!CalendárioYear,1,1),'MC_SS 162'!OpçãodeDiadaSemana)+1</definedName>
    <definedName name="Jan" localSheetId="10">'MC_SS 166'!DaysAndWeeks+DATE([0]!CalendárioYear,1,1)-WEEKDAY(DATE([0]!CalendárioYear,1,1),'MC_SS 166'!OpçãodeDiadaSemana)+1</definedName>
    <definedName name="Jan" localSheetId="9">'MC_SS 171'!DaysAndWeeks+DATE([0]!CalendárioYear,1,1)-WEEKDAY(DATE([0]!CalendárioYear,1,1),'MC_SS 171'!OpçãodeDiadaSemana)+1</definedName>
    <definedName name="Jan" localSheetId="8">'MC_SS 172'!DaysAndWeeks+DATE([0]!CalendárioYear,1,1)-WEEKDAY(DATE([0]!CalendárioYear,1,1),'MC_SS 172'!OpçãodeDiadaSemana)+1</definedName>
    <definedName name="Jan" localSheetId="7">'MC_SS 228'!DaysAndWeeks+DATE([0]!CalendárioYear,1,1)-WEEKDAY(DATE([0]!CalendárioYear,1,1),'MC_SS 228'!OpçãodeDiadaSemana)+1</definedName>
    <definedName name="Jan" localSheetId="33">'MC_SS 74'!DaysAndWeeks+DATE([0]!CalendárioYear,1,1)-WEEKDAY(DATE([0]!CalendárioYear,1,1),'MC_SS 74'!OpçãodeDiadaSemana)+1</definedName>
    <definedName name="Jan" localSheetId="32">'MC_SS 89'!DaysAndWeeks+DATE([0]!CalendárioYear,1,1)-WEEKDAY(DATE([0]!CalendárioYear,1,1),'MC_SS 89'!OpçãodeDiadaSemana)+1</definedName>
    <definedName name="Jan" localSheetId="31">'MC_SS 94'!DaysAndWeeks+DATE([0]!CalendárioYear,1,1)-WEEKDAY(DATE([0]!CalendárioYear,1,1),'MC_SS 94'!OpçãodeDiadaSemana)+1</definedName>
    <definedName name="Jan" localSheetId="29">'MC_SS 96'!DaysAndWeeks+DATE([0]!CalendárioYear,1,1)-WEEKDAY(DATE([0]!CalendárioYear,1,1),'MC_SS 96'!OpçãodeDiadaSemana)+1</definedName>
    <definedName name="Jan" localSheetId="28">'MC_SS 97'!DaysAndWeeks+DATE([0]!CalendárioYear,1,1)-WEEKDAY(DATE([0]!CalendárioYear,1,1),'MC_SS 97'!OpçãodeDiadaSemana)+1</definedName>
    <definedName name="Jan" localSheetId="27">'MC_SS 98'!DaysAndWeeks+DATE([0]!CalendárioYear,1,1)-WEEKDAY(DATE([0]!CalendárioYear,1,1),'MC_SS 98'!OpçãodeDiadaSemana)+1</definedName>
    <definedName name="Jan" localSheetId="24">MC_SS_103!DaysAndWeeks+DATE([0]!CalendárioYear,1,1)-WEEKDAY(DATE([0]!CalendárioYear,1,1),MC_SS_103!OpçãodeDiadaSemana)+1</definedName>
    <definedName name="Jan" localSheetId="26">MC_SS_109!DaysAndWeeks+DATE(CalendárioYear,1,1)-WEEKDAY(DATE(CalendárioYear,1,1),MC_SS_109!OpçãodeDiadaSemana)+1</definedName>
    <definedName name="Jan" localSheetId="23">MC_SS_110!DaysAndWeeks+DATE([0]!CalendárioYear,1,1)-WEEKDAY(DATE([0]!CalendárioYear,1,1),MC_SS_110!OpçãodeDiadaSemana)+1</definedName>
    <definedName name="Jan" localSheetId="22">MC_SS_126!DaysAndWeeks+DATE([0]!CalendárioYear,1,1)-WEEKDAY(DATE([0]!CalendárioYear,1,1),MC_SS_126!OpçãodeDiadaSemana)+1</definedName>
    <definedName name="Jan" localSheetId="19">MC_SS_132_2025!DaysAndWeeks+DATE([0]!CalendárioYear,1,1)-WEEKDAY(DATE([0]!CalendárioYear,1,1),MC_SS_132_2025!OpçãodeDiadaSemana)+1</definedName>
    <definedName name="Jan" localSheetId="21">MC_SS_132_2026!DaysAndWeeks+DATE([0]!CalendárioYear,1,1)-WEEKDAY(DATE([0]!CalendárioYear,1,1),MC_SS_132_2026!OpçãodeDiadaSemana)+1</definedName>
    <definedName name="Jan" localSheetId="20">MC_SS_133!DaysAndWeeks+DATE([0]!CalendárioYear,1,1)-WEEKDAY(DATE([0]!CalendárioYear,1,1),MC_SS_133!OpçãodeDiadaSemana)+1</definedName>
    <definedName name="Jan" localSheetId="18">MC_SS_135!DaysAndWeeks+DATE([0]!CalendárioYear,1,1)-WEEKDAY(DATE([0]!CalendárioYear,1,1),MC_SS_135!OpçãodeDiadaSemana)+1</definedName>
    <definedName name="Jan" localSheetId="17">MC_SS_136!DaysAndWeeks+DATE([0]!CalendárioYear,1,1)-WEEKDAY(DATE([0]!CalendárioYear,1,1),MC_SS_136!OpçãodeDiadaSemana)+1</definedName>
    <definedName name="Jan" localSheetId="15">MC_SS_157!DaysAndWeeks+DATE([0]!CalendárioYear,1,1)-WEEKDAY(DATE([0]!CalendárioYear,1,1),MC_SS_157!OpçãodeDiadaSemana)+1</definedName>
    <definedName name="Jan" localSheetId="12">MC_SS_160!DaysAndWeeks+DATE([0]!CalendárioYear,1,1)-WEEKDAY(DATE([0]!CalendárioYear,1,1),MC_SS_160!OpçãodeDiadaSemana)+1</definedName>
    <definedName name="Jan" localSheetId="38">MC_SS_39!DaysAndWeeks+DATE([0]!CalendárioYear,1,1)-WEEKDAY(DATE([0]!CalendárioYear,1,1),MC_SS_39!OpçãodeDiadaSemana)+1</definedName>
    <definedName name="Jan" localSheetId="37">MC_SS_44!DaysAndWeeks+DATE([0]!CalendárioYear,1,1)-WEEKDAY(DATE([0]!CalendárioYear,1,1),MC_SS_44!OpçãodeDiadaSemana)+1</definedName>
    <definedName name="Jan" localSheetId="36">MC_SS_45!DaysAndWeeks+DATE([0]!CalendárioYear,1,1)-WEEKDAY(DATE([0]!CalendárioYear,1,1),MC_SS_45!OpçãodeDiadaSemana)+1</definedName>
    <definedName name="Jan" localSheetId="34">MC_SS_63!DaysAndWeeks+DATE([0]!CalendárioYear,1,1)-WEEKDAY(DATE([0]!CalendárioYear,1,1),MC_SS_63!OpçãodeDiadaSemana)+1</definedName>
    <definedName name="Jan" localSheetId="35">MC_SS_66!DaysAndWeeks+DATE([0]!CalendárioYear,1,1)-WEEKDAY(DATE([0]!CalendárioYear,1,1),MC_SS_66!OpçãodeDiadaSemana)+1</definedName>
    <definedName name="Jan" localSheetId="30">MC_SS_90!DaysAndWeeks+DATE([0]!CalendárioYear,1,1)-WEEKDAY(DATE([0]!CalendárioYear,1,1),MC_SS_90!OpçãodeDiadaSemana)+1</definedName>
    <definedName name="Jan">DaysAndWeeks+DATE(CalendárioYear,1,1)-WEEKDAY(DATE(CalendárioYear,1,1),OpçãodeDiadaSemana)+1</definedName>
    <definedName name="JANEIRO2003" localSheetId="25" hidden="1">{#N/A,#N/A,TRUE,"Serviços"}</definedName>
    <definedName name="JANEIRO2003" localSheetId="16" hidden="1">{#N/A,#N/A,TRUE,"Serviços"}</definedName>
    <definedName name="JANEIRO2003" localSheetId="14" hidden="1">{#N/A,#N/A,TRUE,"Serviços"}</definedName>
    <definedName name="JANEIRO2003" localSheetId="13" hidden="1">{#N/A,#N/A,TRUE,"Serviços"}</definedName>
    <definedName name="JANEIRO2003" localSheetId="11" hidden="1">{#N/A,#N/A,TRUE,"Serviços"}</definedName>
    <definedName name="JANEIRO2003" localSheetId="10" hidden="1">{#N/A,#N/A,TRUE,"Serviços"}</definedName>
    <definedName name="JANEIRO2003" localSheetId="9" hidden="1">{#N/A,#N/A,TRUE,"Serviços"}</definedName>
    <definedName name="JANEIRO2003" localSheetId="8" hidden="1">{#N/A,#N/A,TRUE,"Serviços"}</definedName>
    <definedName name="JANEIRO2003" localSheetId="7" hidden="1">{#N/A,#N/A,TRUE,"Serviços"}</definedName>
    <definedName name="JANEIRO2003" localSheetId="33" hidden="1">{#N/A,#N/A,TRUE,"Serviços"}</definedName>
    <definedName name="JANEIRO2003" localSheetId="32" hidden="1">{#N/A,#N/A,TRUE,"Serviços"}</definedName>
    <definedName name="JANEIRO2003" localSheetId="31" hidden="1">{#N/A,#N/A,TRUE,"Serviços"}</definedName>
    <definedName name="JANEIRO2003" localSheetId="29" hidden="1">{#N/A,#N/A,TRUE,"Serviços"}</definedName>
    <definedName name="JANEIRO2003" localSheetId="28" hidden="1">{#N/A,#N/A,TRUE,"Serviços"}</definedName>
    <definedName name="JANEIRO2003" localSheetId="27" hidden="1">{#N/A,#N/A,TRUE,"Serviços"}</definedName>
    <definedName name="JANEIRO2003" localSheetId="24" hidden="1">{#N/A,#N/A,TRUE,"Serviços"}</definedName>
    <definedName name="JANEIRO2003" localSheetId="26" hidden="1">{#N/A,#N/A,TRUE,"Serviços"}</definedName>
    <definedName name="JANEIRO2003" localSheetId="23" hidden="1">{#N/A,#N/A,TRUE,"Serviços"}</definedName>
    <definedName name="JANEIRO2003" localSheetId="22" hidden="1">{#N/A,#N/A,TRUE,"Serviços"}</definedName>
    <definedName name="JANEIRO2003" localSheetId="19" hidden="1">{#N/A,#N/A,TRUE,"Serviços"}</definedName>
    <definedName name="JANEIRO2003" localSheetId="21" hidden="1">{#N/A,#N/A,TRUE,"Serviços"}</definedName>
    <definedName name="JANEIRO2003" localSheetId="20" hidden="1">{#N/A,#N/A,TRUE,"Serviços"}</definedName>
    <definedName name="JANEIRO2003" localSheetId="18" hidden="1">{#N/A,#N/A,TRUE,"Serviços"}</definedName>
    <definedName name="JANEIRO2003" localSheetId="17" hidden="1">{#N/A,#N/A,TRUE,"Serviços"}</definedName>
    <definedName name="JANEIRO2003" localSheetId="15" hidden="1">{#N/A,#N/A,TRUE,"Serviços"}</definedName>
    <definedName name="JANEIRO2003" localSheetId="12" hidden="1">{#N/A,#N/A,TRUE,"Serviços"}</definedName>
    <definedName name="JANEIRO2003" localSheetId="38" hidden="1">{#N/A,#N/A,TRUE,"Serviços"}</definedName>
    <definedName name="JANEIRO2003" localSheetId="37" hidden="1">{#N/A,#N/A,TRUE,"Serviços"}</definedName>
    <definedName name="JANEIRO2003" localSheetId="36" hidden="1">{#N/A,#N/A,TRUE,"Serviços"}</definedName>
    <definedName name="JANEIRO2003" localSheetId="34" hidden="1">{#N/A,#N/A,TRUE,"Serviços"}</definedName>
    <definedName name="JANEIRO2003" localSheetId="35" hidden="1">{#N/A,#N/A,TRUE,"Serviços"}</definedName>
    <definedName name="JANEIRO2003" localSheetId="30" hidden="1">{#N/A,#N/A,TRUE,"Serviços"}</definedName>
    <definedName name="JANEIRO2003" hidden="1">{#N/A,#N/A,TRUE,"Serviços"}</definedName>
    <definedName name="JanelaDataInício">#REF!</definedName>
    <definedName name="jçkj" localSheetId="25" hidden="1">{"'CptDifn'!$AA$32:$AG$32"}</definedName>
    <definedName name="jçkj" localSheetId="16" hidden="1">{"'CptDifn'!$AA$32:$AG$32"}</definedName>
    <definedName name="jçkj" localSheetId="14" hidden="1">{"'CptDifn'!$AA$32:$AG$32"}</definedName>
    <definedName name="jçkj" localSheetId="13" hidden="1">{"'CptDifn'!$AA$32:$AG$32"}</definedName>
    <definedName name="jçkj" localSheetId="11" hidden="1">{"'CptDifn'!$AA$32:$AG$32"}</definedName>
    <definedName name="jçkj" localSheetId="10" hidden="1">{"'CptDifn'!$AA$32:$AG$32"}</definedName>
    <definedName name="jçkj" localSheetId="9" hidden="1">{"'CptDifn'!$AA$32:$AG$32"}</definedName>
    <definedName name="jçkj" localSheetId="8" hidden="1">{"'CptDifn'!$AA$32:$AG$32"}</definedName>
    <definedName name="jçkj" localSheetId="7" hidden="1">{"'CptDifn'!$AA$32:$AG$32"}</definedName>
    <definedName name="jçkj" localSheetId="33" hidden="1">{"'CptDifn'!$AA$32:$AG$32"}</definedName>
    <definedName name="jçkj" localSheetId="32" hidden="1">{"'CptDifn'!$AA$32:$AG$32"}</definedName>
    <definedName name="jçkj" localSheetId="31" hidden="1">{"'CptDifn'!$AA$32:$AG$32"}</definedName>
    <definedName name="jçkj" localSheetId="29" hidden="1">{"'CptDifn'!$AA$32:$AG$32"}</definedName>
    <definedName name="jçkj" localSheetId="28" hidden="1">{"'CptDifn'!$AA$32:$AG$32"}</definedName>
    <definedName name="jçkj" localSheetId="27" hidden="1">{"'CptDifn'!$AA$32:$AG$32"}</definedName>
    <definedName name="jçkj" localSheetId="24" hidden="1">{"'CptDifn'!$AA$32:$AG$32"}</definedName>
    <definedName name="jçkj" localSheetId="26" hidden="1">{"'CptDifn'!$AA$32:$AG$32"}</definedName>
    <definedName name="jçkj" localSheetId="23" hidden="1">{"'CptDifn'!$AA$32:$AG$32"}</definedName>
    <definedName name="jçkj" localSheetId="22" hidden="1">{"'CptDifn'!$AA$32:$AG$32"}</definedName>
    <definedName name="jçkj" localSheetId="19" hidden="1">{"'CptDifn'!$AA$32:$AG$32"}</definedName>
    <definedName name="jçkj" localSheetId="21" hidden="1">{"'CptDifn'!$AA$32:$AG$32"}</definedName>
    <definedName name="jçkj" localSheetId="20" hidden="1">{"'CptDifn'!$AA$32:$AG$32"}</definedName>
    <definedName name="jçkj" localSheetId="18" hidden="1">{"'CptDifn'!$AA$32:$AG$32"}</definedName>
    <definedName name="jçkj" localSheetId="17" hidden="1">{"'CptDifn'!$AA$32:$AG$32"}</definedName>
    <definedName name="jçkj" localSheetId="15" hidden="1">{"'CptDifn'!$AA$32:$AG$32"}</definedName>
    <definedName name="jçkj" localSheetId="12" hidden="1">{"'CptDifn'!$AA$32:$AG$32"}</definedName>
    <definedName name="jçkj" localSheetId="38" hidden="1">{"'CptDifn'!$AA$32:$AG$32"}</definedName>
    <definedName name="jçkj" localSheetId="37" hidden="1">{"'CptDifn'!$AA$32:$AG$32"}</definedName>
    <definedName name="jçkj" localSheetId="36" hidden="1">{"'CptDifn'!$AA$32:$AG$32"}</definedName>
    <definedName name="jçkj" localSheetId="34" hidden="1">{"'CptDifn'!$AA$32:$AG$32"}</definedName>
    <definedName name="jçkj" localSheetId="35" hidden="1">{"'CptDifn'!$AA$32:$AG$32"}</definedName>
    <definedName name="jçkj" localSheetId="30" hidden="1">{"'CptDifn'!$AA$32:$AG$32"}</definedName>
    <definedName name="jçkj" hidden="1">{"'CptDifn'!$AA$32:$AG$32"}</definedName>
    <definedName name="JELE">#REF!</definedName>
    <definedName name="jjj">#REF!</definedName>
    <definedName name="jjjj">#REF!</definedName>
    <definedName name="jk">#REF!</definedName>
    <definedName name="JMEC">#REF!</definedName>
    <definedName name="joca">#REF!</definedName>
    <definedName name="jornadaeng">#REF!</definedName>
    <definedName name="JORNADAMES">#REF!</definedName>
    <definedName name="JORNADAMESESP">#REF!</definedName>
    <definedName name="JP">#REF!</definedName>
    <definedName name="jryhjtry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ca">#REF!</definedName>
    <definedName name="jujk" localSheetId="25" hidden="1">{#N/A,#N/A,FALSE,"PCOL"}</definedName>
    <definedName name="jujk" localSheetId="16" hidden="1">{#N/A,#N/A,FALSE,"PCOL"}</definedName>
    <definedName name="jujk" localSheetId="14" hidden="1">{#N/A,#N/A,FALSE,"PCOL"}</definedName>
    <definedName name="jujk" localSheetId="13" hidden="1">{#N/A,#N/A,FALSE,"PCOL"}</definedName>
    <definedName name="jujk" localSheetId="11" hidden="1">{#N/A,#N/A,FALSE,"PCOL"}</definedName>
    <definedName name="jujk" localSheetId="10" hidden="1">{#N/A,#N/A,FALSE,"PCOL"}</definedName>
    <definedName name="jujk" localSheetId="9" hidden="1">{#N/A,#N/A,FALSE,"PCOL"}</definedName>
    <definedName name="jujk" localSheetId="8" hidden="1">{#N/A,#N/A,FALSE,"PCOL"}</definedName>
    <definedName name="jujk" localSheetId="7" hidden="1">{#N/A,#N/A,FALSE,"PCOL"}</definedName>
    <definedName name="jujk" localSheetId="33" hidden="1">{#N/A,#N/A,FALSE,"PCOL"}</definedName>
    <definedName name="jujk" localSheetId="32" hidden="1">{#N/A,#N/A,FALSE,"PCOL"}</definedName>
    <definedName name="jujk" localSheetId="31" hidden="1">{#N/A,#N/A,FALSE,"PCOL"}</definedName>
    <definedName name="jujk" localSheetId="29" hidden="1">{#N/A,#N/A,FALSE,"PCOL"}</definedName>
    <definedName name="jujk" localSheetId="28" hidden="1">{#N/A,#N/A,FALSE,"PCOL"}</definedName>
    <definedName name="jujk" localSheetId="27" hidden="1">{#N/A,#N/A,FALSE,"PCOL"}</definedName>
    <definedName name="jujk" localSheetId="24" hidden="1">{#N/A,#N/A,FALSE,"PCOL"}</definedName>
    <definedName name="jujk" localSheetId="26" hidden="1">{#N/A,#N/A,FALSE,"PCOL"}</definedName>
    <definedName name="jujk" localSheetId="23" hidden="1">{#N/A,#N/A,FALSE,"PCOL"}</definedName>
    <definedName name="jujk" localSheetId="22" hidden="1">{#N/A,#N/A,FALSE,"PCOL"}</definedName>
    <definedName name="jujk" localSheetId="19" hidden="1">{#N/A,#N/A,FALSE,"PCOL"}</definedName>
    <definedName name="jujk" localSheetId="21" hidden="1">{#N/A,#N/A,FALSE,"PCOL"}</definedName>
    <definedName name="jujk" localSheetId="20" hidden="1">{#N/A,#N/A,FALSE,"PCOL"}</definedName>
    <definedName name="jujk" localSheetId="18" hidden="1">{#N/A,#N/A,FALSE,"PCOL"}</definedName>
    <definedName name="jujk" localSheetId="17" hidden="1">{#N/A,#N/A,FALSE,"PCOL"}</definedName>
    <definedName name="jujk" localSheetId="15" hidden="1">{#N/A,#N/A,FALSE,"PCOL"}</definedName>
    <definedName name="jujk" localSheetId="12" hidden="1">{#N/A,#N/A,FALSE,"PCOL"}</definedName>
    <definedName name="jujk" localSheetId="38" hidden="1">{#N/A,#N/A,FALSE,"PCOL"}</definedName>
    <definedName name="jujk" localSheetId="37" hidden="1">{#N/A,#N/A,FALSE,"PCOL"}</definedName>
    <definedName name="jujk" localSheetId="36" hidden="1">{#N/A,#N/A,FALSE,"PCOL"}</definedName>
    <definedName name="jujk" localSheetId="34" hidden="1">{#N/A,#N/A,FALSE,"PCOL"}</definedName>
    <definedName name="jujk" localSheetId="35" hidden="1">{#N/A,#N/A,FALSE,"PCOL"}</definedName>
    <definedName name="jujk" localSheetId="30" hidden="1">{#N/A,#N/A,FALSE,"PCOL"}</definedName>
    <definedName name="jujk" hidden="1">{#N/A,#N/A,FALSE,"PCOL"}</definedName>
    <definedName name="Jul" localSheetId="25">'MC_SS 100'!DaysAndWeeks+DATE([0]!CalendárioYear,7,1)-WEEKDAY(DATE([0]!CalendárioYear,7,1),'MC_SS 100'!OpçãodeDiadaSemana)+1</definedName>
    <definedName name="Jul" localSheetId="16">'MC_SS 148'!DaysAndWeeks+DATE([0]!CalendárioYear,7,1)-WEEKDAY(DATE([0]!CalendárioYear,7,1),'MC_SS 148'!OpçãodeDiadaSemana)+1</definedName>
    <definedName name="Jul" localSheetId="14">'MC_SS 158'!DaysAndWeeks+DATE([0]!CalendárioYear,7,1)-WEEKDAY(DATE([0]!CalendárioYear,7,1),'MC_SS 158'!OpçãodeDiadaSemana)+1</definedName>
    <definedName name="Jul" localSheetId="13">'MC_SS 160'!DaysAndWeeks+DATE([0]!CalendárioYear,7,1)-WEEKDAY(DATE([0]!CalendárioYear,7,1),'MC_SS 160'!OpçãodeDiadaSemana)+1</definedName>
    <definedName name="Jul" localSheetId="11">'MC_SS 162'!DaysAndWeeks+DATE([0]!CalendárioYear,7,1)-WEEKDAY(DATE([0]!CalendárioYear,7,1),'MC_SS 162'!OpçãodeDiadaSemana)+1</definedName>
    <definedName name="Jul" localSheetId="10">'MC_SS 166'!DaysAndWeeks+DATE([0]!CalendárioYear,7,1)-WEEKDAY(DATE([0]!CalendárioYear,7,1),'MC_SS 166'!OpçãodeDiadaSemana)+1</definedName>
    <definedName name="Jul" localSheetId="9">'MC_SS 171'!DaysAndWeeks+DATE([0]!CalendárioYear,7,1)-WEEKDAY(DATE([0]!CalendárioYear,7,1),'MC_SS 171'!OpçãodeDiadaSemana)+1</definedName>
    <definedName name="Jul" localSheetId="8">'MC_SS 172'!DaysAndWeeks+DATE([0]!CalendárioYear,7,1)-WEEKDAY(DATE([0]!CalendárioYear,7,1),'MC_SS 172'!OpçãodeDiadaSemana)+1</definedName>
    <definedName name="Jul" localSheetId="7">'MC_SS 228'!DaysAndWeeks+DATE([0]!CalendárioYear,7,1)-WEEKDAY(DATE([0]!CalendárioYear,7,1),'MC_SS 228'!OpçãodeDiadaSemana)+1</definedName>
    <definedName name="Jul" localSheetId="33">'MC_SS 74'!DaysAndWeeks+DATE([0]!CalendárioYear,7,1)-WEEKDAY(DATE([0]!CalendárioYear,7,1),'MC_SS 74'!OpçãodeDiadaSemana)+1</definedName>
    <definedName name="Jul" localSheetId="32">'MC_SS 89'!DaysAndWeeks+DATE([0]!CalendárioYear,7,1)-WEEKDAY(DATE([0]!CalendárioYear,7,1),'MC_SS 89'!OpçãodeDiadaSemana)+1</definedName>
    <definedName name="Jul" localSheetId="31">'MC_SS 94'!DaysAndWeeks+DATE([0]!CalendárioYear,7,1)-WEEKDAY(DATE([0]!CalendárioYear,7,1),'MC_SS 94'!OpçãodeDiadaSemana)+1</definedName>
    <definedName name="Jul" localSheetId="29">'MC_SS 96'!DaysAndWeeks+DATE([0]!CalendárioYear,7,1)-WEEKDAY(DATE([0]!CalendárioYear,7,1),'MC_SS 96'!OpçãodeDiadaSemana)+1</definedName>
    <definedName name="Jul" localSheetId="28">'MC_SS 97'!DaysAndWeeks+DATE([0]!CalendárioYear,7,1)-WEEKDAY(DATE([0]!CalendárioYear,7,1),'MC_SS 97'!OpçãodeDiadaSemana)+1</definedName>
    <definedName name="Jul" localSheetId="27">'MC_SS 98'!DaysAndWeeks+DATE([0]!CalendárioYear,7,1)-WEEKDAY(DATE([0]!CalendárioYear,7,1),'MC_SS 98'!OpçãodeDiadaSemana)+1</definedName>
    <definedName name="Jul" localSheetId="24">MC_SS_103!DaysAndWeeks+DATE([0]!CalendárioYear,7,1)-WEEKDAY(DATE([0]!CalendárioYear,7,1),MC_SS_103!OpçãodeDiadaSemana)+1</definedName>
    <definedName name="Jul" localSheetId="26">MC_SS_109!DaysAndWeeks+DATE(CalendárioYear,7,1)-WEEKDAY(DATE(CalendárioYear,7,1),MC_SS_109!OpçãodeDiadaSemana)+1</definedName>
    <definedName name="Jul" localSheetId="23">MC_SS_110!DaysAndWeeks+DATE([0]!CalendárioYear,7,1)-WEEKDAY(DATE([0]!CalendárioYear,7,1),MC_SS_110!OpçãodeDiadaSemana)+1</definedName>
    <definedName name="Jul" localSheetId="22">MC_SS_126!DaysAndWeeks+DATE([0]!CalendárioYear,7,1)-WEEKDAY(DATE([0]!CalendárioYear,7,1),MC_SS_126!OpçãodeDiadaSemana)+1</definedName>
    <definedName name="Jul" localSheetId="19">MC_SS_132_2025!DaysAndWeeks+DATE([0]!CalendárioYear,7,1)-WEEKDAY(DATE([0]!CalendárioYear,7,1),MC_SS_132_2025!OpçãodeDiadaSemana)+1</definedName>
    <definedName name="Jul" localSheetId="21">MC_SS_132_2026!DaysAndWeeks+DATE([0]!CalendárioYear,7,1)-WEEKDAY(DATE([0]!CalendárioYear,7,1),MC_SS_132_2026!OpçãodeDiadaSemana)+1</definedName>
    <definedName name="Jul" localSheetId="20">MC_SS_133!DaysAndWeeks+DATE([0]!CalendárioYear,7,1)-WEEKDAY(DATE([0]!CalendárioYear,7,1),MC_SS_133!OpçãodeDiadaSemana)+1</definedName>
    <definedName name="Jul" localSheetId="18">MC_SS_135!DaysAndWeeks+DATE([0]!CalendárioYear,7,1)-WEEKDAY(DATE([0]!CalendárioYear,7,1),MC_SS_135!OpçãodeDiadaSemana)+1</definedName>
    <definedName name="Jul" localSheetId="17">MC_SS_136!DaysAndWeeks+DATE([0]!CalendárioYear,7,1)-WEEKDAY(DATE([0]!CalendárioYear,7,1),MC_SS_136!OpçãodeDiadaSemana)+1</definedName>
    <definedName name="Jul" localSheetId="15">MC_SS_157!DaysAndWeeks+DATE([0]!CalendárioYear,7,1)-WEEKDAY(DATE([0]!CalendárioYear,7,1),MC_SS_157!OpçãodeDiadaSemana)+1</definedName>
    <definedName name="Jul" localSheetId="12">MC_SS_160!DaysAndWeeks+DATE([0]!CalendárioYear,7,1)-WEEKDAY(DATE([0]!CalendárioYear,7,1),MC_SS_160!OpçãodeDiadaSemana)+1</definedName>
    <definedName name="Jul" localSheetId="38">MC_SS_39!DaysAndWeeks+DATE([0]!CalendárioYear,7,1)-WEEKDAY(DATE([0]!CalendárioYear,7,1),MC_SS_39!OpçãodeDiadaSemana)+1</definedName>
    <definedName name="Jul" localSheetId="37">MC_SS_44!DaysAndWeeks+DATE([0]!CalendárioYear,7,1)-WEEKDAY(DATE([0]!CalendárioYear,7,1),MC_SS_44!OpçãodeDiadaSemana)+1</definedName>
    <definedName name="Jul" localSheetId="36">MC_SS_45!DaysAndWeeks+DATE([0]!CalendárioYear,7,1)-WEEKDAY(DATE([0]!CalendárioYear,7,1),MC_SS_45!OpçãodeDiadaSemana)+1</definedName>
    <definedName name="Jul" localSheetId="34">MC_SS_63!DaysAndWeeks+DATE([0]!CalendárioYear,7,1)-WEEKDAY(DATE([0]!CalendárioYear,7,1),MC_SS_63!OpçãodeDiadaSemana)+1</definedName>
    <definedName name="Jul" localSheetId="35">MC_SS_66!DaysAndWeeks+DATE([0]!CalendárioYear,7,1)-WEEKDAY(DATE([0]!CalendárioYear,7,1),MC_SS_66!OpçãodeDiadaSemana)+1</definedName>
    <definedName name="Jul" localSheetId="30">MC_SS_90!DaysAndWeeks+DATE([0]!CalendárioYear,7,1)-WEEKDAY(DATE([0]!CalendárioYear,7,1),MC_SS_90!OpçãodeDiadaSemana)+1</definedName>
    <definedName name="Jul">DaysAndWeeks+DATE(CalendárioYear,7,1)-WEEKDAY(DATE(CalendárioYear,7,1),OpçãodeDiadaSemana)+1</definedName>
    <definedName name="Julio" localSheetId="25" hidden="1">{"'CptDifn'!$AA$32:$AG$32"}</definedName>
    <definedName name="Julio" localSheetId="16" hidden="1">{"'CptDifn'!$AA$32:$AG$32"}</definedName>
    <definedName name="Julio" localSheetId="14" hidden="1">{"'CptDifn'!$AA$32:$AG$32"}</definedName>
    <definedName name="Julio" localSheetId="13" hidden="1">{"'CptDifn'!$AA$32:$AG$32"}</definedName>
    <definedName name="Julio" localSheetId="11" hidden="1">{"'CptDifn'!$AA$32:$AG$32"}</definedName>
    <definedName name="Julio" localSheetId="10" hidden="1">{"'CptDifn'!$AA$32:$AG$32"}</definedName>
    <definedName name="Julio" localSheetId="9" hidden="1">{"'CptDifn'!$AA$32:$AG$32"}</definedName>
    <definedName name="Julio" localSheetId="8" hidden="1">{"'CptDifn'!$AA$32:$AG$32"}</definedName>
    <definedName name="Julio" localSheetId="7" hidden="1">{"'CptDifn'!$AA$32:$AG$32"}</definedName>
    <definedName name="Julio" localSheetId="33" hidden="1">{"'CptDifn'!$AA$32:$AG$32"}</definedName>
    <definedName name="Julio" localSheetId="32" hidden="1">{"'CptDifn'!$AA$32:$AG$32"}</definedName>
    <definedName name="Julio" localSheetId="31" hidden="1">{"'CptDifn'!$AA$32:$AG$32"}</definedName>
    <definedName name="Julio" localSheetId="29" hidden="1">{"'CptDifn'!$AA$32:$AG$32"}</definedName>
    <definedName name="Julio" localSheetId="28" hidden="1">{"'CptDifn'!$AA$32:$AG$32"}</definedName>
    <definedName name="Julio" localSheetId="27" hidden="1">{"'CptDifn'!$AA$32:$AG$32"}</definedName>
    <definedName name="Julio" localSheetId="24" hidden="1">{"'CptDifn'!$AA$32:$AG$32"}</definedName>
    <definedName name="Julio" localSheetId="26" hidden="1">{"'CptDifn'!$AA$32:$AG$32"}</definedName>
    <definedName name="Julio" localSheetId="23" hidden="1">{"'CptDifn'!$AA$32:$AG$32"}</definedName>
    <definedName name="Julio" localSheetId="22" hidden="1">{"'CptDifn'!$AA$32:$AG$32"}</definedName>
    <definedName name="Julio" localSheetId="19" hidden="1">{"'CptDifn'!$AA$32:$AG$32"}</definedName>
    <definedName name="Julio" localSheetId="21" hidden="1">{"'CptDifn'!$AA$32:$AG$32"}</definedName>
    <definedName name="Julio" localSheetId="20" hidden="1">{"'CptDifn'!$AA$32:$AG$32"}</definedName>
    <definedName name="Julio" localSheetId="18" hidden="1">{"'CptDifn'!$AA$32:$AG$32"}</definedName>
    <definedName name="Julio" localSheetId="17" hidden="1">{"'CptDifn'!$AA$32:$AG$32"}</definedName>
    <definedName name="Julio" localSheetId="15" hidden="1">{"'CptDifn'!$AA$32:$AG$32"}</definedName>
    <definedName name="Julio" localSheetId="12" hidden="1">{"'CptDifn'!$AA$32:$AG$32"}</definedName>
    <definedName name="Julio" localSheetId="38" hidden="1">{"'CptDifn'!$AA$32:$AG$32"}</definedName>
    <definedName name="Julio" localSheetId="37" hidden="1">{"'CptDifn'!$AA$32:$AG$32"}</definedName>
    <definedName name="Julio" localSheetId="36" hidden="1">{"'CptDifn'!$AA$32:$AG$32"}</definedName>
    <definedName name="Julio" localSheetId="34" hidden="1">{"'CptDifn'!$AA$32:$AG$32"}</definedName>
    <definedName name="Julio" localSheetId="35" hidden="1">{"'CptDifn'!$AA$32:$AG$32"}</definedName>
    <definedName name="Julio" localSheetId="30" hidden="1">{"'CptDifn'!$AA$32:$AG$32"}</definedName>
    <definedName name="Julio" hidden="1">{"'CptDifn'!$AA$32:$AG$32"}</definedName>
    <definedName name="Jun" localSheetId="25">'MC_SS 100'!DaysAndWeeks+DATE([0]!CalendárioYear,6,1)-WEEKDAY(DATE([0]!CalendárioYear,6,1),'MC_SS 100'!OpçãodeDiadaSemana)+1</definedName>
    <definedName name="Jun" localSheetId="16">'MC_SS 148'!DaysAndWeeks+DATE([0]!CalendárioYear,6,1)-WEEKDAY(DATE([0]!CalendárioYear,6,1),'MC_SS 148'!OpçãodeDiadaSemana)+1</definedName>
    <definedName name="Jun" localSheetId="14">'MC_SS 158'!DaysAndWeeks+DATE([0]!CalendárioYear,6,1)-WEEKDAY(DATE([0]!CalendárioYear,6,1),'MC_SS 158'!OpçãodeDiadaSemana)+1</definedName>
    <definedName name="Jun" localSheetId="13">'MC_SS 160'!DaysAndWeeks+DATE([0]!CalendárioYear,6,1)-WEEKDAY(DATE([0]!CalendárioYear,6,1),'MC_SS 160'!OpçãodeDiadaSemana)+1</definedName>
    <definedName name="Jun" localSheetId="11">'MC_SS 162'!DaysAndWeeks+DATE([0]!CalendárioYear,6,1)-WEEKDAY(DATE([0]!CalendárioYear,6,1),'MC_SS 162'!OpçãodeDiadaSemana)+1</definedName>
    <definedName name="Jun" localSheetId="10">'MC_SS 166'!DaysAndWeeks+DATE([0]!CalendárioYear,6,1)-WEEKDAY(DATE([0]!CalendárioYear,6,1),'MC_SS 166'!OpçãodeDiadaSemana)+1</definedName>
    <definedName name="Jun" localSheetId="9">'MC_SS 171'!DaysAndWeeks+DATE([0]!CalendárioYear,6,1)-WEEKDAY(DATE([0]!CalendárioYear,6,1),'MC_SS 171'!OpçãodeDiadaSemana)+1</definedName>
    <definedName name="Jun" localSheetId="8">'MC_SS 172'!DaysAndWeeks+DATE([0]!CalendárioYear,6,1)-WEEKDAY(DATE([0]!CalendárioYear,6,1),'MC_SS 172'!OpçãodeDiadaSemana)+1</definedName>
    <definedName name="Jun" localSheetId="7">'MC_SS 228'!DaysAndWeeks+DATE([0]!CalendárioYear,6,1)-WEEKDAY(DATE([0]!CalendárioYear,6,1),'MC_SS 228'!OpçãodeDiadaSemana)+1</definedName>
    <definedName name="Jun" localSheetId="33">'MC_SS 74'!DaysAndWeeks+DATE([0]!CalendárioYear,6,1)-WEEKDAY(DATE([0]!CalendárioYear,6,1),'MC_SS 74'!OpçãodeDiadaSemana)+1</definedName>
    <definedName name="Jun" localSheetId="32">'MC_SS 89'!DaysAndWeeks+DATE([0]!CalendárioYear,6,1)-WEEKDAY(DATE([0]!CalendárioYear,6,1),'MC_SS 89'!OpçãodeDiadaSemana)+1</definedName>
    <definedName name="Jun" localSheetId="31">'MC_SS 94'!DaysAndWeeks+DATE([0]!CalendárioYear,6,1)-WEEKDAY(DATE([0]!CalendárioYear,6,1),'MC_SS 94'!OpçãodeDiadaSemana)+1</definedName>
    <definedName name="Jun" localSheetId="29">'MC_SS 96'!DaysAndWeeks+DATE([0]!CalendárioYear,6,1)-WEEKDAY(DATE([0]!CalendárioYear,6,1),'MC_SS 96'!OpçãodeDiadaSemana)+1</definedName>
    <definedName name="Jun" localSheetId="28">'MC_SS 97'!DaysAndWeeks+DATE([0]!CalendárioYear,6,1)-WEEKDAY(DATE([0]!CalendárioYear,6,1),'MC_SS 97'!OpçãodeDiadaSemana)+1</definedName>
    <definedName name="Jun" localSheetId="27">'MC_SS 98'!DaysAndWeeks+DATE([0]!CalendárioYear,6,1)-WEEKDAY(DATE([0]!CalendárioYear,6,1),'MC_SS 98'!OpçãodeDiadaSemana)+1</definedName>
    <definedName name="Jun" localSheetId="24">MC_SS_103!DaysAndWeeks+DATE([0]!CalendárioYear,6,1)-WEEKDAY(DATE([0]!CalendárioYear,6,1),MC_SS_103!OpçãodeDiadaSemana)+1</definedName>
    <definedName name="Jun" localSheetId="26">MC_SS_109!DaysAndWeeks+DATE(CalendárioYear,6,1)-WEEKDAY(DATE(CalendárioYear,6,1),MC_SS_109!OpçãodeDiadaSemana)+1</definedName>
    <definedName name="Jun" localSheetId="23">MC_SS_110!DaysAndWeeks+DATE([0]!CalendárioYear,6,1)-WEEKDAY(DATE([0]!CalendárioYear,6,1),MC_SS_110!OpçãodeDiadaSemana)+1</definedName>
    <definedName name="Jun" localSheetId="22">MC_SS_126!DaysAndWeeks+DATE([0]!CalendárioYear,6,1)-WEEKDAY(DATE([0]!CalendárioYear,6,1),MC_SS_126!OpçãodeDiadaSemana)+1</definedName>
    <definedName name="Jun" localSheetId="19">MC_SS_132_2025!DaysAndWeeks+DATE([0]!CalendárioYear,6,1)-WEEKDAY(DATE([0]!CalendárioYear,6,1),MC_SS_132_2025!OpçãodeDiadaSemana)+1</definedName>
    <definedName name="Jun" localSheetId="21">MC_SS_132_2026!DaysAndWeeks+DATE([0]!CalendárioYear,6,1)-WEEKDAY(DATE([0]!CalendárioYear,6,1),MC_SS_132_2026!OpçãodeDiadaSemana)+1</definedName>
    <definedName name="Jun" localSheetId="20">MC_SS_133!DaysAndWeeks+DATE([0]!CalendárioYear,6,1)-WEEKDAY(DATE([0]!CalendárioYear,6,1),MC_SS_133!OpçãodeDiadaSemana)+1</definedName>
    <definedName name="Jun" localSheetId="18">MC_SS_135!DaysAndWeeks+DATE([0]!CalendárioYear,6,1)-WEEKDAY(DATE([0]!CalendárioYear,6,1),MC_SS_135!OpçãodeDiadaSemana)+1</definedName>
    <definedName name="Jun" localSheetId="17">MC_SS_136!DaysAndWeeks+DATE([0]!CalendárioYear,6,1)-WEEKDAY(DATE([0]!CalendárioYear,6,1),MC_SS_136!OpçãodeDiadaSemana)+1</definedName>
    <definedName name="Jun" localSheetId="15">MC_SS_157!DaysAndWeeks+DATE([0]!CalendárioYear,6,1)-WEEKDAY(DATE([0]!CalendárioYear,6,1),MC_SS_157!OpçãodeDiadaSemana)+1</definedName>
    <definedName name="Jun" localSheetId="12">MC_SS_160!DaysAndWeeks+DATE([0]!CalendárioYear,6,1)-WEEKDAY(DATE([0]!CalendárioYear,6,1),MC_SS_160!OpçãodeDiadaSemana)+1</definedName>
    <definedName name="Jun" localSheetId="38">MC_SS_39!DaysAndWeeks+DATE([0]!CalendárioYear,6,1)-WEEKDAY(DATE([0]!CalendárioYear,6,1),MC_SS_39!OpçãodeDiadaSemana)+1</definedName>
    <definedName name="Jun" localSheetId="37">MC_SS_44!DaysAndWeeks+DATE([0]!CalendárioYear,6,1)-WEEKDAY(DATE([0]!CalendárioYear,6,1),MC_SS_44!OpçãodeDiadaSemana)+1</definedName>
    <definedName name="Jun" localSheetId="36">MC_SS_45!DaysAndWeeks+DATE([0]!CalendárioYear,6,1)-WEEKDAY(DATE([0]!CalendárioYear,6,1),MC_SS_45!OpçãodeDiadaSemana)+1</definedName>
    <definedName name="Jun" localSheetId="34">MC_SS_63!DaysAndWeeks+DATE([0]!CalendárioYear,6,1)-WEEKDAY(DATE([0]!CalendárioYear,6,1),MC_SS_63!OpçãodeDiadaSemana)+1</definedName>
    <definedName name="Jun" localSheetId="35">MC_SS_66!DaysAndWeeks+DATE([0]!CalendárioYear,6,1)-WEEKDAY(DATE([0]!CalendárioYear,6,1),MC_SS_66!OpçãodeDiadaSemana)+1</definedName>
    <definedName name="Jun" localSheetId="30">MC_SS_90!DaysAndWeeks+DATE([0]!CalendárioYear,6,1)-WEEKDAY(DATE([0]!CalendárioYear,6,1),MC_SS_90!OpçãodeDiadaSemana)+1</definedName>
    <definedName name="Jun">DaysAndWeeks+DATE(CalendárioYear,6,1)-WEEKDAY(DATE(CalendárioYear,6,1),OpçãodeDiadaSemana)+1</definedName>
    <definedName name="Jun_03">#REF!</definedName>
    <definedName name="juros">#REF!</definedName>
    <definedName name="jythjty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>#REF!</definedName>
    <definedName name="khtykfh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L">#REF!</definedName>
    <definedName name="kiuy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hgjk" localSheetId="25" hidden="1">{"'gráf jan00'!$A$1:$AK$41"}</definedName>
    <definedName name="kjhgjk" localSheetId="16" hidden="1">{"'gráf jan00'!$A$1:$AK$41"}</definedName>
    <definedName name="kjhgjk" localSheetId="14" hidden="1">{"'gráf jan00'!$A$1:$AK$41"}</definedName>
    <definedName name="kjhgjk" localSheetId="13" hidden="1">{"'gráf jan00'!$A$1:$AK$41"}</definedName>
    <definedName name="kjhgjk" localSheetId="11" hidden="1">{"'gráf jan00'!$A$1:$AK$41"}</definedName>
    <definedName name="kjhgjk" localSheetId="10" hidden="1">{"'gráf jan00'!$A$1:$AK$41"}</definedName>
    <definedName name="kjhgjk" localSheetId="9" hidden="1">{"'gráf jan00'!$A$1:$AK$41"}</definedName>
    <definedName name="kjhgjk" localSheetId="8" hidden="1">{"'gráf jan00'!$A$1:$AK$41"}</definedName>
    <definedName name="kjhgjk" localSheetId="7" hidden="1">{"'gráf jan00'!$A$1:$AK$41"}</definedName>
    <definedName name="kjhgjk" localSheetId="33" hidden="1">{"'gráf jan00'!$A$1:$AK$41"}</definedName>
    <definedName name="kjhgjk" localSheetId="32" hidden="1">{"'gráf jan00'!$A$1:$AK$41"}</definedName>
    <definedName name="kjhgjk" localSheetId="31" hidden="1">{"'gráf jan00'!$A$1:$AK$41"}</definedName>
    <definedName name="kjhgjk" localSheetId="29" hidden="1">{"'gráf jan00'!$A$1:$AK$41"}</definedName>
    <definedName name="kjhgjk" localSheetId="28" hidden="1">{"'gráf jan00'!$A$1:$AK$41"}</definedName>
    <definedName name="kjhgjk" localSheetId="27" hidden="1">{"'gráf jan00'!$A$1:$AK$41"}</definedName>
    <definedName name="kjhgjk" localSheetId="24" hidden="1">{"'gráf jan00'!$A$1:$AK$41"}</definedName>
    <definedName name="kjhgjk" localSheetId="26" hidden="1">{"'gráf jan00'!$A$1:$AK$41"}</definedName>
    <definedName name="kjhgjk" localSheetId="23" hidden="1">{"'gráf jan00'!$A$1:$AK$41"}</definedName>
    <definedName name="kjhgjk" localSheetId="22" hidden="1">{"'gráf jan00'!$A$1:$AK$41"}</definedName>
    <definedName name="kjhgjk" localSheetId="19" hidden="1">{"'gráf jan00'!$A$1:$AK$41"}</definedName>
    <definedName name="kjhgjk" localSheetId="21" hidden="1">{"'gráf jan00'!$A$1:$AK$41"}</definedName>
    <definedName name="kjhgjk" localSheetId="20" hidden="1">{"'gráf jan00'!$A$1:$AK$41"}</definedName>
    <definedName name="kjhgjk" localSheetId="18" hidden="1">{"'gráf jan00'!$A$1:$AK$41"}</definedName>
    <definedName name="kjhgjk" localSheetId="17" hidden="1">{"'gráf jan00'!$A$1:$AK$41"}</definedName>
    <definedName name="kjhgjk" localSheetId="15" hidden="1">{"'gráf jan00'!$A$1:$AK$41"}</definedName>
    <definedName name="kjhgjk" localSheetId="12" hidden="1">{"'gráf jan00'!$A$1:$AK$41"}</definedName>
    <definedName name="kjhgjk" localSheetId="38" hidden="1">{"'gráf jan00'!$A$1:$AK$41"}</definedName>
    <definedName name="kjhgjk" localSheetId="37" hidden="1">{"'gráf jan00'!$A$1:$AK$41"}</definedName>
    <definedName name="kjhgjk" localSheetId="36" hidden="1">{"'gráf jan00'!$A$1:$AK$41"}</definedName>
    <definedName name="kjhgjk" localSheetId="34" hidden="1">{"'gráf jan00'!$A$1:$AK$41"}</definedName>
    <definedName name="kjhgjk" localSheetId="35" hidden="1">{"'gráf jan00'!$A$1:$AK$41"}</definedName>
    <definedName name="kjhgjk" localSheetId="30" hidden="1">{"'gráf jan00'!$A$1:$AK$41"}</definedName>
    <definedName name="kjhgjk" hidden="1">{"'gráf jan00'!$A$1:$AK$41"}</definedName>
    <definedName name="kk">#REF!</definedName>
    <definedName name="kkk">#REF!</definedName>
    <definedName name="kkkk" localSheetId="25" hidden="1">{#N/A,#N/A,FALSE,"PCOL"}</definedName>
    <definedName name="kkkk" localSheetId="16" hidden="1">{#N/A,#N/A,FALSE,"PCOL"}</definedName>
    <definedName name="kkkk" localSheetId="14" hidden="1">{#N/A,#N/A,FALSE,"PCOL"}</definedName>
    <definedName name="kkkk" localSheetId="13" hidden="1">{#N/A,#N/A,FALSE,"PCOL"}</definedName>
    <definedName name="kkkk" localSheetId="11" hidden="1">{#N/A,#N/A,FALSE,"PCOL"}</definedName>
    <definedName name="kkkk" localSheetId="10" hidden="1">{#N/A,#N/A,FALSE,"PCOL"}</definedName>
    <definedName name="kkkk" localSheetId="9" hidden="1">{#N/A,#N/A,FALSE,"PCOL"}</definedName>
    <definedName name="kkkk" localSheetId="8" hidden="1">{#N/A,#N/A,FALSE,"PCOL"}</definedName>
    <definedName name="kkkk" localSheetId="7" hidden="1">{#N/A,#N/A,FALSE,"PCOL"}</definedName>
    <definedName name="kkkk" localSheetId="33" hidden="1">{#N/A,#N/A,FALSE,"PCOL"}</definedName>
    <definedName name="kkkk" localSheetId="32" hidden="1">{#N/A,#N/A,FALSE,"PCOL"}</definedName>
    <definedName name="kkkk" localSheetId="31" hidden="1">{#N/A,#N/A,FALSE,"PCOL"}</definedName>
    <definedName name="kkkk" localSheetId="29" hidden="1">{#N/A,#N/A,FALSE,"PCOL"}</definedName>
    <definedName name="kkkk" localSheetId="28" hidden="1">{#N/A,#N/A,FALSE,"PCOL"}</definedName>
    <definedName name="kkkk" localSheetId="27" hidden="1">{#N/A,#N/A,FALSE,"PCOL"}</definedName>
    <definedName name="kkkk" localSheetId="24" hidden="1">{#N/A,#N/A,FALSE,"PCOL"}</definedName>
    <definedName name="kkkk" localSheetId="26" hidden="1">{#N/A,#N/A,FALSE,"PCOL"}</definedName>
    <definedName name="kkkk" localSheetId="23" hidden="1">{#N/A,#N/A,FALSE,"PCOL"}</definedName>
    <definedName name="kkkk" localSheetId="22" hidden="1">{#N/A,#N/A,FALSE,"PCOL"}</definedName>
    <definedName name="kkkk" localSheetId="19" hidden="1">{#N/A,#N/A,FALSE,"PCOL"}</definedName>
    <definedName name="kkkk" localSheetId="21" hidden="1">{#N/A,#N/A,FALSE,"PCOL"}</definedName>
    <definedName name="kkkk" localSheetId="20" hidden="1">{#N/A,#N/A,FALSE,"PCOL"}</definedName>
    <definedName name="kkkk" localSheetId="18" hidden="1">{#N/A,#N/A,FALSE,"PCOL"}</definedName>
    <definedName name="kkkk" localSheetId="17" hidden="1">{#N/A,#N/A,FALSE,"PCOL"}</definedName>
    <definedName name="kkkk" localSheetId="15" hidden="1">{#N/A,#N/A,FALSE,"PCOL"}</definedName>
    <definedName name="kkkk" localSheetId="12" hidden="1">{#N/A,#N/A,FALSE,"PCOL"}</definedName>
    <definedName name="kkkk" localSheetId="38" hidden="1">{#N/A,#N/A,FALSE,"PCOL"}</definedName>
    <definedName name="kkkk" localSheetId="37" hidden="1">{#N/A,#N/A,FALSE,"PCOL"}</definedName>
    <definedName name="kkkk" localSheetId="36" hidden="1">{#N/A,#N/A,FALSE,"PCOL"}</definedName>
    <definedName name="kkkk" localSheetId="34" hidden="1">{#N/A,#N/A,FALSE,"PCOL"}</definedName>
    <definedName name="kkkk" localSheetId="35" hidden="1">{#N/A,#N/A,FALSE,"PCOL"}</definedName>
    <definedName name="kkkk" localSheetId="30" hidden="1">{#N/A,#N/A,FALSE,"PCOL"}</definedName>
    <definedName name="kkkk" hidden="1">{#N/A,#N/A,FALSE,"PCOL"}</definedName>
    <definedName name="KKKKK">#REF!</definedName>
    <definedName name="KL">#REF!</definedName>
    <definedName name="KM">#REF!</definedName>
    <definedName name="ko" localSheetId="25" hidden="1">{#N/A,#N/A,FALSE,"PCOL"}</definedName>
    <definedName name="ko" localSheetId="16" hidden="1">{#N/A,#N/A,FALSE,"PCOL"}</definedName>
    <definedName name="ko" localSheetId="14" hidden="1">{#N/A,#N/A,FALSE,"PCOL"}</definedName>
    <definedName name="ko" localSheetId="13" hidden="1">{#N/A,#N/A,FALSE,"PCOL"}</definedName>
    <definedName name="ko" localSheetId="11" hidden="1">{#N/A,#N/A,FALSE,"PCOL"}</definedName>
    <definedName name="ko" localSheetId="10" hidden="1">{#N/A,#N/A,FALSE,"PCOL"}</definedName>
    <definedName name="ko" localSheetId="9" hidden="1">{#N/A,#N/A,FALSE,"PCOL"}</definedName>
    <definedName name="ko" localSheetId="8" hidden="1">{#N/A,#N/A,FALSE,"PCOL"}</definedName>
    <definedName name="ko" localSheetId="7" hidden="1">{#N/A,#N/A,FALSE,"PCOL"}</definedName>
    <definedName name="ko" localSheetId="33" hidden="1">{#N/A,#N/A,FALSE,"PCOL"}</definedName>
    <definedName name="ko" localSheetId="32" hidden="1">{#N/A,#N/A,FALSE,"PCOL"}</definedName>
    <definedName name="ko" localSheetId="31" hidden="1">{#N/A,#N/A,FALSE,"PCOL"}</definedName>
    <definedName name="ko" localSheetId="29" hidden="1">{#N/A,#N/A,FALSE,"PCOL"}</definedName>
    <definedName name="ko" localSheetId="28" hidden="1">{#N/A,#N/A,FALSE,"PCOL"}</definedName>
    <definedName name="ko" localSheetId="27" hidden="1">{#N/A,#N/A,FALSE,"PCOL"}</definedName>
    <definedName name="ko" localSheetId="24" hidden="1">{#N/A,#N/A,FALSE,"PCOL"}</definedName>
    <definedName name="ko" localSheetId="26" hidden="1">{#N/A,#N/A,FALSE,"PCOL"}</definedName>
    <definedName name="ko" localSheetId="23" hidden="1">{#N/A,#N/A,FALSE,"PCOL"}</definedName>
    <definedName name="ko" localSheetId="22" hidden="1">{#N/A,#N/A,FALSE,"PCOL"}</definedName>
    <definedName name="ko" localSheetId="19" hidden="1">{#N/A,#N/A,FALSE,"PCOL"}</definedName>
    <definedName name="ko" localSheetId="21" hidden="1">{#N/A,#N/A,FALSE,"PCOL"}</definedName>
    <definedName name="ko" localSheetId="20" hidden="1">{#N/A,#N/A,FALSE,"PCOL"}</definedName>
    <definedName name="ko" localSheetId="18" hidden="1">{#N/A,#N/A,FALSE,"PCOL"}</definedName>
    <definedName name="ko" localSheetId="17" hidden="1">{#N/A,#N/A,FALSE,"PCOL"}</definedName>
    <definedName name="ko" localSheetId="15" hidden="1">{#N/A,#N/A,FALSE,"PCOL"}</definedName>
    <definedName name="ko" localSheetId="12" hidden="1">{#N/A,#N/A,FALSE,"PCOL"}</definedName>
    <definedName name="ko" localSheetId="38" hidden="1">{#N/A,#N/A,FALSE,"PCOL"}</definedName>
    <definedName name="ko" localSheetId="37" hidden="1">{#N/A,#N/A,FALSE,"PCOL"}</definedName>
    <definedName name="ko" localSheetId="36" hidden="1">{#N/A,#N/A,FALSE,"PCOL"}</definedName>
    <definedName name="ko" localSheetId="34" hidden="1">{#N/A,#N/A,FALSE,"PCOL"}</definedName>
    <definedName name="ko" localSheetId="35" hidden="1">{#N/A,#N/A,FALSE,"PCOL"}</definedName>
    <definedName name="ko" localSheetId="30" hidden="1">{#N/A,#N/A,FALSE,"PCOL"}</definedName>
    <definedName name="ko" hidden="1">{#N/A,#N/A,FALSE,"PCOL"}</definedName>
    <definedName name="KTABEQ">#N/A</definedName>
    <definedName name="KUB">#REF!</definedName>
    <definedName name="KUBADENSAD">#REF!</definedName>
    <definedName name="KUBDECANT">#REF!</definedName>
    <definedName name="kubsub">#REF!</definedName>
    <definedName name="kubus">#REF!</definedName>
    <definedName name="L_">#REF!</definedName>
    <definedName name="LA">#REF!</definedName>
    <definedName name="lab" localSheetId="25" hidden="1">{#N/A,#N/A,TRUE,"Serviços"}</definedName>
    <definedName name="lab" localSheetId="16" hidden="1">{#N/A,#N/A,TRUE,"Serviços"}</definedName>
    <definedName name="lab" localSheetId="14" hidden="1">{#N/A,#N/A,TRUE,"Serviços"}</definedName>
    <definedName name="lab" localSheetId="13" hidden="1">{#N/A,#N/A,TRUE,"Serviços"}</definedName>
    <definedName name="lab" localSheetId="11" hidden="1">{#N/A,#N/A,TRUE,"Serviços"}</definedName>
    <definedName name="lab" localSheetId="10" hidden="1">{#N/A,#N/A,TRUE,"Serviços"}</definedName>
    <definedName name="lab" localSheetId="9" hidden="1">{#N/A,#N/A,TRUE,"Serviços"}</definedName>
    <definedName name="lab" localSheetId="8" hidden="1">{#N/A,#N/A,TRUE,"Serviços"}</definedName>
    <definedName name="lab" localSheetId="7" hidden="1">{#N/A,#N/A,TRUE,"Serviços"}</definedName>
    <definedName name="lab" localSheetId="33" hidden="1">{#N/A,#N/A,TRUE,"Serviços"}</definedName>
    <definedName name="lab" localSheetId="32" hidden="1">{#N/A,#N/A,TRUE,"Serviços"}</definedName>
    <definedName name="lab" localSheetId="31" hidden="1">{#N/A,#N/A,TRUE,"Serviços"}</definedName>
    <definedName name="lab" localSheetId="29" hidden="1">{#N/A,#N/A,TRUE,"Serviços"}</definedName>
    <definedName name="lab" localSheetId="28" hidden="1">{#N/A,#N/A,TRUE,"Serviços"}</definedName>
    <definedName name="lab" localSheetId="27" hidden="1">{#N/A,#N/A,TRUE,"Serviços"}</definedName>
    <definedName name="lab" localSheetId="24" hidden="1">{#N/A,#N/A,TRUE,"Serviços"}</definedName>
    <definedName name="lab" localSheetId="26" hidden="1">{#N/A,#N/A,TRUE,"Serviços"}</definedName>
    <definedName name="lab" localSheetId="23" hidden="1">{#N/A,#N/A,TRUE,"Serviços"}</definedName>
    <definedName name="lab" localSheetId="22" hidden="1">{#N/A,#N/A,TRUE,"Serviços"}</definedName>
    <definedName name="lab" localSheetId="19" hidden="1">{#N/A,#N/A,TRUE,"Serviços"}</definedName>
    <definedName name="lab" localSheetId="21" hidden="1">{#N/A,#N/A,TRUE,"Serviços"}</definedName>
    <definedName name="lab" localSheetId="20" hidden="1">{#N/A,#N/A,TRUE,"Serviços"}</definedName>
    <definedName name="lab" localSheetId="18" hidden="1">{#N/A,#N/A,TRUE,"Serviços"}</definedName>
    <definedName name="lab" localSheetId="17" hidden="1">{#N/A,#N/A,TRUE,"Serviços"}</definedName>
    <definedName name="lab" localSheetId="15" hidden="1">{#N/A,#N/A,TRUE,"Serviços"}</definedName>
    <definedName name="lab" localSheetId="12" hidden="1">{#N/A,#N/A,TRUE,"Serviços"}</definedName>
    <definedName name="lab" localSheetId="38" hidden="1">{#N/A,#N/A,TRUE,"Serviços"}</definedName>
    <definedName name="lab" localSheetId="37" hidden="1">{#N/A,#N/A,TRUE,"Serviços"}</definedName>
    <definedName name="lab" localSheetId="36" hidden="1">{#N/A,#N/A,TRUE,"Serviços"}</definedName>
    <definedName name="lab" localSheetId="34" hidden="1">{#N/A,#N/A,TRUE,"Serviços"}</definedName>
    <definedName name="lab" localSheetId="35" hidden="1">{#N/A,#N/A,TRUE,"Serviços"}</definedName>
    <definedName name="lab" localSheetId="30" hidden="1">{#N/A,#N/A,TRUE,"Serviços"}</definedName>
    <definedName name="lab" hidden="1">{#N/A,#N/A,TRUE,"Serviços"}</definedName>
    <definedName name="LADO">#REF!</definedName>
    <definedName name="LAE">#REF!</definedName>
    <definedName name="LALA">#REF!</definedName>
    <definedName name="landscp">#REF!</definedName>
    <definedName name="LAPEL" localSheetId="25" hidden="1">{"'RR'!$A$2:$E$81"}</definedName>
    <definedName name="LAPEL" localSheetId="16" hidden="1">{"'RR'!$A$2:$E$81"}</definedName>
    <definedName name="LAPEL" localSheetId="14" hidden="1">{"'RR'!$A$2:$E$81"}</definedName>
    <definedName name="LAPEL" localSheetId="13" hidden="1">{"'RR'!$A$2:$E$81"}</definedName>
    <definedName name="LAPEL" localSheetId="11" hidden="1">{"'RR'!$A$2:$E$81"}</definedName>
    <definedName name="LAPEL" localSheetId="10" hidden="1">{"'RR'!$A$2:$E$81"}</definedName>
    <definedName name="LAPEL" localSheetId="9" hidden="1">{"'RR'!$A$2:$E$81"}</definedName>
    <definedName name="LAPEL" localSheetId="8" hidden="1">{"'RR'!$A$2:$E$81"}</definedName>
    <definedName name="LAPEL" localSheetId="7" hidden="1">{"'RR'!$A$2:$E$81"}</definedName>
    <definedName name="LAPEL" localSheetId="33" hidden="1">{"'RR'!$A$2:$E$81"}</definedName>
    <definedName name="LAPEL" localSheetId="32" hidden="1">{"'RR'!$A$2:$E$81"}</definedName>
    <definedName name="LAPEL" localSheetId="31" hidden="1">{"'RR'!$A$2:$E$81"}</definedName>
    <definedName name="LAPEL" localSheetId="29" hidden="1">{"'RR'!$A$2:$E$81"}</definedName>
    <definedName name="LAPEL" localSheetId="28" hidden="1">{"'RR'!$A$2:$E$81"}</definedName>
    <definedName name="LAPEL" localSheetId="27" hidden="1">{"'RR'!$A$2:$E$81"}</definedName>
    <definedName name="LAPEL" localSheetId="24" hidden="1">{"'RR'!$A$2:$E$81"}</definedName>
    <definedName name="LAPEL" localSheetId="26" hidden="1">{"'RR'!$A$2:$E$81"}</definedName>
    <definedName name="LAPEL" localSheetId="23" hidden="1">{"'RR'!$A$2:$E$81"}</definedName>
    <definedName name="LAPEL" localSheetId="22" hidden="1">{"'RR'!$A$2:$E$81"}</definedName>
    <definedName name="LAPEL" localSheetId="19" hidden="1">{"'RR'!$A$2:$E$81"}</definedName>
    <definedName name="LAPEL" localSheetId="21" hidden="1">{"'RR'!$A$2:$E$81"}</definedName>
    <definedName name="LAPEL" localSheetId="20" hidden="1">{"'RR'!$A$2:$E$81"}</definedName>
    <definedName name="LAPEL" localSheetId="18" hidden="1">{"'RR'!$A$2:$E$81"}</definedName>
    <definedName name="LAPEL" localSheetId="17" hidden="1">{"'RR'!$A$2:$E$81"}</definedName>
    <definedName name="LAPEL" localSheetId="15" hidden="1">{"'RR'!$A$2:$E$81"}</definedName>
    <definedName name="LAPEL" localSheetId="12" hidden="1">{"'RR'!$A$2:$E$81"}</definedName>
    <definedName name="LAPEL" localSheetId="38" hidden="1">{"'RR'!$A$2:$E$81"}</definedName>
    <definedName name="LAPEL" localSheetId="37" hidden="1">{"'RR'!$A$2:$E$81"}</definedName>
    <definedName name="LAPEL" localSheetId="36" hidden="1">{"'RR'!$A$2:$E$81"}</definedName>
    <definedName name="LAPEL" localSheetId="34" hidden="1">{"'RR'!$A$2:$E$81"}</definedName>
    <definedName name="LAPEL" localSheetId="35" hidden="1">{"'RR'!$A$2:$E$81"}</definedName>
    <definedName name="LAPEL" localSheetId="30" hidden="1">{"'RR'!$A$2:$E$81"}</definedName>
    <definedName name="LAPEL" hidden="1">{"'RR'!$A$2:$E$81"}</definedName>
    <definedName name="LARANJEIRAS">#REF!</definedName>
    <definedName name="LARG">#REF!</definedName>
    <definedName name="LarguraCanteiro">#REF!</definedName>
    <definedName name="LastPointx">#REF!</definedName>
    <definedName name="LastPointy">#REF!</definedName>
    <definedName name="LB">#REF!</definedName>
    <definedName name="lCliente">#REF!</definedName>
    <definedName name="LCV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D">#REF!</definedName>
    <definedName name="LE">#REF!</definedName>
    <definedName name="legal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IS">#REF!</definedName>
    <definedName name="LEIS___0">#REF!</definedName>
    <definedName name="leo" localSheetId="25" hidden="1">{"'CptDifn'!$AA$32:$AG$32"}</definedName>
    <definedName name="leo" localSheetId="16" hidden="1">{"'CptDifn'!$AA$32:$AG$32"}</definedName>
    <definedName name="leo" localSheetId="14" hidden="1">{"'CptDifn'!$AA$32:$AG$32"}</definedName>
    <definedName name="leo" localSheetId="13" hidden="1">{"'CptDifn'!$AA$32:$AG$32"}</definedName>
    <definedName name="leo" localSheetId="11" hidden="1">{"'CptDifn'!$AA$32:$AG$32"}</definedName>
    <definedName name="leo" localSheetId="10" hidden="1">{"'CptDifn'!$AA$32:$AG$32"}</definedName>
    <definedName name="leo" localSheetId="9" hidden="1">{"'CptDifn'!$AA$32:$AG$32"}</definedName>
    <definedName name="leo" localSheetId="8" hidden="1">{"'CptDifn'!$AA$32:$AG$32"}</definedName>
    <definedName name="leo" localSheetId="7" hidden="1">{"'CptDifn'!$AA$32:$AG$32"}</definedName>
    <definedName name="leo" localSheetId="33" hidden="1">{"'CptDifn'!$AA$32:$AG$32"}</definedName>
    <definedName name="leo" localSheetId="32" hidden="1">{"'CptDifn'!$AA$32:$AG$32"}</definedName>
    <definedName name="leo" localSheetId="31" hidden="1">{"'CptDifn'!$AA$32:$AG$32"}</definedName>
    <definedName name="leo" localSheetId="29" hidden="1">{"'CptDifn'!$AA$32:$AG$32"}</definedName>
    <definedName name="leo" localSheetId="28" hidden="1">{"'CptDifn'!$AA$32:$AG$32"}</definedName>
    <definedName name="leo" localSheetId="27" hidden="1">{"'CptDifn'!$AA$32:$AG$32"}</definedName>
    <definedName name="leo" localSheetId="24" hidden="1">{"'CptDifn'!$AA$32:$AG$32"}</definedName>
    <definedName name="leo" localSheetId="26" hidden="1">{"'CptDifn'!$AA$32:$AG$32"}</definedName>
    <definedName name="leo" localSheetId="23" hidden="1">{"'CptDifn'!$AA$32:$AG$32"}</definedName>
    <definedName name="leo" localSheetId="22" hidden="1">{"'CptDifn'!$AA$32:$AG$32"}</definedName>
    <definedName name="leo" localSheetId="19" hidden="1">{"'CptDifn'!$AA$32:$AG$32"}</definedName>
    <definedName name="leo" localSheetId="21" hidden="1">{"'CptDifn'!$AA$32:$AG$32"}</definedName>
    <definedName name="leo" localSheetId="20" hidden="1">{"'CptDifn'!$AA$32:$AG$32"}</definedName>
    <definedName name="leo" localSheetId="18" hidden="1">{"'CptDifn'!$AA$32:$AG$32"}</definedName>
    <definedName name="leo" localSheetId="17" hidden="1">{"'CptDifn'!$AA$32:$AG$32"}</definedName>
    <definedName name="leo" localSheetId="15" hidden="1">{"'CptDifn'!$AA$32:$AG$32"}</definedName>
    <definedName name="leo" localSheetId="12" hidden="1">{"'CptDifn'!$AA$32:$AG$32"}</definedName>
    <definedName name="leo" localSheetId="38" hidden="1">{"'CptDifn'!$AA$32:$AG$32"}</definedName>
    <definedName name="leo" localSheetId="37" hidden="1">{"'CptDifn'!$AA$32:$AG$32"}</definedName>
    <definedName name="leo" localSheetId="36" hidden="1">{"'CptDifn'!$AA$32:$AG$32"}</definedName>
    <definedName name="leo" localSheetId="34" hidden="1">{"'CptDifn'!$AA$32:$AG$32"}</definedName>
    <definedName name="leo" localSheetId="35" hidden="1">{"'CptDifn'!$AA$32:$AG$32"}</definedName>
    <definedName name="leo" localSheetId="30" hidden="1">{"'CptDifn'!$AA$32:$AG$32"}</definedName>
    <definedName name="leo" hidden="1">{"'CptDifn'!$AA$32:$AG$32"}</definedName>
    <definedName name="leonardo" localSheetId="25" hidden="1">{"'gráf jan00'!$A$1:$AK$41"}</definedName>
    <definedName name="leonardo" localSheetId="16" hidden="1">{"'gráf jan00'!$A$1:$AK$41"}</definedName>
    <definedName name="leonardo" localSheetId="14" hidden="1">{"'gráf jan00'!$A$1:$AK$41"}</definedName>
    <definedName name="leonardo" localSheetId="13" hidden="1">{"'gráf jan00'!$A$1:$AK$41"}</definedName>
    <definedName name="leonardo" localSheetId="11" hidden="1">{"'gráf jan00'!$A$1:$AK$41"}</definedName>
    <definedName name="leonardo" localSheetId="10" hidden="1">{"'gráf jan00'!$A$1:$AK$41"}</definedName>
    <definedName name="leonardo" localSheetId="9" hidden="1">{"'gráf jan00'!$A$1:$AK$41"}</definedName>
    <definedName name="leonardo" localSheetId="8" hidden="1">{"'gráf jan00'!$A$1:$AK$41"}</definedName>
    <definedName name="leonardo" localSheetId="7" hidden="1">{"'gráf jan00'!$A$1:$AK$41"}</definedName>
    <definedName name="leonardo" localSheetId="33" hidden="1">{"'gráf jan00'!$A$1:$AK$41"}</definedName>
    <definedName name="leonardo" localSheetId="32" hidden="1">{"'gráf jan00'!$A$1:$AK$41"}</definedName>
    <definedName name="leonardo" localSheetId="31" hidden="1">{"'gráf jan00'!$A$1:$AK$41"}</definedName>
    <definedName name="leonardo" localSheetId="29" hidden="1">{"'gráf jan00'!$A$1:$AK$41"}</definedName>
    <definedName name="leonardo" localSheetId="28" hidden="1">{"'gráf jan00'!$A$1:$AK$41"}</definedName>
    <definedName name="leonardo" localSheetId="27" hidden="1">{"'gráf jan00'!$A$1:$AK$41"}</definedName>
    <definedName name="leonardo" localSheetId="24" hidden="1">{"'gráf jan00'!$A$1:$AK$41"}</definedName>
    <definedName name="leonardo" localSheetId="26" hidden="1">{"'gráf jan00'!$A$1:$AK$41"}</definedName>
    <definedName name="leonardo" localSheetId="23" hidden="1">{"'gráf jan00'!$A$1:$AK$41"}</definedName>
    <definedName name="leonardo" localSheetId="22" hidden="1">{"'gráf jan00'!$A$1:$AK$41"}</definedName>
    <definedName name="leonardo" localSheetId="19" hidden="1">{"'gráf jan00'!$A$1:$AK$41"}</definedName>
    <definedName name="leonardo" localSheetId="21" hidden="1">{"'gráf jan00'!$A$1:$AK$41"}</definedName>
    <definedName name="leonardo" localSheetId="20" hidden="1">{"'gráf jan00'!$A$1:$AK$41"}</definedName>
    <definedName name="leonardo" localSheetId="18" hidden="1">{"'gráf jan00'!$A$1:$AK$41"}</definedName>
    <definedName name="leonardo" localSheetId="17" hidden="1">{"'gráf jan00'!$A$1:$AK$41"}</definedName>
    <definedName name="leonardo" localSheetId="15" hidden="1">{"'gráf jan00'!$A$1:$AK$41"}</definedName>
    <definedName name="leonardo" localSheetId="12" hidden="1">{"'gráf jan00'!$A$1:$AK$41"}</definedName>
    <definedName name="leonardo" localSheetId="38" hidden="1">{"'gráf jan00'!$A$1:$AK$41"}</definedName>
    <definedName name="leonardo" localSheetId="37" hidden="1">{"'gráf jan00'!$A$1:$AK$41"}</definedName>
    <definedName name="leonardo" localSheetId="36" hidden="1">{"'gráf jan00'!$A$1:$AK$41"}</definedName>
    <definedName name="leonardo" localSheetId="34" hidden="1">{"'gráf jan00'!$A$1:$AK$41"}</definedName>
    <definedName name="leonardo" localSheetId="35" hidden="1">{"'gráf jan00'!$A$1:$AK$41"}</definedName>
    <definedName name="leonardo" localSheetId="30" hidden="1">{"'gráf jan00'!$A$1:$AK$41"}</definedName>
    <definedName name="leonardo" hidden="1">{"'gráf jan00'!$A$1:$AK$41"}</definedName>
    <definedName name="lest">#REF!</definedName>
    <definedName name="let" hidden="1">"Quadro Logistico Maio"</definedName>
    <definedName name="levantamento">#REF!</definedName>
    <definedName name="LI">#REF!</definedName>
    <definedName name="LIA">#REF!</definedName>
    <definedName name="liam">#REF!</definedName>
    <definedName name="Liata">#REF!</definedName>
    <definedName name="LIB">#REF!</definedName>
    <definedName name="light">#REF!</definedName>
    <definedName name="LII">#REF!</definedName>
    <definedName name="LIII">#REF!</definedName>
    <definedName name="lili">#REF!</definedName>
    <definedName name="LILIAN">#REF!</definedName>
    <definedName name="lilyan">#REF!</definedName>
    <definedName name="lima">#REF!</definedName>
    <definedName name="limcount" hidden="1">1</definedName>
    <definedName name="LIMITE">LARGE(#REF!,1)</definedName>
    <definedName name="LIMPA">#N/A</definedName>
    <definedName name="LIMPACRECEQUIP">#REF!</definedName>
    <definedName name="LIMPARDADOS">#REF!</definedName>
    <definedName name="LIMPATELAS">#N/A</definedName>
    <definedName name="Lin_CCT">#REF!</definedName>
    <definedName name="Lin_Conta">#REF!</definedName>
    <definedName name="Lin_Conta_Dtl">#REF!</definedName>
    <definedName name="Lincoln" localSheetId="2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2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1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3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E">#N/A</definedName>
    <definedName name="LINHA">#REF!</definedName>
    <definedName name="LINHA_INÍCIO">#REF!</definedName>
    <definedName name="LINHA130">#REF!</definedName>
    <definedName name="LinhadeCabeçalho">ROW(#REF!)</definedName>
    <definedName name="Linhas">#REF!</definedName>
    <definedName name="LISTA" localSheetId="4" hidden="1">{#N/A,#N/A,FALSE,"Cronograma";#N/A,#N/A,FALSE,"Cronogr. 2"}</definedName>
    <definedName name="LISTA" localSheetId="5" hidden="1">{#N/A,#N/A,FALSE,"Cronograma";#N/A,#N/A,FALSE,"Cronogr. 2"}</definedName>
    <definedName name="LISTA" localSheetId="2" hidden="1">{#N/A,#N/A,FALSE,"Cronograma";#N/A,#N/A,FALSE,"Cronogr. 2"}</definedName>
    <definedName name="LISTA" localSheetId="25" hidden="1">{#N/A,#N/A,FALSE,"Cronograma";#N/A,#N/A,FALSE,"Cronogr. 2"}</definedName>
    <definedName name="LISTA" localSheetId="16" hidden="1">{#N/A,#N/A,FALSE,"Cronograma";#N/A,#N/A,FALSE,"Cronogr. 2"}</definedName>
    <definedName name="LISTA" localSheetId="14" hidden="1">{#N/A,#N/A,FALSE,"Cronograma";#N/A,#N/A,FALSE,"Cronogr. 2"}</definedName>
    <definedName name="LISTA" localSheetId="13" hidden="1">{#N/A,#N/A,FALSE,"Cronograma";#N/A,#N/A,FALSE,"Cronogr. 2"}</definedName>
    <definedName name="LISTA" localSheetId="11" hidden="1">{#N/A,#N/A,FALSE,"Cronograma";#N/A,#N/A,FALSE,"Cronogr. 2"}</definedName>
    <definedName name="LISTA" localSheetId="10" hidden="1">{#N/A,#N/A,FALSE,"Cronograma";#N/A,#N/A,FALSE,"Cronogr. 2"}</definedName>
    <definedName name="LISTA" localSheetId="9" hidden="1">{#N/A,#N/A,FALSE,"Cronograma";#N/A,#N/A,FALSE,"Cronogr. 2"}</definedName>
    <definedName name="LISTA" localSheetId="8" hidden="1">{#N/A,#N/A,FALSE,"Cronograma";#N/A,#N/A,FALSE,"Cronogr. 2"}</definedName>
    <definedName name="LISTA" localSheetId="7" hidden="1">{#N/A,#N/A,FALSE,"Cronograma";#N/A,#N/A,FALSE,"Cronogr. 2"}</definedName>
    <definedName name="LISTA" localSheetId="33" hidden="1">{#N/A,#N/A,FALSE,"Cronograma";#N/A,#N/A,FALSE,"Cronogr. 2"}</definedName>
    <definedName name="LISTA" localSheetId="32" hidden="1">{#N/A,#N/A,FALSE,"Cronograma";#N/A,#N/A,FALSE,"Cronogr. 2"}</definedName>
    <definedName name="LISTA" localSheetId="31" hidden="1">{#N/A,#N/A,FALSE,"Cronograma";#N/A,#N/A,FALSE,"Cronogr. 2"}</definedName>
    <definedName name="LISTA" localSheetId="29" hidden="1">{#N/A,#N/A,FALSE,"Cronograma";#N/A,#N/A,FALSE,"Cronogr. 2"}</definedName>
    <definedName name="LISTA" localSheetId="28" hidden="1">{#N/A,#N/A,FALSE,"Cronograma";#N/A,#N/A,FALSE,"Cronogr. 2"}</definedName>
    <definedName name="LISTA" localSheetId="27" hidden="1">{#N/A,#N/A,FALSE,"Cronograma";#N/A,#N/A,FALSE,"Cronogr. 2"}</definedName>
    <definedName name="LISTA" localSheetId="24" hidden="1">{#N/A,#N/A,FALSE,"Cronograma";#N/A,#N/A,FALSE,"Cronogr. 2"}</definedName>
    <definedName name="LISTA" localSheetId="26" hidden="1">{#N/A,#N/A,FALSE,"Cronograma";#N/A,#N/A,FALSE,"Cronogr. 2"}</definedName>
    <definedName name="LISTA" localSheetId="23" hidden="1">{#N/A,#N/A,FALSE,"Cronograma";#N/A,#N/A,FALSE,"Cronogr. 2"}</definedName>
    <definedName name="LISTA" localSheetId="22" hidden="1">{#N/A,#N/A,FALSE,"Cronograma";#N/A,#N/A,FALSE,"Cronogr. 2"}</definedName>
    <definedName name="LISTA" localSheetId="19" hidden="1">{#N/A,#N/A,FALSE,"Cronograma";#N/A,#N/A,FALSE,"Cronogr. 2"}</definedName>
    <definedName name="LISTA" localSheetId="21" hidden="1">{#N/A,#N/A,FALSE,"Cronograma";#N/A,#N/A,FALSE,"Cronogr. 2"}</definedName>
    <definedName name="LISTA" localSheetId="20" hidden="1">{#N/A,#N/A,FALSE,"Cronograma";#N/A,#N/A,FALSE,"Cronogr. 2"}</definedName>
    <definedName name="LISTA" localSheetId="18" hidden="1">{#N/A,#N/A,FALSE,"Cronograma";#N/A,#N/A,FALSE,"Cronogr. 2"}</definedName>
    <definedName name="LISTA" localSheetId="17" hidden="1">{#N/A,#N/A,FALSE,"Cronograma";#N/A,#N/A,FALSE,"Cronogr. 2"}</definedName>
    <definedName name="LISTA" localSheetId="15" hidden="1">{#N/A,#N/A,FALSE,"Cronograma";#N/A,#N/A,FALSE,"Cronogr. 2"}</definedName>
    <definedName name="LISTA" localSheetId="12" hidden="1">{#N/A,#N/A,FALSE,"Cronograma";#N/A,#N/A,FALSE,"Cronogr. 2"}</definedName>
    <definedName name="LISTA" localSheetId="38" hidden="1">{#N/A,#N/A,FALSE,"Cronograma";#N/A,#N/A,FALSE,"Cronogr. 2"}</definedName>
    <definedName name="LISTA" localSheetId="37" hidden="1">{#N/A,#N/A,FALSE,"Cronograma";#N/A,#N/A,FALSE,"Cronogr. 2"}</definedName>
    <definedName name="LISTA" localSheetId="36" hidden="1">{#N/A,#N/A,FALSE,"Cronograma";#N/A,#N/A,FALSE,"Cronogr. 2"}</definedName>
    <definedName name="LISTA" localSheetId="34" hidden="1">{#N/A,#N/A,FALSE,"Cronograma";#N/A,#N/A,FALSE,"Cronogr. 2"}</definedName>
    <definedName name="LISTA" localSheetId="35" hidden="1">{#N/A,#N/A,FALSE,"Cronograma";#N/A,#N/A,FALSE,"Cronogr. 2"}</definedName>
    <definedName name="LISTA" localSheetId="30" hidden="1">{#N/A,#N/A,FALSE,"Cronograma";#N/A,#N/A,FALSE,"Cronogr. 2"}</definedName>
    <definedName name="LISTA" localSheetId="1" hidden="1">{#N/A,#N/A,FALSE,"Cronograma";#N/A,#N/A,FALSE,"Cronogr. 2"}</definedName>
    <definedName name="Lista">#REF!</definedName>
    <definedName name="LISTA.">#REF!</definedName>
    <definedName name="Lista_Atual">#REF!</definedName>
    <definedName name="LISTA_DINAMICA">OFFSET('[26]PAINEL DE METAS'!#REF!,MATCH('[26]MEM CAL EXEC'!$V1048519,'[26]PAINEL DE METAS'!#REF!,0),0,COUNTIF('[26]PAINEL DE METAS'!#REF!,'[26]MEM CAL EXEC'!$V1048519),1)</definedName>
    <definedName name="Lista_Tags">#REF!</definedName>
    <definedName name="ListaAtual">#REF!</definedName>
    <definedName name="listaeq">#REF!</definedName>
    <definedName name="ListaFim">#REF!</definedName>
    <definedName name="ListaFotos">OFFSET(#REF!,1,0,COUNTA(#REF!)-1,1)</definedName>
    <definedName name="ListaGeral">OFFSET(#REF!,0,0,COUNTA(#REF!),11)</definedName>
    <definedName name="ListaGeral1">OFFSET(#REF!,0,0,COUNTA(#REF!),16)</definedName>
    <definedName name="listamo">#REF!</definedName>
    <definedName name="LIV">#REF!</definedName>
    <definedName name="LIX">#REF!</definedName>
    <definedName name="lix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J" localSheetId="25" hidden="1">{"'Quadro'!$A$4:$BG$78"}</definedName>
    <definedName name="LKJ" localSheetId="16" hidden="1">{"'Quadro'!$A$4:$BG$78"}</definedName>
    <definedName name="LKJ" localSheetId="14" hidden="1">{"'Quadro'!$A$4:$BG$78"}</definedName>
    <definedName name="LKJ" localSheetId="13" hidden="1">{"'Quadro'!$A$4:$BG$78"}</definedName>
    <definedName name="LKJ" localSheetId="11" hidden="1">{"'Quadro'!$A$4:$BG$78"}</definedName>
    <definedName name="LKJ" localSheetId="10" hidden="1">{"'Quadro'!$A$4:$BG$78"}</definedName>
    <definedName name="LKJ" localSheetId="9" hidden="1">{"'Quadro'!$A$4:$BG$78"}</definedName>
    <definedName name="LKJ" localSheetId="8" hidden="1">{"'Quadro'!$A$4:$BG$78"}</definedName>
    <definedName name="LKJ" localSheetId="7" hidden="1">{"'Quadro'!$A$4:$BG$78"}</definedName>
    <definedName name="LKJ" localSheetId="33" hidden="1">{"'Quadro'!$A$4:$BG$78"}</definedName>
    <definedName name="LKJ" localSheetId="32" hidden="1">{"'Quadro'!$A$4:$BG$78"}</definedName>
    <definedName name="LKJ" localSheetId="31" hidden="1">{"'Quadro'!$A$4:$BG$78"}</definedName>
    <definedName name="LKJ" localSheetId="29" hidden="1">{"'Quadro'!$A$4:$BG$78"}</definedName>
    <definedName name="LKJ" localSheetId="28" hidden="1">{"'Quadro'!$A$4:$BG$78"}</definedName>
    <definedName name="LKJ" localSheetId="27" hidden="1">{"'Quadro'!$A$4:$BG$78"}</definedName>
    <definedName name="LKJ" localSheetId="24" hidden="1">{"'Quadro'!$A$4:$BG$78"}</definedName>
    <definedName name="LKJ" localSheetId="26" hidden="1">{"'Quadro'!$A$4:$BG$78"}</definedName>
    <definedName name="LKJ" localSheetId="23" hidden="1">{"'Quadro'!$A$4:$BG$78"}</definedName>
    <definedName name="LKJ" localSheetId="22" hidden="1">{"'Quadro'!$A$4:$BG$78"}</definedName>
    <definedName name="LKJ" localSheetId="19" hidden="1">{"'Quadro'!$A$4:$BG$78"}</definedName>
    <definedName name="LKJ" localSheetId="21" hidden="1">{"'Quadro'!$A$4:$BG$78"}</definedName>
    <definedName name="LKJ" localSheetId="20" hidden="1">{"'Quadro'!$A$4:$BG$78"}</definedName>
    <definedName name="LKJ" localSheetId="18" hidden="1">{"'Quadro'!$A$4:$BG$78"}</definedName>
    <definedName name="LKJ" localSheetId="17" hidden="1">{"'Quadro'!$A$4:$BG$78"}</definedName>
    <definedName name="LKJ" localSheetId="15" hidden="1">{"'Quadro'!$A$4:$BG$78"}</definedName>
    <definedName name="LKJ" localSheetId="12" hidden="1">{"'Quadro'!$A$4:$BG$78"}</definedName>
    <definedName name="LKJ" localSheetId="38" hidden="1">{"'Quadro'!$A$4:$BG$78"}</definedName>
    <definedName name="LKJ" localSheetId="37" hidden="1">{"'Quadro'!$A$4:$BG$78"}</definedName>
    <definedName name="LKJ" localSheetId="36" hidden="1">{"'Quadro'!$A$4:$BG$78"}</definedName>
    <definedName name="LKJ" localSheetId="34" hidden="1">{"'Quadro'!$A$4:$BG$78"}</definedName>
    <definedName name="LKJ" localSheetId="35" hidden="1">{"'Quadro'!$A$4:$BG$78"}</definedName>
    <definedName name="LKJ" localSheetId="30" hidden="1">{"'Quadro'!$A$4:$BG$78"}</definedName>
    <definedName name="LKJ" hidden="1">{"'Quadro'!$A$4:$BG$78"}</definedName>
    <definedName name="LL">#N/A</definedName>
    <definedName name="LLL">#REF!</definedName>
    <definedName name="lllllllllllllllllllllllllllllllllllll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ocal">#REF!</definedName>
    <definedName name="loam">#REF!</definedName>
    <definedName name="lObs">#REF!</definedName>
    <definedName name="LOC">#REF!</definedName>
    <definedName name="LOCAÇÃO">#REF!</definedName>
    <definedName name="LocaçãoVeículo">#REF!</definedName>
    <definedName name="LOCAL" localSheetId="25" hidden="1">{"'gráf jan00'!$A$1:$AK$41"}</definedName>
    <definedName name="LOCAL" localSheetId="16" hidden="1">{"'gráf jan00'!$A$1:$AK$41"}</definedName>
    <definedName name="LOCAL" localSheetId="14" hidden="1">{"'gráf jan00'!$A$1:$AK$41"}</definedName>
    <definedName name="LOCAL" localSheetId="13" hidden="1">{"'gráf jan00'!$A$1:$AK$41"}</definedName>
    <definedName name="LOCAL" localSheetId="11" hidden="1">{"'gráf jan00'!$A$1:$AK$41"}</definedName>
    <definedName name="LOCAL" localSheetId="10" hidden="1">{"'gráf jan00'!$A$1:$AK$41"}</definedName>
    <definedName name="LOCAL" localSheetId="9" hidden="1">{"'gráf jan00'!$A$1:$AK$41"}</definedName>
    <definedName name="LOCAL" localSheetId="8" hidden="1">{"'gráf jan00'!$A$1:$AK$41"}</definedName>
    <definedName name="LOCAL" localSheetId="7" hidden="1">{"'gráf jan00'!$A$1:$AK$41"}</definedName>
    <definedName name="LOCAL" localSheetId="33" hidden="1">{"'gráf jan00'!$A$1:$AK$41"}</definedName>
    <definedName name="LOCAL" localSheetId="32" hidden="1">{"'gráf jan00'!$A$1:$AK$41"}</definedName>
    <definedName name="LOCAL" localSheetId="31" hidden="1">{"'gráf jan00'!$A$1:$AK$41"}</definedName>
    <definedName name="LOCAL" localSheetId="29" hidden="1">{"'gráf jan00'!$A$1:$AK$41"}</definedName>
    <definedName name="LOCAL" localSheetId="28" hidden="1">{"'gráf jan00'!$A$1:$AK$41"}</definedName>
    <definedName name="LOCAL" localSheetId="27" hidden="1">{"'gráf jan00'!$A$1:$AK$41"}</definedName>
    <definedName name="LOCAL" localSheetId="24" hidden="1">{"'gráf jan00'!$A$1:$AK$41"}</definedName>
    <definedName name="LOCAL" localSheetId="26" hidden="1">{"'gráf jan00'!$A$1:$AK$41"}</definedName>
    <definedName name="LOCAL" localSheetId="23" hidden="1">{"'gráf jan00'!$A$1:$AK$41"}</definedName>
    <definedName name="LOCAL" localSheetId="22" hidden="1">{"'gráf jan00'!$A$1:$AK$41"}</definedName>
    <definedName name="LOCAL" localSheetId="19" hidden="1">{"'gráf jan00'!$A$1:$AK$41"}</definedName>
    <definedName name="LOCAL" localSheetId="21" hidden="1">{"'gráf jan00'!$A$1:$AK$41"}</definedName>
    <definedName name="LOCAL" localSheetId="20" hidden="1">{"'gráf jan00'!$A$1:$AK$41"}</definedName>
    <definedName name="LOCAL" localSheetId="18" hidden="1">{"'gráf jan00'!$A$1:$AK$41"}</definedName>
    <definedName name="LOCAL" localSheetId="17" hidden="1">{"'gráf jan00'!$A$1:$AK$41"}</definedName>
    <definedName name="LOCAL" localSheetId="15" hidden="1">{"'gráf jan00'!$A$1:$AK$41"}</definedName>
    <definedName name="LOCAL" localSheetId="12" hidden="1">{"'gráf jan00'!$A$1:$AK$41"}</definedName>
    <definedName name="LOCAL" localSheetId="38" hidden="1">{"'gráf jan00'!$A$1:$AK$41"}</definedName>
    <definedName name="LOCAL" localSheetId="37" hidden="1">{"'gráf jan00'!$A$1:$AK$41"}</definedName>
    <definedName name="LOCAL" localSheetId="36" hidden="1">{"'gráf jan00'!$A$1:$AK$41"}</definedName>
    <definedName name="LOCAL" localSheetId="34" hidden="1">{"'gráf jan00'!$A$1:$AK$41"}</definedName>
    <definedName name="LOCAL" localSheetId="35" hidden="1">{"'gráf jan00'!$A$1:$AK$41"}</definedName>
    <definedName name="LOCAL" localSheetId="30" hidden="1">{"'gráf jan00'!$A$1:$AK$41"}</definedName>
    <definedName name="LOCAL" hidden="1">{"'gráf jan00'!$A$1:$AK$41"}</definedName>
    <definedName name="LOCALBASE">#REF!</definedName>
    <definedName name="Localização_das_conexões">[21]FL.03!$BE$131:$BE$135</definedName>
    <definedName name="lolo">#REF!</definedName>
    <definedName name="lote">#REF!</definedName>
    <definedName name="LoteBonito2" localSheetId="25" hidden="1">{"'Resumo2'!$B$2:$J$23"}</definedName>
    <definedName name="LoteBonito2" localSheetId="16" hidden="1">{"'Resumo2'!$B$2:$J$23"}</definedName>
    <definedName name="LoteBonito2" localSheetId="14" hidden="1">{"'Resumo2'!$B$2:$J$23"}</definedName>
    <definedName name="LoteBonito2" localSheetId="13" hidden="1">{"'Resumo2'!$B$2:$J$23"}</definedName>
    <definedName name="LoteBonito2" localSheetId="11" hidden="1">{"'Resumo2'!$B$2:$J$23"}</definedName>
    <definedName name="LoteBonito2" localSheetId="10" hidden="1">{"'Resumo2'!$B$2:$J$23"}</definedName>
    <definedName name="LoteBonito2" localSheetId="9" hidden="1">{"'Resumo2'!$B$2:$J$23"}</definedName>
    <definedName name="LoteBonito2" localSheetId="8" hidden="1">{"'Resumo2'!$B$2:$J$23"}</definedName>
    <definedName name="LoteBonito2" localSheetId="7" hidden="1">{"'Resumo2'!$B$2:$J$23"}</definedName>
    <definedName name="LoteBonito2" localSheetId="33" hidden="1">{"'Resumo2'!$B$2:$J$23"}</definedName>
    <definedName name="LoteBonito2" localSheetId="32" hidden="1">{"'Resumo2'!$B$2:$J$23"}</definedName>
    <definedName name="LoteBonito2" localSheetId="31" hidden="1">{"'Resumo2'!$B$2:$J$23"}</definedName>
    <definedName name="LoteBonito2" localSheetId="29" hidden="1">{"'Resumo2'!$B$2:$J$23"}</definedName>
    <definedName name="LoteBonito2" localSheetId="28" hidden="1">{"'Resumo2'!$B$2:$J$23"}</definedName>
    <definedName name="LoteBonito2" localSheetId="27" hidden="1">{"'Resumo2'!$B$2:$J$23"}</definedName>
    <definedName name="LoteBonito2" localSheetId="24" hidden="1">{"'Resumo2'!$B$2:$J$23"}</definedName>
    <definedName name="LoteBonito2" localSheetId="26" hidden="1">{"'Resumo2'!$B$2:$J$23"}</definedName>
    <definedName name="LoteBonito2" localSheetId="23" hidden="1">{"'Resumo2'!$B$2:$J$23"}</definedName>
    <definedName name="LoteBonito2" localSheetId="22" hidden="1">{"'Resumo2'!$B$2:$J$23"}</definedName>
    <definedName name="LoteBonito2" localSheetId="19" hidden="1">{"'Resumo2'!$B$2:$J$23"}</definedName>
    <definedName name="LoteBonito2" localSheetId="21" hidden="1">{"'Resumo2'!$B$2:$J$23"}</definedName>
    <definedName name="LoteBonito2" localSheetId="20" hidden="1">{"'Resumo2'!$B$2:$J$23"}</definedName>
    <definedName name="LoteBonito2" localSheetId="18" hidden="1">{"'Resumo2'!$B$2:$J$23"}</definedName>
    <definedName name="LoteBonito2" localSheetId="17" hidden="1">{"'Resumo2'!$B$2:$J$23"}</definedName>
    <definedName name="LoteBonito2" localSheetId="15" hidden="1">{"'Resumo2'!$B$2:$J$23"}</definedName>
    <definedName name="LoteBonito2" localSheetId="12" hidden="1">{"'Resumo2'!$B$2:$J$23"}</definedName>
    <definedName name="LoteBonito2" localSheetId="38" hidden="1">{"'Resumo2'!$B$2:$J$23"}</definedName>
    <definedName name="LoteBonito2" localSheetId="37" hidden="1">{"'Resumo2'!$B$2:$J$23"}</definedName>
    <definedName name="LoteBonito2" localSheetId="36" hidden="1">{"'Resumo2'!$B$2:$J$23"}</definedName>
    <definedName name="LoteBonito2" localSheetId="34" hidden="1">{"'Resumo2'!$B$2:$J$23"}</definedName>
    <definedName name="LoteBonito2" localSheetId="35" hidden="1">{"'Resumo2'!$B$2:$J$23"}</definedName>
    <definedName name="LoteBonito2" localSheetId="30" hidden="1">{"'Resumo2'!$B$2:$J$23"}</definedName>
    <definedName name="LoteBonito2" hidden="1">{"'Resumo2'!$B$2:$J$23"}</definedName>
    <definedName name="lpo">#REF!*2*9/1.23</definedName>
    <definedName name="LRANJA">#REF!</definedName>
    <definedName name="lRelNum">#REF!</definedName>
    <definedName name="LS">#REF!</definedName>
    <definedName name="lstCentáriosdePagamento">#REF!</definedName>
    <definedName name="LU" localSheetId="25" hidden="1">{"'gráf jan00'!$A$1:$AK$41"}</definedName>
    <definedName name="LU" localSheetId="16" hidden="1">{"'gráf jan00'!$A$1:$AK$41"}</definedName>
    <definedName name="LU" localSheetId="14" hidden="1">{"'gráf jan00'!$A$1:$AK$41"}</definedName>
    <definedName name="LU" localSheetId="13" hidden="1">{"'gráf jan00'!$A$1:$AK$41"}</definedName>
    <definedName name="LU" localSheetId="11" hidden="1">{"'gráf jan00'!$A$1:$AK$41"}</definedName>
    <definedName name="LU" localSheetId="10" hidden="1">{"'gráf jan00'!$A$1:$AK$41"}</definedName>
    <definedName name="LU" localSheetId="9" hidden="1">{"'gráf jan00'!$A$1:$AK$41"}</definedName>
    <definedName name="LU" localSheetId="8" hidden="1">{"'gráf jan00'!$A$1:$AK$41"}</definedName>
    <definedName name="LU" localSheetId="7" hidden="1">{"'gráf jan00'!$A$1:$AK$41"}</definedName>
    <definedName name="LU" localSheetId="33" hidden="1">{"'gráf jan00'!$A$1:$AK$41"}</definedName>
    <definedName name="LU" localSheetId="32" hidden="1">{"'gráf jan00'!$A$1:$AK$41"}</definedName>
    <definedName name="LU" localSheetId="31" hidden="1">{"'gráf jan00'!$A$1:$AK$41"}</definedName>
    <definedName name="LU" localSheetId="29" hidden="1">{"'gráf jan00'!$A$1:$AK$41"}</definedName>
    <definedName name="LU" localSheetId="28" hidden="1">{"'gráf jan00'!$A$1:$AK$41"}</definedName>
    <definedName name="LU" localSheetId="27" hidden="1">{"'gráf jan00'!$A$1:$AK$41"}</definedName>
    <definedName name="LU" localSheetId="24" hidden="1">{"'gráf jan00'!$A$1:$AK$41"}</definedName>
    <definedName name="LU" localSheetId="26" hidden="1">{"'gráf jan00'!$A$1:$AK$41"}</definedName>
    <definedName name="LU" localSheetId="23" hidden="1">{"'gráf jan00'!$A$1:$AK$41"}</definedName>
    <definedName name="LU" localSheetId="22" hidden="1">{"'gráf jan00'!$A$1:$AK$41"}</definedName>
    <definedName name="LU" localSheetId="19" hidden="1">{"'gráf jan00'!$A$1:$AK$41"}</definedName>
    <definedName name="LU" localSheetId="21" hidden="1">{"'gráf jan00'!$A$1:$AK$41"}</definedName>
    <definedName name="LU" localSheetId="20" hidden="1">{"'gráf jan00'!$A$1:$AK$41"}</definedName>
    <definedName name="LU" localSheetId="18" hidden="1">{"'gráf jan00'!$A$1:$AK$41"}</definedName>
    <definedName name="LU" localSheetId="17" hidden="1">{"'gráf jan00'!$A$1:$AK$41"}</definedName>
    <definedName name="LU" localSheetId="15" hidden="1">{"'gráf jan00'!$A$1:$AK$41"}</definedName>
    <definedName name="LU" localSheetId="12" hidden="1">{"'gráf jan00'!$A$1:$AK$41"}</definedName>
    <definedName name="LU" localSheetId="38" hidden="1">{"'gráf jan00'!$A$1:$AK$41"}</definedName>
    <definedName name="LU" localSheetId="37" hidden="1">{"'gráf jan00'!$A$1:$AK$41"}</definedName>
    <definedName name="LU" localSheetId="36" hidden="1">{"'gráf jan00'!$A$1:$AK$41"}</definedName>
    <definedName name="LU" localSheetId="34" hidden="1">{"'gráf jan00'!$A$1:$AK$41"}</definedName>
    <definedName name="LU" localSheetId="35" hidden="1">{"'gráf jan00'!$A$1:$AK$41"}</definedName>
    <definedName name="LU" localSheetId="30" hidden="1">{"'gráf jan00'!$A$1:$AK$41"}</definedName>
    <definedName name="LU" hidden="1">{"'gráf jan00'!$A$1:$AK$41"}</definedName>
    <definedName name="luana">#REF!</definedName>
    <definedName name="lucia">#REF!</definedName>
    <definedName name="LUCRO">#REF!</definedName>
    <definedName name="LUCRO___0">#REF!</definedName>
    <definedName name="luis" localSheetId="25" hidden="1">{"'Plan1 (2)'!$A$5:$F$63"}</definedName>
    <definedName name="luis" localSheetId="16" hidden="1">{"'Plan1 (2)'!$A$5:$F$63"}</definedName>
    <definedName name="luis" localSheetId="14" hidden="1">{"'Plan1 (2)'!$A$5:$F$63"}</definedName>
    <definedName name="luis" localSheetId="13" hidden="1">{"'Plan1 (2)'!$A$5:$F$63"}</definedName>
    <definedName name="luis" localSheetId="11" hidden="1">{"'Plan1 (2)'!$A$5:$F$63"}</definedName>
    <definedName name="luis" localSheetId="10" hidden="1">{"'Plan1 (2)'!$A$5:$F$63"}</definedName>
    <definedName name="luis" localSheetId="9" hidden="1">{"'Plan1 (2)'!$A$5:$F$63"}</definedName>
    <definedName name="luis" localSheetId="8" hidden="1">{"'Plan1 (2)'!$A$5:$F$63"}</definedName>
    <definedName name="luis" localSheetId="7" hidden="1">{"'Plan1 (2)'!$A$5:$F$63"}</definedName>
    <definedName name="luis" localSheetId="33" hidden="1">{"'Plan1 (2)'!$A$5:$F$63"}</definedName>
    <definedName name="luis" localSheetId="32" hidden="1">{"'Plan1 (2)'!$A$5:$F$63"}</definedName>
    <definedName name="luis" localSheetId="31" hidden="1">{"'Plan1 (2)'!$A$5:$F$63"}</definedName>
    <definedName name="luis" localSheetId="29" hidden="1">{"'Plan1 (2)'!$A$5:$F$63"}</definedName>
    <definedName name="luis" localSheetId="28" hidden="1">{"'Plan1 (2)'!$A$5:$F$63"}</definedName>
    <definedName name="luis" localSheetId="27" hidden="1">{"'Plan1 (2)'!$A$5:$F$63"}</definedName>
    <definedName name="luis" localSheetId="24" hidden="1">{"'Plan1 (2)'!$A$5:$F$63"}</definedName>
    <definedName name="luis" localSheetId="26" hidden="1">{"'Plan1 (2)'!$A$5:$F$63"}</definedName>
    <definedName name="luis" localSheetId="23" hidden="1">{"'Plan1 (2)'!$A$5:$F$63"}</definedName>
    <definedName name="luis" localSheetId="22" hidden="1">{"'Plan1 (2)'!$A$5:$F$63"}</definedName>
    <definedName name="luis" localSheetId="19" hidden="1">{"'Plan1 (2)'!$A$5:$F$63"}</definedName>
    <definedName name="luis" localSheetId="21" hidden="1">{"'Plan1 (2)'!$A$5:$F$63"}</definedName>
    <definedName name="luis" localSheetId="20" hidden="1">{"'Plan1 (2)'!$A$5:$F$63"}</definedName>
    <definedName name="luis" localSheetId="18" hidden="1">{"'Plan1 (2)'!$A$5:$F$63"}</definedName>
    <definedName name="luis" localSheetId="17" hidden="1">{"'Plan1 (2)'!$A$5:$F$63"}</definedName>
    <definedName name="luis" localSheetId="15" hidden="1">{"'Plan1 (2)'!$A$5:$F$63"}</definedName>
    <definedName name="luis" localSheetId="12" hidden="1">{"'Plan1 (2)'!$A$5:$F$63"}</definedName>
    <definedName name="luis" localSheetId="38" hidden="1">{"'Plan1 (2)'!$A$5:$F$63"}</definedName>
    <definedName name="luis" localSheetId="37" hidden="1">{"'Plan1 (2)'!$A$5:$F$63"}</definedName>
    <definedName name="luis" localSheetId="36" hidden="1">{"'Plan1 (2)'!$A$5:$F$63"}</definedName>
    <definedName name="luis" localSheetId="34" hidden="1">{"'Plan1 (2)'!$A$5:$F$63"}</definedName>
    <definedName name="luis" localSheetId="35" hidden="1">{"'Plan1 (2)'!$A$5:$F$63"}</definedName>
    <definedName name="luis" localSheetId="30" hidden="1">{"'Plan1 (2)'!$A$5:$F$63"}</definedName>
    <definedName name="luis" hidden="1">{"'Plan1 (2)'!$A$5:$F$63"}</definedName>
    <definedName name="lulu">#REF!</definedName>
    <definedName name="LUP">#N/A</definedName>
    <definedName name="LUPENT">#N/A</definedName>
    <definedName name="LUSI" localSheetId="25" hidden="1">{#N/A,#N/A,FALSE,"ET-CAPA";#N/A,#N/A,FALSE,"ET-PAG1";#N/A,#N/A,FALSE,"ET-PAG2";#N/A,#N/A,FALSE,"ET-PAG3";#N/A,#N/A,FALSE,"ET-PAG4";#N/A,#N/A,FALSE,"ET-PAG5"}</definedName>
    <definedName name="LUSI" localSheetId="16" hidden="1">{#N/A,#N/A,FALSE,"ET-CAPA";#N/A,#N/A,FALSE,"ET-PAG1";#N/A,#N/A,FALSE,"ET-PAG2";#N/A,#N/A,FALSE,"ET-PAG3";#N/A,#N/A,FALSE,"ET-PAG4";#N/A,#N/A,FALSE,"ET-PAG5"}</definedName>
    <definedName name="LUSI" localSheetId="14" hidden="1">{#N/A,#N/A,FALSE,"ET-CAPA";#N/A,#N/A,FALSE,"ET-PAG1";#N/A,#N/A,FALSE,"ET-PAG2";#N/A,#N/A,FALSE,"ET-PAG3";#N/A,#N/A,FALSE,"ET-PAG4";#N/A,#N/A,FALSE,"ET-PAG5"}</definedName>
    <definedName name="LUSI" localSheetId="13" hidden="1">{#N/A,#N/A,FALSE,"ET-CAPA";#N/A,#N/A,FALSE,"ET-PAG1";#N/A,#N/A,FALSE,"ET-PAG2";#N/A,#N/A,FALSE,"ET-PAG3";#N/A,#N/A,FALSE,"ET-PAG4";#N/A,#N/A,FALSE,"ET-PAG5"}</definedName>
    <definedName name="LUSI" localSheetId="11" hidden="1">{#N/A,#N/A,FALSE,"ET-CAPA";#N/A,#N/A,FALSE,"ET-PAG1";#N/A,#N/A,FALSE,"ET-PAG2";#N/A,#N/A,FALSE,"ET-PAG3";#N/A,#N/A,FALSE,"ET-PAG4";#N/A,#N/A,FALSE,"ET-PAG5"}</definedName>
    <definedName name="LUSI" localSheetId="10" hidden="1">{#N/A,#N/A,FALSE,"ET-CAPA";#N/A,#N/A,FALSE,"ET-PAG1";#N/A,#N/A,FALSE,"ET-PAG2";#N/A,#N/A,FALSE,"ET-PAG3";#N/A,#N/A,FALSE,"ET-PAG4";#N/A,#N/A,FALSE,"ET-PAG5"}</definedName>
    <definedName name="LUSI" localSheetId="9" hidden="1">{#N/A,#N/A,FALSE,"ET-CAPA";#N/A,#N/A,FALSE,"ET-PAG1";#N/A,#N/A,FALSE,"ET-PAG2";#N/A,#N/A,FALSE,"ET-PAG3";#N/A,#N/A,FALSE,"ET-PAG4";#N/A,#N/A,FALSE,"ET-PAG5"}</definedName>
    <definedName name="LUSI" localSheetId="8" hidden="1">{#N/A,#N/A,FALSE,"ET-CAPA";#N/A,#N/A,FALSE,"ET-PAG1";#N/A,#N/A,FALSE,"ET-PAG2";#N/A,#N/A,FALSE,"ET-PAG3";#N/A,#N/A,FALSE,"ET-PAG4";#N/A,#N/A,FALSE,"ET-PAG5"}</definedName>
    <definedName name="LUSI" localSheetId="7" hidden="1">{#N/A,#N/A,FALSE,"ET-CAPA";#N/A,#N/A,FALSE,"ET-PAG1";#N/A,#N/A,FALSE,"ET-PAG2";#N/A,#N/A,FALSE,"ET-PAG3";#N/A,#N/A,FALSE,"ET-PAG4";#N/A,#N/A,FALSE,"ET-PAG5"}</definedName>
    <definedName name="LUSI" localSheetId="33" hidden="1">{#N/A,#N/A,FALSE,"ET-CAPA";#N/A,#N/A,FALSE,"ET-PAG1";#N/A,#N/A,FALSE,"ET-PAG2";#N/A,#N/A,FALSE,"ET-PAG3";#N/A,#N/A,FALSE,"ET-PAG4";#N/A,#N/A,FALSE,"ET-PAG5"}</definedName>
    <definedName name="LUSI" localSheetId="32" hidden="1">{#N/A,#N/A,FALSE,"ET-CAPA";#N/A,#N/A,FALSE,"ET-PAG1";#N/A,#N/A,FALSE,"ET-PAG2";#N/A,#N/A,FALSE,"ET-PAG3";#N/A,#N/A,FALSE,"ET-PAG4";#N/A,#N/A,FALSE,"ET-PAG5"}</definedName>
    <definedName name="LUSI" localSheetId="31" hidden="1">{#N/A,#N/A,FALSE,"ET-CAPA";#N/A,#N/A,FALSE,"ET-PAG1";#N/A,#N/A,FALSE,"ET-PAG2";#N/A,#N/A,FALSE,"ET-PAG3";#N/A,#N/A,FALSE,"ET-PAG4";#N/A,#N/A,FALSE,"ET-PAG5"}</definedName>
    <definedName name="LUSI" localSheetId="29" hidden="1">{#N/A,#N/A,FALSE,"ET-CAPA";#N/A,#N/A,FALSE,"ET-PAG1";#N/A,#N/A,FALSE,"ET-PAG2";#N/A,#N/A,FALSE,"ET-PAG3";#N/A,#N/A,FALSE,"ET-PAG4";#N/A,#N/A,FALSE,"ET-PAG5"}</definedName>
    <definedName name="LUSI" localSheetId="28" hidden="1">{#N/A,#N/A,FALSE,"ET-CAPA";#N/A,#N/A,FALSE,"ET-PAG1";#N/A,#N/A,FALSE,"ET-PAG2";#N/A,#N/A,FALSE,"ET-PAG3";#N/A,#N/A,FALSE,"ET-PAG4";#N/A,#N/A,FALSE,"ET-PAG5"}</definedName>
    <definedName name="LUSI" localSheetId="27" hidden="1">{#N/A,#N/A,FALSE,"ET-CAPA";#N/A,#N/A,FALSE,"ET-PAG1";#N/A,#N/A,FALSE,"ET-PAG2";#N/A,#N/A,FALSE,"ET-PAG3";#N/A,#N/A,FALSE,"ET-PAG4";#N/A,#N/A,FALSE,"ET-PAG5"}</definedName>
    <definedName name="LUSI" localSheetId="24" hidden="1">{#N/A,#N/A,FALSE,"ET-CAPA";#N/A,#N/A,FALSE,"ET-PAG1";#N/A,#N/A,FALSE,"ET-PAG2";#N/A,#N/A,FALSE,"ET-PAG3";#N/A,#N/A,FALSE,"ET-PAG4";#N/A,#N/A,FALSE,"ET-PAG5"}</definedName>
    <definedName name="LUSI" localSheetId="26" hidden="1">{#N/A,#N/A,FALSE,"ET-CAPA";#N/A,#N/A,FALSE,"ET-PAG1";#N/A,#N/A,FALSE,"ET-PAG2";#N/A,#N/A,FALSE,"ET-PAG3";#N/A,#N/A,FALSE,"ET-PAG4";#N/A,#N/A,FALSE,"ET-PAG5"}</definedName>
    <definedName name="LUSI" localSheetId="23" hidden="1">{#N/A,#N/A,FALSE,"ET-CAPA";#N/A,#N/A,FALSE,"ET-PAG1";#N/A,#N/A,FALSE,"ET-PAG2";#N/A,#N/A,FALSE,"ET-PAG3";#N/A,#N/A,FALSE,"ET-PAG4";#N/A,#N/A,FALSE,"ET-PAG5"}</definedName>
    <definedName name="LUSI" localSheetId="22" hidden="1">{#N/A,#N/A,FALSE,"ET-CAPA";#N/A,#N/A,FALSE,"ET-PAG1";#N/A,#N/A,FALSE,"ET-PAG2";#N/A,#N/A,FALSE,"ET-PAG3";#N/A,#N/A,FALSE,"ET-PAG4";#N/A,#N/A,FALSE,"ET-PAG5"}</definedName>
    <definedName name="LUSI" localSheetId="19" hidden="1">{#N/A,#N/A,FALSE,"ET-CAPA";#N/A,#N/A,FALSE,"ET-PAG1";#N/A,#N/A,FALSE,"ET-PAG2";#N/A,#N/A,FALSE,"ET-PAG3";#N/A,#N/A,FALSE,"ET-PAG4";#N/A,#N/A,FALSE,"ET-PAG5"}</definedName>
    <definedName name="LUSI" localSheetId="21" hidden="1">{#N/A,#N/A,FALSE,"ET-CAPA";#N/A,#N/A,FALSE,"ET-PAG1";#N/A,#N/A,FALSE,"ET-PAG2";#N/A,#N/A,FALSE,"ET-PAG3";#N/A,#N/A,FALSE,"ET-PAG4";#N/A,#N/A,FALSE,"ET-PAG5"}</definedName>
    <definedName name="LUSI" localSheetId="20" hidden="1">{#N/A,#N/A,FALSE,"ET-CAPA";#N/A,#N/A,FALSE,"ET-PAG1";#N/A,#N/A,FALSE,"ET-PAG2";#N/A,#N/A,FALSE,"ET-PAG3";#N/A,#N/A,FALSE,"ET-PAG4";#N/A,#N/A,FALSE,"ET-PAG5"}</definedName>
    <definedName name="LUSI" localSheetId="18" hidden="1">{#N/A,#N/A,FALSE,"ET-CAPA";#N/A,#N/A,FALSE,"ET-PAG1";#N/A,#N/A,FALSE,"ET-PAG2";#N/A,#N/A,FALSE,"ET-PAG3";#N/A,#N/A,FALSE,"ET-PAG4";#N/A,#N/A,FALSE,"ET-PAG5"}</definedName>
    <definedName name="LUSI" localSheetId="17" hidden="1">{#N/A,#N/A,FALSE,"ET-CAPA";#N/A,#N/A,FALSE,"ET-PAG1";#N/A,#N/A,FALSE,"ET-PAG2";#N/A,#N/A,FALSE,"ET-PAG3";#N/A,#N/A,FALSE,"ET-PAG4";#N/A,#N/A,FALSE,"ET-PAG5"}</definedName>
    <definedName name="LUSI" localSheetId="15" hidden="1">{#N/A,#N/A,FALSE,"ET-CAPA";#N/A,#N/A,FALSE,"ET-PAG1";#N/A,#N/A,FALSE,"ET-PAG2";#N/A,#N/A,FALSE,"ET-PAG3";#N/A,#N/A,FALSE,"ET-PAG4";#N/A,#N/A,FALSE,"ET-PAG5"}</definedName>
    <definedName name="LUSI" localSheetId="12" hidden="1">{#N/A,#N/A,FALSE,"ET-CAPA";#N/A,#N/A,FALSE,"ET-PAG1";#N/A,#N/A,FALSE,"ET-PAG2";#N/A,#N/A,FALSE,"ET-PAG3";#N/A,#N/A,FALSE,"ET-PAG4";#N/A,#N/A,FALSE,"ET-PAG5"}</definedName>
    <definedName name="LUSI" localSheetId="38" hidden="1">{#N/A,#N/A,FALSE,"ET-CAPA";#N/A,#N/A,FALSE,"ET-PAG1";#N/A,#N/A,FALSE,"ET-PAG2";#N/A,#N/A,FALSE,"ET-PAG3";#N/A,#N/A,FALSE,"ET-PAG4";#N/A,#N/A,FALSE,"ET-PAG5"}</definedName>
    <definedName name="LUSI" localSheetId="37" hidden="1">{#N/A,#N/A,FALSE,"ET-CAPA";#N/A,#N/A,FALSE,"ET-PAG1";#N/A,#N/A,FALSE,"ET-PAG2";#N/A,#N/A,FALSE,"ET-PAG3";#N/A,#N/A,FALSE,"ET-PAG4";#N/A,#N/A,FALSE,"ET-PAG5"}</definedName>
    <definedName name="LUSI" localSheetId="36" hidden="1">{#N/A,#N/A,FALSE,"ET-CAPA";#N/A,#N/A,FALSE,"ET-PAG1";#N/A,#N/A,FALSE,"ET-PAG2";#N/A,#N/A,FALSE,"ET-PAG3";#N/A,#N/A,FALSE,"ET-PAG4";#N/A,#N/A,FALSE,"ET-PAG5"}</definedName>
    <definedName name="LUSI" localSheetId="34" hidden="1">{#N/A,#N/A,FALSE,"ET-CAPA";#N/A,#N/A,FALSE,"ET-PAG1";#N/A,#N/A,FALSE,"ET-PAG2";#N/A,#N/A,FALSE,"ET-PAG3";#N/A,#N/A,FALSE,"ET-PAG4";#N/A,#N/A,FALSE,"ET-PAG5"}</definedName>
    <definedName name="LUSI" localSheetId="35" hidden="1">{#N/A,#N/A,FALSE,"ET-CAPA";#N/A,#N/A,FALSE,"ET-PAG1";#N/A,#N/A,FALSE,"ET-PAG2";#N/A,#N/A,FALSE,"ET-PAG3";#N/A,#N/A,FALSE,"ET-PAG4";#N/A,#N/A,FALSE,"ET-PAG5"}</definedName>
    <definedName name="LUSI" localSheetId="30" hidden="1">{#N/A,#N/A,FALSE,"ET-CAPA";#N/A,#N/A,FALSE,"ET-PAG1";#N/A,#N/A,FALSE,"ET-PAG2";#N/A,#N/A,FALSE,"ET-PAG3";#N/A,#N/A,FALSE,"ET-PAG4";#N/A,#N/A,FALSE,"ET-PAG5"}</definedName>
    <definedName name="LUSI" hidden="1">{#N/A,#N/A,FALSE,"ET-CAPA";#N/A,#N/A,FALSE,"ET-PAG1";#N/A,#N/A,FALSE,"ET-PAG2";#N/A,#N/A,FALSE,"ET-PAG3";#N/A,#N/A,FALSE,"ET-PAG4";#N/A,#N/A,FALSE,"ET-PAG5"}</definedName>
    <definedName name="LUV">#REF!</definedName>
    <definedName name="LV">#REF!</definedName>
    <definedName name="LVI">#REF!</definedName>
    <definedName name="LVII">#REF!</definedName>
    <definedName name="LVIII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#REF!</definedName>
    <definedName name="M2T">#REF!</definedName>
    <definedName name="MADEIRA">#REF!</definedName>
    <definedName name="MADEIRA_1">#REF!</definedName>
    <definedName name="MADEIRA_1_2">#REF!</definedName>
    <definedName name="MADEIRA_1_3">#REF!</definedName>
    <definedName name="MADEIRA_2">#REF!</definedName>
    <definedName name="MADEIRA_3">#REF!</definedName>
    <definedName name="MADEIRA_4">#REF!</definedName>
    <definedName name="MAINERROR">#REF!</definedName>
    <definedName name="Maio" localSheetId="25">'MC_SS 100'!DaysAndWeeks+DATE([0]!CalendárioYear,5,1)-WEEKDAY(DATE([0]!CalendárioYear,5,1),'MC_SS 100'!OpçãodeDiadaSemana)+1</definedName>
    <definedName name="Maio" localSheetId="16">'MC_SS 148'!DaysAndWeeks+DATE([0]!CalendárioYear,5,1)-WEEKDAY(DATE([0]!CalendárioYear,5,1),'MC_SS 148'!OpçãodeDiadaSemana)+1</definedName>
    <definedName name="Maio" localSheetId="14">'MC_SS 158'!DaysAndWeeks+DATE([0]!CalendárioYear,5,1)-WEEKDAY(DATE([0]!CalendárioYear,5,1),'MC_SS 158'!OpçãodeDiadaSemana)+1</definedName>
    <definedName name="Maio" localSheetId="13">'MC_SS 160'!DaysAndWeeks+DATE([0]!CalendárioYear,5,1)-WEEKDAY(DATE([0]!CalendárioYear,5,1),'MC_SS 160'!OpçãodeDiadaSemana)+1</definedName>
    <definedName name="Maio" localSheetId="11">'MC_SS 162'!DaysAndWeeks+DATE([0]!CalendárioYear,5,1)-WEEKDAY(DATE([0]!CalendárioYear,5,1),'MC_SS 162'!OpçãodeDiadaSemana)+1</definedName>
    <definedName name="Maio" localSheetId="10">'MC_SS 166'!DaysAndWeeks+DATE([0]!CalendárioYear,5,1)-WEEKDAY(DATE([0]!CalendárioYear,5,1),'MC_SS 166'!OpçãodeDiadaSemana)+1</definedName>
    <definedName name="Maio" localSheetId="9">'MC_SS 171'!DaysAndWeeks+DATE([0]!CalendárioYear,5,1)-WEEKDAY(DATE([0]!CalendárioYear,5,1),'MC_SS 171'!OpçãodeDiadaSemana)+1</definedName>
    <definedName name="Maio" localSheetId="8">'MC_SS 172'!DaysAndWeeks+DATE([0]!CalendárioYear,5,1)-WEEKDAY(DATE([0]!CalendárioYear,5,1),'MC_SS 172'!OpçãodeDiadaSemana)+1</definedName>
    <definedName name="Maio" localSheetId="7">'MC_SS 228'!DaysAndWeeks+DATE([0]!CalendárioYear,5,1)-WEEKDAY(DATE([0]!CalendárioYear,5,1),'MC_SS 228'!OpçãodeDiadaSemana)+1</definedName>
    <definedName name="Maio" localSheetId="33">'MC_SS 74'!DaysAndWeeks+DATE([0]!CalendárioYear,5,1)-WEEKDAY(DATE([0]!CalendárioYear,5,1),'MC_SS 74'!OpçãodeDiadaSemana)+1</definedName>
    <definedName name="Maio" localSheetId="32">'MC_SS 89'!DaysAndWeeks+DATE([0]!CalendárioYear,5,1)-WEEKDAY(DATE([0]!CalendárioYear,5,1),'MC_SS 89'!OpçãodeDiadaSemana)+1</definedName>
    <definedName name="Maio" localSheetId="31">'MC_SS 94'!DaysAndWeeks+DATE([0]!CalendárioYear,5,1)-WEEKDAY(DATE([0]!CalendárioYear,5,1),'MC_SS 94'!OpçãodeDiadaSemana)+1</definedName>
    <definedName name="Maio" localSheetId="29">'MC_SS 96'!DaysAndWeeks+DATE([0]!CalendárioYear,5,1)-WEEKDAY(DATE([0]!CalendárioYear,5,1),'MC_SS 96'!OpçãodeDiadaSemana)+1</definedName>
    <definedName name="Maio" localSheetId="28">'MC_SS 97'!DaysAndWeeks+DATE([0]!CalendárioYear,5,1)-WEEKDAY(DATE([0]!CalendárioYear,5,1),'MC_SS 97'!OpçãodeDiadaSemana)+1</definedName>
    <definedName name="Maio" localSheetId="27">'MC_SS 98'!DaysAndWeeks+DATE([0]!CalendárioYear,5,1)-WEEKDAY(DATE([0]!CalendárioYear,5,1),'MC_SS 98'!OpçãodeDiadaSemana)+1</definedName>
    <definedName name="Maio" localSheetId="24">MC_SS_103!DaysAndWeeks+DATE([0]!CalendárioYear,5,1)-WEEKDAY(DATE([0]!CalendárioYear,5,1),MC_SS_103!OpçãodeDiadaSemana)+1</definedName>
    <definedName name="Maio" localSheetId="26">MC_SS_109!DaysAndWeeks+DATE(CalendárioYear,5,1)-WEEKDAY(DATE(CalendárioYear,5,1),MC_SS_109!OpçãodeDiadaSemana)+1</definedName>
    <definedName name="Maio" localSheetId="23">MC_SS_110!DaysAndWeeks+DATE([0]!CalendárioYear,5,1)-WEEKDAY(DATE([0]!CalendárioYear,5,1),MC_SS_110!OpçãodeDiadaSemana)+1</definedName>
    <definedName name="Maio" localSheetId="22">MC_SS_126!DaysAndWeeks+DATE([0]!CalendárioYear,5,1)-WEEKDAY(DATE([0]!CalendárioYear,5,1),MC_SS_126!OpçãodeDiadaSemana)+1</definedName>
    <definedName name="Maio" localSheetId="19">MC_SS_132_2025!DaysAndWeeks+DATE([0]!CalendárioYear,5,1)-WEEKDAY(DATE([0]!CalendárioYear,5,1),MC_SS_132_2025!OpçãodeDiadaSemana)+1</definedName>
    <definedName name="Maio" localSheetId="21">MC_SS_132_2026!DaysAndWeeks+DATE([0]!CalendárioYear,5,1)-WEEKDAY(DATE([0]!CalendárioYear,5,1),MC_SS_132_2026!OpçãodeDiadaSemana)+1</definedName>
    <definedName name="Maio" localSheetId="20">MC_SS_133!DaysAndWeeks+DATE([0]!CalendárioYear,5,1)-WEEKDAY(DATE([0]!CalendárioYear,5,1),MC_SS_133!OpçãodeDiadaSemana)+1</definedName>
    <definedName name="Maio" localSheetId="18">MC_SS_135!DaysAndWeeks+DATE([0]!CalendárioYear,5,1)-WEEKDAY(DATE([0]!CalendárioYear,5,1),MC_SS_135!OpçãodeDiadaSemana)+1</definedName>
    <definedName name="Maio" localSheetId="17">MC_SS_136!DaysAndWeeks+DATE([0]!CalendárioYear,5,1)-WEEKDAY(DATE([0]!CalendárioYear,5,1),MC_SS_136!OpçãodeDiadaSemana)+1</definedName>
    <definedName name="Maio" localSheetId="15">MC_SS_157!DaysAndWeeks+DATE([0]!CalendárioYear,5,1)-WEEKDAY(DATE([0]!CalendárioYear,5,1),MC_SS_157!OpçãodeDiadaSemana)+1</definedName>
    <definedName name="Maio" localSheetId="12">MC_SS_160!DaysAndWeeks+DATE([0]!CalendárioYear,5,1)-WEEKDAY(DATE([0]!CalendárioYear,5,1),MC_SS_160!OpçãodeDiadaSemana)+1</definedName>
    <definedName name="Maio" localSheetId="38">MC_SS_39!DaysAndWeeks+DATE([0]!CalendárioYear,5,1)-WEEKDAY(DATE([0]!CalendárioYear,5,1),MC_SS_39!OpçãodeDiadaSemana)+1</definedName>
    <definedName name="Maio" localSheetId="37">MC_SS_44!DaysAndWeeks+DATE([0]!CalendárioYear,5,1)-WEEKDAY(DATE([0]!CalendárioYear,5,1),MC_SS_44!OpçãodeDiadaSemana)+1</definedName>
    <definedName name="Maio" localSheetId="36">MC_SS_45!DaysAndWeeks+DATE([0]!CalendárioYear,5,1)-WEEKDAY(DATE([0]!CalendárioYear,5,1),MC_SS_45!OpçãodeDiadaSemana)+1</definedName>
    <definedName name="Maio" localSheetId="34">MC_SS_63!DaysAndWeeks+DATE([0]!CalendárioYear,5,1)-WEEKDAY(DATE([0]!CalendárioYear,5,1),MC_SS_63!OpçãodeDiadaSemana)+1</definedName>
    <definedName name="Maio" localSheetId="35">MC_SS_66!DaysAndWeeks+DATE([0]!CalendárioYear,5,1)-WEEKDAY(DATE([0]!CalendárioYear,5,1),MC_SS_66!OpçãodeDiadaSemana)+1</definedName>
    <definedName name="Maio" localSheetId="30">MC_SS_90!DaysAndWeeks+DATE([0]!CalendárioYear,5,1)-WEEKDAY(DATE([0]!CalendárioYear,5,1),MC_SS_90!OpçãodeDiadaSemana)+1</definedName>
    <definedName name="Maio">DaysAndWeeks+DATE(CalendárioYear,5,1)-WEEKDAY(DATE(CalendárioYear,5,1),OpçãodeDiadaSemana)+1</definedName>
    <definedName name="man" localSheetId="25" hidden="1">{"'gráf jan00'!$A$1:$AK$41"}</definedName>
    <definedName name="man" localSheetId="16" hidden="1">{"'gráf jan00'!$A$1:$AK$41"}</definedName>
    <definedName name="man" localSheetId="14" hidden="1">{"'gráf jan00'!$A$1:$AK$41"}</definedName>
    <definedName name="man" localSheetId="13" hidden="1">{"'gráf jan00'!$A$1:$AK$41"}</definedName>
    <definedName name="man" localSheetId="11" hidden="1">{"'gráf jan00'!$A$1:$AK$41"}</definedName>
    <definedName name="man" localSheetId="10" hidden="1">{"'gráf jan00'!$A$1:$AK$41"}</definedName>
    <definedName name="man" localSheetId="9" hidden="1">{"'gráf jan00'!$A$1:$AK$41"}</definedName>
    <definedName name="man" localSheetId="8" hidden="1">{"'gráf jan00'!$A$1:$AK$41"}</definedName>
    <definedName name="man" localSheetId="7" hidden="1">{"'gráf jan00'!$A$1:$AK$41"}</definedName>
    <definedName name="man" localSheetId="33" hidden="1">{"'gráf jan00'!$A$1:$AK$41"}</definedName>
    <definedName name="man" localSheetId="32" hidden="1">{"'gráf jan00'!$A$1:$AK$41"}</definedName>
    <definedName name="man" localSheetId="31" hidden="1">{"'gráf jan00'!$A$1:$AK$41"}</definedName>
    <definedName name="man" localSheetId="29" hidden="1">{"'gráf jan00'!$A$1:$AK$41"}</definedName>
    <definedName name="man" localSheetId="28" hidden="1">{"'gráf jan00'!$A$1:$AK$41"}</definedName>
    <definedName name="man" localSheetId="27" hidden="1">{"'gráf jan00'!$A$1:$AK$41"}</definedName>
    <definedName name="man" localSheetId="24" hidden="1">{"'gráf jan00'!$A$1:$AK$41"}</definedName>
    <definedName name="man" localSheetId="26" hidden="1">{"'gráf jan00'!$A$1:$AK$41"}</definedName>
    <definedName name="man" localSheetId="23" hidden="1">{"'gráf jan00'!$A$1:$AK$41"}</definedName>
    <definedName name="man" localSheetId="22" hidden="1">{"'gráf jan00'!$A$1:$AK$41"}</definedName>
    <definedName name="man" localSheetId="19" hidden="1">{"'gráf jan00'!$A$1:$AK$41"}</definedName>
    <definedName name="man" localSheetId="21" hidden="1">{"'gráf jan00'!$A$1:$AK$41"}</definedName>
    <definedName name="man" localSheetId="20" hidden="1">{"'gráf jan00'!$A$1:$AK$41"}</definedName>
    <definedName name="man" localSheetId="18" hidden="1">{"'gráf jan00'!$A$1:$AK$41"}</definedName>
    <definedName name="man" localSheetId="17" hidden="1">{"'gráf jan00'!$A$1:$AK$41"}</definedName>
    <definedName name="man" localSheetId="15" hidden="1">{"'gráf jan00'!$A$1:$AK$41"}</definedName>
    <definedName name="man" localSheetId="12" hidden="1">{"'gráf jan00'!$A$1:$AK$41"}</definedName>
    <definedName name="man" localSheetId="38" hidden="1">{"'gráf jan00'!$A$1:$AK$41"}</definedName>
    <definedName name="man" localSheetId="37" hidden="1">{"'gráf jan00'!$A$1:$AK$41"}</definedName>
    <definedName name="man" localSheetId="36" hidden="1">{"'gráf jan00'!$A$1:$AK$41"}</definedName>
    <definedName name="man" localSheetId="34" hidden="1">{"'gráf jan00'!$A$1:$AK$41"}</definedName>
    <definedName name="man" localSheetId="35" hidden="1">{"'gráf jan00'!$A$1:$AK$41"}</definedName>
    <definedName name="man" localSheetId="30" hidden="1">{"'gráf jan00'!$A$1:$AK$41"}</definedName>
    <definedName name="man" hidden="1">{"'gráf jan00'!$A$1:$AK$41"}</definedName>
    <definedName name="Manoel" localSheetId="25" hidden="1">{"'Quadro'!$A$4:$BG$78"}</definedName>
    <definedName name="Manoel" localSheetId="16" hidden="1">{"'Quadro'!$A$4:$BG$78"}</definedName>
    <definedName name="Manoel" localSheetId="14" hidden="1">{"'Quadro'!$A$4:$BG$78"}</definedName>
    <definedName name="Manoel" localSheetId="13" hidden="1">{"'Quadro'!$A$4:$BG$78"}</definedName>
    <definedName name="Manoel" localSheetId="11" hidden="1">{"'Quadro'!$A$4:$BG$78"}</definedName>
    <definedName name="Manoel" localSheetId="10" hidden="1">{"'Quadro'!$A$4:$BG$78"}</definedName>
    <definedName name="Manoel" localSheetId="9" hidden="1">{"'Quadro'!$A$4:$BG$78"}</definedName>
    <definedName name="Manoel" localSheetId="8" hidden="1">{"'Quadro'!$A$4:$BG$78"}</definedName>
    <definedName name="Manoel" localSheetId="7" hidden="1">{"'Quadro'!$A$4:$BG$78"}</definedName>
    <definedName name="Manoel" localSheetId="33" hidden="1">{"'Quadro'!$A$4:$BG$78"}</definedName>
    <definedName name="Manoel" localSheetId="32" hidden="1">{"'Quadro'!$A$4:$BG$78"}</definedName>
    <definedName name="Manoel" localSheetId="31" hidden="1">{"'Quadro'!$A$4:$BG$78"}</definedName>
    <definedName name="Manoel" localSheetId="29" hidden="1">{"'Quadro'!$A$4:$BG$78"}</definedName>
    <definedName name="Manoel" localSheetId="28" hidden="1">{"'Quadro'!$A$4:$BG$78"}</definedName>
    <definedName name="Manoel" localSheetId="27" hidden="1">{"'Quadro'!$A$4:$BG$78"}</definedName>
    <definedName name="Manoel" localSheetId="24" hidden="1">{"'Quadro'!$A$4:$BG$78"}</definedName>
    <definedName name="Manoel" localSheetId="26" hidden="1">{"'Quadro'!$A$4:$BG$78"}</definedName>
    <definedName name="Manoel" localSheetId="23" hidden="1">{"'Quadro'!$A$4:$BG$78"}</definedName>
    <definedName name="Manoel" localSheetId="22" hidden="1">{"'Quadro'!$A$4:$BG$78"}</definedName>
    <definedName name="Manoel" localSheetId="19" hidden="1">{"'Quadro'!$A$4:$BG$78"}</definedName>
    <definedName name="Manoel" localSheetId="21" hidden="1">{"'Quadro'!$A$4:$BG$78"}</definedName>
    <definedName name="Manoel" localSheetId="20" hidden="1">{"'Quadro'!$A$4:$BG$78"}</definedName>
    <definedName name="Manoel" localSheetId="18" hidden="1">{"'Quadro'!$A$4:$BG$78"}</definedName>
    <definedName name="Manoel" localSheetId="17" hidden="1">{"'Quadro'!$A$4:$BG$78"}</definedName>
    <definedName name="Manoel" localSheetId="15" hidden="1">{"'Quadro'!$A$4:$BG$78"}</definedName>
    <definedName name="Manoel" localSheetId="12" hidden="1">{"'Quadro'!$A$4:$BG$78"}</definedName>
    <definedName name="Manoel" localSheetId="38" hidden="1">{"'Quadro'!$A$4:$BG$78"}</definedName>
    <definedName name="Manoel" localSheetId="37" hidden="1">{"'Quadro'!$A$4:$BG$78"}</definedName>
    <definedName name="Manoel" localSheetId="36" hidden="1">{"'Quadro'!$A$4:$BG$78"}</definedName>
    <definedName name="Manoel" localSheetId="34" hidden="1">{"'Quadro'!$A$4:$BG$78"}</definedName>
    <definedName name="Manoel" localSheetId="35" hidden="1">{"'Quadro'!$A$4:$BG$78"}</definedName>
    <definedName name="Manoel" localSheetId="30" hidden="1">{"'Quadro'!$A$4:$BG$78"}</definedName>
    <definedName name="Manoel" hidden="1">{"'Quadro'!$A$4:$BG$78"}</definedName>
    <definedName name="MANT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_CAPC._5T__C_FREIO_DE_ALAV._E_TAMBOR">#REF!</definedName>
    <definedName name="MANUALLY">#REF!</definedName>
    <definedName name="manut" localSheetId="25" hidden="1">{"'gráf jan00'!$A$1:$AK$41"}</definedName>
    <definedName name="manut" localSheetId="16" hidden="1">{"'gráf jan00'!$A$1:$AK$41"}</definedName>
    <definedName name="manut" localSheetId="14" hidden="1">{"'gráf jan00'!$A$1:$AK$41"}</definedName>
    <definedName name="manut" localSheetId="13" hidden="1">{"'gráf jan00'!$A$1:$AK$41"}</definedName>
    <definedName name="manut" localSheetId="11" hidden="1">{"'gráf jan00'!$A$1:$AK$41"}</definedName>
    <definedName name="manut" localSheetId="10" hidden="1">{"'gráf jan00'!$A$1:$AK$41"}</definedName>
    <definedName name="manut" localSheetId="9" hidden="1">{"'gráf jan00'!$A$1:$AK$41"}</definedName>
    <definedName name="manut" localSheetId="8" hidden="1">{"'gráf jan00'!$A$1:$AK$41"}</definedName>
    <definedName name="manut" localSheetId="7" hidden="1">{"'gráf jan00'!$A$1:$AK$41"}</definedName>
    <definedName name="manut" localSheetId="33" hidden="1">{"'gráf jan00'!$A$1:$AK$41"}</definedName>
    <definedName name="manut" localSheetId="32" hidden="1">{"'gráf jan00'!$A$1:$AK$41"}</definedName>
    <definedName name="manut" localSheetId="31" hidden="1">{"'gráf jan00'!$A$1:$AK$41"}</definedName>
    <definedName name="manut" localSheetId="29" hidden="1">{"'gráf jan00'!$A$1:$AK$41"}</definedName>
    <definedName name="manut" localSheetId="28" hidden="1">{"'gráf jan00'!$A$1:$AK$41"}</definedName>
    <definedName name="manut" localSheetId="27" hidden="1">{"'gráf jan00'!$A$1:$AK$41"}</definedName>
    <definedName name="manut" localSheetId="24" hidden="1">{"'gráf jan00'!$A$1:$AK$41"}</definedName>
    <definedName name="manut" localSheetId="26" hidden="1">{"'gráf jan00'!$A$1:$AK$41"}</definedName>
    <definedName name="manut" localSheetId="23" hidden="1">{"'gráf jan00'!$A$1:$AK$41"}</definedName>
    <definedName name="manut" localSheetId="22" hidden="1">{"'gráf jan00'!$A$1:$AK$41"}</definedName>
    <definedName name="manut" localSheetId="19" hidden="1">{"'gráf jan00'!$A$1:$AK$41"}</definedName>
    <definedName name="manut" localSheetId="21" hidden="1">{"'gráf jan00'!$A$1:$AK$41"}</definedName>
    <definedName name="manut" localSheetId="20" hidden="1">{"'gráf jan00'!$A$1:$AK$41"}</definedName>
    <definedName name="manut" localSheetId="18" hidden="1">{"'gráf jan00'!$A$1:$AK$41"}</definedName>
    <definedName name="manut" localSheetId="17" hidden="1">{"'gráf jan00'!$A$1:$AK$41"}</definedName>
    <definedName name="manut" localSheetId="15" hidden="1">{"'gráf jan00'!$A$1:$AK$41"}</definedName>
    <definedName name="manut" localSheetId="12" hidden="1">{"'gráf jan00'!$A$1:$AK$41"}</definedName>
    <definedName name="manut" localSheetId="38" hidden="1">{"'gráf jan00'!$A$1:$AK$41"}</definedName>
    <definedName name="manut" localSheetId="37" hidden="1">{"'gráf jan00'!$A$1:$AK$41"}</definedName>
    <definedName name="manut" localSheetId="36" hidden="1">{"'gráf jan00'!$A$1:$AK$41"}</definedName>
    <definedName name="manut" localSheetId="34" hidden="1">{"'gráf jan00'!$A$1:$AK$41"}</definedName>
    <definedName name="manut" localSheetId="35" hidden="1">{"'gráf jan00'!$A$1:$AK$41"}</definedName>
    <definedName name="manut" localSheetId="30" hidden="1">{"'gráf jan00'!$A$1:$AK$41"}</definedName>
    <definedName name="manut" hidden="1">{"'gráf jan00'!$A$1:$AK$41"}</definedName>
    <definedName name="Manut.Transp.Operac.">#REF!</definedName>
    <definedName name="Manutenção">#REF!</definedName>
    <definedName name="MAODEOBRA">#REF!</definedName>
    <definedName name="Mar" localSheetId="25">'MC_SS 100'!DaysAndWeeks+DATE([0]!CalendárioYear,3,1)-WEEKDAY(DATE([0]!CalendárioYear,3,1),'MC_SS 100'!OpçãodeDiadaSemana)+1</definedName>
    <definedName name="Mar" localSheetId="16">'MC_SS 148'!DaysAndWeeks+DATE([0]!CalendárioYear,3,1)-WEEKDAY(DATE([0]!CalendárioYear,3,1),'MC_SS 148'!OpçãodeDiadaSemana)+1</definedName>
    <definedName name="Mar" localSheetId="14">'MC_SS 158'!DaysAndWeeks+DATE([0]!CalendárioYear,3,1)-WEEKDAY(DATE([0]!CalendárioYear,3,1),'MC_SS 158'!OpçãodeDiadaSemana)+1</definedName>
    <definedName name="Mar" localSheetId="13">'MC_SS 160'!DaysAndWeeks+DATE([0]!CalendárioYear,3,1)-WEEKDAY(DATE([0]!CalendárioYear,3,1),'MC_SS 160'!OpçãodeDiadaSemana)+1</definedName>
    <definedName name="Mar" localSheetId="11">'MC_SS 162'!DaysAndWeeks+DATE([0]!CalendárioYear,3,1)-WEEKDAY(DATE([0]!CalendárioYear,3,1),'MC_SS 162'!OpçãodeDiadaSemana)+1</definedName>
    <definedName name="Mar" localSheetId="10">'MC_SS 166'!DaysAndWeeks+DATE([0]!CalendárioYear,3,1)-WEEKDAY(DATE([0]!CalendárioYear,3,1),'MC_SS 166'!OpçãodeDiadaSemana)+1</definedName>
    <definedName name="Mar" localSheetId="9">'MC_SS 171'!DaysAndWeeks+DATE([0]!CalendárioYear,3,1)-WEEKDAY(DATE([0]!CalendárioYear,3,1),'MC_SS 171'!OpçãodeDiadaSemana)+1</definedName>
    <definedName name="Mar" localSheetId="8">'MC_SS 172'!DaysAndWeeks+DATE([0]!CalendárioYear,3,1)-WEEKDAY(DATE([0]!CalendárioYear,3,1),'MC_SS 172'!OpçãodeDiadaSemana)+1</definedName>
    <definedName name="Mar" localSheetId="7">'MC_SS 228'!DaysAndWeeks+DATE([0]!CalendárioYear,3,1)-WEEKDAY(DATE([0]!CalendárioYear,3,1),'MC_SS 228'!OpçãodeDiadaSemana)+1</definedName>
    <definedName name="Mar" localSheetId="33">'MC_SS 74'!DaysAndWeeks+DATE([0]!CalendárioYear,3,1)-WEEKDAY(DATE([0]!CalendárioYear,3,1),'MC_SS 74'!OpçãodeDiadaSemana)+1</definedName>
    <definedName name="Mar" localSheetId="32">'MC_SS 89'!DaysAndWeeks+DATE([0]!CalendárioYear,3,1)-WEEKDAY(DATE([0]!CalendárioYear,3,1),'MC_SS 89'!OpçãodeDiadaSemana)+1</definedName>
    <definedName name="Mar" localSheetId="31">'MC_SS 94'!DaysAndWeeks+DATE([0]!CalendárioYear,3,1)-WEEKDAY(DATE([0]!CalendárioYear,3,1),'MC_SS 94'!OpçãodeDiadaSemana)+1</definedName>
    <definedName name="Mar" localSheetId="29">'MC_SS 96'!DaysAndWeeks+DATE([0]!CalendárioYear,3,1)-WEEKDAY(DATE([0]!CalendárioYear,3,1),'MC_SS 96'!OpçãodeDiadaSemana)+1</definedName>
    <definedName name="Mar" localSheetId="28">'MC_SS 97'!DaysAndWeeks+DATE([0]!CalendárioYear,3,1)-WEEKDAY(DATE([0]!CalendárioYear,3,1),'MC_SS 97'!OpçãodeDiadaSemana)+1</definedName>
    <definedName name="Mar" localSheetId="27">'MC_SS 98'!DaysAndWeeks+DATE([0]!CalendárioYear,3,1)-WEEKDAY(DATE([0]!CalendárioYear,3,1),'MC_SS 98'!OpçãodeDiadaSemana)+1</definedName>
    <definedName name="Mar" localSheetId="24">MC_SS_103!DaysAndWeeks+DATE([0]!CalendárioYear,3,1)-WEEKDAY(DATE([0]!CalendárioYear,3,1),MC_SS_103!OpçãodeDiadaSemana)+1</definedName>
    <definedName name="Mar" localSheetId="26">MC_SS_109!DaysAndWeeks+DATE(CalendárioYear,3,1)-WEEKDAY(DATE(CalendárioYear,3,1),MC_SS_109!OpçãodeDiadaSemana)+1</definedName>
    <definedName name="Mar" localSheetId="23">MC_SS_110!DaysAndWeeks+DATE([0]!CalendárioYear,3,1)-WEEKDAY(DATE([0]!CalendárioYear,3,1),MC_SS_110!OpçãodeDiadaSemana)+1</definedName>
    <definedName name="Mar" localSheetId="22">MC_SS_126!DaysAndWeeks+DATE([0]!CalendárioYear,3,1)-WEEKDAY(DATE([0]!CalendárioYear,3,1),MC_SS_126!OpçãodeDiadaSemana)+1</definedName>
    <definedName name="Mar" localSheetId="19">MC_SS_132_2025!DaysAndWeeks+DATE([0]!CalendárioYear,3,1)-WEEKDAY(DATE([0]!CalendárioYear,3,1),MC_SS_132_2025!OpçãodeDiadaSemana)+1</definedName>
    <definedName name="Mar" localSheetId="21">MC_SS_132_2026!DaysAndWeeks+DATE([0]!CalendárioYear,3,1)-WEEKDAY(DATE([0]!CalendárioYear,3,1),MC_SS_132_2026!OpçãodeDiadaSemana)+1</definedName>
    <definedName name="Mar" localSheetId="20">MC_SS_133!DaysAndWeeks+DATE([0]!CalendárioYear,3,1)-WEEKDAY(DATE([0]!CalendárioYear,3,1),MC_SS_133!OpçãodeDiadaSemana)+1</definedName>
    <definedName name="Mar" localSheetId="18">MC_SS_135!DaysAndWeeks+DATE([0]!CalendárioYear,3,1)-WEEKDAY(DATE([0]!CalendárioYear,3,1),MC_SS_135!OpçãodeDiadaSemana)+1</definedName>
    <definedName name="Mar" localSheetId="17">MC_SS_136!DaysAndWeeks+DATE([0]!CalendárioYear,3,1)-WEEKDAY(DATE([0]!CalendárioYear,3,1),MC_SS_136!OpçãodeDiadaSemana)+1</definedName>
    <definedName name="Mar" localSheetId="15">MC_SS_157!DaysAndWeeks+DATE([0]!CalendárioYear,3,1)-WEEKDAY(DATE([0]!CalendárioYear,3,1),MC_SS_157!OpçãodeDiadaSemana)+1</definedName>
    <definedName name="Mar" localSheetId="12">MC_SS_160!DaysAndWeeks+DATE([0]!CalendárioYear,3,1)-WEEKDAY(DATE([0]!CalendárioYear,3,1),MC_SS_160!OpçãodeDiadaSemana)+1</definedName>
    <definedName name="Mar" localSheetId="38">MC_SS_39!DaysAndWeeks+DATE([0]!CalendárioYear,3,1)-WEEKDAY(DATE([0]!CalendárioYear,3,1),MC_SS_39!OpçãodeDiadaSemana)+1</definedName>
    <definedName name="Mar" localSheetId="37">MC_SS_44!DaysAndWeeks+DATE([0]!CalendárioYear,3,1)-WEEKDAY(DATE([0]!CalendárioYear,3,1),MC_SS_44!OpçãodeDiadaSemana)+1</definedName>
    <definedName name="Mar" localSheetId="36">MC_SS_45!DaysAndWeeks+DATE([0]!CalendárioYear,3,1)-WEEKDAY(DATE([0]!CalendárioYear,3,1),MC_SS_45!OpçãodeDiadaSemana)+1</definedName>
    <definedName name="Mar" localSheetId="34">MC_SS_63!DaysAndWeeks+DATE([0]!CalendárioYear,3,1)-WEEKDAY(DATE([0]!CalendárioYear,3,1),MC_SS_63!OpçãodeDiadaSemana)+1</definedName>
    <definedName name="Mar" localSheetId="35">MC_SS_66!DaysAndWeeks+DATE([0]!CalendárioYear,3,1)-WEEKDAY(DATE([0]!CalendárioYear,3,1),MC_SS_66!OpçãodeDiadaSemana)+1</definedName>
    <definedName name="Mar" localSheetId="30">MC_SS_90!DaysAndWeeks+DATE([0]!CalendárioYear,3,1)-WEEKDAY(DATE([0]!CalendárioYear,3,1),MC_SS_90!OpçãodeDiadaSemana)+1</definedName>
    <definedName name="Mar">DaysAndWeeks+DATE(CalendárioYear,3,1)-WEEKDAY(DATE(CalendárioYear,3,1),OpçãodeDiadaSemana)+1</definedName>
    <definedName name="marcelo" localSheetId="25" hidden="1">{"'gráf jan00'!$A$1:$AK$41"}</definedName>
    <definedName name="marcelo" localSheetId="16" hidden="1">{"'gráf jan00'!$A$1:$AK$41"}</definedName>
    <definedName name="marcelo" localSheetId="14" hidden="1">{"'gráf jan00'!$A$1:$AK$41"}</definedName>
    <definedName name="marcelo" localSheetId="13" hidden="1">{"'gráf jan00'!$A$1:$AK$41"}</definedName>
    <definedName name="marcelo" localSheetId="11" hidden="1">{"'gráf jan00'!$A$1:$AK$41"}</definedName>
    <definedName name="marcelo" localSheetId="10" hidden="1">{"'gráf jan00'!$A$1:$AK$41"}</definedName>
    <definedName name="marcelo" localSheetId="9" hidden="1">{"'gráf jan00'!$A$1:$AK$41"}</definedName>
    <definedName name="marcelo" localSheetId="8" hidden="1">{"'gráf jan00'!$A$1:$AK$41"}</definedName>
    <definedName name="marcelo" localSheetId="7" hidden="1">{"'gráf jan00'!$A$1:$AK$41"}</definedName>
    <definedName name="marcelo" localSheetId="33" hidden="1">{"'gráf jan00'!$A$1:$AK$41"}</definedName>
    <definedName name="marcelo" localSheetId="32" hidden="1">{"'gráf jan00'!$A$1:$AK$41"}</definedName>
    <definedName name="marcelo" localSheetId="31" hidden="1">{"'gráf jan00'!$A$1:$AK$41"}</definedName>
    <definedName name="marcelo" localSheetId="29" hidden="1">{"'gráf jan00'!$A$1:$AK$41"}</definedName>
    <definedName name="marcelo" localSheetId="28" hidden="1">{"'gráf jan00'!$A$1:$AK$41"}</definedName>
    <definedName name="marcelo" localSheetId="27" hidden="1">{"'gráf jan00'!$A$1:$AK$41"}</definedName>
    <definedName name="marcelo" localSheetId="24" hidden="1">{"'gráf jan00'!$A$1:$AK$41"}</definedName>
    <definedName name="marcelo" localSheetId="26" hidden="1">{"'gráf jan00'!$A$1:$AK$41"}</definedName>
    <definedName name="marcelo" localSheetId="23" hidden="1">{"'gráf jan00'!$A$1:$AK$41"}</definedName>
    <definedName name="marcelo" localSheetId="22" hidden="1">{"'gráf jan00'!$A$1:$AK$41"}</definedName>
    <definedName name="marcelo" localSheetId="19" hidden="1">{"'gráf jan00'!$A$1:$AK$41"}</definedName>
    <definedName name="marcelo" localSheetId="21" hidden="1">{"'gráf jan00'!$A$1:$AK$41"}</definedName>
    <definedName name="marcelo" localSheetId="20" hidden="1">{"'gráf jan00'!$A$1:$AK$41"}</definedName>
    <definedName name="marcelo" localSheetId="18" hidden="1">{"'gráf jan00'!$A$1:$AK$41"}</definedName>
    <definedName name="marcelo" localSheetId="17" hidden="1">{"'gráf jan00'!$A$1:$AK$41"}</definedName>
    <definedName name="marcelo" localSheetId="15" hidden="1">{"'gráf jan00'!$A$1:$AK$41"}</definedName>
    <definedName name="marcelo" localSheetId="12" hidden="1">{"'gráf jan00'!$A$1:$AK$41"}</definedName>
    <definedName name="marcelo" localSheetId="38" hidden="1">{"'gráf jan00'!$A$1:$AK$41"}</definedName>
    <definedName name="marcelo" localSheetId="37" hidden="1">{"'gráf jan00'!$A$1:$AK$41"}</definedName>
    <definedName name="marcelo" localSheetId="36" hidden="1">{"'gráf jan00'!$A$1:$AK$41"}</definedName>
    <definedName name="marcelo" localSheetId="34" hidden="1">{"'gráf jan00'!$A$1:$AK$41"}</definedName>
    <definedName name="marcelo" localSheetId="35" hidden="1">{"'gráf jan00'!$A$1:$AK$41"}</definedName>
    <definedName name="marcelo" localSheetId="30" hidden="1">{"'gráf jan00'!$A$1:$AK$41"}</definedName>
    <definedName name="marcelo" hidden="1">{"'gráf jan00'!$A$1:$AK$41"}</definedName>
    <definedName name="marcos" localSheetId="25" hidden="1">{#N/A,#N/A,FALSE,"SITUAÇÃO DIÁRIA ";#N/A,#N/A,FALSE,"7 à 7"}</definedName>
    <definedName name="marcos" localSheetId="16" hidden="1">{#N/A,#N/A,FALSE,"SITUAÇÃO DIÁRIA ";#N/A,#N/A,FALSE,"7 à 7"}</definedName>
    <definedName name="marcos" localSheetId="14" hidden="1">{#N/A,#N/A,FALSE,"SITUAÇÃO DIÁRIA ";#N/A,#N/A,FALSE,"7 à 7"}</definedName>
    <definedName name="marcos" localSheetId="13" hidden="1">{#N/A,#N/A,FALSE,"SITUAÇÃO DIÁRIA ";#N/A,#N/A,FALSE,"7 à 7"}</definedName>
    <definedName name="marcos" localSheetId="11" hidden="1">{#N/A,#N/A,FALSE,"SITUAÇÃO DIÁRIA ";#N/A,#N/A,FALSE,"7 à 7"}</definedName>
    <definedName name="marcos" localSheetId="10" hidden="1">{#N/A,#N/A,FALSE,"SITUAÇÃO DIÁRIA ";#N/A,#N/A,FALSE,"7 à 7"}</definedName>
    <definedName name="marcos" localSheetId="9" hidden="1">{#N/A,#N/A,FALSE,"SITUAÇÃO DIÁRIA ";#N/A,#N/A,FALSE,"7 à 7"}</definedName>
    <definedName name="marcos" localSheetId="8" hidden="1">{#N/A,#N/A,FALSE,"SITUAÇÃO DIÁRIA ";#N/A,#N/A,FALSE,"7 à 7"}</definedName>
    <definedName name="marcos" localSheetId="7" hidden="1">{#N/A,#N/A,FALSE,"SITUAÇÃO DIÁRIA ";#N/A,#N/A,FALSE,"7 à 7"}</definedName>
    <definedName name="marcos" localSheetId="33" hidden="1">{#N/A,#N/A,FALSE,"SITUAÇÃO DIÁRIA ";#N/A,#N/A,FALSE,"7 à 7"}</definedName>
    <definedName name="marcos" localSheetId="32" hidden="1">{#N/A,#N/A,FALSE,"SITUAÇÃO DIÁRIA ";#N/A,#N/A,FALSE,"7 à 7"}</definedName>
    <definedName name="marcos" localSheetId="31" hidden="1">{#N/A,#N/A,FALSE,"SITUAÇÃO DIÁRIA ";#N/A,#N/A,FALSE,"7 à 7"}</definedName>
    <definedName name="marcos" localSheetId="29" hidden="1">{#N/A,#N/A,FALSE,"SITUAÇÃO DIÁRIA ";#N/A,#N/A,FALSE,"7 à 7"}</definedName>
    <definedName name="marcos" localSheetId="28" hidden="1">{#N/A,#N/A,FALSE,"SITUAÇÃO DIÁRIA ";#N/A,#N/A,FALSE,"7 à 7"}</definedName>
    <definedName name="marcos" localSheetId="27" hidden="1">{#N/A,#N/A,FALSE,"SITUAÇÃO DIÁRIA ";#N/A,#N/A,FALSE,"7 à 7"}</definedName>
    <definedName name="marcos" localSheetId="24" hidden="1">{#N/A,#N/A,FALSE,"SITUAÇÃO DIÁRIA ";#N/A,#N/A,FALSE,"7 à 7"}</definedName>
    <definedName name="marcos" localSheetId="26" hidden="1">{#N/A,#N/A,FALSE,"SITUAÇÃO DIÁRIA ";#N/A,#N/A,FALSE,"7 à 7"}</definedName>
    <definedName name="marcos" localSheetId="23" hidden="1">{#N/A,#N/A,FALSE,"SITUAÇÃO DIÁRIA ";#N/A,#N/A,FALSE,"7 à 7"}</definedName>
    <definedName name="marcos" localSheetId="22" hidden="1">{#N/A,#N/A,FALSE,"SITUAÇÃO DIÁRIA ";#N/A,#N/A,FALSE,"7 à 7"}</definedName>
    <definedName name="marcos" localSheetId="19" hidden="1">{#N/A,#N/A,FALSE,"SITUAÇÃO DIÁRIA ";#N/A,#N/A,FALSE,"7 à 7"}</definedName>
    <definedName name="marcos" localSheetId="21" hidden="1">{#N/A,#N/A,FALSE,"SITUAÇÃO DIÁRIA ";#N/A,#N/A,FALSE,"7 à 7"}</definedName>
    <definedName name="marcos" localSheetId="20" hidden="1">{#N/A,#N/A,FALSE,"SITUAÇÃO DIÁRIA ";#N/A,#N/A,FALSE,"7 à 7"}</definedName>
    <definedName name="marcos" localSheetId="18" hidden="1">{#N/A,#N/A,FALSE,"SITUAÇÃO DIÁRIA ";#N/A,#N/A,FALSE,"7 à 7"}</definedName>
    <definedName name="marcos" localSheetId="17" hidden="1">{#N/A,#N/A,FALSE,"SITUAÇÃO DIÁRIA ";#N/A,#N/A,FALSE,"7 à 7"}</definedName>
    <definedName name="marcos" localSheetId="15" hidden="1">{#N/A,#N/A,FALSE,"SITUAÇÃO DIÁRIA ";#N/A,#N/A,FALSE,"7 à 7"}</definedName>
    <definedName name="marcos" localSheetId="12" hidden="1">{#N/A,#N/A,FALSE,"SITUAÇÃO DIÁRIA ";#N/A,#N/A,FALSE,"7 à 7"}</definedName>
    <definedName name="marcos" localSheetId="38" hidden="1">{#N/A,#N/A,FALSE,"SITUAÇÃO DIÁRIA ";#N/A,#N/A,FALSE,"7 à 7"}</definedName>
    <definedName name="marcos" localSheetId="37" hidden="1">{#N/A,#N/A,FALSE,"SITUAÇÃO DIÁRIA ";#N/A,#N/A,FALSE,"7 à 7"}</definedName>
    <definedName name="marcos" localSheetId="36" hidden="1">{#N/A,#N/A,FALSE,"SITUAÇÃO DIÁRIA ";#N/A,#N/A,FALSE,"7 à 7"}</definedName>
    <definedName name="marcos" localSheetId="34" hidden="1">{#N/A,#N/A,FALSE,"SITUAÇÃO DIÁRIA ";#N/A,#N/A,FALSE,"7 à 7"}</definedName>
    <definedName name="marcos" localSheetId="35" hidden="1">{#N/A,#N/A,FALSE,"SITUAÇÃO DIÁRIA ";#N/A,#N/A,FALSE,"7 à 7"}</definedName>
    <definedName name="marcos" localSheetId="30" hidden="1">{#N/A,#N/A,FALSE,"SITUAÇÃO DIÁRIA ";#N/A,#N/A,FALSE,"7 à 7"}</definedName>
    <definedName name="marcos" hidden="1">{#N/A,#N/A,FALSE,"SITUAÇÃO DIÁRIA ";#N/A,#N/A,FALSE,"7 à 7"}</definedName>
    <definedName name="MARIA" localSheetId="25" hidden="1">{"'gráf jan00'!$A$1:$AK$41"}</definedName>
    <definedName name="MARIA" localSheetId="16" hidden="1">{"'gráf jan00'!$A$1:$AK$41"}</definedName>
    <definedName name="MARIA" localSheetId="14" hidden="1">{"'gráf jan00'!$A$1:$AK$41"}</definedName>
    <definedName name="MARIA" localSheetId="13" hidden="1">{"'gráf jan00'!$A$1:$AK$41"}</definedName>
    <definedName name="MARIA" localSheetId="11" hidden="1">{"'gráf jan00'!$A$1:$AK$41"}</definedName>
    <definedName name="MARIA" localSheetId="10" hidden="1">{"'gráf jan00'!$A$1:$AK$41"}</definedName>
    <definedName name="MARIA" localSheetId="9" hidden="1">{"'gráf jan00'!$A$1:$AK$41"}</definedName>
    <definedName name="MARIA" localSheetId="8" hidden="1">{"'gráf jan00'!$A$1:$AK$41"}</definedName>
    <definedName name="MARIA" localSheetId="7" hidden="1">{"'gráf jan00'!$A$1:$AK$41"}</definedName>
    <definedName name="MARIA" localSheetId="33" hidden="1">{"'gráf jan00'!$A$1:$AK$41"}</definedName>
    <definedName name="MARIA" localSheetId="32" hidden="1">{"'gráf jan00'!$A$1:$AK$41"}</definedName>
    <definedName name="MARIA" localSheetId="31" hidden="1">{"'gráf jan00'!$A$1:$AK$41"}</definedName>
    <definedName name="MARIA" localSheetId="29" hidden="1">{"'gráf jan00'!$A$1:$AK$41"}</definedName>
    <definedName name="MARIA" localSheetId="28" hidden="1">{"'gráf jan00'!$A$1:$AK$41"}</definedName>
    <definedName name="MARIA" localSheetId="27" hidden="1">{"'gráf jan00'!$A$1:$AK$41"}</definedName>
    <definedName name="MARIA" localSheetId="24" hidden="1">{"'gráf jan00'!$A$1:$AK$41"}</definedName>
    <definedName name="MARIA" localSheetId="26" hidden="1">{"'gráf jan00'!$A$1:$AK$41"}</definedName>
    <definedName name="MARIA" localSheetId="23" hidden="1">{"'gráf jan00'!$A$1:$AK$41"}</definedName>
    <definedName name="MARIA" localSheetId="22" hidden="1">{"'gráf jan00'!$A$1:$AK$41"}</definedName>
    <definedName name="MARIA" localSheetId="19" hidden="1">{"'gráf jan00'!$A$1:$AK$41"}</definedName>
    <definedName name="MARIA" localSheetId="21" hidden="1">{"'gráf jan00'!$A$1:$AK$41"}</definedName>
    <definedName name="MARIA" localSheetId="20" hidden="1">{"'gráf jan00'!$A$1:$AK$41"}</definedName>
    <definedName name="MARIA" localSheetId="18" hidden="1">{"'gráf jan00'!$A$1:$AK$41"}</definedName>
    <definedName name="MARIA" localSheetId="17" hidden="1">{"'gráf jan00'!$A$1:$AK$41"}</definedName>
    <definedName name="MARIA" localSheetId="15" hidden="1">{"'gráf jan00'!$A$1:$AK$41"}</definedName>
    <definedName name="MARIA" localSheetId="12" hidden="1">{"'gráf jan00'!$A$1:$AK$41"}</definedName>
    <definedName name="MARIA" localSheetId="38" hidden="1">{"'gráf jan00'!$A$1:$AK$41"}</definedName>
    <definedName name="MARIA" localSheetId="37" hidden="1">{"'gráf jan00'!$A$1:$AK$41"}</definedName>
    <definedName name="MARIA" localSheetId="36" hidden="1">{"'gráf jan00'!$A$1:$AK$41"}</definedName>
    <definedName name="MARIA" localSheetId="34" hidden="1">{"'gráf jan00'!$A$1:$AK$41"}</definedName>
    <definedName name="MARIA" localSheetId="35" hidden="1">{"'gráf jan00'!$A$1:$AK$41"}</definedName>
    <definedName name="MARIA" localSheetId="30" hidden="1">{"'gráf jan00'!$A$1:$AK$41"}</definedName>
    <definedName name="MARIA" hidden="1">{"'gráf jan00'!$A$1:$AK$41"}</definedName>
    <definedName name="Mariatereza">#REF!</definedName>
    <definedName name="MASTE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Fator" localSheetId="1">[23]Plan2!$G$5:$G$22</definedName>
    <definedName name="Mat_Fator">#REF!</definedName>
    <definedName name="Mat_Requerido" localSheetId="1">[23]Plan2!$E$5:$E$22</definedName>
    <definedName name="Mat_Requerido">#REF!</definedName>
    <definedName name="MATCOUNIT">#REF!</definedName>
    <definedName name="Material" localSheetId="4" hidden="1">{#N/A,#N/A,FALSE,"Cronograma";#N/A,#N/A,FALSE,"Cronogr. 2"}</definedName>
    <definedName name="Material" localSheetId="5" hidden="1">{#N/A,#N/A,FALSE,"Cronograma";#N/A,#N/A,FALSE,"Cronogr. 2"}</definedName>
    <definedName name="Material" localSheetId="2" hidden="1">{#N/A,#N/A,FALSE,"Cronograma";#N/A,#N/A,FALSE,"Cronogr. 2"}</definedName>
    <definedName name="Material" localSheetId="25" hidden="1">{#N/A,#N/A,FALSE,"Cronograma";#N/A,#N/A,FALSE,"Cronogr. 2"}</definedName>
    <definedName name="Material" localSheetId="16" hidden="1">{#N/A,#N/A,FALSE,"Cronograma";#N/A,#N/A,FALSE,"Cronogr. 2"}</definedName>
    <definedName name="Material" localSheetId="14" hidden="1">{#N/A,#N/A,FALSE,"Cronograma";#N/A,#N/A,FALSE,"Cronogr. 2"}</definedName>
    <definedName name="Material" localSheetId="13" hidden="1">{#N/A,#N/A,FALSE,"Cronograma";#N/A,#N/A,FALSE,"Cronogr. 2"}</definedName>
    <definedName name="Material" localSheetId="11" hidden="1">{#N/A,#N/A,FALSE,"Cronograma";#N/A,#N/A,FALSE,"Cronogr. 2"}</definedName>
    <definedName name="Material" localSheetId="10" hidden="1">{#N/A,#N/A,FALSE,"Cronograma";#N/A,#N/A,FALSE,"Cronogr. 2"}</definedName>
    <definedName name="Material" localSheetId="9" hidden="1">{#N/A,#N/A,FALSE,"Cronograma";#N/A,#N/A,FALSE,"Cronogr. 2"}</definedName>
    <definedName name="Material" localSheetId="8" hidden="1">{#N/A,#N/A,FALSE,"Cronograma";#N/A,#N/A,FALSE,"Cronogr. 2"}</definedName>
    <definedName name="Material" localSheetId="7" hidden="1">{#N/A,#N/A,FALSE,"Cronograma";#N/A,#N/A,FALSE,"Cronogr. 2"}</definedName>
    <definedName name="Material" localSheetId="33" hidden="1">{#N/A,#N/A,FALSE,"Cronograma";#N/A,#N/A,FALSE,"Cronogr. 2"}</definedName>
    <definedName name="Material" localSheetId="32" hidden="1">{#N/A,#N/A,FALSE,"Cronograma";#N/A,#N/A,FALSE,"Cronogr. 2"}</definedName>
    <definedName name="Material" localSheetId="31" hidden="1">{#N/A,#N/A,FALSE,"Cronograma";#N/A,#N/A,FALSE,"Cronogr. 2"}</definedName>
    <definedName name="Material" localSheetId="29" hidden="1">{#N/A,#N/A,FALSE,"Cronograma";#N/A,#N/A,FALSE,"Cronogr. 2"}</definedName>
    <definedName name="Material" localSheetId="28" hidden="1">{#N/A,#N/A,FALSE,"Cronograma";#N/A,#N/A,FALSE,"Cronogr. 2"}</definedName>
    <definedName name="Material" localSheetId="27" hidden="1">{#N/A,#N/A,FALSE,"Cronograma";#N/A,#N/A,FALSE,"Cronogr. 2"}</definedName>
    <definedName name="Material" localSheetId="24" hidden="1">{#N/A,#N/A,FALSE,"Cronograma";#N/A,#N/A,FALSE,"Cronogr. 2"}</definedName>
    <definedName name="Material" localSheetId="26" hidden="1">{#N/A,#N/A,FALSE,"Cronograma";#N/A,#N/A,FALSE,"Cronogr. 2"}</definedName>
    <definedName name="Material" localSheetId="23" hidden="1">{#N/A,#N/A,FALSE,"Cronograma";#N/A,#N/A,FALSE,"Cronogr. 2"}</definedName>
    <definedName name="Material" localSheetId="22" hidden="1">{#N/A,#N/A,FALSE,"Cronograma";#N/A,#N/A,FALSE,"Cronogr. 2"}</definedName>
    <definedName name="Material" localSheetId="19" hidden="1">{#N/A,#N/A,FALSE,"Cronograma";#N/A,#N/A,FALSE,"Cronogr. 2"}</definedName>
    <definedName name="Material" localSheetId="21" hidden="1">{#N/A,#N/A,FALSE,"Cronograma";#N/A,#N/A,FALSE,"Cronogr. 2"}</definedName>
    <definedName name="Material" localSheetId="20" hidden="1">{#N/A,#N/A,FALSE,"Cronograma";#N/A,#N/A,FALSE,"Cronogr. 2"}</definedName>
    <definedName name="Material" localSheetId="18" hidden="1">{#N/A,#N/A,FALSE,"Cronograma";#N/A,#N/A,FALSE,"Cronogr. 2"}</definedName>
    <definedName name="Material" localSheetId="17" hidden="1">{#N/A,#N/A,FALSE,"Cronograma";#N/A,#N/A,FALSE,"Cronogr. 2"}</definedName>
    <definedName name="Material" localSheetId="15" hidden="1">{#N/A,#N/A,FALSE,"Cronograma";#N/A,#N/A,FALSE,"Cronogr. 2"}</definedName>
    <definedName name="Material" localSheetId="12" hidden="1">{#N/A,#N/A,FALSE,"Cronograma";#N/A,#N/A,FALSE,"Cronogr. 2"}</definedName>
    <definedName name="Material" localSheetId="38" hidden="1">{#N/A,#N/A,FALSE,"Cronograma";#N/A,#N/A,FALSE,"Cronogr. 2"}</definedName>
    <definedName name="Material" localSheetId="37" hidden="1">{#N/A,#N/A,FALSE,"Cronograma";#N/A,#N/A,FALSE,"Cronogr. 2"}</definedName>
    <definedName name="Material" localSheetId="36" hidden="1">{#N/A,#N/A,FALSE,"Cronograma";#N/A,#N/A,FALSE,"Cronogr. 2"}</definedName>
    <definedName name="Material" localSheetId="34" hidden="1">{#N/A,#N/A,FALSE,"Cronograma";#N/A,#N/A,FALSE,"Cronogr. 2"}</definedName>
    <definedName name="Material" localSheetId="35" hidden="1">{#N/A,#N/A,FALSE,"Cronograma";#N/A,#N/A,FALSE,"Cronogr. 2"}</definedName>
    <definedName name="Material" localSheetId="30" hidden="1">{#N/A,#N/A,FALSE,"Cronograma";#N/A,#N/A,FALSE,"Cronogr. 2"}</definedName>
    <definedName name="Material" localSheetId="1" hidden="1">{#N/A,#N/A,FALSE,"Cronograma";#N/A,#N/A,FALSE,"Cronogr. 2"}</definedName>
    <definedName name="MATERIAL">#REF!</definedName>
    <definedName name="Material_Anéis_vedação">[21]FL.03!$BE$204:$BE$206</definedName>
    <definedName name="Material_cone_medição">[21]FL.03!$BE$208:$BE$209</definedName>
    <definedName name="Material_cone_medição_corrosivo1">[21]FL.03!$BE$211:$BE$212</definedName>
    <definedName name="Material_cone_medição_corrosivo2">[21]FL.03!$BE$214:$BE$215</definedName>
    <definedName name="Material_conexões">[21]FL.03!$BE$181:$BE$184</definedName>
    <definedName name="Material_conexões_corrosivo">[21]FL.03!$BE$186:$BE$189</definedName>
    <definedName name="Material_corpo">[21]FL.03!$BE$171:$BE$174</definedName>
    <definedName name="Material_corpo_corrosivo">[21]FL.03!$BE$176:$BE$179</definedName>
    <definedName name="Material_flutuador">[21]FL.03!$BE$191:$BE$194</definedName>
    <definedName name="Material_flutuador_corrosivo">[21]FL.03!$BE$196:$BE$202</definedName>
    <definedName name="Material_plaqueta">[21]FL.03!$BE$227:$BE$228</definedName>
    <definedName name="Material_válvula_agulha">[21]FL.03!$BE$217:$BE$218</definedName>
    <definedName name="Material_válvula_reguladora">[21]FL.03!$BE$224:$BE$225</definedName>
    <definedName name="Material_volante_válvula_agulha">[21]FL.03!$BE$220:$BE$222</definedName>
    <definedName name="MATPEUNIT">#REF!</definedName>
    <definedName name="Matriz">#REF!</definedName>
    <definedName name="MATRIZ1">#REF!</definedName>
    <definedName name="MATRIZ2">#REF!</definedName>
    <definedName name="mattubcus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>#REF!</definedName>
    <definedName name="M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ompCons">#REF!</definedName>
    <definedName name="mCota">#REF!</definedName>
    <definedName name="MED">#REF!</definedName>
    <definedName name="MEDEXP4.1" localSheetId="25" hidden="1">{#N/A,#N/A,FALSE,"ET-CAPA";#N/A,#N/A,FALSE,"ET-PAG1";#N/A,#N/A,FALSE,"ET-PAG2";#N/A,#N/A,FALSE,"ET-PAG3";#N/A,#N/A,FALSE,"ET-PAG4";#N/A,#N/A,FALSE,"ET-PAG5"}</definedName>
    <definedName name="MEDEXP4.1" localSheetId="16" hidden="1">{#N/A,#N/A,FALSE,"ET-CAPA";#N/A,#N/A,FALSE,"ET-PAG1";#N/A,#N/A,FALSE,"ET-PAG2";#N/A,#N/A,FALSE,"ET-PAG3";#N/A,#N/A,FALSE,"ET-PAG4";#N/A,#N/A,FALSE,"ET-PAG5"}</definedName>
    <definedName name="MEDEXP4.1" localSheetId="14" hidden="1">{#N/A,#N/A,FALSE,"ET-CAPA";#N/A,#N/A,FALSE,"ET-PAG1";#N/A,#N/A,FALSE,"ET-PAG2";#N/A,#N/A,FALSE,"ET-PAG3";#N/A,#N/A,FALSE,"ET-PAG4";#N/A,#N/A,FALSE,"ET-PAG5"}</definedName>
    <definedName name="MEDEXP4.1" localSheetId="13" hidden="1">{#N/A,#N/A,FALSE,"ET-CAPA";#N/A,#N/A,FALSE,"ET-PAG1";#N/A,#N/A,FALSE,"ET-PAG2";#N/A,#N/A,FALSE,"ET-PAG3";#N/A,#N/A,FALSE,"ET-PAG4";#N/A,#N/A,FALSE,"ET-PAG5"}</definedName>
    <definedName name="MEDEXP4.1" localSheetId="11" hidden="1">{#N/A,#N/A,FALSE,"ET-CAPA";#N/A,#N/A,FALSE,"ET-PAG1";#N/A,#N/A,FALSE,"ET-PAG2";#N/A,#N/A,FALSE,"ET-PAG3";#N/A,#N/A,FALSE,"ET-PAG4";#N/A,#N/A,FALSE,"ET-PAG5"}</definedName>
    <definedName name="MEDEXP4.1" localSheetId="10" hidden="1">{#N/A,#N/A,FALSE,"ET-CAPA";#N/A,#N/A,FALSE,"ET-PAG1";#N/A,#N/A,FALSE,"ET-PAG2";#N/A,#N/A,FALSE,"ET-PAG3";#N/A,#N/A,FALSE,"ET-PAG4";#N/A,#N/A,FALSE,"ET-PAG5"}</definedName>
    <definedName name="MEDEXP4.1" localSheetId="9" hidden="1">{#N/A,#N/A,FALSE,"ET-CAPA";#N/A,#N/A,FALSE,"ET-PAG1";#N/A,#N/A,FALSE,"ET-PAG2";#N/A,#N/A,FALSE,"ET-PAG3";#N/A,#N/A,FALSE,"ET-PAG4";#N/A,#N/A,FALSE,"ET-PAG5"}</definedName>
    <definedName name="MEDEXP4.1" localSheetId="8" hidden="1">{#N/A,#N/A,FALSE,"ET-CAPA";#N/A,#N/A,FALSE,"ET-PAG1";#N/A,#N/A,FALSE,"ET-PAG2";#N/A,#N/A,FALSE,"ET-PAG3";#N/A,#N/A,FALSE,"ET-PAG4";#N/A,#N/A,FALSE,"ET-PAG5"}</definedName>
    <definedName name="MEDEXP4.1" localSheetId="7" hidden="1">{#N/A,#N/A,FALSE,"ET-CAPA";#N/A,#N/A,FALSE,"ET-PAG1";#N/A,#N/A,FALSE,"ET-PAG2";#N/A,#N/A,FALSE,"ET-PAG3";#N/A,#N/A,FALSE,"ET-PAG4";#N/A,#N/A,FALSE,"ET-PAG5"}</definedName>
    <definedName name="MEDEXP4.1" localSheetId="33" hidden="1">{#N/A,#N/A,FALSE,"ET-CAPA";#N/A,#N/A,FALSE,"ET-PAG1";#N/A,#N/A,FALSE,"ET-PAG2";#N/A,#N/A,FALSE,"ET-PAG3";#N/A,#N/A,FALSE,"ET-PAG4";#N/A,#N/A,FALSE,"ET-PAG5"}</definedName>
    <definedName name="MEDEXP4.1" localSheetId="32" hidden="1">{#N/A,#N/A,FALSE,"ET-CAPA";#N/A,#N/A,FALSE,"ET-PAG1";#N/A,#N/A,FALSE,"ET-PAG2";#N/A,#N/A,FALSE,"ET-PAG3";#N/A,#N/A,FALSE,"ET-PAG4";#N/A,#N/A,FALSE,"ET-PAG5"}</definedName>
    <definedName name="MEDEXP4.1" localSheetId="31" hidden="1">{#N/A,#N/A,FALSE,"ET-CAPA";#N/A,#N/A,FALSE,"ET-PAG1";#N/A,#N/A,FALSE,"ET-PAG2";#N/A,#N/A,FALSE,"ET-PAG3";#N/A,#N/A,FALSE,"ET-PAG4";#N/A,#N/A,FALSE,"ET-PAG5"}</definedName>
    <definedName name="MEDEXP4.1" localSheetId="29" hidden="1">{#N/A,#N/A,FALSE,"ET-CAPA";#N/A,#N/A,FALSE,"ET-PAG1";#N/A,#N/A,FALSE,"ET-PAG2";#N/A,#N/A,FALSE,"ET-PAG3";#N/A,#N/A,FALSE,"ET-PAG4";#N/A,#N/A,FALSE,"ET-PAG5"}</definedName>
    <definedName name="MEDEXP4.1" localSheetId="28" hidden="1">{#N/A,#N/A,FALSE,"ET-CAPA";#N/A,#N/A,FALSE,"ET-PAG1";#N/A,#N/A,FALSE,"ET-PAG2";#N/A,#N/A,FALSE,"ET-PAG3";#N/A,#N/A,FALSE,"ET-PAG4";#N/A,#N/A,FALSE,"ET-PAG5"}</definedName>
    <definedName name="MEDEXP4.1" localSheetId="27" hidden="1">{#N/A,#N/A,FALSE,"ET-CAPA";#N/A,#N/A,FALSE,"ET-PAG1";#N/A,#N/A,FALSE,"ET-PAG2";#N/A,#N/A,FALSE,"ET-PAG3";#N/A,#N/A,FALSE,"ET-PAG4";#N/A,#N/A,FALSE,"ET-PAG5"}</definedName>
    <definedName name="MEDEXP4.1" localSheetId="24" hidden="1">{#N/A,#N/A,FALSE,"ET-CAPA";#N/A,#N/A,FALSE,"ET-PAG1";#N/A,#N/A,FALSE,"ET-PAG2";#N/A,#N/A,FALSE,"ET-PAG3";#N/A,#N/A,FALSE,"ET-PAG4";#N/A,#N/A,FALSE,"ET-PAG5"}</definedName>
    <definedName name="MEDEXP4.1" localSheetId="26" hidden="1">{#N/A,#N/A,FALSE,"ET-CAPA";#N/A,#N/A,FALSE,"ET-PAG1";#N/A,#N/A,FALSE,"ET-PAG2";#N/A,#N/A,FALSE,"ET-PAG3";#N/A,#N/A,FALSE,"ET-PAG4";#N/A,#N/A,FALSE,"ET-PAG5"}</definedName>
    <definedName name="MEDEXP4.1" localSheetId="23" hidden="1">{#N/A,#N/A,FALSE,"ET-CAPA";#N/A,#N/A,FALSE,"ET-PAG1";#N/A,#N/A,FALSE,"ET-PAG2";#N/A,#N/A,FALSE,"ET-PAG3";#N/A,#N/A,FALSE,"ET-PAG4";#N/A,#N/A,FALSE,"ET-PAG5"}</definedName>
    <definedName name="MEDEXP4.1" localSheetId="22" hidden="1">{#N/A,#N/A,FALSE,"ET-CAPA";#N/A,#N/A,FALSE,"ET-PAG1";#N/A,#N/A,FALSE,"ET-PAG2";#N/A,#N/A,FALSE,"ET-PAG3";#N/A,#N/A,FALSE,"ET-PAG4";#N/A,#N/A,FALSE,"ET-PAG5"}</definedName>
    <definedName name="MEDEXP4.1" localSheetId="19" hidden="1">{#N/A,#N/A,FALSE,"ET-CAPA";#N/A,#N/A,FALSE,"ET-PAG1";#N/A,#N/A,FALSE,"ET-PAG2";#N/A,#N/A,FALSE,"ET-PAG3";#N/A,#N/A,FALSE,"ET-PAG4";#N/A,#N/A,FALSE,"ET-PAG5"}</definedName>
    <definedName name="MEDEXP4.1" localSheetId="21" hidden="1">{#N/A,#N/A,FALSE,"ET-CAPA";#N/A,#N/A,FALSE,"ET-PAG1";#N/A,#N/A,FALSE,"ET-PAG2";#N/A,#N/A,FALSE,"ET-PAG3";#N/A,#N/A,FALSE,"ET-PAG4";#N/A,#N/A,FALSE,"ET-PAG5"}</definedName>
    <definedName name="MEDEXP4.1" localSheetId="20" hidden="1">{#N/A,#N/A,FALSE,"ET-CAPA";#N/A,#N/A,FALSE,"ET-PAG1";#N/A,#N/A,FALSE,"ET-PAG2";#N/A,#N/A,FALSE,"ET-PAG3";#N/A,#N/A,FALSE,"ET-PAG4";#N/A,#N/A,FALSE,"ET-PAG5"}</definedName>
    <definedName name="MEDEXP4.1" localSheetId="18" hidden="1">{#N/A,#N/A,FALSE,"ET-CAPA";#N/A,#N/A,FALSE,"ET-PAG1";#N/A,#N/A,FALSE,"ET-PAG2";#N/A,#N/A,FALSE,"ET-PAG3";#N/A,#N/A,FALSE,"ET-PAG4";#N/A,#N/A,FALSE,"ET-PAG5"}</definedName>
    <definedName name="MEDEXP4.1" localSheetId="17" hidden="1">{#N/A,#N/A,FALSE,"ET-CAPA";#N/A,#N/A,FALSE,"ET-PAG1";#N/A,#N/A,FALSE,"ET-PAG2";#N/A,#N/A,FALSE,"ET-PAG3";#N/A,#N/A,FALSE,"ET-PAG4";#N/A,#N/A,FALSE,"ET-PAG5"}</definedName>
    <definedName name="MEDEXP4.1" localSheetId="15" hidden="1">{#N/A,#N/A,FALSE,"ET-CAPA";#N/A,#N/A,FALSE,"ET-PAG1";#N/A,#N/A,FALSE,"ET-PAG2";#N/A,#N/A,FALSE,"ET-PAG3";#N/A,#N/A,FALSE,"ET-PAG4";#N/A,#N/A,FALSE,"ET-PAG5"}</definedName>
    <definedName name="MEDEXP4.1" localSheetId="12" hidden="1">{#N/A,#N/A,FALSE,"ET-CAPA";#N/A,#N/A,FALSE,"ET-PAG1";#N/A,#N/A,FALSE,"ET-PAG2";#N/A,#N/A,FALSE,"ET-PAG3";#N/A,#N/A,FALSE,"ET-PAG4";#N/A,#N/A,FALSE,"ET-PAG5"}</definedName>
    <definedName name="MEDEXP4.1" localSheetId="38" hidden="1">{#N/A,#N/A,FALSE,"ET-CAPA";#N/A,#N/A,FALSE,"ET-PAG1";#N/A,#N/A,FALSE,"ET-PAG2";#N/A,#N/A,FALSE,"ET-PAG3";#N/A,#N/A,FALSE,"ET-PAG4";#N/A,#N/A,FALSE,"ET-PAG5"}</definedName>
    <definedName name="MEDEXP4.1" localSheetId="37" hidden="1">{#N/A,#N/A,FALSE,"ET-CAPA";#N/A,#N/A,FALSE,"ET-PAG1";#N/A,#N/A,FALSE,"ET-PAG2";#N/A,#N/A,FALSE,"ET-PAG3";#N/A,#N/A,FALSE,"ET-PAG4";#N/A,#N/A,FALSE,"ET-PAG5"}</definedName>
    <definedName name="MEDEXP4.1" localSheetId="36" hidden="1">{#N/A,#N/A,FALSE,"ET-CAPA";#N/A,#N/A,FALSE,"ET-PAG1";#N/A,#N/A,FALSE,"ET-PAG2";#N/A,#N/A,FALSE,"ET-PAG3";#N/A,#N/A,FALSE,"ET-PAG4";#N/A,#N/A,FALSE,"ET-PAG5"}</definedName>
    <definedName name="MEDEXP4.1" localSheetId="34" hidden="1">{#N/A,#N/A,FALSE,"ET-CAPA";#N/A,#N/A,FALSE,"ET-PAG1";#N/A,#N/A,FALSE,"ET-PAG2";#N/A,#N/A,FALSE,"ET-PAG3";#N/A,#N/A,FALSE,"ET-PAG4";#N/A,#N/A,FALSE,"ET-PAG5"}</definedName>
    <definedName name="MEDEXP4.1" localSheetId="35" hidden="1">{#N/A,#N/A,FALSE,"ET-CAPA";#N/A,#N/A,FALSE,"ET-PAG1";#N/A,#N/A,FALSE,"ET-PAG2";#N/A,#N/A,FALSE,"ET-PAG3";#N/A,#N/A,FALSE,"ET-PAG4";#N/A,#N/A,FALSE,"ET-PAG5"}</definedName>
    <definedName name="MEDEXP4.1" localSheetId="30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25" hidden="1">{#N/A,#N/A,FALSE,"ET-CAPA";#N/A,#N/A,FALSE,"ET-PAG1";#N/A,#N/A,FALSE,"ET-PAG2";#N/A,#N/A,FALSE,"ET-PAG3";#N/A,#N/A,FALSE,"ET-PAG4";#N/A,#N/A,FALSE,"ET-PAG5"}</definedName>
    <definedName name="MEDEXP44" localSheetId="16" hidden="1">{#N/A,#N/A,FALSE,"ET-CAPA";#N/A,#N/A,FALSE,"ET-PAG1";#N/A,#N/A,FALSE,"ET-PAG2";#N/A,#N/A,FALSE,"ET-PAG3";#N/A,#N/A,FALSE,"ET-PAG4";#N/A,#N/A,FALSE,"ET-PAG5"}</definedName>
    <definedName name="MEDEXP44" localSheetId="14" hidden="1">{#N/A,#N/A,FALSE,"ET-CAPA";#N/A,#N/A,FALSE,"ET-PAG1";#N/A,#N/A,FALSE,"ET-PAG2";#N/A,#N/A,FALSE,"ET-PAG3";#N/A,#N/A,FALSE,"ET-PAG4";#N/A,#N/A,FALSE,"ET-PAG5"}</definedName>
    <definedName name="MEDEXP44" localSheetId="13" hidden="1">{#N/A,#N/A,FALSE,"ET-CAPA";#N/A,#N/A,FALSE,"ET-PAG1";#N/A,#N/A,FALSE,"ET-PAG2";#N/A,#N/A,FALSE,"ET-PAG3";#N/A,#N/A,FALSE,"ET-PAG4";#N/A,#N/A,FALSE,"ET-PAG5"}</definedName>
    <definedName name="MEDEXP44" localSheetId="11" hidden="1">{#N/A,#N/A,FALSE,"ET-CAPA";#N/A,#N/A,FALSE,"ET-PAG1";#N/A,#N/A,FALSE,"ET-PAG2";#N/A,#N/A,FALSE,"ET-PAG3";#N/A,#N/A,FALSE,"ET-PAG4";#N/A,#N/A,FALSE,"ET-PAG5"}</definedName>
    <definedName name="MEDEXP44" localSheetId="10" hidden="1">{#N/A,#N/A,FALSE,"ET-CAPA";#N/A,#N/A,FALSE,"ET-PAG1";#N/A,#N/A,FALSE,"ET-PAG2";#N/A,#N/A,FALSE,"ET-PAG3";#N/A,#N/A,FALSE,"ET-PAG4";#N/A,#N/A,FALSE,"ET-PAG5"}</definedName>
    <definedName name="MEDEXP44" localSheetId="9" hidden="1">{#N/A,#N/A,FALSE,"ET-CAPA";#N/A,#N/A,FALSE,"ET-PAG1";#N/A,#N/A,FALSE,"ET-PAG2";#N/A,#N/A,FALSE,"ET-PAG3";#N/A,#N/A,FALSE,"ET-PAG4";#N/A,#N/A,FALSE,"ET-PAG5"}</definedName>
    <definedName name="MEDEXP44" localSheetId="8" hidden="1">{#N/A,#N/A,FALSE,"ET-CAPA";#N/A,#N/A,FALSE,"ET-PAG1";#N/A,#N/A,FALSE,"ET-PAG2";#N/A,#N/A,FALSE,"ET-PAG3";#N/A,#N/A,FALSE,"ET-PAG4";#N/A,#N/A,FALSE,"ET-PAG5"}</definedName>
    <definedName name="MEDEXP44" localSheetId="7" hidden="1">{#N/A,#N/A,FALSE,"ET-CAPA";#N/A,#N/A,FALSE,"ET-PAG1";#N/A,#N/A,FALSE,"ET-PAG2";#N/A,#N/A,FALSE,"ET-PAG3";#N/A,#N/A,FALSE,"ET-PAG4";#N/A,#N/A,FALSE,"ET-PAG5"}</definedName>
    <definedName name="MEDEXP44" localSheetId="33" hidden="1">{#N/A,#N/A,FALSE,"ET-CAPA";#N/A,#N/A,FALSE,"ET-PAG1";#N/A,#N/A,FALSE,"ET-PAG2";#N/A,#N/A,FALSE,"ET-PAG3";#N/A,#N/A,FALSE,"ET-PAG4";#N/A,#N/A,FALSE,"ET-PAG5"}</definedName>
    <definedName name="MEDEXP44" localSheetId="32" hidden="1">{#N/A,#N/A,FALSE,"ET-CAPA";#N/A,#N/A,FALSE,"ET-PAG1";#N/A,#N/A,FALSE,"ET-PAG2";#N/A,#N/A,FALSE,"ET-PAG3";#N/A,#N/A,FALSE,"ET-PAG4";#N/A,#N/A,FALSE,"ET-PAG5"}</definedName>
    <definedName name="MEDEXP44" localSheetId="31" hidden="1">{#N/A,#N/A,FALSE,"ET-CAPA";#N/A,#N/A,FALSE,"ET-PAG1";#N/A,#N/A,FALSE,"ET-PAG2";#N/A,#N/A,FALSE,"ET-PAG3";#N/A,#N/A,FALSE,"ET-PAG4";#N/A,#N/A,FALSE,"ET-PAG5"}</definedName>
    <definedName name="MEDEXP44" localSheetId="29" hidden="1">{#N/A,#N/A,FALSE,"ET-CAPA";#N/A,#N/A,FALSE,"ET-PAG1";#N/A,#N/A,FALSE,"ET-PAG2";#N/A,#N/A,FALSE,"ET-PAG3";#N/A,#N/A,FALSE,"ET-PAG4";#N/A,#N/A,FALSE,"ET-PAG5"}</definedName>
    <definedName name="MEDEXP44" localSheetId="28" hidden="1">{#N/A,#N/A,FALSE,"ET-CAPA";#N/A,#N/A,FALSE,"ET-PAG1";#N/A,#N/A,FALSE,"ET-PAG2";#N/A,#N/A,FALSE,"ET-PAG3";#N/A,#N/A,FALSE,"ET-PAG4";#N/A,#N/A,FALSE,"ET-PAG5"}</definedName>
    <definedName name="MEDEXP44" localSheetId="27" hidden="1">{#N/A,#N/A,FALSE,"ET-CAPA";#N/A,#N/A,FALSE,"ET-PAG1";#N/A,#N/A,FALSE,"ET-PAG2";#N/A,#N/A,FALSE,"ET-PAG3";#N/A,#N/A,FALSE,"ET-PAG4";#N/A,#N/A,FALSE,"ET-PAG5"}</definedName>
    <definedName name="MEDEXP44" localSheetId="24" hidden="1">{#N/A,#N/A,FALSE,"ET-CAPA";#N/A,#N/A,FALSE,"ET-PAG1";#N/A,#N/A,FALSE,"ET-PAG2";#N/A,#N/A,FALSE,"ET-PAG3";#N/A,#N/A,FALSE,"ET-PAG4";#N/A,#N/A,FALSE,"ET-PAG5"}</definedName>
    <definedName name="MEDEXP44" localSheetId="26" hidden="1">{#N/A,#N/A,FALSE,"ET-CAPA";#N/A,#N/A,FALSE,"ET-PAG1";#N/A,#N/A,FALSE,"ET-PAG2";#N/A,#N/A,FALSE,"ET-PAG3";#N/A,#N/A,FALSE,"ET-PAG4";#N/A,#N/A,FALSE,"ET-PAG5"}</definedName>
    <definedName name="MEDEXP44" localSheetId="23" hidden="1">{#N/A,#N/A,FALSE,"ET-CAPA";#N/A,#N/A,FALSE,"ET-PAG1";#N/A,#N/A,FALSE,"ET-PAG2";#N/A,#N/A,FALSE,"ET-PAG3";#N/A,#N/A,FALSE,"ET-PAG4";#N/A,#N/A,FALSE,"ET-PAG5"}</definedName>
    <definedName name="MEDEXP44" localSheetId="22" hidden="1">{#N/A,#N/A,FALSE,"ET-CAPA";#N/A,#N/A,FALSE,"ET-PAG1";#N/A,#N/A,FALSE,"ET-PAG2";#N/A,#N/A,FALSE,"ET-PAG3";#N/A,#N/A,FALSE,"ET-PAG4";#N/A,#N/A,FALSE,"ET-PAG5"}</definedName>
    <definedName name="MEDEXP44" localSheetId="19" hidden="1">{#N/A,#N/A,FALSE,"ET-CAPA";#N/A,#N/A,FALSE,"ET-PAG1";#N/A,#N/A,FALSE,"ET-PAG2";#N/A,#N/A,FALSE,"ET-PAG3";#N/A,#N/A,FALSE,"ET-PAG4";#N/A,#N/A,FALSE,"ET-PAG5"}</definedName>
    <definedName name="MEDEXP44" localSheetId="21" hidden="1">{#N/A,#N/A,FALSE,"ET-CAPA";#N/A,#N/A,FALSE,"ET-PAG1";#N/A,#N/A,FALSE,"ET-PAG2";#N/A,#N/A,FALSE,"ET-PAG3";#N/A,#N/A,FALSE,"ET-PAG4";#N/A,#N/A,FALSE,"ET-PAG5"}</definedName>
    <definedName name="MEDEXP44" localSheetId="20" hidden="1">{#N/A,#N/A,FALSE,"ET-CAPA";#N/A,#N/A,FALSE,"ET-PAG1";#N/A,#N/A,FALSE,"ET-PAG2";#N/A,#N/A,FALSE,"ET-PAG3";#N/A,#N/A,FALSE,"ET-PAG4";#N/A,#N/A,FALSE,"ET-PAG5"}</definedName>
    <definedName name="MEDEXP44" localSheetId="18" hidden="1">{#N/A,#N/A,FALSE,"ET-CAPA";#N/A,#N/A,FALSE,"ET-PAG1";#N/A,#N/A,FALSE,"ET-PAG2";#N/A,#N/A,FALSE,"ET-PAG3";#N/A,#N/A,FALSE,"ET-PAG4";#N/A,#N/A,FALSE,"ET-PAG5"}</definedName>
    <definedName name="MEDEXP44" localSheetId="17" hidden="1">{#N/A,#N/A,FALSE,"ET-CAPA";#N/A,#N/A,FALSE,"ET-PAG1";#N/A,#N/A,FALSE,"ET-PAG2";#N/A,#N/A,FALSE,"ET-PAG3";#N/A,#N/A,FALSE,"ET-PAG4";#N/A,#N/A,FALSE,"ET-PAG5"}</definedName>
    <definedName name="MEDEXP44" localSheetId="15" hidden="1">{#N/A,#N/A,FALSE,"ET-CAPA";#N/A,#N/A,FALSE,"ET-PAG1";#N/A,#N/A,FALSE,"ET-PAG2";#N/A,#N/A,FALSE,"ET-PAG3";#N/A,#N/A,FALSE,"ET-PAG4";#N/A,#N/A,FALSE,"ET-PAG5"}</definedName>
    <definedName name="MEDEXP44" localSheetId="12" hidden="1">{#N/A,#N/A,FALSE,"ET-CAPA";#N/A,#N/A,FALSE,"ET-PAG1";#N/A,#N/A,FALSE,"ET-PAG2";#N/A,#N/A,FALSE,"ET-PAG3";#N/A,#N/A,FALSE,"ET-PAG4";#N/A,#N/A,FALSE,"ET-PAG5"}</definedName>
    <definedName name="MEDEXP44" localSheetId="38" hidden="1">{#N/A,#N/A,FALSE,"ET-CAPA";#N/A,#N/A,FALSE,"ET-PAG1";#N/A,#N/A,FALSE,"ET-PAG2";#N/A,#N/A,FALSE,"ET-PAG3";#N/A,#N/A,FALSE,"ET-PAG4";#N/A,#N/A,FALSE,"ET-PAG5"}</definedName>
    <definedName name="MEDEXP44" localSheetId="37" hidden="1">{#N/A,#N/A,FALSE,"ET-CAPA";#N/A,#N/A,FALSE,"ET-PAG1";#N/A,#N/A,FALSE,"ET-PAG2";#N/A,#N/A,FALSE,"ET-PAG3";#N/A,#N/A,FALSE,"ET-PAG4";#N/A,#N/A,FALSE,"ET-PAG5"}</definedName>
    <definedName name="MEDEXP44" localSheetId="36" hidden="1">{#N/A,#N/A,FALSE,"ET-CAPA";#N/A,#N/A,FALSE,"ET-PAG1";#N/A,#N/A,FALSE,"ET-PAG2";#N/A,#N/A,FALSE,"ET-PAG3";#N/A,#N/A,FALSE,"ET-PAG4";#N/A,#N/A,FALSE,"ET-PAG5"}</definedName>
    <definedName name="MEDEXP44" localSheetId="34" hidden="1">{#N/A,#N/A,FALSE,"ET-CAPA";#N/A,#N/A,FALSE,"ET-PAG1";#N/A,#N/A,FALSE,"ET-PAG2";#N/A,#N/A,FALSE,"ET-PAG3";#N/A,#N/A,FALSE,"ET-PAG4";#N/A,#N/A,FALSE,"ET-PAG5"}</definedName>
    <definedName name="MEDEXP44" localSheetId="35" hidden="1">{#N/A,#N/A,FALSE,"ET-CAPA";#N/A,#N/A,FALSE,"ET-PAG1";#N/A,#N/A,FALSE,"ET-PAG2";#N/A,#N/A,FALSE,"ET-PAG3";#N/A,#N/A,FALSE,"ET-PAG4";#N/A,#N/A,FALSE,"ET-PAG5"}</definedName>
    <definedName name="MEDEXP44" localSheetId="30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DIA_SALARIOS">INDIRECT(CONCATENATE("GERAL_TABELAS!DC",(2+MATCH(#REF!,#REF!,0))))</definedName>
    <definedName name="meisdfdlk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LHORIAS">#REF!</definedName>
    <definedName name="mem">#REF!</definedName>
    <definedName name="Memória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NOS">#REF!</definedName>
    <definedName name="MENSAGENS">#N/A</definedName>
    <definedName name="MENU">#N/A</definedName>
    <definedName name="MENU1">#REF!</definedName>
    <definedName name="MENU2">#REF!</definedName>
    <definedName name="MENU3">#REF!</definedName>
    <definedName name="MENU4">#REF!</definedName>
    <definedName name="MENU5">#N/A</definedName>
    <definedName name="MENU6">#N/A</definedName>
    <definedName name="MENU6A">#N/A</definedName>
    <definedName name="MENU6B">#N/A</definedName>
    <definedName name="MENU7">#N/A</definedName>
    <definedName name="MENU8">#N/A</definedName>
    <definedName name="MENUG">#REF!</definedName>
    <definedName name="merchand">#REF!</definedName>
    <definedName name="mercia" localSheetId="25" hidden="1">{"'REL CUSTODIF'!$B$1:$H$72"}</definedName>
    <definedName name="mercia" localSheetId="16" hidden="1">{"'REL CUSTODIF'!$B$1:$H$72"}</definedName>
    <definedName name="mercia" localSheetId="14" hidden="1">{"'REL CUSTODIF'!$B$1:$H$72"}</definedName>
    <definedName name="mercia" localSheetId="13" hidden="1">{"'REL CUSTODIF'!$B$1:$H$72"}</definedName>
    <definedName name="mercia" localSheetId="11" hidden="1">{"'REL CUSTODIF'!$B$1:$H$72"}</definedName>
    <definedName name="mercia" localSheetId="10" hidden="1">{"'REL CUSTODIF'!$B$1:$H$72"}</definedName>
    <definedName name="mercia" localSheetId="9" hidden="1">{"'REL CUSTODIF'!$B$1:$H$72"}</definedName>
    <definedName name="mercia" localSheetId="8" hidden="1">{"'REL CUSTODIF'!$B$1:$H$72"}</definedName>
    <definedName name="mercia" localSheetId="7" hidden="1">{"'REL CUSTODIF'!$B$1:$H$72"}</definedName>
    <definedName name="mercia" localSheetId="33" hidden="1">{"'REL CUSTODIF'!$B$1:$H$72"}</definedName>
    <definedName name="mercia" localSheetId="32" hidden="1">{"'REL CUSTODIF'!$B$1:$H$72"}</definedName>
    <definedName name="mercia" localSheetId="31" hidden="1">{"'REL CUSTODIF'!$B$1:$H$72"}</definedName>
    <definedName name="mercia" localSheetId="29" hidden="1">{"'REL CUSTODIF'!$B$1:$H$72"}</definedName>
    <definedName name="mercia" localSheetId="28" hidden="1">{"'REL CUSTODIF'!$B$1:$H$72"}</definedName>
    <definedName name="mercia" localSheetId="27" hidden="1">{"'REL CUSTODIF'!$B$1:$H$72"}</definedName>
    <definedName name="mercia" localSheetId="24" hidden="1">{"'REL CUSTODIF'!$B$1:$H$72"}</definedName>
    <definedName name="mercia" localSheetId="26" hidden="1">{"'REL CUSTODIF'!$B$1:$H$72"}</definedName>
    <definedName name="mercia" localSheetId="23" hidden="1">{"'REL CUSTODIF'!$B$1:$H$72"}</definedName>
    <definedName name="mercia" localSheetId="22" hidden="1">{"'REL CUSTODIF'!$B$1:$H$72"}</definedName>
    <definedName name="mercia" localSheetId="19" hidden="1">{"'REL CUSTODIF'!$B$1:$H$72"}</definedName>
    <definedName name="mercia" localSheetId="21" hidden="1">{"'REL CUSTODIF'!$B$1:$H$72"}</definedName>
    <definedName name="mercia" localSheetId="20" hidden="1">{"'REL CUSTODIF'!$B$1:$H$72"}</definedName>
    <definedName name="mercia" localSheetId="18" hidden="1">{"'REL CUSTODIF'!$B$1:$H$72"}</definedName>
    <definedName name="mercia" localSheetId="17" hidden="1">{"'REL CUSTODIF'!$B$1:$H$72"}</definedName>
    <definedName name="mercia" localSheetId="15" hidden="1">{"'REL CUSTODIF'!$B$1:$H$72"}</definedName>
    <definedName name="mercia" localSheetId="12" hidden="1">{"'REL CUSTODIF'!$B$1:$H$72"}</definedName>
    <definedName name="mercia" localSheetId="38" hidden="1">{"'REL CUSTODIF'!$B$1:$H$72"}</definedName>
    <definedName name="mercia" localSheetId="37" hidden="1">{"'REL CUSTODIF'!$B$1:$H$72"}</definedName>
    <definedName name="mercia" localSheetId="36" hidden="1">{"'REL CUSTODIF'!$B$1:$H$72"}</definedName>
    <definedName name="mercia" localSheetId="34" hidden="1">{"'REL CUSTODIF'!$B$1:$H$72"}</definedName>
    <definedName name="mercia" localSheetId="35" hidden="1">{"'REL CUSTODIF'!$B$1:$H$72"}</definedName>
    <definedName name="mercia" localSheetId="30" hidden="1">{"'REL CUSTODIF'!$B$1:$H$72"}</definedName>
    <definedName name="mercia" hidden="1">{"'REL CUSTODIF'!$B$1:$H$72"}</definedName>
    <definedName name="MES">#REF!</definedName>
    <definedName name="Mesant">#REF!</definedName>
    <definedName name="mesdesmobiliz">#REF!</definedName>
    <definedName name="MESES">#REF!</definedName>
    <definedName name="MESESOP">#REF!</definedName>
    <definedName name="mesmobiliz">#REF!</definedName>
    <definedName name="MESTRE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cerj">#REF!</definedName>
    <definedName name="metaenersis">#REF!</definedName>
    <definedName name="metasantigas" localSheetId="25" hidden="1">{"'gráf jan00'!$A$1:$AK$41"}</definedName>
    <definedName name="metasantigas" localSheetId="16" hidden="1">{"'gráf jan00'!$A$1:$AK$41"}</definedName>
    <definedName name="metasantigas" localSheetId="14" hidden="1">{"'gráf jan00'!$A$1:$AK$41"}</definedName>
    <definedName name="metasantigas" localSheetId="13" hidden="1">{"'gráf jan00'!$A$1:$AK$41"}</definedName>
    <definedName name="metasantigas" localSheetId="11" hidden="1">{"'gráf jan00'!$A$1:$AK$41"}</definedName>
    <definedName name="metasantigas" localSheetId="10" hidden="1">{"'gráf jan00'!$A$1:$AK$41"}</definedName>
    <definedName name="metasantigas" localSheetId="9" hidden="1">{"'gráf jan00'!$A$1:$AK$41"}</definedName>
    <definedName name="metasantigas" localSheetId="8" hidden="1">{"'gráf jan00'!$A$1:$AK$41"}</definedName>
    <definedName name="metasantigas" localSheetId="7" hidden="1">{"'gráf jan00'!$A$1:$AK$41"}</definedName>
    <definedName name="metasantigas" localSheetId="33" hidden="1">{"'gráf jan00'!$A$1:$AK$41"}</definedName>
    <definedName name="metasantigas" localSheetId="32" hidden="1">{"'gráf jan00'!$A$1:$AK$41"}</definedName>
    <definedName name="metasantigas" localSheetId="31" hidden="1">{"'gráf jan00'!$A$1:$AK$41"}</definedName>
    <definedName name="metasantigas" localSheetId="29" hidden="1">{"'gráf jan00'!$A$1:$AK$41"}</definedName>
    <definedName name="metasantigas" localSheetId="28" hidden="1">{"'gráf jan00'!$A$1:$AK$41"}</definedName>
    <definedName name="metasantigas" localSheetId="27" hidden="1">{"'gráf jan00'!$A$1:$AK$41"}</definedName>
    <definedName name="metasantigas" localSheetId="24" hidden="1">{"'gráf jan00'!$A$1:$AK$41"}</definedName>
    <definedName name="metasantigas" localSheetId="26" hidden="1">{"'gráf jan00'!$A$1:$AK$41"}</definedName>
    <definedName name="metasantigas" localSheetId="23" hidden="1">{"'gráf jan00'!$A$1:$AK$41"}</definedName>
    <definedName name="metasantigas" localSheetId="22" hidden="1">{"'gráf jan00'!$A$1:$AK$41"}</definedName>
    <definedName name="metasantigas" localSheetId="19" hidden="1">{"'gráf jan00'!$A$1:$AK$41"}</definedName>
    <definedName name="metasantigas" localSheetId="21" hidden="1">{"'gráf jan00'!$A$1:$AK$41"}</definedName>
    <definedName name="metasantigas" localSheetId="20" hidden="1">{"'gráf jan00'!$A$1:$AK$41"}</definedName>
    <definedName name="metasantigas" localSheetId="18" hidden="1">{"'gráf jan00'!$A$1:$AK$41"}</definedName>
    <definedName name="metasantigas" localSheetId="17" hidden="1">{"'gráf jan00'!$A$1:$AK$41"}</definedName>
    <definedName name="metasantigas" localSheetId="15" hidden="1">{"'gráf jan00'!$A$1:$AK$41"}</definedName>
    <definedName name="metasantigas" localSheetId="12" hidden="1">{"'gráf jan00'!$A$1:$AK$41"}</definedName>
    <definedName name="metasantigas" localSheetId="38" hidden="1">{"'gráf jan00'!$A$1:$AK$41"}</definedName>
    <definedName name="metasantigas" localSheetId="37" hidden="1">{"'gráf jan00'!$A$1:$AK$41"}</definedName>
    <definedName name="metasantigas" localSheetId="36" hidden="1">{"'gráf jan00'!$A$1:$AK$41"}</definedName>
    <definedName name="metasantigas" localSheetId="34" hidden="1">{"'gráf jan00'!$A$1:$AK$41"}</definedName>
    <definedName name="metasantigas" localSheetId="35" hidden="1">{"'gráf jan00'!$A$1:$AK$41"}</definedName>
    <definedName name="metasantigas" localSheetId="30" hidden="1">{"'gráf jan00'!$A$1:$AK$41"}</definedName>
    <definedName name="metasantigas" hidden="1">{"'gráf jan00'!$A$1:$AK$41"}</definedName>
    <definedName name="Metragem">#REF!</definedName>
    <definedName name="MILEAGE">#REF!</definedName>
    <definedName name="MILTON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na">#REF!</definedName>
    <definedName name="MINAS">#REF!</definedName>
    <definedName name="mine_inf_sens">#REF!</definedName>
    <definedName name="miner" localSheetId="25" hidden="1">{#N/A,#N/A,FALSE,"ET-CAPA";#N/A,#N/A,FALSE,"ET-PAG1";#N/A,#N/A,FALSE,"ET-PAG2";#N/A,#N/A,FALSE,"ET-PAG3";#N/A,#N/A,FALSE,"ET-PAG4";#N/A,#N/A,FALSE,"ET-PAG5"}</definedName>
    <definedName name="miner" localSheetId="16" hidden="1">{#N/A,#N/A,FALSE,"ET-CAPA";#N/A,#N/A,FALSE,"ET-PAG1";#N/A,#N/A,FALSE,"ET-PAG2";#N/A,#N/A,FALSE,"ET-PAG3";#N/A,#N/A,FALSE,"ET-PAG4";#N/A,#N/A,FALSE,"ET-PAG5"}</definedName>
    <definedName name="miner" localSheetId="14" hidden="1">{#N/A,#N/A,FALSE,"ET-CAPA";#N/A,#N/A,FALSE,"ET-PAG1";#N/A,#N/A,FALSE,"ET-PAG2";#N/A,#N/A,FALSE,"ET-PAG3";#N/A,#N/A,FALSE,"ET-PAG4";#N/A,#N/A,FALSE,"ET-PAG5"}</definedName>
    <definedName name="miner" localSheetId="13" hidden="1">{#N/A,#N/A,FALSE,"ET-CAPA";#N/A,#N/A,FALSE,"ET-PAG1";#N/A,#N/A,FALSE,"ET-PAG2";#N/A,#N/A,FALSE,"ET-PAG3";#N/A,#N/A,FALSE,"ET-PAG4";#N/A,#N/A,FALSE,"ET-PAG5"}</definedName>
    <definedName name="miner" localSheetId="11" hidden="1">{#N/A,#N/A,FALSE,"ET-CAPA";#N/A,#N/A,FALSE,"ET-PAG1";#N/A,#N/A,FALSE,"ET-PAG2";#N/A,#N/A,FALSE,"ET-PAG3";#N/A,#N/A,FALSE,"ET-PAG4";#N/A,#N/A,FALSE,"ET-PAG5"}</definedName>
    <definedName name="miner" localSheetId="10" hidden="1">{#N/A,#N/A,FALSE,"ET-CAPA";#N/A,#N/A,FALSE,"ET-PAG1";#N/A,#N/A,FALSE,"ET-PAG2";#N/A,#N/A,FALSE,"ET-PAG3";#N/A,#N/A,FALSE,"ET-PAG4";#N/A,#N/A,FALSE,"ET-PAG5"}</definedName>
    <definedName name="miner" localSheetId="9" hidden="1">{#N/A,#N/A,FALSE,"ET-CAPA";#N/A,#N/A,FALSE,"ET-PAG1";#N/A,#N/A,FALSE,"ET-PAG2";#N/A,#N/A,FALSE,"ET-PAG3";#N/A,#N/A,FALSE,"ET-PAG4";#N/A,#N/A,FALSE,"ET-PAG5"}</definedName>
    <definedName name="miner" localSheetId="8" hidden="1">{#N/A,#N/A,FALSE,"ET-CAPA";#N/A,#N/A,FALSE,"ET-PAG1";#N/A,#N/A,FALSE,"ET-PAG2";#N/A,#N/A,FALSE,"ET-PAG3";#N/A,#N/A,FALSE,"ET-PAG4";#N/A,#N/A,FALSE,"ET-PAG5"}</definedName>
    <definedName name="miner" localSheetId="7" hidden="1">{#N/A,#N/A,FALSE,"ET-CAPA";#N/A,#N/A,FALSE,"ET-PAG1";#N/A,#N/A,FALSE,"ET-PAG2";#N/A,#N/A,FALSE,"ET-PAG3";#N/A,#N/A,FALSE,"ET-PAG4";#N/A,#N/A,FALSE,"ET-PAG5"}</definedName>
    <definedName name="miner" localSheetId="33" hidden="1">{#N/A,#N/A,FALSE,"ET-CAPA";#N/A,#N/A,FALSE,"ET-PAG1";#N/A,#N/A,FALSE,"ET-PAG2";#N/A,#N/A,FALSE,"ET-PAG3";#N/A,#N/A,FALSE,"ET-PAG4";#N/A,#N/A,FALSE,"ET-PAG5"}</definedName>
    <definedName name="miner" localSheetId="32" hidden="1">{#N/A,#N/A,FALSE,"ET-CAPA";#N/A,#N/A,FALSE,"ET-PAG1";#N/A,#N/A,FALSE,"ET-PAG2";#N/A,#N/A,FALSE,"ET-PAG3";#N/A,#N/A,FALSE,"ET-PAG4";#N/A,#N/A,FALSE,"ET-PAG5"}</definedName>
    <definedName name="miner" localSheetId="31" hidden="1">{#N/A,#N/A,FALSE,"ET-CAPA";#N/A,#N/A,FALSE,"ET-PAG1";#N/A,#N/A,FALSE,"ET-PAG2";#N/A,#N/A,FALSE,"ET-PAG3";#N/A,#N/A,FALSE,"ET-PAG4";#N/A,#N/A,FALSE,"ET-PAG5"}</definedName>
    <definedName name="miner" localSheetId="29" hidden="1">{#N/A,#N/A,FALSE,"ET-CAPA";#N/A,#N/A,FALSE,"ET-PAG1";#N/A,#N/A,FALSE,"ET-PAG2";#N/A,#N/A,FALSE,"ET-PAG3";#N/A,#N/A,FALSE,"ET-PAG4";#N/A,#N/A,FALSE,"ET-PAG5"}</definedName>
    <definedName name="miner" localSheetId="28" hidden="1">{#N/A,#N/A,FALSE,"ET-CAPA";#N/A,#N/A,FALSE,"ET-PAG1";#N/A,#N/A,FALSE,"ET-PAG2";#N/A,#N/A,FALSE,"ET-PAG3";#N/A,#N/A,FALSE,"ET-PAG4";#N/A,#N/A,FALSE,"ET-PAG5"}</definedName>
    <definedName name="miner" localSheetId="27" hidden="1">{#N/A,#N/A,FALSE,"ET-CAPA";#N/A,#N/A,FALSE,"ET-PAG1";#N/A,#N/A,FALSE,"ET-PAG2";#N/A,#N/A,FALSE,"ET-PAG3";#N/A,#N/A,FALSE,"ET-PAG4";#N/A,#N/A,FALSE,"ET-PAG5"}</definedName>
    <definedName name="miner" localSheetId="24" hidden="1">{#N/A,#N/A,FALSE,"ET-CAPA";#N/A,#N/A,FALSE,"ET-PAG1";#N/A,#N/A,FALSE,"ET-PAG2";#N/A,#N/A,FALSE,"ET-PAG3";#N/A,#N/A,FALSE,"ET-PAG4";#N/A,#N/A,FALSE,"ET-PAG5"}</definedName>
    <definedName name="miner" localSheetId="26" hidden="1">{#N/A,#N/A,FALSE,"ET-CAPA";#N/A,#N/A,FALSE,"ET-PAG1";#N/A,#N/A,FALSE,"ET-PAG2";#N/A,#N/A,FALSE,"ET-PAG3";#N/A,#N/A,FALSE,"ET-PAG4";#N/A,#N/A,FALSE,"ET-PAG5"}</definedName>
    <definedName name="miner" localSheetId="23" hidden="1">{#N/A,#N/A,FALSE,"ET-CAPA";#N/A,#N/A,FALSE,"ET-PAG1";#N/A,#N/A,FALSE,"ET-PAG2";#N/A,#N/A,FALSE,"ET-PAG3";#N/A,#N/A,FALSE,"ET-PAG4";#N/A,#N/A,FALSE,"ET-PAG5"}</definedName>
    <definedName name="miner" localSheetId="22" hidden="1">{#N/A,#N/A,FALSE,"ET-CAPA";#N/A,#N/A,FALSE,"ET-PAG1";#N/A,#N/A,FALSE,"ET-PAG2";#N/A,#N/A,FALSE,"ET-PAG3";#N/A,#N/A,FALSE,"ET-PAG4";#N/A,#N/A,FALSE,"ET-PAG5"}</definedName>
    <definedName name="miner" localSheetId="19" hidden="1">{#N/A,#N/A,FALSE,"ET-CAPA";#N/A,#N/A,FALSE,"ET-PAG1";#N/A,#N/A,FALSE,"ET-PAG2";#N/A,#N/A,FALSE,"ET-PAG3";#N/A,#N/A,FALSE,"ET-PAG4";#N/A,#N/A,FALSE,"ET-PAG5"}</definedName>
    <definedName name="miner" localSheetId="21" hidden="1">{#N/A,#N/A,FALSE,"ET-CAPA";#N/A,#N/A,FALSE,"ET-PAG1";#N/A,#N/A,FALSE,"ET-PAG2";#N/A,#N/A,FALSE,"ET-PAG3";#N/A,#N/A,FALSE,"ET-PAG4";#N/A,#N/A,FALSE,"ET-PAG5"}</definedName>
    <definedName name="miner" localSheetId="20" hidden="1">{#N/A,#N/A,FALSE,"ET-CAPA";#N/A,#N/A,FALSE,"ET-PAG1";#N/A,#N/A,FALSE,"ET-PAG2";#N/A,#N/A,FALSE,"ET-PAG3";#N/A,#N/A,FALSE,"ET-PAG4";#N/A,#N/A,FALSE,"ET-PAG5"}</definedName>
    <definedName name="miner" localSheetId="18" hidden="1">{#N/A,#N/A,FALSE,"ET-CAPA";#N/A,#N/A,FALSE,"ET-PAG1";#N/A,#N/A,FALSE,"ET-PAG2";#N/A,#N/A,FALSE,"ET-PAG3";#N/A,#N/A,FALSE,"ET-PAG4";#N/A,#N/A,FALSE,"ET-PAG5"}</definedName>
    <definedName name="miner" localSheetId="17" hidden="1">{#N/A,#N/A,FALSE,"ET-CAPA";#N/A,#N/A,FALSE,"ET-PAG1";#N/A,#N/A,FALSE,"ET-PAG2";#N/A,#N/A,FALSE,"ET-PAG3";#N/A,#N/A,FALSE,"ET-PAG4";#N/A,#N/A,FALSE,"ET-PAG5"}</definedName>
    <definedName name="miner" localSheetId="15" hidden="1">{#N/A,#N/A,FALSE,"ET-CAPA";#N/A,#N/A,FALSE,"ET-PAG1";#N/A,#N/A,FALSE,"ET-PAG2";#N/A,#N/A,FALSE,"ET-PAG3";#N/A,#N/A,FALSE,"ET-PAG4";#N/A,#N/A,FALSE,"ET-PAG5"}</definedName>
    <definedName name="miner" localSheetId="12" hidden="1">{#N/A,#N/A,FALSE,"ET-CAPA";#N/A,#N/A,FALSE,"ET-PAG1";#N/A,#N/A,FALSE,"ET-PAG2";#N/A,#N/A,FALSE,"ET-PAG3";#N/A,#N/A,FALSE,"ET-PAG4";#N/A,#N/A,FALSE,"ET-PAG5"}</definedName>
    <definedName name="miner" localSheetId="38" hidden="1">{#N/A,#N/A,FALSE,"ET-CAPA";#N/A,#N/A,FALSE,"ET-PAG1";#N/A,#N/A,FALSE,"ET-PAG2";#N/A,#N/A,FALSE,"ET-PAG3";#N/A,#N/A,FALSE,"ET-PAG4";#N/A,#N/A,FALSE,"ET-PAG5"}</definedName>
    <definedName name="miner" localSheetId="37" hidden="1">{#N/A,#N/A,FALSE,"ET-CAPA";#N/A,#N/A,FALSE,"ET-PAG1";#N/A,#N/A,FALSE,"ET-PAG2";#N/A,#N/A,FALSE,"ET-PAG3";#N/A,#N/A,FALSE,"ET-PAG4";#N/A,#N/A,FALSE,"ET-PAG5"}</definedName>
    <definedName name="miner" localSheetId="36" hidden="1">{#N/A,#N/A,FALSE,"ET-CAPA";#N/A,#N/A,FALSE,"ET-PAG1";#N/A,#N/A,FALSE,"ET-PAG2";#N/A,#N/A,FALSE,"ET-PAG3";#N/A,#N/A,FALSE,"ET-PAG4";#N/A,#N/A,FALSE,"ET-PAG5"}</definedName>
    <definedName name="miner" localSheetId="34" hidden="1">{#N/A,#N/A,FALSE,"ET-CAPA";#N/A,#N/A,FALSE,"ET-PAG1";#N/A,#N/A,FALSE,"ET-PAG2";#N/A,#N/A,FALSE,"ET-PAG3";#N/A,#N/A,FALSE,"ET-PAG4";#N/A,#N/A,FALSE,"ET-PAG5"}</definedName>
    <definedName name="miner" localSheetId="35" hidden="1">{#N/A,#N/A,FALSE,"ET-CAPA";#N/A,#N/A,FALSE,"ET-PAG1";#N/A,#N/A,FALSE,"ET-PAG2";#N/A,#N/A,FALSE,"ET-PAG3";#N/A,#N/A,FALSE,"ET-PAG4";#N/A,#N/A,FALSE,"ET-PAG5"}</definedName>
    <definedName name="miner" localSheetId="30" hidden="1">{#N/A,#N/A,FALSE,"ET-CAPA";#N/A,#N/A,FALSE,"ET-PAG1";#N/A,#N/A,FALSE,"ET-PAG2";#N/A,#N/A,FALSE,"ET-PAG3";#N/A,#N/A,FALSE,"ET-PAG4";#N/A,#N/A,FALSE,"ET-PAG5"}</definedName>
    <definedName name="miner" hidden="1">{#N/A,#N/A,FALSE,"ET-CAPA";#N/A,#N/A,FALSE,"ET-PAG1";#N/A,#N/A,FALSE,"ET-PAG2";#N/A,#N/A,FALSE,"ET-PAG3";#N/A,#N/A,FALSE,"ET-PAG4";#N/A,#N/A,FALSE,"ET-PAG5"}</definedName>
    <definedName name="MINPGPELE">#REF!</definedName>
    <definedName name="MINPGPMEC">#REF!</definedName>
    <definedName name="MISA">#REF!</definedName>
    <definedName name="MISA_DIAM">#REF!</definedName>
    <definedName name="MISA_ESP">#REF!</definedName>
    <definedName name="MISD">#REF!</definedName>
    <definedName name="MISD_DIAM">#REF!</definedName>
    <definedName name="MISD_ESP">#REF!</definedName>
    <definedName name="M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EProfFin">#REF!</definedName>
    <definedName name="mMEProfIni">#REF!</definedName>
    <definedName name="MmExcelLinker_4E7BD31E_65F0_440C_A162_0361D739B0FD" localSheetId="4">[0]!Anexo IVA [0]!MAT DE #REF!</definedName>
    <definedName name="MmExcelLinker_4E7BD31E_65F0_440C_A162_0361D739B0FD" localSheetId="5">[0]!Anexo IVA [0]!MAT DE #REF!</definedName>
    <definedName name="MmExcelLinker_4E7BD31E_65F0_440C_A162_0361D739B0FD" localSheetId="2">[0]!Anexo IVA [0]!MAT DE #REF!</definedName>
    <definedName name="MmExcelLinker_4E7BD31E_65F0_440C_A162_0361D739B0FD" localSheetId="25">'MC_SS 100'!ANEXO IVA [0]!MAT DE #REF!</definedName>
    <definedName name="MmExcelLinker_4E7BD31E_65F0_440C_A162_0361D739B0FD" localSheetId="16">'MC_SS 148'!ANEXO IVA [0]!MAT DE #REF!</definedName>
    <definedName name="MmExcelLinker_4E7BD31E_65F0_440C_A162_0361D739B0FD" localSheetId="14">'MC_SS 158'!ANEXO IVA [0]!MAT DE #REF!</definedName>
    <definedName name="MmExcelLinker_4E7BD31E_65F0_440C_A162_0361D739B0FD" localSheetId="13">'MC_SS 160'!ANEXO IVA [0]!MAT DE #REF!</definedName>
    <definedName name="MmExcelLinker_4E7BD31E_65F0_440C_A162_0361D739B0FD" localSheetId="11">'MC_SS 162'!ANEXO IVA [0]!MAT DE #REF!</definedName>
    <definedName name="MmExcelLinker_4E7BD31E_65F0_440C_A162_0361D739B0FD" localSheetId="10">'MC_SS 166'!ANEXO IVA [0]!MAT DE #REF!</definedName>
    <definedName name="MmExcelLinker_4E7BD31E_65F0_440C_A162_0361D739B0FD" localSheetId="9">'MC_SS 171'!ANEXO IVA [0]!MAT DE #REF!</definedName>
    <definedName name="MmExcelLinker_4E7BD31E_65F0_440C_A162_0361D739B0FD" localSheetId="8">'MC_SS 172'!ANEXO IVA [0]!MAT DE #REF!</definedName>
    <definedName name="MmExcelLinker_4E7BD31E_65F0_440C_A162_0361D739B0FD" localSheetId="7">'MC_SS 228'!ANEXO IVA [0]!MAT DE #REF!</definedName>
    <definedName name="MmExcelLinker_4E7BD31E_65F0_440C_A162_0361D739B0FD" localSheetId="33">'MC_SS 74'!ANEXO IVA [0]!MAT DE #REF!</definedName>
    <definedName name="MmExcelLinker_4E7BD31E_65F0_440C_A162_0361D739B0FD" localSheetId="32">'MC_SS 89'!ANEXO IVA [0]!MAT DE #REF!</definedName>
    <definedName name="MmExcelLinker_4E7BD31E_65F0_440C_A162_0361D739B0FD" localSheetId="31">'MC_SS 94'!ANEXO IVA [0]!MAT DE #REF!</definedName>
    <definedName name="MmExcelLinker_4E7BD31E_65F0_440C_A162_0361D739B0FD" localSheetId="29">'MC_SS 96'!ANEXO IVA [0]!MAT DE #REF!</definedName>
    <definedName name="MmExcelLinker_4E7BD31E_65F0_440C_A162_0361D739B0FD" localSheetId="28">'MC_SS 97'!ANEXO IVA [0]!MAT DE #REF!</definedName>
    <definedName name="MmExcelLinker_4E7BD31E_65F0_440C_A162_0361D739B0FD" localSheetId="27">'MC_SS 98'!ANEXO IVA [0]!MAT DE #REF!</definedName>
    <definedName name="MmExcelLinker_4E7BD31E_65F0_440C_A162_0361D739B0FD" localSheetId="24">MC_SS_103!ANEXO IVA [0]!MAT DE #REF!</definedName>
    <definedName name="MmExcelLinker_4E7BD31E_65F0_440C_A162_0361D739B0FD" localSheetId="26">MC_SS_109!ANEXO IVA MAT DE #REF!</definedName>
    <definedName name="MmExcelLinker_4E7BD31E_65F0_440C_A162_0361D739B0FD" localSheetId="23">MC_SS_110!ANEXO IVA [0]!MAT DE #REF!</definedName>
    <definedName name="MmExcelLinker_4E7BD31E_65F0_440C_A162_0361D739B0FD" localSheetId="22">MC_SS_126!ANEXO IVA [0]!MAT DE #REF!</definedName>
    <definedName name="MmExcelLinker_4E7BD31E_65F0_440C_A162_0361D739B0FD" localSheetId="19">MC_SS_132_2025!ANEXO IVA [0]!MAT DE #REF!</definedName>
    <definedName name="MmExcelLinker_4E7BD31E_65F0_440C_A162_0361D739B0FD" localSheetId="21">MC_SS_132_2026!ANEXO IVA [0]!MAT DE #REF!</definedName>
    <definedName name="MmExcelLinker_4E7BD31E_65F0_440C_A162_0361D739B0FD" localSheetId="20">MC_SS_133!ANEXO IVA [0]!MAT DE #REF!</definedName>
    <definedName name="MmExcelLinker_4E7BD31E_65F0_440C_A162_0361D739B0FD" localSheetId="18">MC_SS_135!ANEXO IVA [0]!MAT DE #REF!</definedName>
    <definedName name="MmExcelLinker_4E7BD31E_65F0_440C_A162_0361D739B0FD" localSheetId="17">MC_SS_136!ANEXO IVA [0]!MAT DE #REF!</definedName>
    <definedName name="MmExcelLinker_4E7BD31E_65F0_440C_A162_0361D739B0FD" localSheetId="15">MC_SS_157!ANEXO IVA [0]!MAT DE #REF!</definedName>
    <definedName name="MmExcelLinker_4E7BD31E_65F0_440C_A162_0361D739B0FD" localSheetId="12">MC_SS_160!ANEXO IVA [0]!MAT DE #REF!</definedName>
    <definedName name="MmExcelLinker_4E7BD31E_65F0_440C_A162_0361D739B0FD" localSheetId="38">MC_SS_39!ANEXO IVA [0]!MAT DE #REF!</definedName>
    <definedName name="MmExcelLinker_4E7BD31E_65F0_440C_A162_0361D739B0FD" localSheetId="37">MC_SS_44!ANEXO IVA [0]!MAT DE #REF!</definedName>
    <definedName name="MmExcelLinker_4E7BD31E_65F0_440C_A162_0361D739B0FD" localSheetId="36">MC_SS_45!ANEXO IVA [0]!MAT DE #REF!</definedName>
    <definedName name="MmExcelLinker_4E7BD31E_65F0_440C_A162_0361D739B0FD" localSheetId="34">MC_SS_63!ANEXO IVA [0]!MAT DE #REF!</definedName>
    <definedName name="MmExcelLinker_4E7BD31E_65F0_440C_A162_0361D739B0FD" localSheetId="35">MC_SS_66!ANEXO IVA [0]!MAT DE #REF!</definedName>
    <definedName name="MmExcelLinker_4E7BD31E_65F0_440C_A162_0361D739B0FD" localSheetId="30">MC_SS_90!ANEXO IVA [0]!MAT DE #REF!</definedName>
    <definedName name="MmExcelLinker_4E7BD31E_65F0_440C_A162_0361D739B0FD" localSheetId="1">[0]!Anexo IVA [0]!MAT DE #REF!</definedName>
    <definedName name="MmExcelLinker_4E7BD31E_65F0_440C_A162_0361D739B0FD">[0]!Anexo IVA [0]!MAT DE #REF!</definedName>
    <definedName name="MMM" localSheetId="25" hidden="1">{"'gráf jan00'!$A$1:$AK$41"}</definedName>
    <definedName name="MMM" localSheetId="16" hidden="1">{"'gráf jan00'!$A$1:$AK$41"}</definedName>
    <definedName name="MMM" localSheetId="14" hidden="1">{"'gráf jan00'!$A$1:$AK$41"}</definedName>
    <definedName name="MMM" localSheetId="13" hidden="1">{"'gráf jan00'!$A$1:$AK$41"}</definedName>
    <definedName name="MMM" localSheetId="11" hidden="1">{"'gráf jan00'!$A$1:$AK$41"}</definedName>
    <definedName name="MMM" localSheetId="10" hidden="1">{"'gráf jan00'!$A$1:$AK$41"}</definedName>
    <definedName name="MMM" localSheetId="9" hidden="1">{"'gráf jan00'!$A$1:$AK$41"}</definedName>
    <definedName name="MMM" localSheetId="8" hidden="1">{"'gráf jan00'!$A$1:$AK$41"}</definedName>
    <definedName name="MMM" localSheetId="7" hidden="1">{"'gráf jan00'!$A$1:$AK$41"}</definedName>
    <definedName name="MMM" localSheetId="33" hidden="1">{"'gráf jan00'!$A$1:$AK$41"}</definedName>
    <definedName name="MMM" localSheetId="32" hidden="1">{"'gráf jan00'!$A$1:$AK$41"}</definedName>
    <definedName name="MMM" localSheetId="31" hidden="1">{"'gráf jan00'!$A$1:$AK$41"}</definedName>
    <definedName name="MMM" localSheetId="29" hidden="1">{"'gráf jan00'!$A$1:$AK$41"}</definedName>
    <definedName name="MMM" localSheetId="28" hidden="1">{"'gráf jan00'!$A$1:$AK$41"}</definedName>
    <definedName name="MMM" localSheetId="27" hidden="1">{"'gráf jan00'!$A$1:$AK$41"}</definedName>
    <definedName name="MMM" localSheetId="24" hidden="1">{"'gráf jan00'!$A$1:$AK$41"}</definedName>
    <definedName name="MMM" localSheetId="26" hidden="1">{"'gráf jan00'!$A$1:$AK$41"}</definedName>
    <definedName name="MMM" localSheetId="23" hidden="1">{"'gráf jan00'!$A$1:$AK$41"}</definedName>
    <definedName name="MMM" localSheetId="22" hidden="1">{"'gráf jan00'!$A$1:$AK$41"}</definedName>
    <definedName name="MMM" localSheetId="19" hidden="1">{"'gráf jan00'!$A$1:$AK$41"}</definedName>
    <definedName name="MMM" localSheetId="21" hidden="1">{"'gráf jan00'!$A$1:$AK$41"}</definedName>
    <definedName name="MMM" localSheetId="20" hidden="1">{"'gráf jan00'!$A$1:$AK$41"}</definedName>
    <definedName name="MMM" localSheetId="18" hidden="1">{"'gráf jan00'!$A$1:$AK$41"}</definedName>
    <definedName name="MMM" localSheetId="17" hidden="1">{"'gráf jan00'!$A$1:$AK$41"}</definedName>
    <definedName name="MMM" localSheetId="15" hidden="1">{"'gráf jan00'!$A$1:$AK$41"}</definedName>
    <definedName name="MMM" localSheetId="12" hidden="1">{"'gráf jan00'!$A$1:$AK$41"}</definedName>
    <definedName name="MMM" localSheetId="38" hidden="1">{"'gráf jan00'!$A$1:$AK$41"}</definedName>
    <definedName name="MMM" localSheetId="37" hidden="1">{"'gráf jan00'!$A$1:$AK$41"}</definedName>
    <definedName name="MMM" localSheetId="36" hidden="1">{"'gráf jan00'!$A$1:$AK$41"}</definedName>
    <definedName name="MMM" localSheetId="34" hidden="1">{"'gráf jan00'!$A$1:$AK$41"}</definedName>
    <definedName name="MMM" localSheetId="35" hidden="1">{"'gráf jan00'!$A$1:$AK$41"}</definedName>
    <definedName name="MMM" localSheetId="30" hidden="1">{"'gráf jan00'!$A$1:$AK$41"}</definedName>
    <definedName name="MMM" hidden="1">{"'gráf jan00'!$A$1:$AK$41"}</definedName>
    <definedName name="MO" localSheetId="4" hidden="1">{#N/A,#N/A,FALSE,"Cronograma";#N/A,#N/A,FALSE,"Cronogr. 2"}</definedName>
    <definedName name="MO" localSheetId="5" hidden="1">{#N/A,#N/A,FALSE,"Cronograma";#N/A,#N/A,FALSE,"Cronogr. 2"}</definedName>
    <definedName name="MO" localSheetId="2" hidden="1">{#N/A,#N/A,FALSE,"Cronograma";#N/A,#N/A,FALSE,"Cronogr. 2"}</definedName>
    <definedName name="MO" localSheetId="25" hidden="1">{#N/A,#N/A,FALSE,"Cronograma";#N/A,#N/A,FALSE,"Cronogr. 2"}</definedName>
    <definedName name="MO" localSheetId="16" hidden="1">{#N/A,#N/A,FALSE,"Cronograma";#N/A,#N/A,FALSE,"Cronogr. 2"}</definedName>
    <definedName name="MO" localSheetId="14" hidden="1">{#N/A,#N/A,FALSE,"Cronograma";#N/A,#N/A,FALSE,"Cronogr. 2"}</definedName>
    <definedName name="MO" localSheetId="13" hidden="1">{#N/A,#N/A,FALSE,"Cronograma";#N/A,#N/A,FALSE,"Cronogr. 2"}</definedName>
    <definedName name="MO" localSheetId="11" hidden="1">{#N/A,#N/A,FALSE,"Cronograma";#N/A,#N/A,FALSE,"Cronogr. 2"}</definedName>
    <definedName name="MO" localSheetId="10" hidden="1">{#N/A,#N/A,FALSE,"Cronograma";#N/A,#N/A,FALSE,"Cronogr. 2"}</definedName>
    <definedName name="MO" localSheetId="9" hidden="1">{#N/A,#N/A,FALSE,"Cronograma";#N/A,#N/A,FALSE,"Cronogr. 2"}</definedName>
    <definedName name="MO" localSheetId="8" hidden="1">{#N/A,#N/A,FALSE,"Cronograma";#N/A,#N/A,FALSE,"Cronogr. 2"}</definedName>
    <definedName name="MO" localSheetId="7" hidden="1">{#N/A,#N/A,FALSE,"Cronograma";#N/A,#N/A,FALSE,"Cronogr. 2"}</definedName>
    <definedName name="MO" localSheetId="33" hidden="1">{#N/A,#N/A,FALSE,"Cronograma";#N/A,#N/A,FALSE,"Cronogr. 2"}</definedName>
    <definedName name="MO" localSheetId="32" hidden="1">{#N/A,#N/A,FALSE,"Cronograma";#N/A,#N/A,FALSE,"Cronogr. 2"}</definedName>
    <definedName name="MO" localSheetId="31" hidden="1">{#N/A,#N/A,FALSE,"Cronograma";#N/A,#N/A,FALSE,"Cronogr. 2"}</definedName>
    <definedName name="MO" localSheetId="29" hidden="1">{#N/A,#N/A,FALSE,"Cronograma";#N/A,#N/A,FALSE,"Cronogr. 2"}</definedName>
    <definedName name="MO" localSheetId="28" hidden="1">{#N/A,#N/A,FALSE,"Cronograma";#N/A,#N/A,FALSE,"Cronogr. 2"}</definedName>
    <definedName name="MO" localSheetId="27" hidden="1">{#N/A,#N/A,FALSE,"Cronograma";#N/A,#N/A,FALSE,"Cronogr. 2"}</definedName>
    <definedName name="MO" localSheetId="24" hidden="1">{#N/A,#N/A,FALSE,"Cronograma";#N/A,#N/A,FALSE,"Cronogr. 2"}</definedName>
    <definedName name="MO" localSheetId="26" hidden="1">{#N/A,#N/A,FALSE,"Cronograma";#N/A,#N/A,FALSE,"Cronogr. 2"}</definedName>
    <definedName name="MO" localSheetId="23" hidden="1">{#N/A,#N/A,FALSE,"Cronograma";#N/A,#N/A,FALSE,"Cronogr. 2"}</definedName>
    <definedName name="MO" localSheetId="22" hidden="1">{#N/A,#N/A,FALSE,"Cronograma";#N/A,#N/A,FALSE,"Cronogr. 2"}</definedName>
    <definedName name="MO" localSheetId="19" hidden="1">{#N/A,#N/A,FALSE,"Cronograma";#N/A,#N/A,FALSE,"Cronogr. 2"}</definedName>
    <definedName name="MO" localSheetId="21" hidden="1">{#N/A,#N/A,FALSE,"Cronograma";#N/A,#N/A,FALSE,"Cronogr. 2"}</definedName>
    <definedName name="MO" localSheetId="20" hidden="1">{#N/A,#N/A,FALSE,"Cronograma";#N/A,#N/A,FALSE,"Cronogr. 2"}</definedName>
    <definedName name="MO" localSheetId="18" hidden="1">{#N/A,#N/A,FALSE,"Cronograma";#N/A,#N/A,FALSE,"Cronogr. 2"}</definedName>
    <definedName name="MO" localSheetId="17" hidden="1">{#N/A,#N/A,FALSE,"Cronograma";#N/A,#N/A,FALSE,"Cronogr. 2"}</definedName>
    <definedName name="MO" localSheetId="15" hidden="1">{#N/A,#N/A,FALSE,"Cronograma";#N/A,#N/A,FALSE,"Cronogr. 2"}</definedName>
    <definedName name="MO" localSheetId="12" hidden="1">{#N/A,#N/A,FALSE,"Cronograma";#N/A,#N/A,FALSE,"Cronogr. 2"}</definedName>
    <definedName name="MO" localSheetId="38" hidden="1">{#N/A,#N/A,FALSE,"Cronograma";#N/A,#N/A,FALSE,"Cronogr. 2"}</definedName>
    <definedName name="MO" localSheetId="37" hidden="1">{#N/A,#N/A,FALSE,"Cronograma";#N/A,#N/A,FALSE,"Cronogr. 2"}</definedName>
    <definedName name="MO" localSheetId="36" hidden="1">{#N/A,#N/A,FALSE,"Cronograma";#N/A,#N/A,FALSE,"Cronogr. 2"}</definedName>
    <definedName name="MO" localSheetId="34" hidden="1">{#N/A,#N/A,FALSE,"Cronograma";#N/A,#N/A,FALSE,"Cronogr. 2"}</definedName>
    <definedName name="MO" localSheetId="35" hidden="1">{#N/A,#N/A,FALSE,"Cronograma";#N/A,#N/A,FALSE,"Cronogr. 2"}</definedName>
    <definedName name="MO" localSheetId="30" hidden="1">{#N/A,#N/A,FALSE,"Cronograma";#N/A,#N/A,FALSE,"Cronogr. 2"}</definedName>
    <definedName name="MO" localSheetId="1" hidden="1">{#N/A,#N/A,FALSE,"Cronograma";#N/A,#N/A,FALSE,"Cronogr. 2"}</definedName>
    <definedName name="MO" hidden="1">{#N/A,#N/A,FALSE,"Cronograma";#N/A,#N/A,FALSE,"Cronogr. 2"}</definedName>
    <definedName name="MO_geral">#REF!</definedName>
    <definedName name="MOA" localSheetId="25" hidden="1">{#N/A,#N/A,FALSE,"DEF1";#N/A,#N/A,FALSE,"DEF2";#N/A,#N/A,FALSE,"DEF3"}</definedName>
    <definedName name="MOA" localSheetId="16" hidden="1">{#N/A,#N/A,FALSE,"DEF1";#N/A,#N/A,FALSE,"DEF2";#N/A,#N/A,FALSE,"DEF3"}</definedName>
    <definedName name="MOA" localSheetId="14" hidden="1">{#N/A,#N/A,FALSE,"DEF1";#N/A,#N/A,FALSE,"DEF2";#N/A,#N/A,FALSE,"DEF3"}</definedName>
    <definedName name="MOA" localSheetId="13" hidden="1">{#N/A,#N/A,FALSE,"DEF1";#N/A,#N/A,FALSE,"DEF2";#N/A,#N/A,FALSE,"DEF3"}</definedName>
    <definedName name="MOA" localSheetId="11" hidden="1">{#N/A,#N/A,FALSE,"DEF1";#N/A,#N/A,FALSE,"DEF2";#N/A,#N/A,FALSE,"DEF3"}</definedName>
    <definedName name="MOA" localSheetId="10" hidden="1">{#N/A,#N/A,FALSE,"DEF1";#N/A,#N/A,FALSE,"DEF2";#N/A,#N/A,FALSE,"DEF3"}</definedName>
    <definedName name="MOA" localSheetId="9" hidden="1">{#N/A,#N/A,FALSE,"DEF1";#N/A,#N/A,FALSE,"DEF2";#N/A,#N/A,FALSE,"DEF3"}</definedName>
    <definedName name="MOA" localSheetId="8" hidden="1">{#N/A,#N/A,FALSE,"DEF1";#N/A,#N/A,FALSE,"DEF2";#N/A,#N/A,FALSE,"DEF3"}</definedName>
    <definedName name="MOA" localSheetId="7" hidden="1">{#N/A,#N/A,FALSE,"DEF1";#N/A,#N/A,FALSE,"DEF2";#N/A,#N/A,FALSE,"DEF3"}</definedName>
    <definedName name="MOA" localSheetId="33" hidden="1">{#N/A,#N/A,FALSE,"DEF1";#N/A,#N/A,FALSE,"DEF2";#N/A,#N/A,FALSE,"DEF3"}</definedName>
    <definedName name="MOA" localSheetId="32" hidden="1">{#N/A,#N/A,FALSE,"DEF1";#N/A,#N/A,FALSE,"DEF2";#N/A,#N/A,FALSE,"DEF3"}</definedName>
    <definedName name="MOA" localSheetId="31" hidden="1">{#N/A,#N/A,FALSE,"DEF1";#N/A,#N/A,FALSE,"DEF2";#N/A,#N/A,FALSE,"DEF3"}</definedName>
    <definedName name="MOA" localSheetId="29" hidden="1">{#N/A,#N/A,FALSE,"DEF1";#N/A,#N/A,FALSE,"DEF2";#N/A,#N/A,FALSE,"DEF3"}</definedName>
    <definedName name="MOA" localSheetId="28" hidden="1">{#N/A,#N/A,FALSE,"DEF1";#N/A,#N/A,FALSE,"DEF2";#N/A,#N/A,FALSE,"DEF3"}</definedName>
    <definedName name="MOA" localSheetId="27" hidden="1">{#N/A,#N/A,FALSE,"DEF1";#N/A,#N/A,FALSE,"DEF2";#N/A,#N/A,FALSE,"DEF3"}</definedName>
    <definedName name="MOA" localSheetId="24" hidden="1">{#N/A,#N/A,FALSE,"DEF1";#N/A,#N/A,FALSE,"DEF2";#N/A,#N/A,FALSE,"DEF3"}</definedName>
    <definedName name="MOA" localSheetId="26" hidden="1">{#N/A,#N/A,FALSE,"DEF1";#N/A,#N/A,FALSE,"DEF2";#N/A,#N/A,FALSE,"DEF3"}</definedName>
    <definedName name="MOA" localSheetId="23" hidden="1">{#N/A,#N/A,FALSE,"DEF1";#N/A,#N/A,FALSE,"DEF2";#N/A,#N/A,FALSE,"DEF3"}</definedName>
    <definedName name="MOA" localSheetId="22" hidden="1">{#N/A,#N/A,FALSE,"DEF1";#N/A,#N/A,FALSE,"DEF2";#N/A,#N/A,FALSE,"DEF3"}</definedName>
    <definedName name="MOA" localSheetId="19" hidden="1">{#N/A,#N/A,FALSE,"DEF1";#N/A,#N/A,FALSE,"DEF2";#N/A,#N/A,FALSE,"DEF3"}</definedName>
    <definedName name="MOA" localSheetId="21" hidden="1">{#N/A,#N/A,FALSE,"DEF1";#N/A,#N/A,FALSE,"DEF2";#N/A,#N/A,FALSE,"DEF3"}</definedName>
    <definedName name="MOA" localSheetId="20" hidden="1">{#N/A,#N/A,FALSE,"DEF1";#N/A,#N/A,FALSE,"DEF2";#N/A,#N/A,FALSE,"DEF3"}</definedName>
    <definedName name="MOA" localSheetId="18" hidden="1">{#N/A,#N/A,FALSE,"DEF1";#N/A,#N/A,FALSE,"DEF2";#N/A,#N/A,FALSE,"DEF3"}</definedName>
    <definedName name="MOA" localSheetId="17" hidden="1">{#N/A,#N/A,FALSE,"DEF1";#N/A,#N/A,FALSE,"DEF2";#N/A,#N/A,FALSE,"DEF3"}</definedName>
    <definedName name="MOA" localSheetId="15" hidden="1">{#N/A,#N/A,FALSE,"DEF1";#N/A,#N/A,FALSE,"DEF2";#N/A,#N/A,FALSE,"DEF3"}</definedName>
    <definedName name="MOA" localSheetId="12" hidden="1">{#N/A,#N/A,FALSE,"DEF1";#N/A,#N/A,FALSE,"DEF2";#N/A,#N/A,FALSE,"DEF3"}</definedName>
    <definedName name="MOA" localSheetId="38" hidden="1">{#N/A,#N/A,FALSE,"DEF1";#N/A,#N/A,FALSE,"DEF2";#N/A,#N/A,FALSE,"DEF3"}</definedName>
    <definedName name="MOA" localSheetId="37" hidden="1">{#N/A,#N/A,FALSE,"DEF1";#N/A,#N/A,FALSE,"DEF2";#N/A,#N/A,FALSE,"DEF3"}</definedName>
    <definedName name="MOA" localSheetId="36" hidden="1">{#N/A,#N/A,FALSE,"DEF1";#N/A,#N/A,FALSE,"DEF2";#N/A,#N/A,FALSE,"DEF3"}</definedName>
    <definedName name="MOA" localSheetId="34" hidden="1">{#N/A,#N/A,FALSE,"DEF1";#N/A,#N/A,FALSE,"DEF2";#N/A,#N/A,FALSE,"DEF3"}</definedName>
    <definedName name="MOA" localSheetId="35" hidden="1">{#N/A,#N/A,FALSE,"DEF1";#N/A,#N/A,FALSE,"DEF2";#N/A,#N/A,FALSE,"DEF3"}</definedName>
    <definedName name="MOA" localSheetId="30" hidden="1">{#N/A,#N/A,FALSE,"DEF1";#N/A,#N/A,FALSE,"DEF2";#N/A,#N/A,FALSE,"DEF3"}</definedName>
    <definedName name="MOA" hidden="1">{#N/A,#N/A,FALSE,"DEF1";#N/A,#N/A,FALSE,"DEF2";#N/A,#N/A,FALSE,"DEF3"}</definedName>
    <definedName name="MOAdm.Local">#REF!</definedName>
    <definedName name="MOAUX">#REF!</definedName>
    <definedName name="MOAUX___0">#REF!</definedName>
    <definedName name="mob">#REF!</definedName>
    <definedName name="MOB._DESMOB._EQUIPAMENTOS">#REF!,#REF!</definedName>
    <definedName name="MOB._DESMOB._PESSOAL">#REF!,#REF!,#REF!,#REF!</definedName>
    <definedName name="MOBIL1">#N/A</definedName>
    <definedName name="MOBIL2">#N/A</definedName>
    <definedName name="MOBIL3">#N/A</definedName>
    <definedName name="MOBILIZACAO">#N/A</definedName>
    <definedName name="MOBILIZAÇÃO" localSheetId="4" hidden="1">{#N/A,#N/A,FALSE,"Cronograma";#N/A,#N/A,FALSE,"Cronogr. 2"}</definedName>
    <definedName name="MOBILIZAÇÃO" localSheetId="5" hidden="1">{#N/A,#N/A,FALSE,"Cronograma";#N/A,#N/A,FALSE,"Cronogr. 2"}</definedName>
    <definedName name="MOBILIZAÇÃO" localSheetId="2" hidden="1">{#N/A,#N/A,FALSE,"Cronograma";#N/A,#N/A,FALSE,"Cronogr. 2"}</definedName>
    <definedName name="MOBILIZAÇÃO" localSheetId="25" hidden="1">{#N/A,#N/A,FALSE,"Cronograma";#N/A,#N/A,FALSE,"Cronogr. 2"}</definedName>
    <definedName name="MOBILIZAÇÃO" localSheetId="16" hidden="1">{#N/A,#N/A,FALSE,"Cronograma";#N/A,#N/A,FALSE,"Cronogr. 2"}</definedName>
    <definedName name="MOBILIZAÇÃO" localSheetId="14" hidden="1">{#N/A,#N/A,FALSE,"Cronograma";#N/A,#N/A,FALSE,"Cronogr. 2"}</definedName>
    <definedName name="MOBILIZAÇÃO" localSheetId="13" hidden="1">{#N/A,#N/A,FALSE,"Cronograma";#N/A,#N/A,FALSE,"Cronogr. 2"}</definedName>
    <definedName name="MOBILIZAÇÃO" localSheetId="11" hidden="1">{#N/A,#N/A,FALSE,"Cronograma";#N/A,#N/A,FALSE,"Cronogr. 2"}</definedName>
    <definedName name="MOBILIZAÇÃO" localSheetId="10" hidden="1">{#N/A,#N/A,FALSE,"Cronograma";#N/A,#N/A,FALSE,"Cronogr. 2"}</definedName>
    <definedName name="MOBILIZAÇÃO" localSheetId="9" hidden="1">{#N/A,#N/A,FALSE,"Cronograma";#N/A,#N/A,FALSE,"Cronogr. 2"}</definedName>
    <definedName name="MOBILIZAÇÃO" localSheetId="8" hidden="1">{#N/A,#N/A,FALSE,"Cronograma";#N/A,#N/A,FALSE,"Cronogr. 2"}</definedName>
    <definedName name="MOBILIZAÇÃO" localSheetId="7" hidden="1">{#N/A,#N/A,FALSE,"Cronograma";#N/A,#N/A,FALSE,"Cronogr. 2"}</definedName>
    <definedName name="MOBILIZAÇÃO" localSheetId="33" hidden="1">{#N/A,#N/A,FALSE,"Cronograma";#N/A,#N/A,FALSE,"Cronogr. 2"}</definedName>
    <definedName name="MOBILIZAÇÃO" localSheetId="32" hidden="1">{#N/A,#N/A,FALSE,"Cronograma";#N/A,#N/A,FALSE,"Cronogr. 2"}</definedName>
    <definedName name="MOBILIZAÇÃO" localSheetId="31" hidden="1">{#N/A,#N/A,FALSE,"Cronograma";#N/A,#N/A,FALSE,"Cronogr. 2"}</definedName>
    <definedName name="MOBILIZAÇÃO" localSheetId="29" hidden="1">{#N/A,#N/A,FALSE,"Cronograma";#N/A,#N/A,FALSE,"Cronogr. 2"}</definedName>
    <definedName name="MOBILIZAÇÃO" localSheetId="28" hidden="1">{#N/A,#N/A,FALSE,"Cronograma";#N/A,#N/A,FALSE,"Cronogr. 2"}</definedName>
    <definedName name="MOBILIZAÇÃO" localSheetId="27" hidden="1">{#N/A,#N/A,FALSE,"Cronograma";#N/A,#N/A,FALSE,"Cronogr. 2"}</definedName>
    <definedName name="MOBILIZAÇÃO" localSheetId="24" hidden="1">{#N/A,#N/A,FALSE,"Cronograma";#N/A,#N/A,FALSE,"Cronogr. 2"}</definedName>
    <definedName name="MOBILIZAÇÃO" localSheetId="26" hidden="1">{#N/A,#N/A,FALSE,"Cronograma";#N/A,#N/A,FALSE,"Cronogr. 2"}</definedName>
    <definedName name="MOBILIZAÇÃO" localSheetId="23" hidden="1">{#N/A,#N/A,FALSE,"Cronograma";#N/A,#N/A,FALSE,"Cronogr. 2"}</definedName>
    <definedName name="MOBILIZAÇÃO" localSheetId="22" hidden="1">{#N/A,#N/A,FALSE,"Cronograma";#N/A,#N/A,FALSE,"Cronogr. 2"}</definedName>
    <definedName name="MOBILIZAÇÃO" localSheetId="19" hidden="1">{#N/A,#N/A,FALSE,"Cronograma";#N/A,#N/A,FALSE,"Cronogr. 2"}</definedName>
    <definedName name="MOBILIZAÇÃO" localSheetId="21" hidden="1">{#N/A,#N/A,FALSE,"Cronograma";#N/A,#N/A,FALSE,"Cronogr. 2"}</definedName>
    <definedName name="MOBILIZAÇÃO" localSheetId="20" hidden="1">{#N/A,#N/A,FALSE,"Cronograma";#N/A,#N/A,FALSE,"Cronogr. 2"}</definedName>
    <definedName name="MOBILIZAÇÃO" localSheetId="18" hidden="1">{#N/A,#N/A,FALSE,"Cronograma";#N/A,#N/A,FALSE,"Cronogr. 2"}</definedName>
    <definedName name="MOBILIZAÇÃO" localSheetId="17" hidden="1">{#N/A,#N/A,FALSE,"Cronograma";#N/A,#N/A,FALSE,"Cronogr. 2"}</definedName>
    <definedName name="MOBILIZAÇÃO" localSheetId="15" hidden="1">{#N/A,#N/A,FALSE,"Cronograma";#N/A,#N/A,FALSE,"Cronogr. 2"}</definedName>
    <definedName name="MOBILIZAÇÃO" localSheetId="12" hidden="1">{#N/A,#N/A,FALSE,"Cronograma";#N/A,#N/A,FALSE,"Cronogr. 2"}</definedName>
    <definedName name="MOBILIZAÇÃO" localSheetId="38" hidden="1">{#N/A,#N/A,FALSE,"Cronograma";#N/A,#N/A,FALSE,"Cronogr. 2"}</definedName>
    <definedName name="MOBILIZAÇÃO" localSheetId="37" hidden="1">{#N/A,#N/A,FALSE,"Cronograma";#N/A,#N/A,FALSE,"Cronogr. 2"}</definedName>
    <definedName name="MOBILIZAÇÃO" localSheetId="36" hidden="1">{#N/A,#N/A,FALSE,"Cronograma";#N/A,#N/A,FALSE,"Cronogr. 2"}</definedName>
    <definedName name="MOBILIZAÇÃO" localSheetId="34" hidden="1">{#N/A,#N/A,FALSE,"Cronograma";#N/A,#N/A,FALSE,"Cronogr. 2"}</definedName>
    <definedName name="MOBILIZAÇÃO" localSheetId="35" hidden="1">{#N/A,#N/A,FALSE,"Cronograma";#N/A,#N/A,FALSE,"Cronogr. 2"}</definedName>
    <definedName name="MOBILIZAÇÃO" localSheetId="30" hidden="1">{#N/A,#N/A,FALSE,"Cronograma";#N/A,#N/A,FALSE,"Cronogr. 2"}</definedName>
    <definedName name="MOBILIZAÇÃO" localSheetId="1" hidden="1">{#N/A,#N/A,FALSE,"Cronograma";#N/A,#N/A,FALSE,"Cronogr. 2"}</definedName>
    <definedName name="MOBILIZAÇÃO" hidden="1">{#N/A,#N/A,FALSE,"Cronograma";#N/A,#N/A,FALSE,"Cronogr. 2"}</definedName>
    <definedName name="mod">#REF!</definedName>
    <definedName name="MOD_CI_civil">#REF!</definedName>
    <definedName name="MOD_CI_mont_e_ger">#REF!</definedName>
    <definedName name="MODELO" localSheetId="25" hidden="1">{#N/A,#N/A,FALSE,"SITUAÇÃO DIÁRIA ";#N/A,#N/A,FALSE,"7 à 7"}</definedName>
    <definedName name="MODELO" localSheetId="16" hidden="1">{#N/A,#N/A,FALSE,"SITUAÇÃO DIÁRIA ";#N/A,#N/A,FALSE,"7 à 7"}</definedName>
    <definedName name="MODELO" localSheetId="14" hidden="1">{#N/A,#N/A,FALSE,"SITUAÇÃO DIÁRIA ";#N/A,#N/A,FALSE,"7 à 7"}</definedName>
    <definedName name="MODELO" localSheetId="13" hidden="1">{#N/A,#N/A,FALSE,"SITUAÇÃO DIÁRIA ";#N/A,#N/A,FALSE,"7 à 7"}</definedName>
    <definedName name="MODELO" localSheetId="11" hidden="1">{#N/A,#N/A,FALSE,"SITUAÇÃO DIÁRIA ";#N/A,#N/A,FALSE,"7 à 7"}</definedName>
    <definedName name="MODELO" localSheetId="10" hidden="1">{#N/A,#N/A,FALSE,"SITUAÇÃO DIÁRIA ";#N/A,#N/A,FALSE,"7 à 7"}</definedName>
    <definedName name="MODELO" localSheetId="9" hidden="1">{#N/A,#N/A,FALSE,"SITUAÇÃO DIÁRIA ";#N/A,#N/A,FALSE,"7 à 7"}</definedName>
    <definedName name="MODELO" localSheetId="8" hidden="1">{#N/A,#N/A,FALSE,"SITUAÇÃO DIÁRIA ";#N/A,#N/A,FALSE,"7 à 7"}</definedName>
    <definedName name="MODELO" localSheetId="7" hidden="1">{#N/A,#N/A,FALSE,"SITUAÇÃO DIÁRIA ";#N/A,#N/A,FALSE,"7 à 7"}</definedName>
    <definedName name="MODELO" localSheetId="33" hidden="1">{#N/A,#N/A,FALSE,"SITUAÇÃO DIÁRIA ";#N/A,#N/A,FALSE,"7 à 7"}</definedName>
    <definedName name="MODELO" localSheetId="32" hidden="1">{#N/A,#N/A,FALSE,"SITUAÇÃO DIÁRIA ";#N/A,#N/A,FALSE,"7 à 7"}</definedName>
    <definedName name="MODELO" localSheetId="31" hidden="1">{#N/A,#N/A,FALSE,"SITUAÇÃO DIÁRIA ";#N/A,#N/A,FALSE,"7 à 7"}</definedName>
    <definedName name="MODELO" localSheetId="29" hidden="1">{#N/A,#N/A,FALSE,"SITUAÇÃO DIÁRIA ";#N/A,#N/A,FALSE,"7 à 7"}</definedName>
    <definedName name="MODELO" localSheetId="28" hidden="1">{#N/A,#N/A,FALSE,"SITUAÇÃO DIÁRIA ";#N/A,#N/A,FALSE,"7 à 7"}</definedName>
    <definedName name="MODELO" localSheetId="27" hidden="1">{#N/A,#N/A,FALSE,"SITUAÇÃO DIÁRIA ";#N/A,#N/A,FALSE,"7 à 7"}</definedName>
    <definedName name="MODELO" localSheetId="24" hidden="1">{#N/A,#N/A,FALSE,"SITUAÇÃO DIÁRIA ";#N/A,#N/A,FALSE,"7 à 7"}</definedName>
    <definedName name="MODELO" localSheetId="26" hidden="1">{#N/A,#N/A,FALSE,"SITUAÇÃO DIÁRIA ";#N/A,#N/A,FALSE,"7 à 7"}</definedName>
    <definedName name="MODELO" localSheetId="23" hidden="1">{#N/A,#N/A,FALSE,"SITUAÇÃO DIÁRIA ";#N/A,#N/A,FALSE,"7 à 7"}</definedName>
    <definedName name="MODELO" localSheetId="22" hidden="1">{#N/A,#N/A,FALSE,"SITUAÇÃO DIÁRIA ";#N/A,#N/A,FALSE,"7 à 7"}</definedName>
    <definedName name="MODELO" localSheetId="19" hidden="1">{#N/A,#N/A,FALSE,"SITUAÇÃO DIÁRIA ";#N/A,#N/A,FALSE,"7 à 7"}</definedName>
    <definedName name="MODELO" localSheetId="21" hidden="1">{#N/A,#N/A,FALSE,"SITUAÇÃO DIÁRIA ";#N/A,#N/A,FALSE,"7 à 7"}</definedName>
    <definedName name="MODELO" localSheetId="20" hidden="1">{#N/A,#N/A,FALSE,"SITUAÇÃO DIÁRIA ";#N/A,#N/A,FALSE,"7 à 7"}</definedName>
    <definedName name="MODELO" localSheetId="18" hidden="1">{#N/A,#N/A,FALSE,"SITUAÇÃO DIÁRIA ";#N/A,#N/A,FALSE,"7 à 7"}</definedName>
    <definedName name="MODELO" localSheetId="17" hidden="1">{#N/A,#N/A,FALSE,"SITUAÇÃO DIÁRIA ";#N/A,#N/A,FALSE,"7 à 7"}</definedName>
    <definedName name="MODELO" localSheetId="15" hidden="1">{#N/A,#N/A,FALSE,"SITUAÇÃO DIÁRIA ";#N/A,#N/A,FALSE,"7 à 7"}</definedName>
    <definedName name="MODELO" localSheetId="12" hidden="1">{#N/A,#N/A,FALSE,"SITUAÇÃO DIÁRIA ";#N/A,#N/A,FALSE,"7 à 7"}</definedName>
    <definedName name="MODELO" localSheetId="38" hidden="1">{#N/A,#N/A,FALSE,"SITUAÇÃO DIÁRIA ";#N/A,#N/A,FALSE,"7 à 7"}</definedName>
    <definedName name="MODELO" localSheetId="37" hidden="1">{#N/A,#N/A,FALSE,"SITUAÇÃO DIÁRIA ";#N/A,#N/A,FALSE,"7 à 7"}</definedName>
    <definedName name="MODELO" localSheetId="36" hidden="1">{#N/A,#N/A,FALSE,"SITUAÇÃO DIÁRIA ";#N/A,#N/A,FALSE,"7 à 7"}</definedName>
    <definedName name="MODELO" localSheetId="34" hidden="1">{#N/A,#N/A,FALSE,"SITUAÇÃO DIÁRIA ";#N/A,#N/A,FALSE,"7 à 7"}</definedName>
    <definedName name="MODELO" localSheetId="35" hidden="1">{#N/A,#N/A,FALSE,"SITUAÇÃO DIÁRIA ";#N/A,#N/A,FALSE,"7 à 7"}</definedName>
    <definedName name="MODELO" localSheetId="30" hidden="1">{#N/A,#N/A,FALSE,"SITUAÇÃO DIÁRIA ";#N/A,#N/A,FALSE,"7 à 7"}</definedName>
    <definedName name="MODELO" hidden="1">{#N/A,#N/A,FALSE,"SITUAÇÃO DIÁRIA ";#N/A,#N/A,FALSE,"7 à 7"}</definedName>
    <definedName name="MODUNIT">#REF!</definedName>
    <definedName name="MOEDA">#REF!</definedName>
    <definedName name="Moeda_CCenter_Month">#REF!</definedName>
    <definedName name="Moeda_CostCenter">#REF!</definedName>
    <definedName name="Moeda_CostCenter1">#REF!</definedName>
    <definedName name="MOI">#REF!</definedName>
    <definedName name="MOI_CI_civil">#REF!</definedName>
    <definedName name="MOIND">#REF!</definedName>
    <definedName name="MOIND___0">#REF!</definedName>
    <definedName name="MOIqua">#REF!</definedName>
    <definedName name="Montagem_tubulação">[21]FL.03!$BE$78:$BE$83</definedName>
    <definedName name="Month_Value">#REF!</definedName>
    <definedName name="Month_Value_OBRevised">#REF!</definedName>
    <definedName name="MONTHS">#REF!</definedName>
    <definedName name="MORADIA">#REF!</definedName>
    <definedName name="motor">#REF!</definedName>
    <definedName name="Motorista">#REF!</definedName>
    <definedName name="MR">#REF!</definedName>
    <definedName name="MS">#REF!</definedName>
    <definedName name="MTCA">#REF!</definedName>
    <definedName name="MTCA_AISD">#REF!</definedName>
    <definedName name="MTCA_SCH">#REF!</definedName>
    <definedName name="MTCB">#REF!</definedName>
    <definedName name="MTCB_SCH">#REF!</definedName>
    <definedName name="MTCD">#REF!</definedName>
    <definedName name="MTCD_SCH">#REF!</definedName>
    <definedName name="MTCE">#REF!</definedName>
    <definedName name="MTCE_SCH">#REF!</definedName>
    <definedName name="MTCL">#REF!</definedName>
    <definedName name="MTCL_SCH">#REF!</definedName>
    <definedName name="MTF1_SCH">#REF!</definedName>
    <definedName name="MTF2_SCH">#REF!</definedName>
    <definedName name="MTF3_SCH">#REF!</definedName>
    <definedName name="MTF4_SCH">#REF!</definedName>
    <definedName name="MTF5_SCH">#REF!</definedName>
    <definedName name="MTF6_SCH">#REF!</definedName>
    <definedName name="MTV1_DIAM" localSheetId="1">[1]Plan1!$A$20:$A$41</definedName>
    <definedName name="MTV1_DIAM">#REF!</definedName>
    <definedName name="MTV1_VALV" localSheetId="1">[1]Plan1!$D$18:$G$18</definedName>
    <definedName name="MTV1_VALV">#REF!</definedName>
    <definedName name="MTV2_DIAM" localSheetId="1">[2]Plan1!$A$20:$A$37</definedName>
    <definedName name="MTV2_DIAM">#REF!</definedName>
    <definedName name="MTV2_VALV" localSheetId="1">[2]Plan1!$E$18:$H$18</definedName>
    <definedName name="MTV2_VALV">#REF!</definedName>
    <definedName name="MTV3_DIAM" localSheetId="1">[3]Plan1!$A$19:$A$32</definedName>
    <definedName name="MTV3_DIAM">#REF!</definedName>
    <definedName name="MTV3_VALV" localSheetId="1">[3]Plan1!$D$17:$G$17</definedName>
    <definedName name="MTV3_VALV">#REF!</definedName>
    <definedName name="MTV4_DIAM" localSheetId="1">[4]Plan1!$A$20:$A$29</definedName>
    <definedName name="MTV4_DIAM">#REF!</definedName>
    <definedName name="MTV4_VALV" localSheetId="1">[4]Plan1!$C$18:$F$18</definedName>
    <definedName name="MTV4_VALV">#REF!</definedName>
    <definedName name="MTV5_DIAM" localSheetId="1">[5]Plan1!$A$16:$A$20</definedName>
    <definedName name="MTV5_DIAM">#REF!</definedName>
    <definedName name="MTV5_VALV" localSheetId="1">[5]Plan1!$E$15:$G$15</definedName>
    <definedName name="MTV5_VALV">#REF!</definedName>
    <definedName name="MULHRT" localSheetId="25" hidden="1">{"'gráf jan00'!$A$1:$AK$41"}</definedName>
    <definedName name="MULHRT" localSheetId="16" hidden="1">{"'gráf jan00'!$A$1:$AK$41"}</definedName>
    <definedName name="MULHRT" localSheetId="14" hidden="1">{"'gráf jan00'!$A$1:$AK$41"}</definedName>
    <definedName name="MULHRT" localSheetId="13" hidden="1">{"'gráf jan00'!$A$1:$AK$41"}</definedName>
    <definedName name="MULHRT" localSheetId="11" hidden="1">{"'gráf jan00'!$A$1:$AK$41"}</definedName>
    <definedName name="MULHRT" localSheetId="10" hidden="1">{"'gráf jan00'!$A$1:$AK$41"}</definedName>
    <definedName name="MULHRT" localSheetId="9" hidden="1">{"'gráf jan00'!$A$1:$AK$41"}</definedName>
    <definedName name="MULHRT" localSheetId="8" hidden="1">{"'gráf jan00'!$A$1:$AK$41"}</definedName>
    <definedName name="MULHRT" localSheetId="7" hidden="1">{"'gráf jan00'!$A$1:$AK$41"}</definedName>
    <definedName name="MULHRT" localSheetId="33" hidden="1">{"'gráf jan00'!$A$1:$AK$41"}</definedName>
    <definedName name="MULHRT" localSheetId="32" hidden="1">{"'gráf jan00'!$A$1:$AK$41"}</definedName>
    <definedName name="MULHRT" localSheetId="31" hidden="1">{"'gráf jan00'!$A$1:$AK$41"}</definedName>
    <definedName name="MULHRT" localSheetId="29" hidden="1">{"'gráf jan00'!$A$1:$AK$41"}</definedName>
    <definedName name="MULHRT" localSheetId="28" hidden="1">{"'gráf jan00'!$A$1:$AK$41"}</definedName>
    <definedName name="MULHRT" localSheetId="27" hidden="1">{"'gráf jan00'!$A$1:$AK$41"}</definedName>
    <definedName name="MULHRT" localSheetId="24" hidden="1">{"'gráf jan00'!$A$1:$AK$41"}</definedName>
    <definedName name="MULHRT" localSheetId="26" hidden="1">{"'gráf jan00'!$A$1:$AK$41"}</definedName>
    <definedName name="MULHRT" localSheetId="23" hidden="1">{"'gráf jan00'!$A$1:$AK$41"}</definedName>
    <definedName name="MULHRT" localSheetId="22" hidden="1">{"'gráf jan00'!$A$1:$AK$41"}</definedName>
    <definedName name="MULHRT" localSheetId="19" hidden="1">{"'gráf jan00'!$A$1:$AK$41"}</definedName>
    <definedName name="MULHRT" localSheetId="21" hidden="1">{"'gráf jan00'!$A$1:$AK$41"}</definedName>
    <definedName name="MULHRT" localSheetId="20" hidden="1">{"'gráf jan00'!$A$1:$AK$41"}</definedName>
    <definedName name="MULHRT" localSheetId="18" hidden="1">{"'gráf jan00'!$A$1:$AK$41"}</definedName>
    <definedName name="MULHRT" localSheetId="17" hidden="1">{"'gráf jan00'!$A$1:$AK$41"}</definedName>
    <definedName name="MULHRT" localSheetId="15" hidden="1">{"'gráf jan00'!$A$1:$AK$41"}</definedName>
    <definedName name="MULHRT" localSheetId="12" hidden="1">{"'gráf jan00'!$A$1:$AK$41"}</definedName>
    <definedName name="MULHRT" localSheetId="38" hidden="1">{"'gráf jan00'!$A$1:$AK$41"}</definedName>
    <definedName name="MULHRT" localSheetId="37" hidden="1">{"'gráf jan00'!$A$1:$AK$41"}</definedName>
    <definedName name="MULHRT" localSheetId="36" hidden="1">{"'gráf jan00'!$A$1:$AK$41"}</definedName>
    <definedName name="MULHRT" localSheetId="34" hidden="1">{"'gráf jan00'!$A$1:$AK$41"}</definedName>
    <definedName name="MULHRT" localSheetId="35" hidden="1">{"'gráf jan00'!$A$1:$AK$41"}</definedName>
    <definedName name="MULHRT" localSheetId="30" hidden="1">{"'gráf jan00'!$A$1:$AK$41"}</definedName>
    <definedName name="MULHRT" hidden="1">{"'gráf jan00'!$A$1:$AK$41"}</definedName>
    <definedName name="MULT">#REF!</definedName>
    <definedName name="multi">#REF!</definedName>
    <definedName name="MULTIONLY">#REF!</definedName>
    <definedName name="Multiplicador">#REF!</definedName>
    <definedName name="MULTSUBEMP">#REF!</definedName>
    <definedName name="MUNICIPIOS">#REF!</definedName>
    <definedName name="n" localSheetId="25" hidden="1">{"'Dados Gerais'!$A$1:$M$37"}</definedName>
    <definedName name="n" localSheetId="16" hidden="1">{"'Dados Gerais'!$A$1:$M$37"}</definedName>
    <definedName name="n" localSheetId="14" hidden="1">{"'Dados Gerais'!$A$1:$M$37"}</definedName>
    <definedName name="n" localSheetId="13" hidden="1">{"'Dados Gerais'!$A$1:$M$37"}</definedName>
    <definedName name="n" localSheetId="11" hidden="1">{"'Dados Gerais'!$A$1:$M$37"}</definedName>
    <definedName name="n" localSheetId="10" hidden="1">{"'Dados Gerais'!$A$1:$M$37"}</definedName>
    <definedName name="n" localSheetId="9" hidden="1">{"'Dados Gerais'!$A$1:$M$37"}</definedName>
    <definedName name="n" localSheetId="8" hidden="1">{"'Dados Gerais'!$A$1:$M$37"}</definedName>
    <definedName name="n" localSheetId="7" hidden="1">{"'Dados Gerais'!$A$1:$M$37"}</definedName>
    <definedName name="n" localSheetId="33" hidden="1">{"'Dados Gerais'!$A$1:$M$37"}</definedName>
    <definedName name="n" localSheetId="32" hidden="1">{"'Dados Gerais'!$A$1:$M$37"}</definedName>
    <definedName name="n" localSheetId="31" hidden="1">{"'Dados Gerais'!$A$1:$M$37"}</definedName>
    <definedName name="n" localSheetId="29" hidden="1">{"'Dados Gerais'!$A$1:$M$37"}</definedName>
    <definedName name="n" localSheetId="28" hidden="1">{"'Dados Gerais'!$A$1:$M$37"}</definedName>
    <definedName name="n" localSheetId="27" hidden="1">{"'Dados Gerais'!$A$1:$M$37"}</definedName>
    <definedName name="n" localSheetId="24" hidden="1">{"'Dados Gerais'!$A$1:$M$37"}</definedName>
    <definedName name="n" localSheetId="26" hidden="1">{"'Dados Gerais'!$A$1:$M$37"}</definedName>
    <definedName name="n" localSheetId="23" hidden="1">{"'Dados Gerais'!$A$1:$M$37"}</definedName>
    <definedName name="n" localSheetId="22" hidden="1">{"'Dados Gerais'!$A$1:$M$37"}</definedName>
    <definedName name="n" localSheetId="19" hidden="1">{"'Dados Gerais'!$A$1:$M$37"}</definedName>
    <definedName name="n" localSheetId="21" hidden="1">{"'Dados Gerais'!$A$1:$M$37"}</definedName>
    <definedName name="n" localSheetId="20" hidden="1">{"'Dados Gerais'!$A$1:$M$37"}</definedName>
    <definedName name="n" localSheetId="18" hidden="1">{"'Dados Gerais'!$A$1:$M$37"}</definedName>
    <definedName name="n" localSheetId="17" hidden="1">{"'Dados Gerais'!$A$1:$M$37"}</definedName>
    <definedName name="n" localSheetId="15" hidden="1">{"'Dados Gerais'!$A$1:$M$37"}</definedName>
    <definedName name="n" localSheetId="12" hidden="1">{"'Dados Gerais'!$A$1:$M$37"}</definedName>
    <definedName name="n" localSheetId="38" hidden="1">{"'Dados Gerais'!$A$1:$M$37"}</definedName>
    <definedName name="n" localSheetId="37" hidden="1">{"'Dados Gerais'!$A$1:$M$37"}</definedName>
    <definedName name="n" localSheetId="36" hidden="1">{"'Dados Gerais'!$A$1:$M$37"}</definedName>
    <definedName name="n" localSheetId="34" hidden="1">{"'Dados Gerais'!$A$1:$M$37"}</definedName>
    <definedName name="n" localSheetId="35" hidden="1">{"'Dados Gerais'!$A$1:$M$37"}</definedName>
    <definedName name="n" localSheetId="30" hidden="1">{"'Dados Gerais'!$A$1:$M$37"}</definedName>
    <definedName name="N" localSheetId="1">#REF!</definedName>
    <definedName name="n" hidden="1">{"'Dados Gerais'!$A$1:$M$37"}</definedName>
    <definedName name="N.Ferrosos" localSheetId="25" hidden="1">{"'CptDifn'!$AA$32:$AG$32"}</definedName>
    <definedName name="N.Ferrosos" localSheetId="16" hidden="1">{"'CptDifn'!$AA$32:$AG$32"}</definedName>
    <definedName name="N.Ferrosos" localSheetId="14" hidden="1">{"'CptDifn'!$AA$32:$AG$32"}</definedName>
    <definedName name="N.Ferrosos" localSheetId="13" hidden="1">{"'CptDifn'!$AA$32:$AG$32"}</definedName>
    <definedName name="N.Ferrosos" localSheetId="11" hidden="1">{"'CptDifn'!$AA$32:$AG$32"}</definedName>
    <definedName name="N.Ferrosos" localSheetId="10" hidden="1">{"'CptDifn'!$AA$32:$AG$32"}</definedName>
    <definedName name="N.Ferrosos" localSheetId="9" hidden="1">{"'CptDifn'!$AA$32:$AG$32"}</definedName>
    <definedName name="N.Ferrosos" localSheetId="8" hidden="1">{"'CptDifn'!$AA$32:$AG$32"}</definedName>
    <definedName name="N.Ferrosos" localSheetId="7" hidden="1">{"'CptDifn'!$AA$32:$AG$32"}</definedName>
    <definedName name="N.Ferrosos" localSheetId="33" hidden="1">{"'CptDifn'!$AA$32:$AG$32"}</definedName>
    <definedName name="N.Ferrosos" localSheetId="32" hidden="1">{"'CptDifn'!$AA$32:$AG$32"}</definedName>
    <definedName name="N.Ferrosos" localSheetId="31" hidden="1">{"'CptDifn'!$AA$32:$AG$32"}</definedName>
    <definedName name="N.Ferrosos" localSheetId="29" hidden="1">{"'CptDifn'!$AA$32:$AG$32"}</definedName>
    <definedName name="N.Ferrosos" localSheetId="28" hidden="1">{"'CptDifn'!$AA$32:$AG$32"}</definedName>
    <definedName name="N.Ferrosos" localSheetId="27" hidden="1">{"'CptDifn'!$AA$32:$AG$32"}</definedName>
    <definedName name="N.Ferrosos" localSheetId="24" hidden="1">{"'CptDifn'!$AA$32:$AG$32"}</definedName>
    <definedName name="N.Ferrosos" localSheetId="26" hidden="1">{"'CptDifn'!$AA$32:$AG$32"}</definedName>
    <definedName name="N.Ferrosos" localSheetId="23" hidden="1">{"'CptDifn'!$AA$32:$AG$32"}</definedName>
    <definedName name="N.Ferrosos" localSheetId="22" hidden="1">{"'CptDifn'!$AA$32:$AG$32"}</definedName>
    <definedName name="N.Ferrosos" localSheetId="19" hidden="1">{"'CptDifn'!$AA$32:$AG$32"}</definedName>
    <definedName name="N.Ferrosos" localSheetId="21" hidden="1">{"'CptDifn'!$AA$32:$AG$32"}</definedName>
    <definedName name="N.Ferrosos" localSheetId="20" hidden="1">{"'CptDifn'!$AA$32:$AG$32"}</definedName>
    <definedName name="N.Ferrosos" localSheetId="18" hidden="1">{"'CptDifn'!$AA$32:$AG$32"}</definedName>
    <definedName name="N.Ferrosos" localSheetId="17" hidden="1">{"'CptDifn'!$AA$32:$AG$32"}</definedName>
    <definedName name="N.Ferrosos" localSheetId="15" hidden="1">{"'CptDifn'!$AA$32:$AG$32"}</definedName>
    <definedName name="N.Ferrosos" localSheetId="12" hidden="1">{"'CptDifn'!$AA$32:$AG$32"}</definedName>
    <definedName name="N.Ferrosos" localSheetId="38" hidden="1">{"'CptDifn'!$AA$32:$AG$32"}</definedName>
    <definedName name="N.Ferrosos" localSheetId="37" hidden="1">{"'CptDifn'!$AA$32:$AG$32"}</definedName>
    <definedName name="N.Ferrosos" localSheetId="36" hidden="1">{"'CptDifn'!$AA$32:$AG$32"}</definedName>
    <definedName name="N.Ferrosos" localSheetId="34" hidden="1">{"'CptDifn'!$AA$32:$AG$32"}</definedName>
    <definedName name="N.Ferrosos" localSheetId="35" hidden="1">{"'CptDifn'!$AA$32:$AG$32"}</definedName>
    <definedName name="N.Ferrosos" localSheetId="30" hidden="1">{"'CptDifn'!$AA$32:$AG$32"}</definedName>
    <definedName name="N.Ferrosos" hidden="1">{"'CptDifn'!$AA$32:$AG$32"}</definedName>
    <definedName name="NADA">#N/A</definedName>
    <definedName name="ncc">#REF!</definedName>
    <definedName name="negócio" localSheetId="25" hidden="1">{"'gráf jan00'!$A$1:$AK$41"}</definedName>
    <definedName name="negócio" localSheetId="16" hidden="1">{"'gráf jan00'!$A$1:$AK$41"}</definedName>
    <definedName name="negócio" localSheetId="14" hidden="1">{"'gráf jan00'!$A$1:$AK$41"}</definedName>
    <definedName name="negócio" localSheetId="13" hidden="1">{"'gráf jan00'!$A$1:$AK$41"}</definedName>
    <definedName name="negócio" localSheetId="11" hidden="1">{"'gráf jan00'!$A$1:$AK$41"}</definedName>
    <definedName name="negócio" localSheetId="10" hidden="1">{"'gráf jan00'!$A$1:$AK$41"}</definedName>
    <definedName name="negócio" localSheetId="9" hidden="1">{"'gráf jan00'!$A$1:$AK$41"}</definedName>
    <definedName name="negócio" localSheetId="8" hidden="1">{"'gráf jan00'!$A$1:$AK$41"}</definedName>
    <definedName name="negócio" localSheetId="7" hidden="1">{"'gráf jan00'!$A$1:$AK$41"}</definedName>
    <definedName name="negócio" localSheetId="33" hidden="1">{"'gráf jan00'!$A$1:$AK$41"}</definedName>
    <definedName name="negócio" localSheetId="32" hidden="1">{"'gráf jan00'!$A$1:$AK$41"}</definedName>
    <definedName name="negócio" localSheetId="31" hidden="1">{"'gráf jan00'!$A$1:$AK$41"}</definedName>
    <definedName name="negócio" localSheetId="29" hidden="1">{"'gráf jan00'!$A$1:$AK$41"}</definedName>
    <definedName name="negócio" localSheetId="28" hidden="1">{"'gráf jan00'!$A$1:$AK$41"}</definedName>
    <definedName name="negócio" localSheetId="27" hidden="1">{"'gráf jan00'!$A$1:$AK$41"}</definedName>
    <definedName name="negócio" localSheetId="24" hidden="1">{"'gráf jan00'!$A$1:$AK$41"}</definedName>
    <definedName name="negócio" localSheetId="26" hidden="1">{"'gráf jan00'!$A$1:$AK$41"}</definedName>
    <definedName name="negócio" localSheetId="23" hidden="1">{"'gráf jan00'!$A$1:$AK$41"}</definedName>
    <definedName name="negócio" localSheetId="22" hidden="1">{"'gráf jan00'!$A$1:$AK$41"}</definedName>
    <definedName name="negócio" localSheetId="19" hidden="1">{"'gráf jan00'!$A$1:$AK$41"}</definedName>
    <definedName name="negócio" localSheetId="21" hidden="1">{"'gráf jan00'!$A$1:$AK$41"}</definedName>
    <definedName name="negócio" localSheetId="20" hidden="1">{"'gráf jan00'!$A$1:$AK$41"}</definedName>
    <definedName name="negócio" localSheetId="18" hidden="1">{"'gráf jan00'!$A$1:$AK$41"}</definedName>
    <definedName name="negócio" localSheetId="17" hidden="1">{"'gráf jan00'!$A$1:$AK$41"}</definedName>
    <definedName name="negócio" localSheetId="15" hidden="1">{"'gráf jan00'!$A$1:$AK$41"}</definedName>
    <definedName name="negócio" localSheetId="12" hidden="1">{"'gráf jan00'!$A$1:$AK$41"}</definedName>
    <definedName name="negócio" localSheetId="38" hidden="1">{"'gráf jan00'!$A$1:$AK$41"}</definedName>
    <definedName name="negócio" localSheetId="37" hidden="1">{"'gráf jan00'!$A$1:$AK$41"}</definedName>
    <definedName name="negócio" localSheetId="36" hidden="1">{"'gráf jan00'!$A$1:$AK$41"}</definedName>
    <definedName name="negócio" localSheetId="34" hidden="1">{"'gráf jan00'!$A$1:$AK$41"}</definedName>
    <definedName name="negócio" localSheetId="35" hidden="1">{"'gráf jan00'!$A$1:$AK$41"}</definedName>
    <definedName name="negócio" localSheetId="30" hidden="1">{"'gráf jan00'!$A$1:$AK$41"}</definedName>
    <definedName name="negócio" hidden="1">{"'gráf jan00'!$A$1:$AK$41"}</definedName>
    <definedName name="neiva">#REF!</definedName>
    <definedName name="NenhumPagamentoRestante">#REF!</definedName>
    <definedName name="Net">#REF!</definedName>
    <definedName name="ninefive">#REF!</definedName>
    <definedName name="ninefour">#REF!</definedName>
    <definedName name="ninenine">#REF!</definedName>
    <definedName name="nineseven">#REF!</definedName>
    <definedName name="ninesix">#REF!</definedName>
    <definedName name="ninethree">#REF!</definedName>
    <definedName name="NIVEL3">#REF!,#REF!,#REF!,#REF!,#REF!,#REF!,#REF!,#REF!,#REF!,#REF!,#REF!,#REF!,#REF!,#REF!,#REF!,#REF!,#REF!,#REF!,#REF!,#REF!,#REF!,#REF!,#REF!,#REF!,#REF!,#REF!,#REF!,#REF!,#REF!,#REF!,#REF!,#REF!,#REF!,#REF!,#REF!</definedName>
    <definedName name="NMs_pai" localSheetId="1">OFFSET(#REF!,0,0,COUNTIF(#REF!,"&gt;''")-1,1)</definedName>
    <definedName name="NMs_pai">OFFSET([27]PartNumbers!#REF!,0,0,COUNTIF([27]PartNumbers!H:H,"&gt;''")-1,1)</definedName>
    <definedName name="NN">"Dialog Frame 1"</definedName>
    <definedName name="nnnn">#REF!</definedName>
    <definedName name="no_mois_liste">#REF!</definedName>
    <definedName name="no_référence">#REF!</definedName>
    <definedName name="no_référence_liste">#REF!</definedName>
    <definedName name="NOME">#N/A</definedName>
    <definedName name="NOME2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ARQ">#N/A</definedName>
    <definedName name="NOMEFEC">#REF!</definedName>
    <definedName name="NOMES">#N/A</definedName>
    <definedName name="NOMES__">#N/A</definedName>
    <definedName name="Nomes_Minas">#REF!</definedName>
    <definedName name="NOMES1">#N/A</definedName>
    <definedName name="NOMESEQ">#REF!</definedName>
    <definedName name="NOMESFIS">#N/A</definedName>
    <definedName name="NOMESMAT">#REF!</definedName>
    <definedName name="nommmm">#REF!</definedName>
    <definedName name="Norma">[21]FL.03!$BE$85:$BE$87</definedName>
    <definedName name="Nota">#REF!</definedName>
    <definedName name="Nov" localSheetId="25">'MC_SS 100'!DaysAndWeeks+DATE([0]!CalendárioYear,11,1)-WEEKDAY(DATE([0]!CalendárioYear,11,1),'MC_SS 100'!OpçãodeDiadaSemana)+1</definedName>
    <definedName name="Nov" localSheetId="16">'MC_SS 148'!DaysAndWeeks+DATE([0]!CalendárioYear,11,1)-WEEKDAY(DATE([0]!CalendárioYear,11,1),'MC_SS 148'!OpçãodeDiadaSemana)+1</definedName>
    <definedName name="Nov" localSheetId="14">'MC_SS 158'!DaysAndWeeks+DATE([0]!CalendárioYear,11,1)-WEEKDAY(DATE([0]!CalendárioYear,11,1),'MC_SS 158'!OpçãodeDiadaSemana)+1</definedName>
    <definedName name="Nov" localSheetId="13">'MC_SS 160'!DaysAndWeeks+DATE([0]!CalendárioYear,11,1)-WEEKDAY(DATE([0]!CalendárioYear,11,1),'MC_SS 160'!OpçãodeDiadaSemana)+1</definedName>
    <definedName name="Nov" localSheetId="11">'MC_SS 162'!DaysAndWeeks+DATE([0]!CalendárioYear,11,1)-WEEKDAY(DATE([0]!CalendárioYear,11,1),'MC_SS 162'!OpçãodeDiadaSemana)+1</definedName>
    <definedName name="Nov" localSheetId="10">'MC_SS 166'!DaysAndWeeks+DATE([0]!CalendárioYear,11,1)-WEEKDAY(DATE([0]!CalendárioYear,11,1),'MC_SS 166'!OpçãodeDiadaSemana)+1</definedName>
    <definedName name="Nov" localSheetId="9">'MC_SS 171'!DaysAndWeeks+DATE([0]!CalendárioYear,11,1)-WEEKDAY(DATE([0]!CalendárioYear,11,1),'MC_SS 171'!OpçãodeDiadaSemana)+1</definedName>
    <definedName name="Nov" localSheetId="8">'MC_SS 172'!DaysAndWeeks+DATE([0]!CalendárioYear,11,1)-WEEKDAY(DATE([0]!CalendárioYear,11,1),'MC_SS 172'!OpçãodeDiadaSemana)+1</definedName>
    <definedName name="Nov" localSheetId="7">'MC_SS 228'!DaysAndWeeks+DATE([0]!CalendárioYear,11,1)-WEEKDAY(DATE([0]!CalendárioYear,11,1),'MC_SS 228'!OpçãodeDiadaSemana)+1</definedName>
    <definedName name="Nov" localSheetId="33">'MC_SS 74'!DaysAndWeeks+DATE([0]!CalendárioYear,11,1)-WEEKDAY(DATE([0]!CalendárioYear,11,1),'MC_SS 74'!OpçãodeDiadaSemana)+1</definedName>
    <definedName name="Nov" localSheetId="32">'MC_SS 89'!DaysAndWeeks+DATE([0]!CalendárioYear,11,1)-WEEKDAY(DATE([0]!CalendárioYear,11,1),'MC_SS 89'!OpçãodeDiadaSemana)+1</definedName>
    <definedName name="Nov" localSheetId="31">'MC_SS 94'!DaysAndWeeks+DATE([0]!CalendárioYear,11,1)-WEEKDAY(DATE([0]!CalendárioYear,11,1),'MC_SS 94'!OpçãodeDiadaSemana)+1</definedName>
    <definedName name="Nov" localSheetId="29">'MC_SS 96'!DaysAndWeeks+DATE([0]!CalendárioYear,11,1)-WEEKDAY(DATE([0]!CalendárioYear,11,1),'MC_SS 96'!OpçãodeDiadaSemana)+1</definedName>
    <definedName name="Nov" localSheetId="28">'MC_SS 97'!DaysAndWeeks+DATE([0]!CalendárioYear,11,1)-WEEKDAY(DATE([0]!CalendárioYear,11,1),'MC_SS 97'!OpçãodeDiadaSemana)+1</definedName>
    <definedName name="Nov" localSheetId="27">'MC_SS 98'!DaysAndWeeks+DATE([0]!CalendárioYear,11,1)-WEEKDAY(DATE([0]!CalendárioYear,11,1),'MC_SS 98'!OpçãodeDiadaSemana)+1</definedName>
    <definedName name="Nov" localSheetId="24">MC_SS_103!DaysAndWeeks+DATE([0]!CalendárioYear,11,1)-WEEKDAY(DATE([0]!CalendárioYear,11,1),MC_SS_103!OpçãodeDiadaSemana)+1</definedName>
    <definedName name="Nov" localSheetId="26">MC_SS_109!DaysAndWeeks+DATE(CalendárioYear,11,1)-WEEKDAY(DATE(CalendárioYear,11,1),MC_SS_109!OpçãodeDiadaSemana)+1</definedName>
    <definedName name="Nov" localSheetId="23">MC_SS_110!DaysAndWeeks+DATE([0]!CalendárioYear,11,1)-WEEKDAY(DATE([0]!CalendárioYear,11,1),MC_SS_110!OpçãodeDiadaSemana)+1</definedName>
    <definedName name="Nov" localSheetId="22">MC_SS_126!DaysAndWeeks+DATE([0]!CalendárioYear,11,1)-WEEKDAY(DATE([0]!CalendárioYear,11,1),MC_SS_126!OpçãodeDiadaSemana)+1</definedName>
    <definedName name="Nov" localSheetId="19">MC_SS_132_2025!DaysAndWeeks+DATE([0]!CalendárioYear,11,1)-WEEKDAY(DATE([0]!CalendárioYear,11,1),MC_SS_132_2025!OpçãodeDiadaSemana)+1</definedName>
    <definedName name="Nov" localSheetId="21">MC_SS_132_2026!DaysAndWeeks+DATE([0]!CalendárioYear,11,1)-WEEKDAY(DATE([0]!CalendárioYear,11,1),MC_SS_132_2026!OpçãodeDiadaSemana)+1</definedName>
    <definedName name="Nov" localSheetId="20">MC_SS_133!DaysAndWeeks+DATE([0]!CalendárioYear,11,1)-WEEKDAY(DATE([0]!CalendárioYear,11,1),MC_SS_133!OpçãodeDiadaSemana)+1</definedName>
    <definedName name="Nov" localSheetId="18">MC_SS_135!DaysAndWeeks+DATE([0]!CalendárioYear,11,1)-WEEKDAY(DATE([0]!CalendárioYear,11,1),MC_SS_135!OpçãodeDiadaSemana)+1</definedName>
    <definedName name="Nov" localSheetId="17">MC_SS_136!DaysAndWeeks+DATE([0]!CalendárioYear,11,1)-WEEKDAY(DATE([0]!CalendárioYear,11,1),MC_SS_136!OpçãodeDiadaSemana)+1</definedName>
    <definedName name="Nov" localSheetId="15">MC_SS_157!DaysAndWeeks+DATE([0]!CalendárioYear,11,1)-WEEKDAY(DATE([0]!CalendárioYear,11,1),MC_SS_157!OpçãodeDiadaSemana)+1</definedName>
    <definedName name="Nov" localSheetId="12">MC_SS_160!DaysAndWeeks+DATE([0]!CalendárioYear,11,1)-WEEKDAY(DATE([0]!CalendárioYear,11,1),MC_SS_160!OpçãodeDiadaSemana)+1</definedName>
    <definedName name="Nov" localSheetId="38">MC_SS_39!DaysAndWeeks+DATE([0]!CalendárioYear,11,1)-WEEKDAY(DATE([0]!CalendárioYear,11,1),MC_SS_39!OpçãodeDiadaSemana)+1</definedName>
    <definedName name="Nov" localSheetId="37">MC_SS_44!DaysAndWeeks+DATE([0]!CalendárioYear,11,1)-WEEKDAY(DATE([0]!CalendárioYear,11,1),MC_SS_44!OpçãodeDiadaSemana)+1</definedName>
    <definedName name="Nov" localSheetId="36">MC_SS_45!DaysAndWeeks+DATE([0]!CalendárioYear,11,1)-WEEKDAY(DATE([0]!CalendárioYear,11,1),MC_SS_45!OpçãodeDiadaSemana)+1</definedName>
    <definedName name="Nov" localSheetId="34">MC_SS_63!DaysAndWeeks+DATE([0]!CalendárioYear,11,1)-WEEKDAY(DATE([0]!CalendárioYear,11,1),MC_SS_63!OpçãodeDiadaSemana)+1</definedName>
    <definedName name="Nov" localSheetId="35">MC_SS_66!DaysAndWeeks+DATE([0]!CalendárioYear,11,1)-WEEKDAY(DATE([0]!CalendárioYear,11,1),MC_SS_66!OpçãodeDiadaSemana)+1</definedName>
    <definedName name="Nov" localSheetId="30">MC_SS_90!DaysAndWeeks+DATE([0]!CalendárioYear,11,1)-WEEKDAY(DATE([0]!CalendárioYear,11,1),MC_SS_90!OpçãodeDiadaSemana)+1</definedName>
    <definedName name="Nov">DaysAndWeeks+DATE(CalendárioYear,11,1)-WEEKDAY(DATE(CalendárioYear,11,1),OpçãodeDiadaSemana)+1</definedName>
    <definedName name="nova">#REF!</definedName>
    <definedName name="NOV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UMCOMP">#REF!</definedName>
    <definedName name="NUMCOMPK">#REF!</definedName>
    <definedName name="NUMCP">#REF!</definedName>
    <definedName name="NUMCPPROV">#REF!</definedName>
    <definedName name="NumCurve">#REF!</definedName>
    <definedName name="NUMDISQ">#N/A</definedName>
    <definedName name="NUMEQ">#REF!</definedName>
    <definedName name="NUMERACOMP">#REF!</definedName>
    <definedName name="NUMERO">#REF!</definedName>
    <definedName name="NUMEROCP">#REF!</definedName>
    <definedName name="NúmeroFuncionários">#REF!</definedName>
    <definedName name="NumEstagiarios">#REF!</definedName>
    <definedName name="NumMOAdmLocal">#REF!</definedName>
    <definedName name="nw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">#REF!</definedName>
    <definedName name="OAE">#REF!</definedName>
    <definedName name="OBRA">#REF!</definedName>
    <definedName name="Óculos">#REF!</definedName>
    <definedName name="OD">#REF!</definedName>
    <definedName name="OFFSET1">OFFSET(#REF!,,,1,COUNTIF(#REF!,"=1"))</definedName>
    <definedName name="OFI">#REF!</definedName>
    <definedName name="oi">#REF!</definedName>
    <definedName name="ok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nefive">#REF!</definedName>
    <definedName name="onefour">#REF!</definedName>
    <definedName name="oneone">#REF!</definedName>
    <definedName name="onethree">#REF!</definedName>
    <definedName name="onetwo">#REF!</definedName>
    <definedName name="onezero">#REF!</definedName>
    <definedName name="ONI">#REF!</definedName>
    <definedName name="Ônibus">#REF!</definedName>
    <definedName name="OOOO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p">#REF!</definedName>
    <definedName name="OpçãodeDiadaSemana" localSheetId="25">MATCH([0]!IníciodaSemana,'MC_SS 100'!DiasÚteis,0)+10</definedName>
    <definedName name="OpçãodeDiadaSemana" localSheetId="16">MATCH([0]!IníciodaSemana,'MC_SS 148'!DiasÚteis,0)+10</definedName>
    <definedName name="OpçãodeDiadaSemana" localSheetId="14">MATCH([0]!IníciodaSemana,'MC_SS 158'!DiasÚteis,0)+10</definedName>
    <definedName name="OpçãodeDiadaSemana" localSheetId="13">MATCH([0]!IníciodaSemana,'MC_SS 160'!DiasÚteis,0)+10</definedName>
    <definedName name="OpçãodeDiadaSemana" localSheetId="11">MATCH([0]!IníciodaSemana,'MC_SS 162'!DiasÚteis,0)+10</definedName>
    <definedName name="OpçãodeDiadaSemana" localSheetId="10">MATCH([0]!IníciodaSemana,'MC_SS 166'!DiasÚteis,0)+10</definedName>
    <definedName name="OpçãodeDiadaSemana" localSheetId="9">MATCH([0]!IníciodaSemana,'MC_SS 171'!DiasÚteis,0)+10</definedName>
    <definedName name="OpçãodeDiadaSemana" localSheetId="8">MATCH([0]!IníciodaSemana,'MC_SS 172'!DiasÚteis,0)+10</definedName>
    <definedName name="OpçãodeDiadaSemana" localSheetId="7">MATCH([0]!IníciodaSemana,'MC_SS 228'!DiasÚteis,0)+10</definedName>
    <definedName name="OpçãodeDiadaSemana" localSheetId="33">MATCH([0]!IníciodaSemana,'MC_SS 74'!DiasÚteis,0)+10</definedName>
    <definedName name="OpçãodeDiadaSemana" localSheetId="32">MATCH([0]!IníciodaSemana,'MC_SS 89'!DiasÚteis,0)+10</definedName>
    <definedName name="OpçãodeDiadaSemana" localSheetId="31">MATCH([0]!IníciodaSemana,'MC_SS 94'!DiasÚteis,0)+10</definedName>
    <definedName name="OpçãodeDiadaSemana" localSheetId="29">MATCH([0]!IníciodaSemana,'MC_SS 96'!DiasÚteis,0)+10</definedName>
    <definedName name="OpçãodeDiadaSemana" localSheetId="28">MATCH([0]!IníciodaSemana,'MC_SS 97'!DiasÚteis,0)+10</definedName>
    <definedName name="OpçãodeDiadaSemana" localSheetId="27">MATCH([0]!IníciodaSemana,'MC_SS 98'!DiasÚteis,0)+10</definedName>
    <definedName name="OpçãodeDiadaSemana" localSheetId="24">MATCH([0]!IníciodaSemana,MC_SS_103!DiasÚteis,0)+10</definedName>
    <definedName name="OpçãodeDiadaSemana" localSheetId="26">MATCH(IníciodaSemana,MC_SS_109!DiasÚteis,0)+10</definedName>
    <definedName name="OpçãodeDiadaSemana" localSheetId="23">MATCH([0]!IníciodaSemana,MC_SS_110!DiasÚteis,0)+10</definedName>
    <definedName name="OpçãodeDiadaSemana" localSheetId="22">MATCH([0]!IníciodaSemana,MC_SS_126!DiasÚteis,0)+10</definedName>
    <definedName name="OpçãodeDiadaSemana" localSheetId="19">MATCH([0]!IníciodaSemana,MC_SS_132_2025!DiasÚteis,0)+10</definedName>
    <definedName name="OpçãodeDiadaSemana" localSheetId="21">MATCH([0]!IníciodaSemana,MC_SS_132_2026!DiasÚteis,0)+10</definedName>
    <definedName name="OpçãodeDiadaSemana" localSheetId="20">MATCH([0]!IníciodaSemana,MC_SS_133!DiasÚteis,0)+10</definedName>
    <definedName name="OpçãodeDiadaSemana" localSheetId="18">MATCH([0]!IníciodaSemana,MC_SS_135!DiasÚteis,0)+10</definedName>
    <definedName name="OpçãodeDiadaSemana" localSheetId="17">MATCH([0]!IníciodaSemana,MC_SS_136!DiasÚteis,0)+10</definedName>
    <definedName name="OpçãodeDiadaSemana" localSheetId="15">MATCH([0]!IníciodaSemana,MC_SS_157!DiasÚteis,0)+10</definedName>
    <definedName name="OpçãodeDiadaSemana" localSheetId="12">MATCH([0]!IníciodaSemana,MC_SS_160!DiasÚteis,0)+10</definedName>
    <definedName name="OpçãodeDiadaSemana" localSheetId="38">MATCH([0]!IníciodaSemana,MC_SS_39!DiasÚteis,0)+10</definedName>
    <definedName name="OpçãodeDiadaSemana" localSheetId="37">MATCH([0]!IníciodaSemana,MC_SS_44!DiasÚteis,0)+10</definedName>
    <definedName name="OpçãodeDiadaSemana" localSheetId="36">MATCH([0]!IníciodaSemana,MC_SS_45!DiasÚteis,0)+10</definedName>
    <definedName name="OpçãodeDiadaSemana" localSheetId="34">MATCH([0]!IníciodaSemana,MC_SS_63!DiasÚteis,0)+10</definedName>
    <definedName name="OpçãodeDiadaSemana" localSheetId="35">MATCH([0]!IníciodaSemana,MC_SS_66!DiasÚteis,0)+10</definedName>
    <definedName name="OpçãodeDiadaSemana" localSheetId="30">MATCH([0]!IníciodaSemana,MC_SS_90!DiasÚteis,0)+10</definedName>
    <definedName name="OpçãodeDiadaSemana">MATCH(IníciodaSemana,DiasÚteis,0)+10</definedName>
    <definedName name="OperChv">#REF!</definedName>
    <definedName name="OPIOKKL" localSheetId="25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6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4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3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1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0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9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8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7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3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2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1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9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8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7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4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6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3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2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9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1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20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8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7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5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12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8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7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6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4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5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30" hidden="1">{#N/A,#N/A,FALSE,"Suprimentos";#N/A,#N/A,FALSE,"Medicina e Segurança";#N/A,#N/A,FALSE,"Administração";#N/A,#N/A,FALSE,"Meio Ambiente";#N/A,#N/A,FALSE,"Operação (Mina)";#N/A,#N/A,FALSE,"Operação (Porto)"}</definedName>
    <definedName name="OPIOKKL" hidden="1">{#N/A,#N/A,FALSE,"Suprimentos";#N/A,#N/A,FALSE,"Medicina e Segurança";#N/A,#N/A,FALSE,"Administração";#N/A,#N/A,FALSE,"Meio Ambiente";#N/A,#N/A,FALSE,"Operação (Mina)";#N/A,#N/A,FALSE,"Operação (Porto)"}</definedName>
    <definedName name="ORÇAMENTO">#REF!</definedName>
    <definedName name="orçamrest" localSheetId="25" hidden="1">{#N/A,#N/A,TRUE,"Serviços"}</definedName>
    <definedName name="orçamrest" localSheetId="16" hidden="1">{#N/A,#N/A,TRUE,"Serviços"}</definedName>
    <definedName name="orçamrest" localSheetId="14" hidden="1">{#N/A,#N/A,TRUE,"Serviços"}</definedName>
    <definedName name="orçamrest" localSheetId="13" hidden="1">{#N/A,#N/A,TRUE,"Serviços"}</definedName>
    <definedName name="orçamrest" localSheetId="11" hidden="1">{#N/A,#N/A,TRUE,"Serviços"}</definedName>
    <definedName name="orçamrest" localSheetId="10" hidden="1">{#N/A,#N/A,TRUE,"Serviços"}</definedName>
    <definedName name="orçamrest" localSheetId="9" hidden="1">{#N/A,#N/A,TRUE,"Serviços"}</definedName>
    <definedName name="orçamrest" localSheetId="8" hidden="1">{#N/A,#N/A,TRUE,"Serviços"}</definedName>
    <definedName name="orçamrest" localSheetId="7" hidden="1">{#N/A,#N/A,TRUE,"Serviços"}</definedName>
    <definedName name="orçamrest" localSheetId="33" hidden="1">{#N/A,#N/A,TRUE,"Serviços"}</definedName>
    <definedName name="orçamrest" localSheetId="32" hidden="1">{#N/A,#N/A,TRUE,"Serviços"}</definedName>
    <definedName name="orçamrest" localSheetId="31" hidden="1">{#N/A,#N/A,TRUE,"Serviços"}</definedName>
    <definedName name="orçamrest" localSheetId="29" hidden="1">{#N/A,#N/A,TRUE,"Serviços"}</definedName>
    <definedName name="orçamrest" localSheetId="28" hidden="1">{#N/A,#N/A,TRUE,"Serviços"}</definedName>
    <definedName name="orçamrest" localSheetId="27" hidden="1">{#N/A,#N/A,TRUE,"Serviços"}</definedName>
    <definedName name="orçamrest" localSheetId="24" hidden="1">{#N/A,#N/A,TRUE,"Serviços"}</definedName>
    <definedName name="orçamrest" localSheetId="26" hidden="1">{#N/A,#N/A,TRUE,"Serviços"}</definedName>
    <definedName name="orçamrest" localSheetId="23" hidden="1">{#N/A,#N/A,TRUE,"Serviços"}</definedName>
    <definedName name="orçamrest" localSheetId="22" hidden="1">{#N/A,#N/A,TRUE,"Serviços"}</definedName>
    <definedName name="orçamrest" localSheetId="19" hidden="1">{#N/A,#N/A,TRUE,"Serviços"}</definedName>
    <definedName name="orçamrest" localSheetId="21" hidden="1">{#N/A,#N/A,TRUE,"Serviços"}</definedName>
    <definedName name="orçamrest" localSheetId="20" hidden="1">{#N/A,#N/A,TRUE,"Serviços"}</definedName>
    <definedName name="orçamrest" localSheetId="18" hidden="1">{#N/A,#N/A,TRUE,"Serviços"}</definedName>
    <definedName name="orçamrest" localSheetId="17" hidden="1">{#N/A,#N/A,TRUE,"Serviços"}</definedName>
    <definedName name="orçamrest" localSheetId="15" hidden="1">{#N/A,#N/A,TRUE,"Serviços"}</definedName>
    <definedName name="orçamrest" localSheetId="12" hidden="1">{#N/A,#N/A,TRUE,"Serviços"}</definedName>
    <definedName name="orçamrest" localSheetId="38" hidden="1">{#N/A,#N/A,TRUE,"Serviços"}</definedName>
    <definedName name="orçamrest" localSheetId="37" hidden="1">{#N/A,#N/A,TRUE,"Serviços"}</definedName>
    <definedName name="orçamrest" localSheetId="36" hidden="1">{#N/A,#N/A,TRUE,"Serviços"}</definedName>
    <definedName name="orçamrest" localSheetId="34" hidden="1">{#N/A,#N/A,TRUE,"Serviços"}</definedName>
    <definedName name="orçamrest" localSheetId="35" hidden="1">{#N/A,#N/A,TRUE,"Serviços"}</definedName>
    <definedName name="orçamrest" localSheetId="30" hidden="1">{#N/A,#N/A,TRUE,"Serviços"}</definedName>
    <definedName name="orçamrest" hidden="1">{#N/A,#N/A,TRUE,"Serviços"}</definedName>
    <definedName name="ORGC">#REF!</definedName>
    <definedName name="origem">#REF!</definedName>
    <definedName name="Out" localSheetId="25">'MC_SS 100'!DaysAndWeeks+DATE([0]!CalendárioYear,10,1)-WEEKDAY(DATE([0]!CalendárioYear,10,1),'MC_SS 100'!OpçãodeDiadaSemana)+1</definedName>
    <definedName name="Out" localSheetId="16">'MC_SS 148'!DaysAndWeeks+DATE([0]!CalendárioYear,10,1)-WEEKDAY(DATE([0]!CalendárioYear,10,1),'MC_SS 148'!OpçãodeDiadaSemana)+1</definedName>
    <definedName name="Out" localSheetId="14">'MC_SS 158'!DaysAndWeeks+DATE([0]!CalendárioYear,10,1)-WEEKDAY(DATE([0]!CalendárioYear,10,1),'MC_SS 158'!OpçãodeDiadaSemana)+1</definedName>
    <definedName name="Out" localSheetId="13">'MC_SS 160'!DaysAndWeeks+DATE([0]!CalendárioYear,10,1)-WEEKDAY(DATE([0]!CalendárioYear,10,1),'MC_SS 160'!OpçãodeDiadaSemana)+1</definedName>
    <definedName name="Out" localSheetId="11">'MC_SS 162'!DaysAndWeeks+DATE([0]!CalendárioYear,10,1)-WEEKDAY(DATE([0]!CalendárioYear,10,1),'MC_SS 162'!OpçãodeDiadaSemana)+1</definedName>
    <definedName name="Out" localSheetId="10">'MC_SS 166'!DaysAndWeeks+DATE([0]!CalendárioYear,10,1)-WEEKDAY(DATE([0]!CalendárioYear,10,1),'MC_SS 166'!OpçãodeDiadaSemana)+1</definedName>
    <definedName name="Out" localSheetId="9">'MC_SS 171'!DaysAndWeeks+DATE([0]!CalendárioYear,10,1)-WEEKDAY(DATE([0]!CalendárioYear,10,1),'MC_SS 171'!OpçãodeDiadaSemana)+1</definedName>
    <definedName name="Out" localSheetId="8">'MC_SS 172'!DaysAndWeeks+DATE([0]!CalendárioYear,10,1)-WEEKDAY(DATE([0]!CalendárioYear,10,1),'MC_SS 172'!OpçãodeDiadaSemana)+1</definedName>
    <definedName name="Out" localSheetId="7">'MC_SS 228'!DaysAndWeeks+DATE([0]!CalendárioYear,10,1)-WEEKDAY(DATE([0]!CalendárioYear,10,1),'MC_SS 228'!OpçãodeDiadaSemana)+1</definedName>
    <definedName name="Out" localSheetId="33">'MC_SS 74'!DaysAndWeeks+DATE([0]!CalendárioYear,10,1)-WEEKDAY(DATE([0]!CalendárioYear,10,1),'MC_SS 74'!OpçãodeDiadaSemana)+1</definedName>
    <definedName name="Out" localSheetId="32">'MC_SS 89'!DaysAndWeeks+DATE([0]!CalendárioYear,10,1)-WEEKDAY(DATE([0]!CalendárioYear,10,1),'MC_SS 89'!OpçãodeDiadaSemana)+1</definedName>
    <definedName name="Out" localSheetId="31">'MC_SS 94'!DaysAndWeeks+DATE([0]!CalendárioYear,10,1)-WEEKDAY(DATE([0]!CalendárioYear,10,1),'MC_SS 94'!OpçãodeDiadaSemana)+1</definedName>
    <definedName name="Out" localSheetId="29">'MC_SS 96'!DaysAndWeeks+DATE([0]!CalendárioYear,10,1)-WEEKDAY(DATE([0]!CalendárioYear,10,1),'MC_SS 96'!OpçãodeDiadaSemana)+1</definedName>
    <definedName name="Out" localSheetId="28">'MC_SS 97'!DaysAndWeeks+DATE([0]!CalendárioYear,10,1)-WEEKDAY(DATE([0]!CalendárioYear,10,1),'MC_SS 97'!OpçãodeDiadaSemana)+1</definedName>
    <definedName name="Out" localSheetId="27">'MC_SS 98'!DaysAndWeeks+DATE([0]!CalendárioYear,10,1)-WEEKDAY(DATE([0]!CalendárioYear,10,1),'MC_SS 98'!OpçãodeDiadaSemana)+1</definedName>
    <definedName name="Out" localSheetId="24">MC_SS_103!DaysAndWeeks+DATE([0]!CalendárioYear,10,1)-WEEKDAY(DATE([0]!CalendárioYear,10,1),MC_SS_103!OpçãodeDiadaSemana)+1</definedName>
    <definedName name="Out" localSheetId="26">MC_SS_109!DaysAndWeeks+DATE(CalendárioYear,10,1)-WEEKDAY(DATE(CalendárioYear,10,1),MC_SS_109!OpçãodeDiadaSemana)+1</definedName>
    <definedName name="Out" localSheetId="23">MC_SS_110!DaysAndWeeks+DATE([0]!CalendárioYear,10,1)-WEEKDAY(DATE([0]!CalendárioYear,10,1),MC_SS_110!OpçãodeDiadaSemana)+1</definedName>
    <definedName name="Out" localSheetId="22">MC_SS_126!DaysAndWeeks+DATE([0]!CalendárioYear,10,1)-WEEKDAY(DATE([0]!CalendárioYear,10,1),MC_SS_126!OpçãodeDiadaSemana)+1</definedName>
    <definedName name="Out" localSheetId="19">MC_SS_132_2025!DaysAndWeeks+DATE([0]!CalendárioYear,10,1)-WEEKDAY(DATE([0]!CalendárioYear,10,1),MC_SS_132_2025!OpçãodeDiadaSemana)+1</definedName>
    <definedName name="Out" localSheetId="21">MC_SS_132_2026!DaysAndWeeks+DATE([0]!CalendárioYear,10,1)-WEEKDAY(DATE([0]!CalendárioYear,10,1),MC_SS_132_2026!OpçãodeDiadaSemana)+1</definedName>
    <definedName name="Out" localSheetId="20">MC_SS_133!DaysAndWeeks+DATE([0]!CalendárioYear,10,1)-WEEKDAY(DATE([0]!CalendárioYear,10,1),MC_SS_133!OpçãodeDiadaSemana)+1</definedName>
    <definedName name="Out" localSheetId="18">MC_SS_135!DaysAndWeeks+DATE([0]!CalendárioYear,10,1)-WEEKDAY(DATE([0]!CalendárioYear,10,1),MC_SS_135!OpçãodeDiadaSemana)+1</definedName>
    <definedName name="Out" localSheetId="17">MC_SS_136!DaysAndWeeks+DATE([0]!CalendárioYear,10,1)-WEEKDAY(DATE([0]!CalendárioYear,10,1),MC_SS_136!OpçãodeDiadaSemana)+1</definedName>
    <definedName name="Out" localSheetId="15">MC_SS_157!DaysAndWeeks+DATE([0]!CalendárioYear,10,1)-WEEKDAY(DATE([0]!CalendárioYear,10,1),MC_SS_157!OpçãodeDiadaSemana)+1</definedName>
    <definedName name="Out" localSheetId="12">MC_SS_160!DaysAndWeeks+DATE([0]!CalendárioYear,10,1)-WEEKDAY(DATE([0]!CalendárioYear,10,1),MC_SS_160!OpçãodeDiadaSemana)+1</definedName>
    <definedName name="Out" localSheetId="38">MC_SS_39!DaysAndWeeks+DATE([0]!CalendárioYear,10,1)-WEEKDAY(DATE([0]!CalendárioYear,10,1),MC_SS_39!OpçãodeDiadaSemana)+1</definedName>
    <definedName name="Out" localSheetId="37">MC_SS_44!DaysAndWeeks+DATE([0]!CalendárioYear,10,1)-WEEKDAY(DATE([0]!CalendárioYear,10,1),MC_SS_44!OpçãodeDiadaSemana)+1</definedName>
    <definedName name="Out" localSheetId="36">MC_SS_45!DaysAndWeeks+DATE([0]!CalendárioYear,10,1)-WEEKDAY(DATE([0]!CalendárioYear,10,1),MC_SS_45!OpçãodeDiadaSemana)+1</definedName>
    <definedName name="Out" localSheetId="34">MC_SS_63!DaysAndWeeks+DATE([0]!CalendárioYear,10,1)-WEEKDAY(DATE([0]!CalendárioYear,10,1),MC_SS_63!OpçãodeDiadaSemana)+1</definedName>
    <definedName name="Out" localSheetId="35">MC_SS_66!DaysAndWeeks+DATE([0]!CalendárioYear,10,1)-WEEKDAY(DATE([0]!CalendárioYear,10,1),MC_SS_66!OpçãodeDiadaSemana)+1</definedName>
    <definedName name="Out" localSheetId="30">MC_SS_90!DaysAndWeeks+DATE([0]!CalendárioYear,10,1)-WEEKDAY(DATE([0]!CalendárioYear,10,1),MC_SS_90!OpçãodeDiadaSemana)+1</definedName>
    <definedName name="Out">DaysAndWeeks+DATE(CalendárioYear,10,1)-WEEKDAY(DATE(CalendárioYear,10,1),OpçãodeDiadaSemana)+1</definedName>
    <definedName name="OUTRO">#REF!</definedName>
    <definedName name="outrossetores">#REF!</definedName>
    <definedName name="OUTUBRO" localSheetId="25" hidden="1">{#N/A,#N/A,FALSE,"SITUAÇÃO DIÁRIA ";#N/A,#N/A,FALSE,"7 à 7"}</definedName>
    <definedName name="OUTUBRO" localSheetId="16" hidden="1">{#N/A,#N/A,FALSE,"SITUAÇÃO DIÁRIA ";#N/A,#N/A,FALSE,"7 à 7"}</definedName>
    <definedName name="OUTUBRO" localSheetId="14" hidden="1">{#N/A,#N/A,FALSE,"SITUAÇÃO DIÁRIA ";#N/A,#N/A,FALSE,"7 à 7"}</definedName>
    <definedName name="OUTUBRO" localSheetId="13" hidden="1">{#N/A,#N/A,FALSE,"SITUAÇÃO DIÁRIA ";#N/A,#N/A,FALSE,"7 à 7"}</definedName>
    <definedName name="OUTUBRO" localSheetId="11" hidden="1">{#N/A,#N/A,FALSE,"SITUAÇÃO DIÁRIA ";#N/A,#N/A,FALSE,"7 à 7"}</definedName>
    <definedName name="OUTUBRO" localSheetId="10" hidden="1">{#N/A,#N/A,FALSE,"SITUAÇÃO DIÁRIA ";#N/A,#N/A,FALSE,"7 à 7"}</definedName>
    <definedName name="OUTUBRO" localSheetId="9" hidden="1">{#N/A,#N/A,FALSE,"SITUAÇÃO DIÁRIA ";#N/A,#N/A,FALSE,"7 à 7"}</definedName>
    <definedName name="OUTUBRO" localSheetId="8" hidden="1">{#N/A,#N/A,FALSE,"SITUAÇÃO DIÁRIA ";#N/A,#N/A,FALSE,"7 à 7"}</definedName>
    <definedName name="OUTUBRO" localSheetId="7" hidden="1">{#N/A,#N/A,FALSE,"SITUAÇÃO DIÁRIA ";#N/A,#N/A,FALSE,"7 à 7"}</definedName>
    <definedName name="OUTUBRO" localSheetId="33" hidden="1">{#N/A,#N/A,FALSE,"SITUAÇÃO DIÁRIA ";#N/A,#N/A,FALSE,"7 à 7"}</definedName>
    <definedName name="OUTUBRO" localSheetId="32" hidden="1">{#N/A,#N/A,FALSE,"SITUAÇÃO DIÁRIA ";#N/A,#N/A,FALSE,"7 à 7"}</definedName>
    <definedName name="OUTUBRO" localSheetId="31" hidden="1">{#N/A,#N/A,FALSE,"SITUAÇÃO DIÁRIA ";#N/A,#N/A,FALSE,"7 à 7"}</definedName>
    <definedName name="OUTUBRO" localSheetId="29" hidden="1">{#N/A,#N/A,FALSE,"SITUAÇÃO DIÁRIA ";#N/A,#N/A,FALSE,"7 à 7"}</definedName>
    <definedName name="OUTUBRO" localSheetId="28" hidden="1">{#N/A,#N/A,FALSE,"SITUAÇÃO DIÁRIA ";#N/A,#N/A,FALSE,"7 à 7"}</definedName>
    <definedName name="OUTUBRO" localSheetId="27" hidden="1">{#N/A,#N/A,FALSE,"SITUAÇÃO DIÁRIA ";#N/A,#N/A,FALSE,"7 à 7"}</definedName>
    <definedName name="OUTUBRO" localSheetId="24" hidden="1">{#N/A,#N/A,FALSE,"SITUAÇÃO DIÁRIA ";#N/A,#N/A,FALSE,"7 à 7"}</definedName>
    <definedName name="OUTUBRO" localSheetId="26" hidden="1">{#N/A,#N/A,FALSE,"SITUAÇÃO DIÁRIA ";#N/A,#N/A,FALSE,"7 à 7"}</definedName>
    <definedName name="OUTUBRO" localSheetId="23" hidden="1">{#N/A,#N/A,FALSE,"SITUAÇÃO DIÁRIA ";#N/A,#N/A,FALSE,"7 à 7"}</definedName>
    <definedName name="OUTUBRO" localSheetId="22" hidden="1">{#N/A,#N/A,FALSE,"SITUAÇÃO DIÁRIA ";#N/A,#N/A,FALSE,"7 à 7"}</definedName>
    <definedName name="OUTUBRO" localSheetId="19" hidden="1">{#N/A,#N/A,FALSE,"SITUAÇÃO DIÁRIA ";#N/A,#N/A,FALSE,"7 à 7"}</definedName>
    <definedName name="OUTUBRO" localSheetId="21" hidden="1">{#N/A,#N/A,FALSE,"SITUAÇÃO DIÁRIA ";#N/A,#N/A,FALSE,"7 à 7"}</definedName>
    <definedName name="OUTUBRO" localSheetId="20" hidden="1">{#N/A,#N/A,FALSE,"SITUAÇÃO DIÁRIA ";#N/A,#N/A,FALSE,"7 à 7"}</definedName>
    <definedName name="OUTUBRO" localSheetId="18" hidden="1">{#N/A,#N/A,FALSE,"SITUAÇÃO DIÁRIA ";#N/A,#N/A,FALSE,"7 à 7"}</definedName>
    <definedName name="OUTUBRO" localSheetId="17" hidden="1">{#N/A,#N/A,FALSE,"SITUAÇÃO DIÁRIA ";#N/A,#N/A,FALSE,"7 à 7"}</definedName>
    <definedName name="OUTUBRO" localSheetId="15" hidden="1">{#N/A,#N/A,FALSE,"SITUAÇÃO DIÁRIA ";#N/A,#N/A,FALSE,"7 à 7"}</definedName>
    <definedName name="OUTUBRO" localSheetId="12" hidden="1">{#N/A,#N/A,FALSE,"SITUAÇÃO DIÁRIA ";#N/A,#N/A,FALSE,"7 à 7"}</definedName>
    <definedName name="OUTUBRO" localSheetId="38" hidden="1">{#N/A,#N/A,FALSE,"SITUAÇÃO DIÁRIA ";#N/A,#N/A,FALSE,"7 à 7"}</definedName>
    <definedName name="OUTUBRO" localSheetId="37" hidden="1">{#N/A,#N/A,FALSE,"SITUAÇÃO DIÁRIA ";#N/A,#N/A,FALSE,"7 à 7"}</definedName>
    <definedName name="OUTUBRO" localSheetId="36" hidden="1">{#N/A,#N/A,FALSE,"SITUAÇÃO DIÁRIA ";#N/A,#N/A,FALSE,"7 à 7"}</definedName>
    <definedName name="OUTUBRO" localSheetId="34" hidden="1">{#N/A,#N/A,FALSE,"SITUAÇÃO DIÁRIA ";#N/A,#N/A,FALSE,"7 à 7"}</definedName>
    <definedName name="OUTUBRO" localSheetId="35" hidden="1">{#N/A,#N/A,FALSE,"SITUAÇÃO DIÁRIA ";#N/A,#N/A,FALSE,"7 à 7"}</definedName>
    <definedName name="OUTUBRO" localSheetId="30" hidden="1">{#N/A,#N/A,FALSE,"SITUAÇÃO DIÁRIA ";#N/A,#N/A,FALSE,"7 à 7"}</definedName>
    <definedName name="OUTUBRO" hidden="1">{#N/A,#N/A,FALSE,"SITUAÇÃO DIÁRIA ";#N/A,#N/A,FALSE,"7 à 7"}</definedName>
    <definedName name="oVolacu">#REF!</definedName>
    <definedName name="oVolAno">#REF!</definedName>
    <definedName name="oVolchv">#REF!</definedName>
    <definedName name="OVOLFAT">#REF!</definedName>
    <definedName name="oVolmes">#REF!</definedName>
    <definedName name="P">#REF!</definedName>
    <definedName name="P.Aparente">#REF!</definedName>
    <definedName name="P.Reatia">#REF!</definedName>
    <definedName name="P_SUCATA">#REF!</definedName>
    <definedName name="package">#REF!</definedName>
    <definedName name="padra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ÃOPRN">#REF!</definedName>
    <definedName name="Pagamento">#REF!</definedName>
    <definedName name="pagamento_total_do_empréstimo">#REF!</definedName>
    <definedName name="PagamentoMensaldoEmpréstimo">#REF!</definedName>
    <definedName name="pagamentos_extras">#REF!</definedName>
    <definedName name="pAGTO">#REF!</definedName>
    <definedName name="paint">#REF!</definedName>
    <definedName name="PAPERSIZE">#REF!</definedName>
    <definedName name="Parada1_MOD" localSheetId="1">#REF!</definedName>
    <definedName name="Parada1_MOD">[28]CHK!$DA$8:$DD$63</definedName>
    <definedName name="Parada1_MOI" localSheetId="1">#REF!</definedName>
    <definedName name="Parada1_MOI">[28]CHK!$DI$8:$DL$62</definedName>
    <definedName name="Parada2_MOD" localSheetId="1">#REF!</definedName>
    <definedName name="Parada2_MOD">[28]CHK!$DY$8:$EB$63</definedName>
    <definedName name="Parada2_MOI" localSheetId="1">#REF!</definedName>
    <definedName name="Parada2_MOI">[28]CHK!$EG$8:$EJ$62</definedName>
    <definedName name="Parada3_MOD" localSheetId="1">#REF!</definedName>
    <definedName name="Parada3_MOD">[28]CHK!$EW$8:$EZ$63</definedName>
    <definedName name="Parada3_MOI" localSheetId="1">#REF!</definedName>
    <definedName name="Parada3_MOI">[28]CHK!$FE$8:$FH$62</definedName>
    <definedName name="Parada4_MOD" localSheetId="1">#REF!</definedName>
    <definedName name="Parada4_MOD">[28]CHK!$FU$8:$FX$63</definedName>
    <definedName name="Parada4_MOI" localSheetId="1">#REF!</definedName>
    <definedName name="Parada4_MOI">[28]CHK!$GC$8:$GF$62</definedName>
    <definedName name="parametros">#REF!</definedName>
    <definedName name="PARETOATIV" localSheetId="25" hidden="1">{#N/A,#N/A,FALSE,"CPV";#N/A,#N/A,FALSE,"Pareto";#N/A,#N/A,FALSE,"Gráficos"}</definedName>
    <definedName name="PARETOATIV" localSheetId="16" hidden="1">{#N/A,#N/A,FALSE,"CPV";#N/A,#N/A,FALSE,"Pareto";#N/A,#N/A,FALSE,"Gráficos"}</definedName>
    <definedName name="PARETOATIV" localSheetId="14" hidden="1">{#N/A,#N/A,FALSE,"CPV";#N/A,#N/A,FALSE,"Pareto";#N/A,#N/A,FALSE,"Gráficos"}</definedName>
    <definedName name="PARETOATIV" localSheetId="13" hidden="1">{#N/A,#N/A,FALSE,"CPV";#N/A,#N/A,FALSE,"Pareto";#N/A,#N/A,FALSE,"Gráficos"}</definedName>
    <definedName name="PARETOATIV" localSheetId="11" hidden="1">{#N/A,#N/A,FALSE,"CPV";#N/A,#N/A,FALSE,"Pareto";#N/A,#N/A,FALSE,"Gráficos"}</definedName>
    <definedName name="PARETOATIV" localSheetId="10" hidden="1">{#N/A,#N/A,FALSE,"CPV";#N/A,#N/A,FALSE,"Pareto";#N/A,#N/A,FALSE,"Gráficos"}</definedName>
    <definedName name="PARETOATIV" localSheetId="9" hidden="1">{#N/A,#N/A,FALSE,"CPV";#N/A,#N/A,FALSE,"Pareto";#N/A,#N/A,FALSE,"Gráficos"}</definedName>
    <definedName name="PARETOATIV" localSheetId="8" hidden="1">{#N/A,#N/A,FALSE,"CPV";#N/A,#N/A,FALSE,"Pareto";#N/A,#N/A,FALSE,"Gráficos"}</definedName>
    <definedName name="PARETOATIV" localSheetId="7" hidden="1">{#N/A,#N/A,FALSE,"CPV";#N/A,#N/A,FALSE,"Pareto";#N/A,#N/A,FALSE,"Gráficos"}</definedName>
    <definedName name="PARETOATIV" localSheetId="33" hidden="1">{#N/A,#N/A,FALSE,"CPV";#N/A,#N/A,FALSE,"Pareto";#N/A,#N/A,FALSE,"Gráficos"}</definedName>
    <definedName name="PARETOATIV" localSheetId="32" hidden="1">{#N/A,#N/A,FALSE,"CPV";#N/A,#N/A,FALSE,"Pareto";#N/A,#N/A,FALSE,"Gráficos"}</definedName>
    <definedName name="PARETOATIV" localSheetId="31" hidden="1">{#N/A,#N/A,FALSE,"CPV";#N/A,#N/A,FALSE,"Pareto";#N/A,#N/A,FALSE,"Gráficos"}</definedName>
    <definedName name="PARETOATIV" localSheetId="29" hidden="1">{#N/A,#N/A,FALSE,"CPV";#N/A,#N/A,FALSE,"Pareto";#N/A,#N/A,FALSE,"Gráficos"}</definedName>
    <definedName name="PARETOATIV" localSheetId="28" hidden="1">{#N/A,#N/A,FALSE,"CPV";#N/A,#N/A,FALSE,"Pareto";#N/A,#N/A,FALSE,"Gráficos"}</definedName>
    <definedName name="PARETOATIV" localSheetId="27" hidden="1">{#N/A,#N/A,FALSE,"CPV";#N/A,#N/A,FALSE,"Pareto";#N/A,#N/A,FALSE,"Gráficos"}</definedName>
    <definedName name="PARETOATIV" localSheetId="24" hidden="1">{#N/A,#N/A,FALSE,"CPV";#N/A,#N/A,FALSE,"Pareto";#N/A,#N/A,FALSE,"Gráficos"}</definedName>
    <definedName name="PARETOATIV" localSheetId="26" hidden="1">{#N/A,#N/A,FALSE,"CPV";#N/A,#N/A,FALSE,"Pareto";#N/A,#N/A,FALSE,"Gráficos"}</definedName>
    <definedName name="PARETOATIV" localSheetId="23" hidden="1">{#N/A,#N/A,FALSE,"CPV";#N/A,#N/A,FALSE,"Pareto";#N/A,#N/A,FALSE,"Gráficos"}</definedName>
    <definedName name="PARETOATIV" localSheetId="22" hidden="1">{#N/A,#N/A,FALSE,"CPV";#N/A,#N/A,FALSE,"Pareto";#N/A,#N/A,FALSE,"Gráficos"}</definedName>
    <definedName name="PARETOATIV" localSheetId="19" hidden="1">{#N/A,#N/A,FALSE,"CPV";#N/A,#N/A,FALSE,"Pareto";#N/A,#N/A,FALSE,"Gráficos"}</definedName>
    <definedName name="PARETOATIV" localSheetId="21" hidden="1">{#N/A,#N/A,FALSE,"CPV";#N/A,#N/A,FALSE,"Pareto";#N/A,#N/A,FALSE,"Gráficos"}</definedName>
    <definedName name="PARETOATIV" localSheetId="20" hidden="1">{#N/A,#N/A,FALSE,"CPV";#N/A,#N/A,FALSE,"Pareto";#N/A,#N/A,FALSE,"Gráficos"}</definedName>
    <definedName name="PARETOATIV" localSheetId="18" hidden="1">{#N/A,#N/A,FALSE,"CPV";#N/A,#N/A,FALSE,"Pareto";#N/A,#N/A,FALSE,"Gráficos"}</definedName>
    <definedName name="PARETOATIV" localSheetId="17" hidden="1">{#N/A,#N/A,FALSE,"CPV";#N/A,#N/A,FALSE,"Pareto";#N/A,#N/A,FALSE,"Gráficos"}</definedName>
    <definedName name="PARETOATIV" localSheetId="15" hidden="1">{#N/A,#N/A,FALSE,"CPV";#N/A,#N/A,FALSE,"Pareto";#N/A,#N/A,FALSE,"Gráficos"}</definedName>
    <definedName name="PARETOATIV" localSheetId="12" hidden="1">{#N/A,#N/A,FALSE,"CPV";#N/A,#N/A,FALSE,"Pareto";#N/A,#N/A,FALSE,"Gráficos"}</definedName>
    <definedName name="PARETOATIV" localSheetId="38" hidden="1">{#N/A,#N/A,FALSE,"CPV";#N/A,#N/A,FALSE,"Pareto";#N/A,#N/A,FALSE,"Gráficos"}</definedName>
    <definedName name="PARETOATIV" localSheetId="37" hidden="1">{#N/A,#N/A,FALSE,"CPV";#N/A,#N/A,FALSE,"Pareto";#N/A,#N/A,FALSE,"Gráficos"}</definedName>
    <definedName name="PARETOATIV" localSheetId="36" hidden="1">{#N/A,#N/A,FALSE,"CPV";#N/A,#N/A,FALSE,"Pareto";#N/A,#N/A,FALSE,"Gráficos"}</definedName>
    <definedName name="PARETOATIV" localSheetId="34" hidden="1">{#N/A,#N/A,FALSE,"CPV";#N/A,#N/A,FALSE,"Pareto";#N/A,#N/A,FALSE,"Gráficos"}</definedName>
    <definedName name="PARETOATIV" localSheetId="35" hidden="1">{#N/A,#N/A,FALSE,"CPV";#N/A,#N/A,FALSE,"Pareto";#N/A,#N/A,FALSE,"Gráficos"}</definedName>
    <definedName name="PARETOATIV" localSheetId="30" hidden="1">{#N/A,#N/A,FALSE,"CPV";#N/A,#N/A,FALSE,"Pareto";#N/A,#N/A,FALSE,"Gráficos"}</definedName>
    <definedName name="PARETOATIV" hidden="1">{#N/A,#N/A,FALSE,"CPV";#N/A,#N/A,FALSE,"Pareto";#N/A,#N/A,FALSE,"Gráficos"}</definedName>
    <definedName name="PassaExtenso">#REF!</definedName>
    <definedName name="pata" localSheetId="25" hidden="1">{#N/A,#N/A,FALSE,"SITUAÇÃO DIÁRIA ";#N/A,#N/A,FALSE,"7 à 7"}</definedName>
    <definedName name="pata" localSheetId="16" hidden="1">{#N/A,#N/A,FALSE,"SITUAÇÃO DIÁRIA ";#N/A,#N/A,FALSE,"7 à 7"}</definedName>
    <definedName name="pata" localSheetId="14" hidden="1">{#N/A,#N/A,FALSE,"SITUAÇÃO DIÁRIA ";#N/A,#N/A,FALSE,"7 à 7"}</definedName>
    <definedName name="pata" localSheetId="13" hidden="1">{#N/A,#N/A,FALSE,"SITUAÇÃO DIÁRIA ";#N/A,#N/A,FALSE,"7 à 7"}</definedName>
    <definedName name="pata" localSheetId="11" hidden="1">{#N/A,#N/A,FALSE,"SITUAÇÃO DIÁRIA ";#N/A,#N/A,FALSE,"7 à 7"}</definedName>
    <definedName name="pata" localSheetId="10" hidden="1">{#N/A,#N/A,FALSE,"SITUAÇÃO DIÁRIA ";#N/A,#N/A,FALSE,"7 à 7"}</definedName>
    <definedName name="pata" localSheetId="9" hidden="1">{#N/A,#N/A,FALSE,"SITUAÇÃO DIÁRIA ";#N/A,#N/A,FALSE,"7 à 7"}</definedName>
    <definedName name="pata" localSheetId="8" hidden="1">{#N/A,#N/A,FALSE,"SITUAÇÃO DIÁRIA ";#N/A,#N/A,FALSE,"7 à 7"}</definedName>
    <definedName name="pata" localSheetId="7" hidden="1">{#N/A,#N/A,FALSE,"SITUAÇÃO DIÁRIA ";#N/A,#N/A,FALSE,"7 à 7"}</definedName>
    <definedName name="pata" localSheetId="33" hidden="1">{#N/A,#N/A,FALSE,"SITUAÇÃO DIÁRIA ";#N/A,#N/A,FALSE,"7 à 7"}</definedName>
    <definedName name="pata" localSheetId="32" hidden="1">{#N/A,#N/A,FALSE,"SITUAÇÃO DIÁRIA ";#N/A,#N/A,FALSE,"7 à 7"}</definedName>
    <definedName name="pata" localSheetId="31" hidden="1">{#N/A,#N/A,FALSE,"SITUAÇÃO DIÁRIA ";#N/A,#N/A,FALSE,"7 à 7"}</definedName>
    <definedName name="pata" localSheetId="29" hidden="1">{#N/A,#N/A,FALSE,"SITUAÇÃO DIÁRIA ";#N/A,#N/A,FALSE,"7 à 7"}</definedName>
    <definedName name="pata" localSheetId="28" hidden="1">{#N/A,#N/A,FALSE,"SITUAÇÃO DIÁRIA ";#N/A,#N/A,FALSE,"7 à 7"}</definedName>
    <definedName name="pata" localSheetId="27" hidden="1">{#N/A,#N/A,FALSE,"SITUAÇÃO DIÁRIA ";#N/A,#N/A,FALSE,"7 à 7"}</definedName>
    <definedName name="pata" localSheetId="24" hidden="1">{#N/A,#N/A,FALSE,"SITUAÇÃO DIÁRIA ";#N/A,#N/A,FALSE,"7 à 7"}</definedName>
    <definedName name="pata" localSheetId="26" hidden="1">{#N/A,#N/A,FALSE,"SITUAÇÃO DIÁRIA ";#N/A,#N/A,FALSE,"7 à 7"}</definedName>
    <definedName name="pata" localSheetId="23" hidden="1">{#N/A,#N/A,FALSE,"SITUAÇÃO DIÁRIA ";#N/A,#N/A,FALSE,"7 à 7"}</definedName>
    <definedName name="pata" localSheetId="22" hidden="1">{#N/A,#N/A,FALSE,"SITUAÇÃO DIÁRIA ";#N/A,#N/A,FALSE,"7 à 7"}</definedName>
    <definedName name="pata" localSheetId="19" hidden="1">{#N/A,#N/A,FALSE,"SITUAÇÃO DIÁRIA ";#N/A,#N/A,FALSE,"7 à 7"}</definedName>
    <definedName name="pata" localSheetId="21" hidden="1">{#N/A,#N/A,FALSE,"SITUAÇÃO DIÁRIA ";#N/A,#N/A,FALSE,"7 à 7"}</definedName>
    <definedName name="pata" localSheetId="20" hidden="1">{#N/A,#N/A,FALSE,"SITUAÇÃO DIÁRIA ";#N/A,#N/A,FALSE,"7 à 7"}</definedName>
    <definedName name="pata" localSheetId="18" hidden="1">{#N/A,#N/A,FALSE,"SITUAÇÃO DIÁRIA ";#N/A,#N/A,FALSE,"7 à 7"}</definedName>
    <definedName name="pata" localSheetId="17" hidden="1">{#N/A,#N/A,FALSE,"SITUAÇÃO DIÁRIA ";#N/A,#N/A,FALSE,"7 à 7"}</definedName>
    <definedName name="pata" localSheetId="15" hidden="1">{#N/A,#N/A,FALSE,"SITUAÇÃO DIÁRIA ";#N/A,#N/A,FALSE,"7 à 7"}</definedName>
    <definedName name="pata" localSheetId="12" hidden="1">{#N/A,#N/A,FALSE,"SITUAÇÃO DIÁRIA ";#N/A,#N/A,FALSE,"7 à 7"}</definedName>
    <definedName name="pata" localSheetId="38" hidden="1">{#N/A,#N/A,FALSE,"SITUAÇÃO DIÁRIA ";#N/A,#N/A,FALSE,"7 à 7"}</definedName>
    <definedName name="pata" localSheetId="37" hidden="1">{#N/A,#N/A,FALSE,"SITUAÇÃO DIÁRIA ";#N/A,#N/A,FALSE,"7 à 7"}</definedName>
    <definedName name="pata" localSheetId="36" hidden="1">{#N/A,#N/A,FALSE,"SITUAÇÃO DIÁRIA ";#N/A,#N/A,FALSE,"7 à 7"}</definedName>
    <definedName name="pata" localSheetId="34" hidden="1">{#N/A,#N/A,FALSE,"SITUAÇÃO DIÁRIA ";#N/A,#N/A,FALSE,"7 à 7"}</definedName>
    <definedName name="pata" localSheetId="35" hidden="1">{#N/A,#N/A,FALSE,"SITUAÇÃO DIÁRIA ";#N/A,#N/A,FALSE,"7 à 7"}</definedName>
    <definedName name="pata" localSheetId="30" hidden="1">{#N/A,#N/A,FALSE,"SITUAÇÃO DIÁRIA ";#N/A,#N/A,FALSE,"7 à 7"}</definedName>
    <definedName name="pata" hidden="1">{#N/A,#N/A,FALSE,"SITUAÇÃO DIÁRIA ";#N/A,#N/A,FALSE,"7 à 7"}</definedName>
    <definedName name="pativar">#REF!</definedName>
    <definedName name="Pauta">#REF!</definedName>
    <definedName name="PAV">#REF!</definedName>
    <definedName name="PAZ.COM.N" localSheetId="25" hidden="1">{"'TelRDAV'!$A$1:$T$20"}</definedName>
    <definedName name="PAZ.COM.N" localSheetId="16" hidden="1">{"'TelRDAV'!$A$1:$T$20"}</definedName>
    <definedName name="PAZ.COM.N" localSheetId="14" hidden="1">{"'TelRDAV'!$A$1:$T$20"}</definedName>
    <definedName name="PAZ.COM.N" localSheetId="13" hidden="1">{"'TelRDAV'!$A$1:$T$20"}</definedName>
    <definedName name="PAZ.COM.N" localSheetId="11" hidden="1">{"'TelRDAV'!$A$1:$T$20"}</definedName>
    <definedName name="PAZ.COM.N" localSheetId="10" hidden="1">{"'TelRDAV'!$A$1:$T$20"}</definedName>
    <definedName name="PAZ.COM.N" localSheetId="9" hidden="1">{"'TelRDAV'!$A$1:$T$20"}</definedName>
    <definedName name="PAZ.COM.N" localSheetId="8" hidden="1">{"'TelRDAV'!$A$1:$T$20"}</definedName>
    <definedName name="PAZ.COM.N" localSheetId="7" hidden="1">{"'TelRDAV'!$A$1:$T$20"}</definedName>
    <definedName name="PAZ.COM.N" localSheetId="33" hidden="1">{"'TelRDAV'!$A$1:$T$20"}</definedName>
    <definedName name="PAZ.COM.N" localSheetId="32" hidden="1">{"'TelRDAV'!$A$1:$T$20"}</definedName>
    <definedName name="PAZ.COM.N" localSheetId="31" hidden="1">{"'TelRDAV'!$A$1:$T$20"}</definedName>
    <definedName name="PAZ.COM.N" localSheetId="29" hidden="1">{"'TelRDAV'!$A$1:$T$20"}</definedName>
    <definedName name="PAZ.COM.N" localSheetId="28" hidden="1">{"'TelRDAV'!$A$1:$T$20"}</definedName>
    <definedName name="PAZ.COM.N" localSheetId="27" hidden="1">{"'TelRDAV'!$A$1:$T$20"}</definedName>
    <definedName name="PAZ.COM.N" localSheetId="24" hidden="1">{"'TelRDAV'!$A$1:$T$20"}</definedName>
    <definedName name="PAZ.COM.N" localSheetId="26" hidden="1">{"'TelRDAV'!$A$1:$T$20"}</definedName>
    <definedName name="PAZ.COM.N" localSheetId="23" hidden="1">{"'TelRDAV'!$A$1:$T$20"}</definedName>
    <definedName name="PAZ.COM.N" localSheetId="22" hidden="1">{"'TelRDAV'!$A$1:$T$20"}</definedName>
    <definedName name="PAZ.COM.N" localSheetId="19" hidden="1">{"'TelRDAV'!$A$1:$T$20"}</definedName>
    <definedName name="PAZ.COM.N" localSheetId="21" hidden="1">{"'TelRDAV'!$A$1:$T$20"}</definedName>
    <definedName name="PAZ.COM.N" localSheetId="20" hidden="1">{"'TelRDAV'!$A$1:$T$20"}</definedName>
    <definedName name="PAZ.COM.N" localSheetId="18" hidden="1">{"'TelRDAV'!$A$1:$T$20"}</definedName>
    <definedName name="PAZ.COM.N" localSheetId="17" hidden="1">{"'TelRDAV'!$A$1:$T$20"}</definedName>
    <definedName name="PAZ.COM.N" localSheetId="15" hidden="1">{"'TelRDAV'!$A$1:$T$20"}</definedName>
    <definedName name="PAZ.COM.N" localSheetId="12" hidden="1">{"'TelRDAV'!$A$1:$T$20"}</definedName>
    <definedName name="PAZ.COM.N" localSheetId="38" hidden="1">{"'TelRDAV'!$A$1:$T$20"}</definedName>
    <definedName name="PAZ.COM.N" localSheetId="37" hidden="1">{"'TelRDAV'!$A$1:$T$20"}</definedName>
    <definedName name="PAZ.COM.N" localSheetId="36" hidden="1">{"'TelRDAV'!$A$1:$T$20"}</definedName>
    <definedName name="PAZ.COM.N" localSheetId="34" hidden="1">{"'TelRDAV'!$A$1:$T$20"}</definedName>
    <definedName name="PAZ.COM.N" localSheetId="35" hidden="1">{"'TelRDAV'!$A$1:$T$20"}</definedName>
    <definedName name="PAZ.COM.N" localSheetId="30" hidden="1">{"'TelRDAV'!$A$1:$T$20"}</definedName>
    <definedName name="PAZ.COM.N" hidden="1">{"'TelRDAV'!$A$1:$T$20"}</definedName>
    <definedName name="PÇ">#REF!</definedName>
    <definedName name="PD">#REF!</definedName>
    <definedName name="PDCA" localSheetId="25" hidden="1">{"'RR'!$A$2:$E$81"}</definedName>
    <definedName name="PDCA" localSheetId="16" hidden="1">{"'RR'!$A$2:$E$81"}</definedName>
    <definedName name="PDCA" localSheetId="14" hidden="1">{"'RR'!$A$2:$E$81"}</definedName>
    <definedName name="PDCA" localSheetId="13" hidden="1">{"'RR'!$A$2:$E$81"}</definedName>
    <definedName name="PDCA" localSheetId="11" hidden="1">{"'RR'!$A$2:$E$81"}</definedName>
    <definedName name="PDCA" localSheetId="10" hidden="1">{"'RR'!$A$2:$E$81"}</definedName>
    <definedName name="PDCA" localSheetId="9" hidden="1">{"'RR'!$A$2:$E$81"}</definedName>
    <definedName name="PDCA" localSheetId="8" hidden="1">{"'RR'!$A$2:$E$81"}</definedName>
    <definedName name="PDCA" localSheetId="7" hidden="1">{"'RR'!$A$2:$E$81"}</definedName>
    <definedName name="PDCA" localSheetId="33" hidden="1">{"'RR'!$A$2:$E$81"}</definedName>
    <definedName name="PDCA" localSheetId="32" hidden="1">{"'RR'!$A$2:$E$81"}</definedName>
    <definedName name="PDCA" localSheetId="31" hidden="1">{"'RR'!$A$2:$E$81"}</definedName>
    <definedName name="PDCA" localSheetId="29" hidden="1">{"'RR'!$A$2:$E$81"}</definedName>
    <definedName name="PDCA" localSheetId="28" hidden="1">{"'RR'!$A$2:$E$81"}</definedName>
    <definedName name="PDCA" localSheetId="27" hidden="1">{"'RR'!$A$2:$E$81"}</definedName>
    <definedName name="PDCA" localSheetId="24" hidden="1">{"'RR'!$A$2:$E$81"}</definedName>
    <definedName name="PDCA" localSheetId="26" hidden="1">{"'RR'!$A$2:$E$81"}</definedName>
    <definedName name="PDCA" localSheetId="23" hidden="1">{"'RR'!$A$2:$E$81"}</definedName>
    <definedName name="PDCA" localSheetId="22" hidden="1">{"'RR'!$A$2:$E$81"}</definedName>
    <definedName name="PDCA" localSheetId="19" hidden="1">{"'RR'!$A$2:$E$81"}</definedName>
    <definedName name="PDCA" localSheetId="21" hidden="1">{"'RR'!$A$2:$E$81"}</definedName>
    <definedName name="PDCA" localSheetId="20" hidden="1">{"'RR'!$A$2:$E$81"}</definedName>
    <definedName name="PDCA" localSheetId="18" hidden="1">{"'RR'!$A$2:$E$81"}</definedName>
    <definedName name="PDCA" localSheetId="17" hidden="1">{"'RR'!$A$2:$E$81"}</definedName>
    <definedName name="PDCA" localSheetId="15" hidden="1">{"'RR'!$A$2:$E$81"}</definedName>
    <definedName name="PDCA" localSheetId="12" hidden="1">{"'RR'!$A$2:$E$81"}</definedName>
    <definedName name="PDCA" localSheetId="38" hidden="1">{"'RR'!$A$2:$E$81"}</definedName>
    <definedName name="PDCA" localSheetId="37" hidden="1">{"'RR'!$A$2:$E$81"}</definedName>
    <definedName name="PDCA" localSheetId="36" hidden="1">{"'RR'!$A$2:$E$81"}</definedName>
    <definedName name="PDCA" localSheetId="34" hidden="1">{"'RR'!$A$2:$E$81"}</definedName>
    <definedName name="PDCA" localSheetId="35" hidden="1">{"'RR'!$A$2:$E$81"}</definedName>
    <definedName name="PDCA" localSheetId="30" hidden="1">{"'RR'!$A$2:$E$81"}</definedName>
    <definedName name="PDCA" hidden="1">{"'RR'!$A$2:$E$81"}</definedName>
    <definedName name="PE">#REF!</definedName>
    <definedName name="PEDRA">#REF!</definedName>
    <definedName name="PEDRA_1">#REF!</definedName>
    <definedName name="PEDRA_1_2">#REF!</definedName>
    <definedName name="PEDRA_1_3">#REF!</definedName>
    <definedName name="PEDRA_2">#REF!</definedName>
    <definedName name="PEDRA_3">#REF!</definedName>
    <definedName name="PEDRA_4">#REF!</definedName>
    <definedName name="Pendenci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ebete">#REF!</definedName>
    <definedName name="per">#REF!</definedName>
    <definedName name="PERC_P_EXCESSIVO">#REF!</definedName>
    <definedName name="PERC_P_INEXEQUIVEL">#REF!</definedName>
    <definedName name="percac">#REF!</definedName>
    <definedName name="perccom">#REF!</definedName>
    <definedName name="percdf">#REF!</definedName>
    <definedName name="percdiv">#REF!</definedName>
    <definedName name="PERCENTS">#N/A</definedName>
    <definedName name="percentuais">#REF!</definedName>
    <definedName name="percepi">#REF!</definedName>
    <definedName name="percfer">#REF!</definedName>
    <definedName name="percgas">#REF!</definedName>
    <definedName name="perche">#REF!</definedName>
    <definedName name="percimp">#REF!</definedName>
    <definedName name="percluc">#REF!</definedName>
    <definedName name="PERCMATCO">#REF!</definedName>
    <definedName name="percmatcon">#REF!</definedName>
    <definedName name="percmu">#REF!</definedName>
    <definedName name="percreaj">#REF!</definedName>
    <definedName name="PERIC">#REF!</definedName>
    <definedName name="PerimetroCanteiro">(#REF!+#REF!)*2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ERIODS">#REF!</definedName>
    <definedName name="Perneira">#REF!</definedName>
    <definedName name="PESOS">#N/A</definedName>
    <definedName name="PESOTOTALCOL">#REF!</definedName>
    <definedName name="PEV" localSheetId="25" hidden="1">{"'Quadro'!$A$4:$BG$78"}</definedName>
    <definedName name="PEV" localSheetId="16" hidden="1">{"'Quadro'!$A$4:$BG$78"}</definedName>
    <definedName name="PEV" localSheetId="14" hidden="1">{"'Quadro'!$A$4:$BG$78"}</definedName>
    <definedName name="PEV" localSheetId="13" hidden="1">{"'Quadro'!$A$4:$BG$78"}</definedName>
    <definedName name="PEV" localSheetId="11" hidden="1">{"'Quadro'!$A$4:$BG$78"}</definedName>
    <definedName name="PEV" localSheetId="10" hidden="1">{"'Quadro'!$A$4:$BG$78"}</definedName>
    <definedName name="PEV" localSheetId="9" hidden="1">{"'Quadro'!$A$4:$BG$78"}</definedName>
    <definedName name="PEV" localSheetId="8" hidden="1">{"'Quadro'!$A$4:$BG$78"}</definedName>
    <definedName name="PEV" localSheetId="7" hidden="1">{"'Quadro'!$A$4:$BG$78"}</definedName>
    <definedName name="PEV" localSheetId="33" hidden="1">{"'Quadro'!$A$4:$BG$78"}</definedName>
    <definedName name="PEV" localSheetId="32" hidden="1">{"'Quadro'!$A$4:$BG$78"}</definedName>
    <definedName name="PEV" localSheetId="31" hidden="1">{"'Quadro'!$A$4:$BG$78"}</definedName>
    <definedName name="PEV" localSheetId="29" hidden="1">{"'Quadro'!$A$4:$BG$78"}</definedName>
    <definedName name="PEV" localSheetId="28" hidden="1">{"'Quadro'!$A$4:$BG$78"}</definedName>
    <definedName name="PEV" localSheetId="27" hidden="1">{"'Quadro'!$A$4:$BG$78"}</definedName>
    <definedName name="PEV" localSheetId="24" hidden="1">{"'Quadro'!$A$4:$BG$78"}</definedName>
    <definedName name="PEV" localSheetId="26" hidden="1">{"'Quadro'!$A$4:$BG$78"}</definedName>
    <definedName name="PEV" localSheetId="23" hidden="1">{"'Quadro'!$A$4:$BG$78"}</definedName>
    <definedName name="PEV" localSheetId="22" hidden="1">{"'Quadro'!$A$4:$BG$78"}</definedName>
    <definedName name="PEV" localSheetId="19" hidden="1">{"'Quadro'!$A$4:$BG$78"}</definedName>
    <definedName name="PEV" localSheetId="21" hidden="1">{"'Quadro'!$A$4:$BG$78"}</definedName>
    <definedName name="PEV" localSheetId="20" hidden="1">{"'Quadro'!$A$4:$BG$78"}</definedName>
    <definedName name="PEV" localSheetId="18" hidden="1">{"'Quadro'!$A$4:$BG$78"}</definedName>
    <definedName name="PEV" localSheetId="17" hidden="1">{"'Quadro'!$A$4:$BG$78"}</definedName>
    <definedName name="PEV" localSheetId="15" hidden="1">{"'Quadro'!$A$4:$BG$78"}</definedName>
    <definedName name="PEV" localSheetId="12" hidden="1">{"'Quadro'!$A$4:$BG$78"}</definedName>
    <definedName name="PEV" localSheetId="38" hidden="1">{"'Quadro'!$A$4:$BG$78"}</definedName>
    <definedName name="PEV" localSheetId="37" hidden="1">{"'Quadro'!$A$4:$BG$78"}</definedName>
    <definedName name="PEV" localSheetId="36" hidden="1">{"'Quadro'!$A$4:$BG$78"}</definedName>
    <definedName name="PEV" localSheetId="34" hidden="1">{"'Quadro'!$A$4:$BG$78"}</definedName>
    <definedName name="PEV" localSheetId="35" hidden="1">{"'Quadro'!$A$4:$BG$78"}</definedName>
    <definedName name="PEV" localSheetId="30" hidden="1">{"'Quadro'!$A$4:$BG$78"}</definedName>
    <definedName name="PEV" hidden="1">{"'Quadro'!$A$4:$BG$78"}</definedName>
    <definedName name="pfAnoProp">#REF!</definedName>
    <definedName name="PG_agosto_2002">#REF!</definedName>
    <definedName name="PG1A">#REF!</definedName>
    <definedName name="PG2A">#REF!</definedName>
    <definedName name="PG3A">#REF!</definedName>
    <definedName name="PG4A">#REF!</definedName>
    <definedName name="PG5A">#REF!</definedName>
    <definedName name="PG6A">#REF!</definedName>
    <definedName name="PG7A">#REF!</definedName>
    <definedName name="PG8A">#REF!</definedName>
    <definedName name="PG9A">#REF!</definedName>
    <definedName name="pigrel">#REF!</definedName>
    <definedName name="PIN">#REF!</definedName>
    <definedName name="PINTURA">#REF!</definedName>
    <definedName name="pip">#REF!</definedName>
    <definedName name="pipe">#REF!</definedName>
    <definedName name="PIS">#REF!</definedName>
    <definedName name="PISCONF">#REF!</definedName>
    <definedName name="PISO">#REF!</definedName>
    <definedName name="PL">#REF!</definedName>
    <definedName name="PLA">#REF!</definedName>
    <definedName name="PLAN">#REF!:INDIRECT(#REF!)</definedName>
    <definedName name="plan01">#REF!</definedName>
    <definedName name="plan1" localSheetId="4" hidden="1">{#N/A,#N/A,FALSE,"Cronograma";#N/A,#N/A,FALSE,"Cronogr. 2"}</definedName>
    <definedName name="plan1" localSheetId="5" hidden="1">{#N/A,#N/A,FALSE,"Cronograma";#N/A,#N/A,FALSE,"Cronogr. 2"}</definedName>
    <definedName name="plan1" localSheetId="2" hidden="1">{#N/A,#N/A,FALSE,"Cronograma";#N/A,#N/A,FALSE,"Cronogr. 2"}</definedName>
    <definedName name="plan1" localSheetId="25" hidden="1">{#N/A,#N/A,FALSE,"Cronograma";#N/A,#N/A,FALSE,"Cronogr. 2"}</definedName>
    <definedName name="plan1" localSheetId="16" hidden="1">{#N/A,#N/A,FALSE,"Cronograma";#N/A,#N/A,FALSE,"Cronogr. 2"}</definedName>
    <definedName name="plan1" localSheetId="14" hidden="1">{#N/A,#N/A,FALSE,"Cronograma";#N/A,#N/A,FALSE,"Cronogr. 2"}</definedName>
    <definedName name="plan1" localSheetId="13" hidden="1">{#N/A,#N/A,FALSE,"Cronograma";#N/A,#N/A,FALSE,"Cronogr. 2"}</definedName>
    <definedName name="plan1" localSheetId="11" hidden="1">{#N/A,#N/A,FALSE,"Cronograma";#N/A,#N/A,FALSE,"Cronogr. 2"}</definedName>
    <definedName name="plan1" localSheetId="10" hidden="1">{#N/A,#N/A,FALSE,"Cronograma";#N/A,#N/A,FALSE,"Cronogr. 2"}</definedName>
    <definedName name="plan1" localSheetId="9" hidden="1">{#N/A,#N/A,FALSE,"Cronograma";#N/A,#N/A,FALSE,"Cronogr. 2"}</definedName>
    <definedName name="plan1" localSheetId="8" hidden="1">{#N/A,#N/A,FALSE,"Cronograma";#N/A,#N/A,FALSE,"Cronogr. 2"}</definedName>
    <definedName name="plan1" localSheetId="7" hidden="1">{#N/A,#N/A,FALSE,"Cronograma";#N/A,#N/A,FALSE,"Cronogr. 2"}</definedName>
    <definedName name="plan1" localSheetId="33" hidden="1">{#N/A,#N/A,FALSE,"Cronograma";#N/A,#N/A,FALSE,"Cronogr. 2"}</definedName>
    <definedName name="plan1" localSheetId="32" hidden="1">{#N/A,#N/A,FALSE,"Cronograma";#N/A,#N/A,FALSE,"Cronogr. 2"}</definedName>
    <definedName name="plan1" localSheetId="31" hidden="1">{#N/A,#N/A,FALSE,"Cronograma";#N/A,#N/A,FALSE,"Cronogr. 2"}</definedName>
    <definedName name="plan1" localSheetId="29" hidden="1">{#N/A,#N/A,FALSE,"Cronograma";#N/A,#N/A,FALSE,"Cronogr. 2"}</definedName>
    <definedName name="plan1" localSheetId="28" hidden="1">{#N/A,#N/A,FALSE,"Cronograma";#N/A,#N/A,FALSE,"Cronogr. 2"}</definedName>
    <definedName name="plan1" localSheetId="27" hidden="1">{#N/A,#N/A,FALSE,"Cronograma";#N/A,#N/A,FALSE,"Cronogr. 2"}</definedName>
    <definedName name="plan1" localSheetId="24" hidden="1">{#N/A,#N/A,FALSE,"Cronograma";#N/A,#N/A,FALSE,"Cronogr. 2"}</definedName>
    <definedName name="plan1" localSheetId="26" hidden="1">{#N/A,#N/A,FALSE,"Cronograma";#N/A,#N/A,FALSE,"Cronogr. 2"}</definedName>
    <definedName name="plan1" localSheetId="23" hidden="1">{#N/A,#N/A,FALSE,"Cronograma";#N/A,#N/A,FALSE,"Cronogr. 2"}</definedName>
    <definedName name="plan1" localSheetId="22" hidden="1">{#N/A,#N/A,FALSE,"Cronograma";#N/A,#N/A,FALSE,"Cronogr. 2"}</definedName>
    <definedName name="plan1" localSheetId="19" hidden="1">{#N/A,#N/A,FALSE,"Cronograma";#N/A,#N/A,FALSE,"Cronogr. 2"}</definedName>
    <definedName name="plan1" localSheetId="21" hidden="1">{#N/A,#N/A,FALSE,"Cronograma";#N/A,#N/A,FALSE,"Cronogr. 2"}</definedName>
    <definedName name="plan1" localSheetId="20" hidden="1">{#N/A,#N/A,FALSE,"Cronograma";#N/A,#N/A,FALSE,"Cronogr. 2"}</definedName>
    <definedName name="plan1" localSheetId="18" hidden="1">{#N/A,#N/A,FALSE,"Cronograma";#N/A,#N/A,FALSE,"Cronogr. 2"}</definedName>
    <definedName name="plan1" localSheetId="17" hidden="1">{#N/A,#N/A,FALSE,"Cronograma";#N/A,#N/A,FALSE,"Cronogr. 2"}</definedName>
    <definedName name="plan1" localSheetId="15" hidden="1">{#N/A,#N/A,FALSE,"Cronograma";#N/A,#N/A,FALSE,"Cronogr. 2"}</definedName>
    <definedName name="plan1" localSheetId="12" hidden="1">{#N/A,#N/A,FALSE,"Cronograma";#N/A,#N/A,FALSE,"Cronogr. 2"}</definedName>
    <definedName name="plan1" localSheetId="38" hidden="1">{#N/A,#N/A,FALSE,"Cronograma";#N/A,#N/A,FALSE,"Cronogr. 2"}</definedName>
    <definedName name="plan1" localSheetId="37" hidden="1">{#N/A,#N/A,FALSE,"Cronograma";#N/A,#N/A,FALSE,"Cronogr. 2"}</definedName>
    <definedName name="plan1" localSheetId="36" hidden="1">{#N/A,#N/A,FALSE,"Cronograma";#N/A,#N/A,FALSE,"Cronogr. 2"}</definedName>
    <definedName name="plan1" localSheetId="34" hidden="1">{#N/A,#N/A,FALSE,"Cronograma";#N/A,#N/A,FALSE,"Cronogr. 2"}</definedName>
    <definedName name="plan1" localSheetId="35" hidden="1">{#N/A,#N/A,FALSE,"Cronograma";#N/A,#N/A,FALSE,"Cronogr. 2"}</definedName>
    <definedName name="plan1" localSheetId="30" hidden="1">{#N/A,#N/A,FALSE,"Cronograma";#N/A,#N/A,FALSE,"Cronogr. 2"}</definedName>
    <definedName name="plan1" localSheetId="1" hidden="1">{#N/A,#N/A,FALSE,"Cronograma";#N/A,#N/A,FALSE,"Cronogr. 2"}</definedName>
    <definedName name="plan1" hidden="1">{#N/A,#N/A,FALSE,"Cronograma";#N/A,#N/A,FALSE,"Cronogr. 2"}</definedName>
    <definedName name="PLANEJADA">#REF!</definedName>
    <definedName name="planejado">#REF!</definedName>
    <definedName name="PLANEJAMENTO">#REF!</definedName>
    <definedName name="PlanejControle">#REF!=MEDIAN(#REF!,#REF!,#REF!+#REF!-1)</definedName>
    <definedName name="PLANEJNEGOCIAÇÃO">#REF!</definedName>
    <definedName name="PLANILHA">#REF!</definedName>
    <definedName name="Planilha_2a_Versao_Orc2008" localSheetId="25" hidden="1">{#N/A,#N/A,FALSE,"DEF1";#N/A,#N/A,FALSE,"DEF2";#N/A,#N/A,FALSE,"DEF3"}</definedName>
    <definedName name="Planilha_2a_Versao_Orc2008" localSheetId="16" hidden="1">{#N/A,#N/A,FALSE,"DEF1";#N/A,#N/A,FALSE,"DEF2";#N/A,#N/A,FALSE,"DEF3"}</definedName>
    <definedName name="Planilha_2a_Versao_Orc2008" localSheetId="14" hidden="1">{#N/A,#N/A,FALSE,"DEF1";#N/A,#N/A,FALSE,"DEF2";#N/A,#N/A,FALSE,"DEF3"}</definedName>
    <definedName name="Planilha_2a_Versao_Orc2008" localSheetId="13" hidden="1">{#N/A,#N/A,FALSE,"DEF1";#N/A,#N/A,FALSE,"DEF2";#N/A,#N/A,FALSE,"DEF3"}</definedName>
    <definedName name="Planilha_2a_Versao_Orc2008" localSheetId="11" hidden="1">{#N/A,#N/A,FALSE,"DEF1";#N/A,#N/A,FALSE,"DEF2";#N/A,#N/A,FALSE,"DEF3"}</definedName>
    <definedName name="Planilha_2a_Versao_Orc2008" localSheetId="10" hidden="1">{#N/A,#N/A,FALSE,"DEF1";#N/A,#N/A,FALSE,"DEF2";#N/A,#N/A,FALSE,"DEF3"}</definedName>
    <definedName name="Planilha_2a_Versao_Orc2008" localSheetId="9" hidden="1">{#N/A,#N/A,FALSE,"DEF1";#N/A,#N/A,FALSE,"DEF2";#N/A,#N/A,FALSE,"DEF3"}</definedName>
    <definedName name="Planilha_2a_Versao_Orc2008" localSheetId="8" hidden="1">{#N/A,#N/A,FALSE,"DEF1";#N/A,#N/A,FALSE,"DEF2";#N/A,#N/A,FALSE,"DEF3"}</definedName>
    <definedName name="Planilha_2a_Versao_Orc2008" localSheetId="7" hidden="1">{#N/A,#N/A,FALSE,"DEF1";#N/A,#N/A,FALSE,"DEF2";#N/A,#N/A,FALSE,"DEF3"}</definedName>
    <definedName name="Planilha_2a_Versao_Orc2008" localSheetId="33" hidden="1">{#N/A,#N/A,FALSE,"DEF1";#N/A,#N/A,FALSE,"DEF2";#N/A,#N/A,FALSE,"DEF3"}</definedName>
    <definedName name="Planilha_2a_Versao_Orc2008" localSheetId="32" hidden="1">{#N/A,#N/A,FALSE,"DEF1";#N/A,#N/A,FALSE,"DEF2";#N/A,#N/A,FALSE,"DEF3"}</definedName>
    <definedName name="Planilha_2a_Versao_Orc2008" localSheetId="31" hidden="1">{#N/A,#N/A,FALSE,"DEF1";#N/A,#N/A,FALSE,"DEF2";#N/A,#N/A,FALSE,"DEF3"}</definedName>
    <definedName name="Planilha_2a_Versao_Orc2008" localSheetId="29" hidden="1">{#N/A,#N/A,FALSE,"DEF1";#N/A,#N/A,FALSE,"DEF2";#N/A,#N/A,FALSE,"DEF3"}</definedName>
    <definedName name="Planilha_2a_Versao_Orc2008" localSheetId="28" hidden="1">{#N/A,#N/A,FALSE,"DEF1";#N/A,#N/A,FALSE,"DEF2";#N/A,#N/A,FALSE,"DEF3"}</definedName>
    <definedName name="Planilha_2a_Versao_Orc2008" localSheetId="27" hidden="1">{#N/A,#N/A,FALSE,"DEF1";#N/A,#N/A,FALSE,"DEF2";#N/A,#N/A,FALSE,"DEF3"}</definedName>
    <definedName name="Planilha_2a_Versao_Orc2008" localSheetId="24" hidden="1">{#N/A,#N/A,FALSE,"DEF1";#N/A,#N/A,FALSE,"DEF2";#N/A,#N/A,FALSE,"DEF3"}</definedName>
    <definedName name="Planilha_2a_Versao_Orc2008" localSheetId="26" hidden="1">{#N/A,#N/A,FALSE,"DEF1";#N/A,#N/A,FALSE,"DEF2";#N/A,#N/A,FALSE,"DEF3"}</definedName>
    <definedName name="Planilha_2a_Versao_Orc2008" localSheetId="23" hidden="1">{#N/A,#N/A,FALSE,"DEF1";#N/A,#N/A,FALSE,"DEF2";#N/A,#N/A,FALSE,"DEF3"}</definedName>
    <definedName name="Planilha_2a_Versao_Orc2008" localSheetId="22" hidden="1">{#N/A,#N/A,FALSE,"DEF1";#N/A,#N/A,FALSE,"DEF2";#N/A,#N/A,FALSE,"DEF3"}</definedName>
    <definedName name="Planilha_2a_Versao_Orc2008" localSheetId="19" hidden="1">{#N/A,#N/A,FALSE,"DEF1";#N/A,#N/A,FALSE,"DEF2";#N/A,#N/A,FALSE,"DEF3"}</definedName>
    <definedName name="Planilha_2a_Versao_Orc2008" localSheetId="21" hidden="1">{#N/A,#N/A,FALSE,"DEF1";#N/A,#N/A,FALSE,"DEF2";#N/A,#N/A,FALSE,"DEF3"}</definedName>
    <definedName name="Planilha_2a_Versao_Orc2008" localSheetId="20" hidden="1">{#N/A,#N/A,FALSE,"DEF1";#N/A,#N/A,FALSE,"DEF2";#N/A,#N/A,FALSE,"DEF3"}</definedName>
    <definedName name="Planilha_2a_Versao_Orc2008" localSheetId="18" hidden="1">{#N/A,#N/A,FALSE,"DEF1";#N/A,#N/A,FALSE,"DEF2";#N/A,#N/A,FALSE,"DEF3"}</definedName>
    <definedName name="Planilha_2a_Versao_Orc2008" localSheetId="17" hidden="1">{#N/A,#N/A,FALSE,"DEF1";#N/A,#N/A,FALSE,"DEF2";#N/A,#N/A,FALSE,"DEF3"}</definedName>
    <definedName name="Planilha_2a_Versao_Orc2008" localSheetId="15" hidden="1">{#N/A,#N/A,FALSE,"DEF1";#N/A,#N/A,FALSE,"DEF2";#N/A,#N/A,FALSE,"DEF3"}</definedName>
    <definedName name="Planilha_2a_Versao_Orc2008" localSheetId="12" hidden="1">{#N/A,#N/A,FALSE,"DEF1";#N/A,#N/A,FALSE,"DEF2";#N/A,#N/A,FALSE,"DEF3"}</definedName>
    <definedName name="Planilha_2a_Versao_Orc2008" localSheetId="38" hidden="1">{#N/A,#N/A,FALSE,"DEF1";#N/A,#N/A,FALSE,"DEF2";#N/A,#N/A,FALSE,"DEF3"}</definedName>
    <definedName name="Planilha_2a_Versao_Orc2008" localSheetId="37" hidden="1">{#N/A,#N/A,FALSE,"DEF1";#N/A,#N/A,FALSE,"DEF2";#N/A,#N/A,FALSE,"DEF3"}</definedName>
    <definedName name="Planilha_2a_Versao_Orc2008" localSheetId="36" hidden="1">{#N/A,#N/A,FALSE,"DEF1";#N/A,#N/A,FALSE,"DEF2";#N/A,#N/A,FALSE,"DEF3"}</definedName>
    <definedName name="Planilha_2a_Versao_Orc2008" localSheetId="34" hidden="1">{#N/A,#N/A,FALSE,"DEF1";#N/A,#N/A,FALSE,"DEF2";#N/A,#N/A,FALSE,"DEF3"}</definedName>
    <definedName name="Planilha_2a_Versao_Orc2008" localSheetId="35" hidden="1">{#N/A,#N/A,FALSE,"DEF1";#N/A,#N/A,FALSE,"DEF2";#N/A,#N/A,FALSE,"DEF3"}</definedName>
    <definedName name="Planilha_2a_Versao_Orc2008" localSheetId="30" hidden="1">{#N/A,#N/A,FALSE,"DEF1";#N/A,#N/A,FALSE,"DEF2";#N/A,#N/A,FALSE,"DEF3"}</definedName>
    <definedName name="Planilha_2a_Versao_Orc2008" hidden="1">{#N/A,#N/A,FALSE,"DEF1";#N/A,#N/A,FALSE,"DEF2";#N/A,#N/A,FALSE,"DEF3"}</definedName>
    <definedName name="Plano" localSheetId="4">[0]!PeriodoInPlanejado*(#REF!&gt;0)</definedName>
    <definedName name="Plano" localSheetId="5">[0]!PeriodoInPlanejado*(#REF!&gt;0)</definedName>
    <definedName name="Plano" localSheetId="2">[0]!PeriodoInPlanejado*(#REF!&gt;0)</definedName>
    <definedName name="Plano" localSheetId="25">[0]!PeriodoInPlanejado*(#REF!&gt;0)</definedName>
    <definedName name="Plano" localSheetId="16">[0]!PeriodoInPlanejado*(#REF!&gt;0)</definedName>
    <definedName name="Plano" localSheetId="14">[0]!PeriodoInPlanejado*(#REF!&gt;0)</definedName>
    <definedName name="Plano" localSheetId="13">[0]!PeriodoInPlanejado*(#REF!&gt;0)</definedName>
    <definedName name="Plano" localSheetId="11">[0]!PeriodoInPlanejado*(#REF!&gt;0)</definedName>
    <definedName name="Plano" localSheetId="10">[0]!PeriodoInPlanejado*(#REF!&gt;0)</definedName>
    <definedName name="Plano" localSheetId="9">[0]!PeriodoInPlanejado*(#REF!&gt;0)</definedName>
    <definedName name="Plano" localSheetId="8">[0]!PeriodoInPlanejado*(#REF!&gt;0)</definedName>
    <definedName name="Plano" localSheetId="7">[0]!PeriodoInPlanejado*(#REF!&gt;0)</definedName>
    <definedName name="Plano" localSheetId="33">[0]!PeriodoInPlanejado*(#REF!&gt;0)</definedName>
    <definedName name="Plano" localSheetId="32">[0]!PeriodoInPlanejado*(#REF!&gt;0)</definedName>
    <definedName name="Plano" localSheetId="31">[0]!PeriodoInPlanejado*(#REF!&gt;0)</definedName>
    <definedName name="Plano" localSheetId="29">[0]!PeriodoInPlanejado*(#REF!&gt;0)</definedName>
    <definedName name="Plano" localSheetId="28">[0]!PeriodoInPlanejado*(#REF!&gt;0)</definedName>
    <definedName name="Plano" localSheetId="27">[0]!PeriodoInPlanejado*(#REF!&gt;0)</definedName>
    <definedName name="Plano" localSheetId="24">[0]!PeriodoInPlanejado*(#REF!&gt;0)</definedName>
    <definedName name="Plano" localSheetId="26">PeriodoInPlanejado*(#REF!&gt;0)</definedName>
    <definedName name="Plano" localSheetId="23">[0]!PeriodoInPlanejado*(#REF!&gt;0)</definedName>
    <definedName name="Plano" localSheetId="22">[0]!PeriodoInPlanejado*(#REF!&gt;0)</definedName>
    <definedName name="Plano" localSheetId="19">[0]!PeriodoInPlanejado*(#REF!&gt;0)</definedName>
    <definedName name="Plano" localSheetId="21">[0]!PeriodoInPlanejado*(#REF!&gt;0)</definedName>
    <definedName name="Plano" localSheetId="20">[0]!PeriodoInPlanejado*(#REF!&gt;0)</definedName>
    <definedName name="Plano" localSheetId="18">[0]!PeriodoInPlanejado*(#REF!&gt;0)</definedName>
    <definedName name="Plano" localSheetId="17">[0]!PeriodoInPlanejado*(#REF!&gt;0)</definedName>
    <definedName name="Plano" localSheetId="15">[0]!PeriodoInPlanejado*(#REF!&gt;0)</definedName>
    <definedName name="Plano" localSheetId="12">[0]!PeriodoInPlanejado*(#REF!&gt;0)</definedName>
    <definedName name="Plano" localSheetId="38">[0]!PeriodoInPlanejado*(#REF!&gt;0)</definedName>
    <definedName name="Plano" localSheetId="37">[0]!PeriodoInPlanejado*(#REF!&gt;0)</definedName>
    <definedName name="Plano" localSheetId="36">[0]!PeriodoInPlanejado*(#REF!&gt;0)</definedName>
    <definedName name="Plano" localSheetId="34">[0]!PeriodoInPlanejado*(#REF!&gt;0)</definedName>
    <definedName name="Plano" localSheetId="35">[0]!PeriodoInPlanejado*(#REF!&gt;0)</definedName>
    <definedName name="Plano" localSheetId="30">[0]!PeriodoInPlanejado*(#REF!&gt;0)</definedName>
    <definedName name="Plano" localSheetId="1">PeriodoInPlanejado*(#REF!&gt;0)</definedName>
    <definedName name="Plano">PeriodoInPlanejado*(#REF!&gt;0)</definedName>
    <definedName name="planoContas">#REF!</definedName>
    <definedName name="Plaqueta_identificação">[21]FL.03!$BE$166:$BE$168</definedName>
    <definedName name="PLC">#REF!</definedName>
    <definedName name="plexport">#REF!</definedName>
    <definedName name="PLLIMPA">#REF!</definedName>
    <definedName name="PLLOJA">#REF!</definedName>
    <definedName name="PLRED">#REF!</definedName>
    <definedName name="PM">#REF!</definedName>
    <definedName name="PMREC">#REF!</definedName>
    <definedName name="pnow" localSheetId="25" hidden="1">{"'gráf jan00'!$A$1:$AK$41"}</definedName>
    <definedName name="pnow" localSheetId="16" hidden="1">{"'gráf jan00'!$A$1:$AK$41"}</definedName>
    <definedName name="pnow" localSheetId="14" hidden="1">{"'gráf jan00'!$A$1:$AK$41"}</definedName>
    <definedName name="pnow" localSheetId="13" hidden="1">{"'gráf jan00'!$A$1:$AK$41"}</definedName>
    <definedName name="pnow" localSheetId="11" hidden="1">{"'gráf jan00'!$A$1:$AK$41"}</definedName>
    <definedName name="pnow" localSheetId="10" hidden="1">{"'gráf jan00'!$A$1:$AK$41"}</definedName>
    <definedName name="pnow" localSheetId="9" hidden="1">{"'gráf jan00'!$A$1:$AK$41"}</definedName>
    <definedName name="pnow" localSheetId="8" hidden="1">{"'gráf jan00'!$A$1:$AK$41"}</definedName>
    <definedName name="pnow" localSheetId="7" hidden="1">{"'gráf jan00'!$A$1:$AK$41"}</definedName>
    <definedName name="pnow" localSheetId="33" hidden="1">{"'gráf jan00'!$A$1:$AK$41"}</definedName>
    <definedName name="pnow" localSheetId="32" hidden="1">{"'gráf jan00'!$A$1:$AK$41"}</definedName>
    <definedName name="pnow" localSheetId="31" hidden="1">{"'gráf jan00'!$A$1:$AK$41"}</definedName>
    <definedName name="pnow" localSheetId="29" hidden="1">{"'gráf jan00'!$A$1:$AK$41"}</definedName>
    <definedName name="pnow" localSheetId="28" hidden="1">{"'gráf jan00'!$A$1:$AK$41"}</definedName>
    <definedName name="pnow" localSheetId="27" hidden="1">{"'gráf jan00'!$A$1:$AK$41"}</definedName>
    <definedName name="pnow" localSheetId="24" hidden="1">{"'gráf jan00'!$A$1:$AK$41"}</definedName>
    <definedName name="pnow" localSheetId="26" hidden="1">{"'gráf jan00'!$A$1:$AK$41"}</definedName>
    <definedName name="pnow" localSheetId="23" hidden="1">{"'gráf jan00'!$A$1:$AK$41"}</definedName>
    <definedName name="pnow" localSheetId="22" hidden="1">{"'gráf jan00'!$A$1:$AK$41"}</definedName>
    <definedName name="pnow" localSheetId="19" hidden="1">{"'gráf jan00'!$A$1:$AK$41"}</definedName>
    <definedName name="pnow" localSheetId="21" hidden="1">{"'gráf jan00'!$A$1:$AK$41"}</definedName>
    <definedName name="pnow" localSheetId="20" hidden="1">{"'gráf jan00'!$A$1:$AK$41"}</definedName>
    <definedName name="pnow" localSheetId="18" hidden="1">{"'gráf jan00'!$A$1:$AK$41"}</definedName>
    <definedName name="pnow" localSheetId="17" hidden="1">{"'gráf jan00'!$A$1:$AK$41"}</definedName>
    <definedName name="pnow" localSheetId="15" hidden="1">{"'gráf jan00'!$A$1:$AK$41"}</definedName>
    <definedName name="pnow" localSheetId="12" hidden="1">{"'gráf jan00'!$A$1:$AK$41"}</definedName>
    <definedName name="pnow" localSheetId="38" hidden="1">{"'gráf jan00'!$A$1:$AK$41"}</definedName>
    <definedName name="pnow" localSheetId="37" hidden="1">{"'gráf jan00'!$A$1:$AK$41"}</definedName>
    <definedName name="pnow" localSheetId="36" hidden="1">{"'gráf jan00'!$A$1:$AK$41"}</definedName>
    <definedName name="pnow" localSheetId="34" hidden="1">{"'gráf jan00'!$A$1:$AK$41"}</definedName>
    <definedName name="pnow" localSheetId="35" hidden="1">{"'gráf jan00'!$A$1:$AK$41"}</definedName>
    <definedName name="pnow" localSheetId="30" hidden="1">{"'gráf jan00'!$A$1:$AK$41"}</definedName>
    <definedName name="pnow" hidden="1">{"'gráf jan00'!$A$1:$AK$41"}</definedName>
    <definedName name="PNPBASELE">#REF!</definedName>
    <definedName name="PNPBASMEC">#REF!</definedName>
    <definedName name="po">#REF!</definedName>
    <definedName name="pock">#REF!</definedName>
    <definedName name="POETOTINS">#REF!</definedName>
    <definedName name="POIUYT" localSheetId="25" hidden="1">{"'REL CUSTODIF'!$B$1:$H$72"}</definedName>
    <definedName name="POIUYT" localSheetId="16" hidden="1">{"'REL CUSTODIF'!$B$1:$H$72"}</definedName>
    <definedName name="POIUYT" localSheetId="14" hidden="1">{"'REL CUSTODIF'!$B$1:$H$72"}</definedName>
    <definedName name="POIUYT" localSheetId="13" hidden="1">{"'REL CUSTODIF'!$B$1:$H$72"}</definedName>
    <definedName name="POIUYT" localSheetId="11" hidden="1">{"'REL CUSTODIF'!$B$1:$H$72"}</definedName>
    <definedName name="POIUYT" localSheetId="10" hidden="1">{"'REL CUSTODIF'!$B$1:$H$72"}</definedName>
    <definedName name="POIUYT" localSheetId="9" hidden="1">{"'REL CUSTODIF'!$B$1:$H$72"}</definedName>
    <definedName name="POIUYT" localSheetId="8" hidden="1">{"'REL CUSTODIF'!$B$1:$H$72"}</definedName>
    <definedName name="POIUYT" localSheetId="7" hidden="1">{"'REL CUSTODIF'!$B$1:$H$72"}</definedName>
    <definedName name="POIUYT" localSheetId="33" hidden="1">{"'REL CUSTODIF'!$B$1:$H$72"}</definedName>
    <definedName name="POIUYT" localSheetId="32" hidden="1">{"'REL CUSTODIF'!$B$1:$H$72"}</definedName>
    <definedName name="POIUYT" localSheetId="31" hidden="1">{"'REL CUSTODIF'!$B$1:$H$72"}</definedName>
    <definedName name="POIUYT" localSheetId="29" hidden="1">{"'REL CUSTODIF'!$B$1:$H$72"}</definedName>
    <definedName name="POIUYT" localSheetId="28" hidden="1">{"'REL CUSTODIF'!$B$1:$H$72"}</definedName>
    <definedName name="POIUYT" localSheetId="27" hidden="1">{"'REL CUSTODIF'!$B$1:$H$72"}</definedName>
    <definedName name="POIUYT" localSheetId="24" hidden="1">{"'REL CUSTODIF'!$B$1:$H$72"}</definedName>
    <definedName name="POIUYT" localSheetId="26" hidden="1">{"'REL CUSTODIF'!$B$1:$H$72"}</definedName>
    <definedName name="POIUYT" localSheetId="23" hidden="1">{"'REL CUSTODIF'!$B$1:$H$72"}</definedName>
    <definedName name="POIUYT" localSheetId="22" hidden="1">{"'REL CUSTODIF'!$B$1:$H$72"}</definedName>
    <definedName name="POIUYT" localSheetId="19" hidden="1">{"'REL CUSTODIF'!$B$1:$H$72"}</definedName>
    <definedName name="POIUYT" localSheetId="21" hidden="1">{"'REL CUSTODIF'!$B$1:$H$72"}</definedName>
    <definedName name="POIUYT" localSheetId="20" hidden="1">{"'REL CUSTODIF'!$B$1:$H$72"}</definedName>
    <definedName name="POIUYT" localSheetId="18" hidden="1">{"'REL CUSTODIF'!$B$1:$H$72"}</definedName>
    <definedName name="POIUYT" localSheetId="17" hidden="1">{"'REL CUSTODIF'!$B$1:$H$72"}</definedName>
    <definedName name="POIUYT" localSheetId="15" hidden="1">{"'REL CUSTODIF'!$B$1:$H$72"}</definedName>
    <definedName name="POIUYT" localSheetId="12" hidden="1">{"'REL CUSTODIF'!$B$1:$H$72"}</definedName>
    <definedName name="POIUYT" localSheetId="38" hidden="1">{"'REL CUSTODIF'!$B$1:$H$72"}</definedName>
    <definedName name="POIUYT" localSheetId="37" hidden="1">{"'REL CUSTODIF'!$B$1:$H$72"}</definedName>
    <definedName name="POIUYT" localSheetId="36" hidden="1">{"'REL CUSTODIF'!$B$1:$H$72"}</definedName>
    <definedName name="POIUYT" localSheetId="34" hidden="1">{"'REL CUSTODIF'!$B$1:$H$72"}</definedName>
    <definedName name="POIUYT" localSheetId="35" hidden="1">{"'REL CUSTODIF'!$B$1:$H$72"}</definedName>
    <definedName name="POIUYT" localSheetId="30" hidden="1">{"'REL CUSTODIF'!$B$1:$H$72"}</definedName>
    <definedName name="POIUYT" hidden="1">{"'REL CUSTODIF'!$B$1:$H$72"}</definedName>
    <definedName name="PONTE">#REF!</definedName>
    <definedName name="póo" localSheetId="4" hidden="1">{#N/A,#N/A,FALSE,"Cronograma";#N/A,#N/A,FALSE,"Cronogr. 2"}</definedName>
    <definedName name="póo" localSheetId="5" hidden="1">{#N/A,#N/A,FALSE,"Cronograma";#N/A,#N/A,FALSE,"Cronogr. 2"}</definedName>
    <definedName name="póo" localSheetId="2" hidden="1">{#N/A,#N/A,FALSE,"Cronograma";#N/A,#N/A,FALSE,"Cronogr. 2"}</definedName>
    <definedName name="póo" localSheetId="25" hidden="1">{#N/A,#N/A,FALSE,"Cronograma";#N/A,#N/A,FALSE,"Cronogr. 2"}</definedName>
    <definedName name="póo" localSheetId="16" hidden="1">{#N/A,#N/A,FALSE,"Cronograma";#N/A,#N/A,FALSE,"Cronogr. 2"}</definedName>
    <definedName name="póo" localSheetId="14" hidden="1">{#N/A,#N/A,FALSE,"Cronograma";#N/A,#N/A,FALSE,"Cronogr. 2"}</definedName>
    <definedName name="póo" localSheetId="13" hidden="1">{#N/A,#N/A,FALSE,"Cronograma";#N/A,#N/A,FALSE,"Cronogr. 2"}</definedName>
    <definedName name="póo" localSheetId="11" hidden="1">{#N/A,#N/A,FALSE,"Cronograma";#N/A,#N/A,FALSE,"Cronogr. 2"}</definedName>
    <definedName name="póo" localSheetId="10" hidden="1">{#N/A,#N/A,FALSE,"Cronograma";#N/A,#N/A,FALSE,"Cronogr. 2"}</definedName>
    <definedName name="póo" localSheetId="9" hidden="1">{#N/A,#N/A,FALSE,"Cronograma";#N/A,#N/A,FALSE,"Cronogr. 2"}</definedName>
    <definedName name="póo" localSheetId="8" hidden="1">{#N/A,#N/A,FALSE,"Cronograma";#N/A,#N/A,FALSE,"Cronogr. 2"}</definedName>
    <definedName name="póo" localSheetId="7" hidden="1">{#N/A,#N/A,FALSE,"Cronograma";#N/A,#N/A,FALSE,"Cronogr. 2"}</definedName>
    <definedName name="póo" localSheetId="33" hidden="1">{#N/A,#N/A,FALSE,"Cronograma";#N/A,#N/A,FALSE,"Cronogr. 2"}</definedName>
    <definedName name="póo" localSheetId="32" hidden="1">{#N/A,#N/A,FALSE,"Cronograma";#N/A,#N/A,FALSE,"Cronogr. 2"}</definedName>
    <definedName name="póo" localSheetId="31" hidden="1">{#N/A,#N/A,FALSE,"Cronograma";#N/A,#N/A,FALSE,"Cronogr. 2"}</definedName>
    <definedName name="póo" localSheetId="29" hidden="1">{#N/A,#N/A,FALSE,"Cronograma";#N/A,#N/A,FALSE,"Cronogr. 2"}</definedName>
    <definedName name="póo" localSheetId="28" hidden="1">{#N/A,#N/A,FALSE,"Cronograma";#N/A,#N/A,FALSE,"Cronogr. 2"}</definedName>
    <definedName name="póo" localSheetId="27" hidden="1">{#N/A,#N/A,FALSE,"Cronograma";#N/A,#N/A,FALSE,"Cronogr. 2"}</definedName>
    <definedName name="póo" localSheetId="24" hidden="1">{#N/A,#N/A,FALSE,"Cronograma";#N/A,#N/A,FALSE,"Cronogr. 2"}</definedName>
    <definedName name="póo" localSheetId="26" hidden="1">{#N/A,#N/A,FALSE,"Cronograma";#N/A,#N/A,FALSE,"Cronogr. 2"}</definedName>
    <definedName name="póo" localSheetId="23" hidden="1">{#N/A,#N/A,FALSE,"Cronograma";#N/A,#N/A,FALSE,"Cronogr. 2"}</definedName>
    <definedName name="póo" localSheetId="22" hidden="1">{#N/A,#N/A,FALSE,"Cronograma";#N/A,#N/A,FALSE,"Cronogr. 2"}</definedName>
    <definedName name="póo" localSheetId="19" hidden="1">{#N/A,#N/A,FALSE,"Cronograma";#N/A,#N/A,FALSE,"Cronogr. 2"}</definedName>
    <definedName name="póo" localSheetId="21" hidden="1">{#N/A,#N/A,FALSE,"Cronograma";#N/A,#N/A,FALSE,"Cronogr. 2"}</definedName>
    <definedName name="póo" localSheetId="20" hidden="1">{#N/A,#N/A,FALSE,"Cronograma";#N/A,#N/A,FALSE,"Cronogr. 2"}</definedName>
    <definedName name="póo" localSheetId="18" hidden="1">{#N/A,#N/A,FALSE,"Cronograma";#N/A,#N/A,FALSE,"Cronogr. 2"}</definedName>
    <definedName name="póo" localSheetId="17" hidden="1">{#N/A,#N/A,FALSE,"Cronograma";#N/A,#N/A,FALSE,"Cronogr. 2"}</definedName>
    <definedName name="póo" localSheetId="15" hidden="1">{#N/A,#N/A,FALSE,"Cronograma";#N/A,#N/A,FALSE,"Cronogr. 2"}</definedName>
    <definedName name="póo" localSheetId="12" hidden="1">{#N/A,#N/A,FALSE,"Cronograma";#N/A,#N/A,FALSE,"Cronogr. 2"}</definedName>
    <definedName name="póo" localSheetId="38" hidden="1">{#N/A,#N/A,FALSE,"Cronograma";#N/A,#N/A,FALSE,"Cronogr. 2"}</definedName>
    <definedName name="póo" localSheetId="37" hidden="1">{#N/A,#N/A,FALSE,"Cronograma";#N/A,#N/A,FALSE,"Cronogr. 2"}</definedName>
    <definedName name="póo" localSheetId="36" hidden="1">{#N/A,#N/A,FALSE,"Cronograma";#N/A,#N/A,FALSE,"Cronogr. 2"}</definedName>
    <definedName name="póo" localSheetId="34" hidden="1">{#N/A,#N/A,FALSE,"Cronograma";#N/A,#N/A,FALSE,"Cronogr. 2"}</definedName>
    <definedName name="póo" localSheetId="35" hidden="1">{#N/A,#N/A,FALSE,"Cronograma";#N/A,#N/A,FALSE,"Cronogr. 2"}</definedName>
    <definedName name="póo" localSheetId="30" hidden="1">{#N/A,#N/A,FALSE,"Cronograma";#N/A,#N/A,FALSE,"Cronogr. 2"}</definedName>
    <definedName name="póo" localSheetId="1" hidden="1">{#N/A,#N/A,FALSE,"Cronograma";#N/A,#N/A,FALSE,"Cronogr. 2"}</definedName>
    <definedName name="póo" hidden="1">{#N/A,#N/A,FALSE,"Cronograma";#N/A,#N/A,FALSE,"Cronogr. 2"}</definedName>
    <definedName name="pop">#REF!</definedName>
    <definedName name="popo">#REF!</definedName>
    <definedName name="PORCENTAGEM">#REF!</definedName>
    <definedName name="PorcentagemConcluída" localSheetId="4">[0]!PorcentagemConcluídaPosterior*[0]!PeriodoInPlanejado</definedName>
    <definedName name="PorcentagemConcluída" localSheetId="5">[0]!PorcentagemConcluídaPosterior*[0]!PeriodoInPlanejado</definedName>
    <definedName name="PorcentagemConcluída" localSheetId="2">[0]!PorcentagemConcluídaPosterior*[0]!PeriodoInPlanejado</definedName>
    <definedName name="PorcentagemConcluída" localSheetId="25">[0]!PorcentagemConcluídaPosterior*[0]!PeriodoInPlanejado</definedName>
    <definedName name="PorcentagemConcluída" localSheetId="16">[0]!PorcentagemConcluídaPosterior*[0]!PeriodoInPlanejado</definedName>
    <definedName name="PorcentagemConcluída" localSheetId="14">[0]!PorcentagemConcluídaPosterior*[0]!PeriodoInPlanejado</definedName>
    <definedName name="PorcentagemConcluída" localSheetId="13">[0]!PorcentagemConcluídaPosterior*[0]!PeriodoInPlanejado</definedName>
    <definedName name="PorcentagemConcluída" localSheetId="11">[0]!PorcentagemConcluídaPosterior*[0]!PeriodoInPlanejado</definedName>
    <definedName name="PorcentagemConcluída" localSheetId="10">[0]!PorcentagemConcluídaPosterior*[0]!PeriodoInPlanejado</definedName>
    <definedName name="PorcentagemConcluída" localSheetId="9">[0]!PorcentagemConcluídaPosterior*[0]!PeriodoInPlanejado</definedName>
    <definedName name="PorcentagemConcluída" localSheetId="8">[0]!PorcentagemConcluídaPosterior*[0]!PeriodoInPlanejado</definedName>
    <definedName name="PorcentagemConcluída" localSheetId="7">[0]!PorcentagemConcluídaPosterior*[0]!PeriodoInPlanejado</definedName>
    <definedName name="PorcentagemConcluída" localSheetId="33">[0]!PorcentagemConcluídaPosterior*[0]!PeriodoInPlanejado</definedName>
    <definedName name="PorcentagemConcluída" localSheetId="32">[0]!PorcentagemConcluídaPosterior*[0]!PeriodoInPlanejado</definedName>
    <definedName name="PorcentagemConcluída" localSheetId="31">[0]!PorcentagemConcluídaPosterior*[0]!PeriodoInPlanejado</definedName>
    <definedName name="PorcentagemConcluída" localSheetId="29">[0]!PorcentagemConcluídaPosterior*[0]!PeriodoInPlanejado</definedName>
    <definedName name="PorcentagemConcluída" localSheetId="28">[0]!PorcentagemConcluídaPosterior*[0]!PeriodoInPlanejado</definedName>
    <definedName name="PorcentagemConcluída" localSheetId="27">[0]!PorcentagemConcluídaPosterior*[0]!PeriodoInPlanejado</definedName>
    <definedName name="PorcentagemConcluída" localSheetId="24">[0]!PorcentagemConcluídaPosterior*[0]!PeriodoInPlanejado</definedName>
    <definedName name="PorcentagemConcluída" localSheetId="26">PorcentagemConcluídaPosterior*PeriodoInPlanejado</definedName>
    <definedName name="PorcentagemConcluída" localSheetId="23">[0]!PorcentagemConcluídaPosterior*[0]!PeriodoInPlanejado</definedName>
    <definedName name="PorcentagemConcluída" localSheetId="22">[0]!PorcentagemConcluídaPosterior*[0]!PeriodoInPlanejado</definedName>
    <definedName name="PorcentagemConcluída" localSheetId="19">[0]!PorcentagemConcluídaPosterior*[0]!PeriodoInPlanejado</definedName>
    <definedName name="PorcentagemConcluída" localSheetId="21">[0]!PorcentagemConcluídaPosterior*[0]!PeriodoInPlanejado</definedName>
    <definedName name="PorcentagemConcluída" localSheetId="20">[0]!PorcentagemConcluídaPosterior*[0]!PeriodoInPlanejado</definedName>
    <definedName name="PorcentagemConcluída" localSheetId="18">[0]!PorcentagemConcluídaPosterior*[0]!PeriodoInPlanejado</definedName>
    <definedName name="PorcentagemConcluída" localSheetId="17">[0]!PorcentagemConcluídaPosterior*[0]!PeriodoInPlanejado</definedName>
    <definedName name="PorcentagemConcluída" localSheetId="15">[0]!PorcentagemConcluídaPosterior*[0]!PeriodoInPlanejado</definedName>
    <definedName name="PorcentagemConcluída" localSheetId="12">[0]!PorcentagemConcluídaPosterior*[0]!PeriodoInPlanejado</definedName>
    <definedName name="PorcentagemConcluída" localSheetId="38">[0]!PorcentagemConcluídaPosterior*[0]!PeriodoInPlanejado</definedName>
    <definedName name="PorcentagemConcluída" localSheetId="37">[0]!PorcentagemConcluídaPosterior*[0]!PeriodoInPlanejado</definedName>
    <definedName name="PorcentagemConcluída" localSheetId="36">[0]!PorcentagemConcluídaPosterior*[0]!PeriodoInPlanejado</definedName>
    <definedName name="PorcentagemConcluída" localSheetId="34">[0]!PorcentagemConcluídaPosterior*[0]!PeriodoInPlanejado</definedName>
    <definedName name="PorcentagemConcluída" localSheetId="35">[0]!PorcentagemConcluídaPosterior*[0]!PeriodoInPlanejado</definedName>
    <definedName name="PorcentagemConcluída" localSheetId="30">[0]!PorcentagemConcluídaPosterior*[0]!PeriodoInPlanejado</definedName>
    <definedName name="PorcentagemConcluída" localSheetId="1">PorcentagemConcluídaPosterior*PeriodoInPlanejado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orcentagemdeAumentoeRedução" localSheetId="4">1-'CRONO BENS'!AumentoeReduçãodaDuraçãodoPagamento/[0]!DuraçãodoEmpréstimo</definedName>
    <definedName name="PorcentagemdeAumentoeRedução" localSheetId="5">1-'CRONO PROJETOS_TOPO'!AumentoeReduçãodaDuraçãodoPagamento/[0]!DuraçãodoEmpréstimo</definedName>
    <definedName name="PorcentagemdeAumentoeRedução" localSheetId="2">1-'CRONO SERV'!AumentoeReduçãodaDuraçãodoPagamento/[0]!DuraçãodoEmpréstimo</definedName>
    <definedName name="PorcentagemdeAumentoeRedução" localSheetId="25">1-'MC_SS 100'!AumentoeReduçãodaDuraçãodoPagamento/[0]!DuraçãodoEmpréstimo</definedName>
    <definedName name="PorcentagemdeAumentoeRedução" localSheetId="16">1-'MC_SS 148'!AumentoeReduçãodaDuraçãodoPagamento/[0]!DuraçãodoEmpréstimo</definedName>
    <definedName name="PorcentagemdeAumentoeRedução" localSheetId="14">1-'MC_SS 158'!AumentoeReduçãodaDuraçãodoPagamento/[0]!DuraçãodoEmpréstimo</definedName>
    <definedName name="PorcentagemdeAumentoeRedução" localSheetId="13">1-'MC_SS 160'!AumentoeReduçãodaDuraçãodoPagamento/[0]!DuraçãodoEmpréstimo</definedName>
    <definedName name="PorcentagemdeAumentoeRedução" localSheetId="11">1-'MC_SS 162'!AumentoeReduçãodaDuraçãodoPagamento/[0]!DuraçãodoEmpréstimo</definedName>
    <definedName name="PorcentagemdeAumentoeRedução" localSheetId="10">1-'MC_SS 166'!AumentoeReduçãodaDuraçãodoPagamento/[0]!DuraçãodoEmpréstimo</definedName>
    <definedName name="PorcentagemdeAumentoeRedução" localSheetId="9">1-'MC_SS 171'!AumentoeReduçãodaDuraçãodoPagamento/[0]!DuraçãodoEmpréstimo</definedName>
    <definedName name="PorcentagemdeAumentoeRedução" localSheetId="8">1-'MC_SS 172'!AumentoeReduçãodaDuraçãodoPagamento/[0]!DuraçãodoEmpréstimo</definedName>
    <definedName name="PorcentagemdeAumentoeRedução" localSheetId="7">1-'MC_SS 228'!AumentoeReduçãodaDuraçãodoPagamento/[0]!DuraçãodoEmpréstimo</definedName>
    <definedName name="PorcentagemdeAumentoeRedução" localSheetId="33">1-'MC_SS 74'!AumentoeReduçãodaDuraçãodoPagamento/[0]!DuraçãodoEmpréstimo</definedName>
    <definedName name="PorcentagemdeAumentoeRedução" localSheetId="32">1-'MC_SS 89'!AumentoeReduçãodaDuraçãodoPagamento/[0]!DuraçãodoEmpréstimo</definedName>
    <definedName name="PorcentagemdeAumentoeRedução" localSheetId="31">1-'MC_SS 94'!AumentoeReduçãodaDuraçãodoPagamento/[0]!DuraçãodoEmpréstimo</definedName>
    <definedName name="PorcentagemdeAumentoeRedução" localSheetId="29">1-'MC_SS 96'!AumentoeReduçãodaDuraçãodoPagamento/[0]!DuraçãodoEmpréstimo</definedName>
    <definedName name="PorcentagemdeAumentoeRedução" localSheetId="28">1-'MC_SS 97'!AumentoeReduçãodaDuraçãodoPagamento/[0]!DuraçãodoEmpréstimo</definedName>
    <definedName name="PorcentagemdeAumentoeRedução" localSheetId="27">1-'MC_SS 98'!AumentoeReduçãodaDuraçãodoPagamento/[0]!DuraçãodoEmpréstimo</definedName>
    <definedName name="PorcentagemdeAumentoeRedução" localSheetId="24">1-MC_SS_103!AumentoeReduçãodaDuraçãodoPagamento/[0]!DuraçãodoEmpréstimo</definedName>
    <definedName name="PorcentagemdeAumentoeRedução" localSheetId="26">1-MC_SS_109!AumentoeReduçãodaDuraçãodoPagamento/DuraçãodoEmpréstimo</definedName>
    <definedName name="PorcentagemdeAumentoeRedução" localSheetId="23">1-MC_SS_110!AumentoeReduçãodaDuraçãodoPagamento/[0]!DuraçãodoEmpréstimo</definedName>
    <definedName name="PorcentagemdeAumentoeRedução" localSheetId="22">1-MC_SS_126!AumentoeReduçãodaDuraçãodoPagamento/[0]!DuraçãodoEmpréstimo</definedName>
    <definedName name="PorcentagemdeAumentoeRedução" localSheetId="19">1-MC_SS_132_2025!AumentoeReduçãodaDuraçãodoPagamento/[0]!DuraçãodoEmpréstimo</definedName>
    <definedName name="PorcentagemdeAumentoeRedução" localSheetId="21">1-MC_SS_132_2026!AumentoeReduçãodaDuraçãodoPagamento/[0]!DuraçãodoEmpréstimo</definedName>
    <definedName name="PorcentagemdeAumentoeRedução" localSheetId="20">1-MC_SS_133!AumentoeReduçãodaDuraçãodoPagamento/[0]!DuraçãodoEmpréstimo</definedName>
    <definedName name="PorcentagemdeAumentoeRedução" localSheetId="18">1-MC_SS_135!AumentoeReduçãodaDuraçãodoPagamento/[0]!DuraçãodoEmpréstimo</definedName>
    <definedName name="PorcentagemdeAumentoeRedução" localSheetId="17">1-MC_SS_136!AumentoeReduçãodaDuraçãodoPagamento/[0]!DuraçãodoEmpréstimo</definedName>
    <definedName name="PorcentagemdeAumentoeRedução" localSheetId="15">1-MC_SS_157!AumentoeReduçãodaDuraçãodoPagamento/[0]!DuraçãodoEmpréstimo</definedName>
    <definedName name="PorcentagemdeAumentoeRedução" localSheetId="12">1-MC_SS_160!AumentoeReduçãodaDuraçãodoPagamento/[0]!DuraçãodoEmpréstimo</definedName>
    <definedName name="PorcentagemdeAumentoeRedução" localSheetId="38">1-MC_SS_39!AumentoeReduçãodaDuraçãodoPagamento/[0]!DuraçãodoEmpréstimo</definedName>
    <definedName name="PorcentagemdeAumentoeRedução" localSheetId="37">1-MC_SS_44!AumentoeReduçãodaDuraçãodoPagamento/[0]!DuraçãodoEmpréstimo</definedName>
    <definedName name="PorcentagemdeAumentoeRedução" localSheetId="36">1-MC_SS_45!AumentoeReduçãodaDuraçãodoPagamento/[0]!DuraçãodoEmpréstimo</definedName>
    <definedName name="PorcentagemdeAumentoeRedução" localSheetId="34">1-MC_SS_63!AumentoeReduçãodaDuraçãodoPagamento/[0]!DuraçãodoEmpréstimo</definedName>
    <definedName name="PorcentagemdeAumentoeRedução" localSheetId="35">1-MC_SS_66!AumentoeReduçãodaDuraçãodoPagamento/[0]!DuraçãodoEmpréstimo</definedName>
    <definedName name="PorcentagemdeAumentoeRedução" localSheetId="30">1-MC_SS_90!AumentoeReduçãodaDuraçãodoPagamento/[0]!DuraçãodoEmpréstimo</definedName>
    <definedName name="PorcentagemdeAumentoeRedução" localSheetId="1">1-'RESUMO CRON FINANC'!AumentoeReduçãodaDuraçãodoPagamento/DuraçãodoEmpréstimo</definedName>
    <definedName name="PorcentagemdeAumentoeRedução">1-AumentoeReduçãodaDuraçãodoPagamento/DuraçãodoEmpréstimo</definedName>
    <definedName name="PorcentagemdePagamento">#REF!</definedName>
    <definedName name="portfolio">#REF!</definedName>
    <definedName name="Portos1" localSheetId="25" hidden="1">{"'RR'!$A$2:$E$81"}</definedName>
    <definedName name="Portos1" localSheetId="16" hidden="1">{"'RR'!$A$2:$E$81"}</definedName>
    <definedName name="Portos1" localSheetId="14" hidden="1">{"'RR'!$A$2:$E$81"}</definedName>
    <definedName name="Portos1" localSheetId="13" hidden="1">{"'RR'!$A$2:$E$81"}</definedName>
    <definedName name="Portos1" localSheetId="11" hidden="1">{"'RR'!$A$2:$E$81"}</definedName>
    <definedName name="Portos1" localSheetId="10" hidden="1">{"'RR'!$A$2:$E$81"}</definedName>
    <definedName name="Portos1" localSheetId="9" hidden="1">{"'RR'!$A$2:$E$81"}</definedName>
    <definedName name="Portos1" localSheetId="8" hidden="1">{"'RR'!$A$2:$E$81"}</definedName>
    <definedName name="Portos1" localSheetId="7" hidden="1">{"'RR'!$A$2:$E$81"}</definedName>
    <definedName name="Portos1" localSheetId="33" hidden="1">{"'RR'!$A$2:$E$81"}</definedName>
    <definedName name="Portos1" localSheetId="32" hidden="1">{"'RR'!$A$2:$E$81"}</definedName>
    <definedName name="Portos1" localSheetId="31" hidden="1">{"'RR'!$A$2:$E$81"}</definedName>
    <definedName name="Portos1" localSheetId="29" hidden="1">{"'RR'!$A$2:$E$81"}</definedName>
    <definedName name="Portos1" localSheetId="28" hidden="1">{"'RR'!$A$2:$E$81"}</definedName>
    <definedName name="Portos1" localSheetId="27" hidden="1">{"'RR'!$A$2:$E$81"}</definedName>
    <definedName name="Portos1" localSheetId="24" hidden="1">{"'RR'!$A$2:$E$81"}</definedName>
    <definedName name="Portos1" localSheetId="26" hidden="1">{"'RR'!$A$2:$E$81"}</definedName>
    <definedName name="Portos1" localSheetId="23" hidden="1">{"'RR'!$A$2:$E$81"}</definedName>
    <definedName name="Portos1" localSheetId="22" hidden="1">{"'RR'!$A$2:$E$81"}</definedName>
    <definedName name="Portos1" localSheetId="19" hidden="1">{"'RR'!$A$2:$E$81"}</definedName>
    <definedName name="Portos1" localSheetId="21" hidden="1">{"'RR'!$A$2:$E$81"}</definedName>
    <definedName name="Portos1" localSheetId="20" hidden="1">{"'RR'!$A$2:$E$81"}</definedName>
    <definedName name="Portos1" localSheetId="18" hidden="1">{"'RR'!$A$2:$E$81"}</definedName>
    <definedName name="Portos1" localSheetId="17" hidden="1">{"'RR'!$A$2:$E$81"}</definedName>
    <definedName name="Portos1" localSheetId="15" hidden="1">{"'RR'!$A$2:$E$81"}</definedName>
    <definedName name="Portos1" localSheetId="12" hidden="1">{"'RR'!$A$2:$E$81"}</definedName>
    <definedName name="Portos1" localSheetId="38" hidden="1">{"'RR'!$A$2:$E$81"}</definedName>
    <definedName name="Portos1" localSheetId="37" hidden="1">{"'RR'!$A$2:$E$81"}</definedName>
    <definedName name="Portos1" localSheetId="36" hidden="1">{"'RR'!$A$2:$E$81"}</definedName>
    <definedName name="Portos1" localSheetId="34" hidden="1">{"'RR'!$A$2:$E$81"}</definedName>
    <definedName name="Portos1" localSheetId="35" hidden="1">{"'RR'!$A$2:$E$81"}</definedName>
    <definedName name="Portos1" localSheetId="30" hidden="1">{"'RR'!$A$2:$E$81"}</definedName>
    <definedName name="Portos1" hidden="1">{"'RR'!$A$2:$E$81"}</definedName>
    <definedName name="PORTU" localSheetId="25" hidden="1">{"'REL CUSTODIF'!$B$1:$H$72"}</definedName>
    <definedName name="PORTU" localSheetId="16" hidden="1">{"'REL CUSTODIF'!$B$1:$H$72"}</definedName>
    <definedName name="PORTU" localSheetId="14" hidden="1">{"'REL CUSTODIF'!$B$1:$H$72"}</definedName>
    <definedName name="PORTU" localSheetId="13" hidden="1">{"'REL CUSTODIF'!$B$1:$H$72"}</definedName>
    <definedName name="PORTU" localSheetId="11" hidden="1">{"'REL CUSTODIF'!$B$1:$H$72"}</definedName>
    <definedName name="PORTU" localSheetId="10" hidden="1">{"'REL CUSTODIF'!$B$1:$H$72"}</definedName>
    <definedName name="PORTU" localSheetId="9" hidden="1">{"'REL CUSTODIF'!$B$1:$H$72"}</definedName>
    <definedName name="PORTU" localSheetId="8" hidden="1">{"'REL CUSTODIF'!$B$1:$H$72"}</definedName>
    <definedName name="PORTU" localSheetId="7" hidden="1">{"'REL CUSTODIF'!$B$1:$H$72"}</definedName>
    <definedName name="PORTU" localSheetId="33" hidden="1">{"'REL CUSTODIF'!$B$1:$H$72"}</definedName>
    <definedName name="PORTU" localSheetId="32" hidden="1">{"'REL CUSTODIF'!$B$1:$H$72"}</definedName>
    <definedName name="PORTU" localSheetId="31" hidden="1">{"'REL CUSTODIF'!$B$1:$H$72"}</definedName>
    <definedName name="PORTU" localSheetId="29" hidden="1">{"'REL CUSTODIF'!$B$1:$H$72"}</definedName>
    <definedName name="PORTU" localSheetId="28" hidden="1">{"'REL CUSTODIF'!$B$1:$H$72"}</definedName>
    <definedName name="PORTU" localSheetId="27" hidden="1">{"'REL CUSTODIF'!$B$1:$H$72"}</definedName>
    <definedName name="PORTU" localSheetId="24" hidden="1">{"'REL CUSTODIF'!$B$1:$H$72"}</definedName>
    <definedName name="PORTU" localSheetId="26" hidden="1">{"'REL CUSTODIF'!$B$1:$H$72"}</definedName>
    <definedName name="PORTU" localSheetId="23" hidden="1">{"'REL CUSTODIF'!$B$1:$H$72"}</definedName>
    <definedName name="PORTU" localSheetId="22" hidden="1">{"'REL CUSTODIF'!$B$1:$H$72"}</definedName>
    <definedName name="PORTU" localSheetId="19" hidden="1">{"'REL CUSTODIF'!$B$1:$H$72"}</definedName>
    <definedName name="PORTU" localSheetId="21" hidden="1">{"'REL CUSTODIF'!$B$1:$H$72"}</definedName>
    <definedName name="PORTU" localSheetId="20" hidden="1">{"'REL CUSTODIF'!$B$1:$H$72"}</definedName>
    <definedName name="PORTU" localSheetId="18" hidden="1">{"'REL CUSTODIF'!$B$1:$H$72"}</definedName>
    <definedName name="PORTU" localSheetId="17" hidden="1">{"'REL CUSTODIF'!$B$1:$H$72"}</definedName>
    <definedName name="PORTU" localSheetId="15" hidden="1">{"'REL CUSTODIF'!$B$1:$H$72"}</definedName>
    <definedName name="PORTU" localSheetId="12" hidden="1">{"'REL CUSTODIF'!$B$1:$H$72"}</definedName>
    <definedName name="PORTU" localSheetId="38" hidden="1">{"'REL CUSTODIF'!$B$1:$H$72"}</definedName>
    <definedName name="PORTU" localSheetId="37" hidden="1">{"'REL CUSTODIF'!$B$1:$H$72"}</definedName>
    <definedName name="PORTU" localSheetId="36" hidden="1">{"'REL CUSTODIF'!$B$1:$H$72"}</definedName>
    <definedName name="PORTU" localSheetId="34" hidden="1">{"'REL CUSTODIF'!$B$1:$H$72"}</definedName>
    <definedName name="PORTU" localSheetId="35" hidden="1">{"'REL CUSTODIF'!$B$1:$H$72"}</definedName>
    <definedName name="PORTU" localSheetId="30" hidden="1">{"'REL CUSTODIF'!$B$1:$H$72"}</definedName>
    <definedName name="PORTU" hidden="1">{"'REL CUSTODIF'!$B$1:$H$72"}</definedName>
    <definedName name="po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SUI_DF">OFFSET(#REF!,0,0,COUNTA(#REF!)-1,1)</definedName>
    <definedName name="Potencia">#REF!</definedName>
    <definedName name="PPAG">#REF!</definedName>
    <definedName name="PPCOFINS">#REF!</definedName>
    <definedName name="PPFRE">#REF!</definedName>
    <definedName name="PPICMS">#REF!</definedName>
    <definedName name="PPIPI">#REF!</definedName>
    <definedName name="ppl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p">#REF!</definedName>
    <definedName name="PPPIS">#REF!</definedName>
    <definedName name="PPRA" localSheetId="25" hidden="1">{"'CptDifn'!$AA$32:$AG$32"}</definedName>
    <definedName name="PPRA" localSheetId="16" hidden="1">{"'CptDifn'!$AA$32:$AG$32"}</definedName>
    <definedName name="PPRA" localSheetId="14" hidden="1">{"'CptDifn'!$AA$32:$AG$32"}</definedName>
    <definedName name="PPRA" localSheetId="13" hidden="1">{"'CptDifn'!$AA$32:$AG$32"}</definedName>
    <definedName name="PPRA" localSheetId="11" hidden="1">{"'CptDifn'!$AA$32:$AG$32"}</definedName>
    <definedName name="PPRA" localSheetId="10" hidden="1">{"'CptDifn'!$AA$32:$AG$32"}</definedName>
    <definedName name="PPRA" localSheetId="9" hidden="1">{"'CptDifn'!$AA$32:$AG$32"}</definedName>
    <definedName name="PPRA" localSheetId="8" hidden="1">{"'CptDifn'!$AA$32:$AG$32"}</definedName>
    <definedName name="PPRA" localSheetId="7" hidden="1">{"'CptDifn'!$AA$32:$AG$32"}</definedName>
    <definedName name="PPRA" localSheetId="33" hidden="1">{"'CptDifn'!$AA$32:$AG$32"}</definedName>
    <definedName name="PPRA" localSheetId="32" hidden="1">{"'CptDifn'!$AA$32:$AG$32"}</definedName>
    <definedName name="PPRA" localSheetId="31" hidden="1">{"'CptDifn'!$AA$32:$AG$32"}</definedName>
    <definedName name="PPRA" localSheetId="29" hidden="1">{"'CptDifn'!$AA$32:$AG$32"}</definedName>
    <definedName name="PPRA" localSheetId="28" hidden="1">{"'CptDifn'!$AA$32:$AG$32"}</definedName>
    <definedName name="PPRA" localSheetId="27" hidden="1">{"'CptDifn'!$AA$32:$AG$32"}</definedName>
    <definedName name="PPRA" localSheetId="24" hidden="1">{"'CptDifn'!$AA$32:$AG$32"}</definedName>
    <definedName name="PPRA" localSheetId="26" hidden="1">{"'CptDifn'!$AA$32:$AG$32"}</definedName>
    <definedName name="PPRA" localSheetId="23" hidden="1">{"'CptDifn'!$AA$32:$AG$32"}</definedName>
    <definedName name="PPRA" localSheetId="22" hidden="1">{"'CptDifn'!$AA$32:$AG$32"}</definedName>
    <definedName name="PPRA" localSheetId="19" hidden="1">{"'CptDifn'!$AA$32:$AG$32"}</definedName>
    <definedName name="PPRA" localSheetId="21" hidden="1">{"'CptDifn'!$AA$32:$AG$32"}</definedName>
    <definedName name="PPRA" localSheetId="20" hidden="1">{"'CptDifn'!$AA$32:$AG$32"}</definedName>
    <definedName name="PPRA" localSheetId="18" hidden="1">{"'CptDifn'!$AA$32:$AG$32"}</definedName>
    <definedName name="PPRA" localSheetId="17" hidden="1">{"'CptDifn'!$AA$32:$AG$32"}</definedName>
    <definedName name="PPRA" localSheetId="15" hidden="1">{"'CptDifn'!$AA$32:$AG$32"}</definedName>
    <definedName name="PPRA" localSheetId="12" hidden="1">{"'CptDifn'!$AA$32:$AG$32"}</definedName>
    <definedName name="PPRA" localSheetId="38" hidden="1">{"'CptDifn'!$AA$32:$AG$32"}</definedName>
    <definedName name="PPRA" localSheetId="37" hidden="1">{"'CptDifn'!$AA$32:$AG$32"}</definedName>
    <definedName name="PPRA" localSheetId="36" hidden="1">{"'CptDifn'!$AA$32:$AG$32"}</definedName>
    <definedName name="PPRA" localSheetId="34" hidden="1">{"'CptDifn'!$AA$32:$AG$32"}</definedName>
    <definedName name="PPRA" localSheetId="35" hidden="1">{"'CptDifn'!$AA$32:$AG$32"}</definedName>
    <definedName name="PPRA" localSheetId="30" hidden="1">{"'CptDifn'!$AA$32:$AG$32"}</definedName>
    <definedName name="PPRA" hidden="1">{"'CptDifn'!$AA$32:$AG$32"}</definedName>
    <definedName name="PPREP">#REF!</definedName>
    <definedName name="PPSA2" localSheetId="25" hidden="1">{"'REL CUSTODIF'!$B$1:$H$72"}</definedName>
    <definedName name="PPSA2" localSheetId="16" hidden="1">{"'REL CUSTODIF'!$B$1:$H$72"}</definedName>
    <definedName name="PPSA2" localSheetId="14" hidden="1">{"'REL CUSTODIF'!$B$1:$H$72"}</definedName>
    <definedName name="PPSA2" localSheetId="13" hidden="1">{"'REL CUSTODIF'!$B$1:$H$72"}</definedName>
    <definedName name="PPSA2" localSheetId="11" hidden="1">{"'REL CUSTODIF'!$B$1:$H$72"}</definedName>
    <definedName name="PPSA2" localSheetId="10" hidden="1">{"'REL CUSTODIF'!$B$1:$H$72"}</definedName>
    <definedName name="PPSA2" localSheetId="9" hidden="1">{"'REL CUSTODIF'!$B$1:$H$72"}</definedName>
    <definedName name="PPSA2" localSheetId="8" hidden="1">{"'REL CUSTODIF'!$B$1:$H$72"}</definedName>
    <definedName name="PPSA2" localSheetId="7" hidden="1">{"'REL CUSTODIF'!$B$1:$H$72"}</definedName>
    <definedName name="PPSA2" localSheetId="33" hidden="1">{"'REL CUSTODIF'!$B$1:$H$72"}</definedName>
    <definedName name="PPSA2" localSheetId="32" hidden="1">{"'REL CUSTODIF'!$B$1:$H$72"}</definedName>
    <definedName name="PPSA2" localSheetId="31" hidden="1">{"'REL CUSTODIF'!$B$1:$H$72"}</definedName>
    <definedName name="PPSA2" localSheetId="29" hidden="1">{"'REL CUSTODIF'!$B$1:$H$72"}</definedName>
    <definedName name="PPSA2" localSheetId="28" hidden="1">{"'REL CUSTODIF'!$B$1:$H$72"}</definedName>
    <definedName name="PPSA2" localSheetId="27" hidden="1">{"'REL CUSTODIF'!$B$1:$H$72"}</definedName>
    <definedName name="PPSA2" localSheetId="24" hidden="1">{"'REL CUSTODIF'!$B$1:$H$72"}</definedName>
    <definedName name="PPSA2" localSheetId="26" hidden="1">{"'REL CUSTODIF'!$B$1:$H$72"}</definedName>
    <definedName name="PPSA2" localSheetId="23" hidden="1">{"'REL CUSTODIF'!$B$1:$H$72"}</definedName>
    <definedName name="PPSA2" localSheetId="22" hidden="1">{"'REL CUSTODIF'!$B$1:$H$72"}</definedName>
    <definedName name="PPSA2" localSheetId="19" hidden="1">{"'REL CUSTODIF'!$B$1:$H$72"}</definedName>
    <definedName name="PPSA2" localSheetId="21" hidden="1">{"'REL CUSTODIF'!$B$1:$H$72"}</definedName>
    <definedName name="PPSA2" localSheetId="20" hidden="1">{"'REL CUSTODIF'!$B$1:$H$72"}</definedName>
    <definedName name="PPSA2" localSheetId="18" hidden="1">{"'REL CUSTODIF'!$B$1:$H$72"}</definedName>
    <definedName name="PPSA2" localSheetId="17" hidden="1">{"'REL CUSTODIF'!$B$1:$H$72"}</definedName>
    <definedName name="PPSA2" localSheetId="15" hidden="1">{"'REL CUSTODIF'!$B$1:$H$72"}</definedName>
    <definedName name="PPSA2" localSheetId="12" hidden="1">{"'REL CUSTODIF'!$B$1:$H$72"}</definedName>
    <definedName name="PPSA2" localSheetId="38" hidden="1">{"'REL CUSTODIF'!$B$1:$H$72"}</definedName>
    <definedName name="PPSA2" localSheetId="37" hidden="1">{"'REL CUSTODIF'!$B$1:$H$72"}</definedName>
    <definedName name="PPSA2" localSheetId="36" hidden="1">{"'REL CUSTODIF'!$B$1:$H$72"}</definedName>
    <definedName name="PPSA2" localSheetId="34" hidden="1">{"'REL CUSTODIF'!$B$1:$H$72"}</definedName>
    <definedName name="PPSA2" localSheetId="35" hidden="1">{"'REL CUSTODIF'!$B$1:$H$72"}</definedName>
    <definedName name="PPSA2" localSheetId="30" hidden="1">{"'REL CUSTODIF'!$B$1:$H$72"}</definedName>
    <definedName name="PPSA2" hidden="1">{"'REL CUSTODIF'!$B$1:$H$72"}</definedName>
    <definedName name="PPSAL">#REF!</definedName>
    <definedName name="PQ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" localSheetId="25" hidden="1">{#N/A,#N/A,FALSE,"ET-CAPA";#N/A,#N/A,FALSE,"ET-PAG1";#N/A,#N/A,FALSE,"ET-PAG2";#N/A,#N/A,FALSE,"ET-PAG3";#N/A,#N/A,FALSE,"ET-PAG4";#N/A,#N/A,FALSE,"ET-PAG5"}</definedName>
    <definedName name="PRAT" localSheetId="16" hidden="1">{#N/A,#N/A,FALSE,"ET-CAPA";#N/A,#N/A,FALSE,"ET-PAG1";#N/A,#N/A,FALSE,"ET-PAG2";#N/A,#N/A,FALSE,"ET-PAG3";#N/A,#N/A,FALSE,"ET-PAG4";#N/A,#N/A,FALSE,"ET-PAG5"}</definedName>
    <definedName name="PRAT" localSheetId="14" hidden="1">{#N/A,#N/A,FALSE,"ET-CAPA";#N/A,#N/A,FALSE,"ET-PAG1";#N/A,#N/A,FALSE,"ET-PAG2";#N/A,#N/A,FALSE,"ET-PAG3";#N/A,#N/A,FALSE,"ET-PAG4";#N/A,#N/A,FALSE,"ET-PAG5"}</definedName>
    <definedName name="PRAT" localSheetId="13" hidden="1">{#N/A,#N/A,FALSE,"ET-CAPA";#N/A,#N/A,FALSE,"ET-PAG1";#N/A,#N/A,FALSE,"ET-PAG2";#N/A,#N/A,FALSE,"ET-PAG3";#N/A,#N/A,FALSE,"ET-PAG4";#N/A,#N/A,FALSE,"ET-PAG5"}</definedName>
    <definedName name="PRAT" localSheetId="11" hidden="1">{#N/A,#N/A,FALSE,"ET-CAPA";#N/A,#N/A,FALSE,"ET-PAG1";#N/A,#N/A,FALSE,"ET-PAG2";#N/A,#N/A,FALSE,"ET-PAG3";#N/A,#N/A,FALSE,"ET-PAG4";#N/A,#N/A,FALSE,"ET-PAG5"}</definedName>
    <definedName name="PRAT" localSheetId="10" hidden="1">{#N/A,#N/A,FALSE,"ET-CAPA";#N/A,#N/A,FALSE,"ET-PAG1";#N/A,#N/A,FALSE,"ET-PAG2";#N/A,#N/A,FALSE,"ET-PAG3";#N/A,#N/A,FALSE,"ET-PAG4";#N/A,#N/A,FALSE,"ET-PAG5"}</definedName>
    <definedName name="PRAT" localSheetId="9" hidden="1">{#N/A,#N/A,FALSE,"ET-CAPA";#N/A,#N/A,FALSE,"ET-PAG1";#N/A,#N/A,FALSE,"ET-PAG2";#N/A,#N/A,FALSE,"ET-PAG3";#N/A,#N/A,FALSE,"ET-PAG4";#N/A,#N/A,FALSE,"ET-PAG5"}</definedName>
    <definedName name="PRAT" localSheetId="8" hidden="1">{#N/A,#N/A,FALSE,"ET-CAPA";#N/A,#N/A,FALSE,"ET-PAG1";#N/A,#N/A,FALSE,"ET-PAG2";#N/A,#N/A,FALSE,"ET-PAG3";#N/A,#N/A,FALSE,"ET-PAG4";#N/A,#N/A,FALSE,"ET-PAG5"}</definedName>
    <definedName name="PRAT" localSheetId="7" hidden="1">{#N/A,#N/A,FALSE,"ET-CAPA";#N/A,#N/A,FALSE,"ET-PAG1";#N/A,#N/A,FALSE,"ET-PAG2";#N/A,#N/A,FALSE,"ET-PAG3";#N/A,#N/A,FALSE,"ET-PAG4";#N/A,#N/A,FALSE,"ET-PAG5"}</definedName>
    <definedName name="PRAT" localSheetId="33" hidden="1">{#N/A,#N/A,FALSE,"ET-CAPA";#N/A,#N/A,FALSE,"ET-PAG1";#N/A,#N/A,FALSE,"ET-PAG2";#N/A,#N/A,FALSE,"ET-PAG3";#N/A,#N/A,FALSE,"ET-PAG4";#N/A,#N/A,FALSE,"ET-PAG5"}</definedName>
    <definedName name="PRAT" localSheetId="32" hidden="1">{#N/A,#N/A,FALSE,"ET-CAPA";#N/A,#N/A,FALSE,"ET-PAG1";#N/A,#N/A,FALSE,"ET-PAG2";#N/A,#N/A,FALSE,"ET-PAG3";#N/A,#N/A,FALSE,"ET-PAG4";#N/A,#N/A,FALSE,"ET-PAG5"}</definedName>
    <definedName name="PRAT" localSheetId="31" hidden="1">{#N/A,#N/A,FALSE,"ET-CAPA";#N/A,#N/A,FALSE,"ET-PAG1";#N/A,#N/A,FALSE,"ET-PAG2";#N/A,#N/A,FALSE,"ET-PAG3";#N/A,#N/A,FALSE,"ET-PAG4";#N/A,#N/A,FALSE,"ET-PAG5"}</definedName>
    <definedName name="PRAT" localSheetId="29" hidden="1">{#N/A,#N/A,FALSE,"ET-CAPA";#N/A,#N/A,FALSE,"ET-PAG1";#N/A,#N/A,FALSE,"ET-PAG2";#N/A,#N/A,FALSE,"ET-PAG3";#N/A,#N/A,FALSE,"ET-PAG4";#N/A,#N/A,FALSE,"ET-PAG5"}</definedName>
    <definedName name="PRAT" localSheetId="28" hidden="1">{#N/A,#N/A,FALSE,"ET-CAPA";#N/A,#N/A,FALSE,"ET-PAG1";#N/A,#N/A,FALSE,"ET-PAG2";#N/A,#N/A,FALSE,"ET-PAG3";#N/A,#N/A,FALSE,"ET-PAG4";#N/A,#N/A,FALSE,"ET-PAG5"}</definedName>
    <definedName name="PRAT" localSheetId="27" hidden="1">{#N/A,#N/A,FALSE,"ET-CAPA";#N/A,#N/A,FALSE,"ET-PAG1";#N/A,#N/A,FALSE,"ET-PAG2";#N/A,#N/A,FALSE,"ET-PAG3";#N/A,#N/A,FALSE,"ET-PAG4";#N/A,#N/A,FALSE,"ET-PAG5"}</definedName>
    <definedName name="PRAT" localSheetId="24" hidden="1">{#N/A,#N/A,FALSE,"ET-CAPA";#N/A,#N/A,FALSE,"ET-PAG1";#N/A,#N/A,FALSE,"ET-PAG2";#N/A,#N/A,FALSE,"ET-PAG3";#N/A,#N/A,FALSE,"ET-PAG4";#N/A,#N/A,FALSE,"ET-PAG5"}</definedName>
    <definedName name="PRAT" localSheetId="26" hidden="1">{#N/A,#N/A,FALSE,"ET-CAPA";#N/A,#N/A,FALSE,"ET-PAG1";#N/A,#N/A,FALSE,"ET-PAG2";#N/A,#N/A,FALSE,"ET-PAG3";#N/A,#N/A,FALSE,"ET-PAG4";#N/A,#N/A,FALSE,"ET-PAG5"}</definedName>
    <definedName name="PRAT" localSheetId="23" hidden="1">{#N/A,#N/A,FALSE,"ET-CAPA";#N/A,#N/A,FALSE,"ET-PAG1";#N/A,#N/A,FALSE,"ET-PAG2";#N/A,#N/A,FALSE,"ET-PAG3";#N/A,#N/A,FALSE,"ET-PAG4";#N/A,#N/A,FALSE,"ET-PAG5"}</definedName>
    <definedName name="PRAT" localSheetId="22" hidden="1">{#N/A,#N/A,FALSE,"ET-CAPA";#N/A,#N/A,FALSE,"ET-PAG1";#N/A,#N/A,FALSE,"ET-PAG2";#N/A,#N/A,FALSE,"ET-PAG3";#N/A,#N/A,FALSE,"ET-PAG4";#N/A,#N/A,FALSE,"ET-PAG5"}</definedName>
    <definedName name="PRAT" localSheetId="19" hidden="1">{#N/A,#N/A,FALSE,"ET-CAPA";#N/A,#N/A,FALSE,"ET-PAG1";#N/A,#N/A,FALSE,"ET-PAG2";#N/A,#N/A,FALSE,"ET-PAG3";#N/A,#N/A,FALSE,"ET-PAG4";#N/A,#N/A,FALSE,"ET-PAG5"}</definedName>
    <definedName name="PRAT" localSheetId="21" hidden="1">{#N/A,#N/A,FALSE,"ET-CAPA";#N/A,#N/A,FALSE,"ET-PAG1";#N/A,#N/A,FALSE,"ET-PAG2";#N/A,#N/A,FALSE,"ET-PAG3";#N/A,#N/A,FALSE,"ET-PAG4";#N/A,#N/A,FALSE,"ET-PAG5"}</definedName>
    <definedName name="PRAT" localSheetId="20" hidden="1">{#N/A,#N/A,FALSE,"ET-CAPA";#N/A,#N/A,FALSE,"ET-PAG1";#N/A,#N/A,FALSE,"ET-PAG2";#N/A,#N/A,FALSE,"ET-PAG3";#N/A,#N/A,FALSE,"ET-PAG4";#N/A,#N/A,FALSE,"ET-PAG5"}</definedName>
    <definedName name="PRAT" localSheetId="18" hidden="1">{#N/A,#N/A,FALSE,"ET-CAPA";#N/A,#N/A,FALSE,"ET-PAG1";#N/A,#N/A,FALSE,"ET-PAG2";#N/A,#N/A,FALSE,"ET-PAG3";#N/A,#N/A,FALSE,"ET-PAG4";#N/A,#N/A,FALSE,"ET-PAG5"}</definedName>
    <definedName name="PRAT" localSheetId="17" hidden="1">{#N/A,#N/A,FALSE,"ET-CAPA";#N/A,#N/A,FALSE,"ET-PAG1";#N/A,#N/A,FALSE,"ET-PAG2";#N/A,#N/A,FALSE,"ET-PAG3";#N/A,#N/A,FALSE,"ET-PAG4";#N/A,#N/A,FALSE,"ET-PAG5"}</definedName>
    <definedName name="PRAT" localSheetId="15" hidden="1">{#N/A,#N/A,FALSE,"ET-CAPA";#N/A,#N/A,FALSE,"ET-PAG1";#N/A,#N/A,FALSE,"ET-PAG2";#N/A,#N/A,FALSE,"ET-PAG3";#N/A,#N/A,FALSE,"ET-PAG4";#N/A,#N/A,FALSE,"ET-PAG5"}</definedName>
    <definedName name="PRAT" localSheetId="12" hidden="1">{#N/A,#N/A,FALSE,"ET-CAPA";#N/A,#N/A,FALSE,"ET-PAG1";#N/A,#N/A,FALSE,"ET-PAG2";#N/A,#N/A,FALSE,"ET-PAG3";#N/A,#N/A,FALSE,"ET-PAG4";#N/A,#N/A,FALSE,"ET-PAG5"}</definedName>
    <definedName name="PRAT" localSheetId="38" hidden="1">{#N/A,#N/A,FALSE,"ET-CAPA";#N/A,#N/A,FALSE,"ET-PAG1";#N/A,#N/A,FALSE,"ET-PAG2";#N/A,#N/A,FALSE,"ET-PAG3";#N/A,#N/A,FALSE,"ET-PAG4";#N/A,#N/A,FALSE,"ET-PAG5"}</definedName>
    <definedName name="PRAT" localSheetId="37" hidden="1">{#N/A,#N/A,FALSE,"ET-CAPA";#N/A,#N/A,FALSE,"ET-PAG1";#N/A,#N/A,FALSE,"ET-PAG2";#N/A,#N/A,FALSE,"ET-PAG3";#N/A,#N/A,FALSE,"ET-PAG4";#N/A,#N/A,FALSE,"ET-PAG5"}</definedName>
    <definedName name="PRAT" localSheetId="36" hidden="1">{#N/A,#N/A,FALSE,"ET-CAPA";#N/A,#N/A,FALSE,"ET-PAG1";#N/A,#N/A,FALSE,"ET-PAG2";#N/A,#N/A,FALSE,"ET-PAG3";#N/A,#N/A,FALSE,"ET-PAG4";#N/A,#N/A,FALSE,"ET-PAG5"}</definedName>
    <definedName name="PRAT" localSheetId="34" hidden="1">{#N/A,#N/A,FALSE,"ET-CAPA";#N/A,#N/A,FALSE,"ET-PAG1";#N/A,#N/A,FALSE,"ET-PAG2";#N/A,#N/A,FALSE,"ET-PAG3";#N/A,#N/A,FALSE,"ET-PAG4";#N/A,#N/A,FALSE,"ET-PAG5"}</definedName>
    <definedName name="PRAT" localSheetId="35" hidden="1">{#N/A,#N/A,FALSE,"ET-CAPA";#N/A,#N/A,FALSE,"ET-PAG1";#N/A,#N/A,FALSE,"ET-PAG2";#N/A,#N/A,FALSE,"ET-PAG3";#N/A,#N/A,FALSE,"ET-PAG4";#N/A,#N/A,FALSE,"ET-PAG5"}</definedName>
    <definedName name="PRAT" localSheetId="30" hidden="1">{#N/A,#N/A,FALSE,"ET-CAPA";#N/A,#N/A,FALSE,"ET-PAG1";#N/A,#N/A,FALSE,"ET-PAG2";#N/A,#N/A,FALSE,"ET-PAG3";#N/A,#N/A,FALSE,"ET-PAG4";#N/A,#N/A,FALSE,"ET-PAG5"}</definedName>
    <definedName name="PRAT" hidden="1">{#N/A,#N/A,FALSE,"ET-CAPA";#N/A,#N/A,FALSE,"ET-PAG1";#N/A,#N/A,FALSE,"ET-PAG2";#N/A,#N/A,FALSE,"ET-PAG3";#N/A,#N/A,FALSE,"ET-PAG4";#N/A,#N/A,FALSE,"ET-PAG5"}</definedName>
    <definedName name="pratic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AB" localSheetId="25" hidden="1">{#N/A,#N/A,FALSE,"ET-CAPA";#N/A,#N/A,FALSE,"ET-PAG1";#N/A,#N/A,FALSE,"ET-PAG2";#N/A,#N/A,FALSE,"ET-PAG3";#N/A,#N/A,FALSE,"ET-PAG4";#N/A,#N/A,FALSE,"ET-PAG5"}</definedName>
    <definedName name="PRATICAB" localSheetId="16" hidden="1">{#N/A,#N/A,FALSE,"ET-CAPA";#N/A,#N/A,FALSE,"ET-PAG1";#N/A,#N/A,FALSE,"ET-PAG2";#N/A,#N/A,FALSE,"ET-PAG3";#N/A,#N/A,FALSE,"ET-PAG4";#N/A,#N/A,FALSE,"ET-PAG5"}</definedName>
    <definedName name="PRATICAB" localSheetId="14" hidden="1">{#N/A,#N/A,FALSE,"ET-CAPA";#N/A,#N/A,FALSE,"ET-PAG1";#N/A,#N/A,FALSE,"ET-PAG2";#N/A,#N/A,FALSE,"ET-PAG3";#N/A,#N/A,FALSE,"ET-PAG4";#N/A,#N/A,FALSE,"ET-PAG5"}</definedName>
    <definedName name="PRATICAB" localSheetId="13" hidden="1">{#N/A,#N/A,FALSE,"ET-CAPA";#N/A,#N/A,FALSE,"ET-PAG1";#N/A,#N/A,FALSE,"ET-PAG2";#N/A,#N/A,FALSE,"ET-PAG3";#N/A,#N/A,FALSE,"ET-PAG4";#N/A,#N/A,FALSE,"ET-PAG5"}</definedName>
    <definedName name="PRATICAB" localSheetId="11" hidden="1">{#N/A,#N/A,FALSE,"ET-CAPA";#N/A,#N/A,FALSE,"ET-PAG1";#N/A,#N/A,FALSE,"ET-PAG2";#N/A,#N/A,FALSE,"ET-PAG3";#N/A,#N/A,FALSE,"ET-PAG4";#N/A,#N/A,FALSE,"ET-PAG5"}</definedName>
    <definedName name="PRATICAB" localSheetId="10" hidden="1">{#N/A,#N/A,FALSE,"ET-CAPA";#N/A,#N/A,FALSE,"ET-PAG1";#N/A,#N/A,FALSE,"ET-PAG2";#N/A,#N/A,FALSE,"ET-PAG3";#N/A,#N/A,FALSE,"ET-PAG4";#N/A,#N/A,FALSE,"ET-PAG5"}</definedName>
    <definedName name="PRATICAB" localSheetId="9" hidden="1">{#N/A,#N/A,FALSE,"ET-CAPA";#N/A,#N/A,FALSE,"ET-PAG1";#N/A,#N/A,FALSE,"ET-PAG2";#N/A,#N/A,FALSE,"ET-PAG3";#N/A,#N/A,FALSE,"ET-PAG4";#N/A,#N/A,FALSE,"ET-PAG5"}</definedName>
    <definedName name="PRATICAB" localSheetId="8" hidden="1">{#N/A,#N/A,FALSE,"ET-CAPA";#N/A,#N/A,FALSE,"ET-PAG1";#N/A,#N/A,FALSE,"ET-PAG2";#N/A,#N/A,FALSE,"ET-PAG3";#N/A,#N/A,FALSE,"ET-PAG4";#N/A,#N/A,FALSE,"ET-PAG5"}</definedName>
    <definedName name="PRATICAB" localSheetId="7" hidden="1">{#N/A,#N/A,FALSE,"ET-CAPA";#N/A,#N/A,FALSE,"ET-PAG1";#N/A,#N/A,FALSE,"ET-PAG2";#N/A,#N/A,FALSE,"ET-PAG3";#N/A,#N/A,FALSE,"ET-PAG4";#N/A,#N/A,FALSE,"ET-PAG5"}</definedName>
    <definedName name="PRATICAB" localSheetId="33" hidden="1">{#N/A,#N/A,FALSE,"ET-CAPA";#N/A,#N/A,FALSE,"ET-PAG1";#N/A,#N/A,FALSE,"ET-PAG2";#N/A,#N/A,FALSE,"ET-PAG3";#N/A,#N/A,FALSE,"ET-PAG4";#N/A,#N/A,FALSE,"ET-PAG5"}</definedName>
    <definedName name="PRATICAB" localSheetId="32" hidden="1">{#N/A,#N/A,FALSE,"ET-CAPA";#N/A,#N/A,FALSE,"ET-PAG1";#N/A,#N/A,FALSE,"ET-PAG2";#N/A,#N/A,FALSE,"ET-PAG3";#N/A,#N/A,FALSE,"ET-PAG4";#N/A,#N/A,FALSE,"ET-PAG5"}</definedName>
    <definedName name="PRATICAB" localSheetId="31" hidden="1">{#N/A,#N/A,FALSE,"ET-CAPA";#N/A,#N/A,FALSE,"ET-PAG1";#N/A,#N/A,FALSE,"ET-PAG2";#N/A,#N/A,FALSE,"ET-PAG3";#N/A,#N/A,FALSE,"ET-PAG4";#N/A,#N/A,FALSE,"ET-PAG5"}</definedName>
    <definedName name="PRATICAB" localSheetId="29" hidden="1">{#N/A,#N/A,FALSE,"ET-CAPA";#N/A,#N/A,FALSE,"ET-PAG1";#N/A,#N/A,FALSE,"ET-PAG2";#N/A,#N/A,FALSE,"ET-PAG3";#N/A,#N/A,FALSE,"ET-PAG4";#N/A,#N/A,FALSE,"ET-PAG5"}</definedName>
    <definedName name="PRATICAB" localSheetId="28" hidden="1">{#N/A,#N/A,FALSE,"ET-CAPA";#N/A,#N/A,FALSE,"ET-PAG1";#N/A,#N/A,FALSE,"ET-PAG2";#N/A,#N/A,FALSE,"ET-PAG3";#N/A,#N/A,FALSE,"ET-PAG4";#N/A,#N/A,FALSE,"ET-PAG5"}</definedName>
    <definedName name="PRATICAB" localSheetId="27" hidden="1">{#N/A,#N/A,FALSE,"ET-CAPA";#N/A,#N/A,FALSE,"ET-PAG1";#N/A,#N/A,FALSE,"ET-PAG2";#N/A,#N/A,FALSE,"ET-PAG3";#N/A,#N/A,FALSE,"ET-PAG4";#N/A,#N/A,FALSE,"ET-PAG5"}</definedName>
    <definedName name="PRATICAB" localSheetId="24" hidden="1">{#N/A,#N/A,FALSE,"ET-CAPA";#N/A,#N/A,FALSE,"ET-PAG1";#N/A,#N/A,FALSE,"ET-PAG2";#N/A,#N/A,FALSE,"ET-PAG3";#N/A,#N/A,FALSE,"ET-PAG4";#N/A,#N/A,FALSE,"ET-PAG5"}</definedName>
    <definedName name="PRATICAB" localSheetId="26" hidden="1">{#N/A,#N/A,FALSE,"ET-CAPA";#N/A,#N/A,FALSE,"ET-PAG1";#N/A,#N/A,FALSE,"ET-PAG2";#N/A,#N/A,FALSE,"ET-PAG3";#N/A,#N/A,FALSE,"ET-PAG4";#N/A,#N/A,FALSE,"ET-PAG5"}</definedName>
    <definedName name="PRATICAB" localSheetId="23" hidden="1">{#N/A,#N/A,FALSE,"ET-CAPA";#N/A,#N/A,FALSE,"ET-PAG1";#N/A,#N/A,FALSE,"ET-PAG2";#N/A,#N/A,FALSE,"ET-PAG3";#N/A,#N/A,FALSE,"ET-PAG4";#N/A,#N/A,FALSE,"ET-PAG5"}</definedName>
    <definedName name="PRATICAB" localSheetId="22" hidden="1">{#N/A,#N/A,FALSE,"ET-CAPA";#N/A,#N/A,FALSE,"ET-PAG1";#N/A,#N/A,FALSE,"ET-PAG2";#N/A,#N/A,FALSE,"ET-PAG3";#N/A,#N/A,FALSE,"ET-PAG4";#N/A,#N/A,FALSE,"ET-PAG5"}</definedName>
    <definedName name="PRATICAB" localSheetId="19" hidden="1">{#N/A,#N/A,FALSE,"ET-CAPA";#N/A,#N/A,FALSE,"ET-PAG1";#N/A,#N/A,FALSE,"ET-PAG2";#N/A,#N/A,FALSE,"ET-PAG3";#N/A,#N/A,FALSE,"ET-PAG4";#N/A,#N/A,FALSE,"ET-PAG5"}</definedName>
    <definedName name="PRATICAB" localSheetId="21" hidden="1">{#N/A,#N/A,FALSE,"ET-CAPA";#N/A,#N/A,FALSE,"ET-PAG1";#N/A,#N/A,FALSE,"ET-PAG2";#N/A,#N/A,FALSE,"ET-PAG3";#N/A,#N/A,FALSE,"ET-PAG4";#N/A,#N/A,FALSE,"ET-PAG5"}</definedName>
    <definedName name="PRATICAB" localSheetId="20" hidden="1">{#N/A,#N/A,FALSE,"ET-CAPA";#N/A,#N/A,FALSE,"ET-PAG1";#N/A,#N/A,FALSE,"ET-PAG2";#N/A,#N/A,FALSE,"ET-PAG3";#N/A,#N/A,FALSE,"ET-PAG4";#N/A,#N/A,FALSE,"ET-PAG5"}</definedName>
    <definedName name="PRATICAB" localSheetId="18" hidden="1">{#N/A,#N/A,FALSE,"ET-CAPA";#N/A,#N/A,FALSE,"ET-PAG1";#N/A,#N/A,FALSE,"ET-PAG2";#N/A,#N/A,FALSE,"ET-PAG3";#N/A,#N/A,FALSE,"ET-PAG4";#N/A,#N/A,FALSE,"ET-PAG5"}</definedName>
    <definedName name="PRATICAB" localSheetId="17" hidden="1">{#N/A,#N/A,FALSE,"ET-CAPA";#N/A,#N/A,FALSE,"ET-PAG1";#N/A,#N/A,FALSE,"ET-PAG2";#N/A,#N/A,FALSE,"ET-PAG3";#N/A,#N/A,FALSE,"ET-PAG4";#N/A,#N/A,FALSE,"ET-PAG5"}</definedName>
    <definedName name="PRATICAB" localSheetId="15" hidden="1">{#N/A,#N/A,FALSE,"ET-CAPA";#N/A,#N/A,FALSE,"ET-PAG1";#N/A,#N/A,FALSE,"ET-PAG2";#N/A,#N/A,FALSE,"ET-PAG3";#N/A,#N/A,FALSE,"ET-PAG4";#N/A,#N/A,FALSE,"ET-PAG5"}</definedName>
    <definedName name="PRATICAB" localSheetId="12" hidden="1">{#N/A,#N/A,FALSE,"ET-CAPA";#N/A,#N/A,FALSE,"ET-PAG1";#N/A,#N/A,FALSE,"ET-PAG2";#N/A,#N/A,FALSE,"ET-PAG3";#N/A,#N/A,FALSE,"ET-PAG4";#N/A,#N/A,FALSE,"ET-PAG5"}</definedName>
    <definedName name="PRATICAB" localSheetId="38" hidden="1">{#N/A,#N/A,FALSE,"ET-CAPA";#N/A,#N/A,FALSE,"ET-PAG1";#N/A,#N/A,FALSE,"ET-PAG2";#N/A,#N/A,FALSE,"ET-PAG3";#N/A,#N/A,FALSE,"ET-PAG4";#N/A,#N/A,FALSE,"ET-PAG5"}</definedName>
    <definedName name="PRATICAB" localSheetId="37" hidden="1">{#N/A,#N/A,FALSE,"ET-CAPA";#N/A,#N/A,FALSE,"ET-PAG1";#N/A,#N/A,FALSE,"ET-PAG2";#N/A,#N/A,FALSE,"ET-PAG3";#N/A,#N/A,FALSE,"ET-PAG4";#N/A,#N/A,FALSE,"ET-PAG5"}</definedName>
    <definedName name="PRATICAB" localSheetId="36" hidden="1">{#N/A,#N/A,FALSE,"ET-CAPA";#N/A,#N/A,FALSE,"ET-PAG1";#N/A,#N/A,FALSE,"ET-PAG2";#N/A,#N/A,FALSE,"ET-PAG3";#N/A,#N/A,FALSE,"ET-PAG4";#N/A,#N/A,FALSE,"ET-PAG5"}</definedName>
    <definedName name="PRATICAB" localSheetId="34" hidden="1">{#N/A,#N/A,FALSE,"ET-CAPA";#N/A,#N/A,FALSE,"ET-PAG1";#N/A,#N/A,FALSE,"ET-PAG2";#N/A,#N/A,FALSE,"ET-PAG3";#N/A,#N/A,FALSE,"ET-PAG4";#N/A,#N/A,FALSE,"ET-PAG5"}</definedName>
    <definedName name="PRATICAB" localSheetId="35" hidden="1">{#N/A,#N/A,FALSE,"ET-CAPA";#N/A,#N/A,FALSE,"ET-PAG1";#N/A,#N/A,FALSE,"ET-PAG2";#N/A,#N/A,FALSE,"ET-PAG3";#N/A,#N/A,FALSE,"ET-PAG4";#N/A,#N/A,FALSE,"ET-PAG5"}</definedName>
    <definedName name="PRATICAB" localSheetId="30" hidden="1">{#N/A,#N/A,FALSE,"ET-CAPA";#N/A,#N/A,FALSE,"ET-PAG1";#N/A,#N/A,FALSE,"ET-PAG2";#N/A,#N/A,FALSE,"ET-PAG3";#N/A,#N/A,FALSE,"ET-PAG4";#N/A,#N/A,FALSE,"ET-PAG5"}</definedName>
    <definedName name="PRATICAB" hidden="1">{#N/A,#N/A,FALSE,"ET-CAPA";#N/A,#N/A,FALSE,"ET-PAG1";#N/A,#N/A,FALSE,"ET-PAG2";#N/A,#N/A,FALSE,"ET-PAG3";#N/A,#N/A,FALSE,"ET-PAG4";#N/A,#N/A,FALSE,"ET-PAG5"}</definedName>
    <definedName name="Prazo">#REF!</definedName>
    <definedName name="prazobra">#REF!</definedName>
    <definedName name="PRAZODISC">#N/A</definedName>
    <definedName name="PRCIVIL">#N/A</definedName>
    <definedName name="PRE">#REF!</definedName>
    <definedName name="pre_moi_jor">#REF!</definedName>
    <definedName name="PREC">#REF!</definedName>
    <definedName name="precipitações">#REF!</definedName>
    <definedName name="PRECO">#REF!</definedName>
    <definedName name="PREÇO">#REF!</definedName>
    <definedName name="PREÇO_TOTAL_COMUM">IFERROR(SUMIFS(#REF!,#REF!,TRUE,#REF!,48)*(#REF!/SUM(#REF!)),0)</definedName>
    <definedName name="Preço_Unitário_com_impostos">#REF!</definedName>
    <definedName name="PRECOS">#REF!</definedName>
    <definedName name="Preços">#REF!</definedName>
    <definedName name="PRECOS_TOTAIS">#REF!</definedName>
    <definedName name="PRECOS_UNIT">#REF!</definedName>
    <definedName name="PREÇOTOTAL">#REF!</definedName>
    <definedName name="PRECOUNITARIO">#REF!</definedName>
    <definedName name="PREMAT">#REF!</definedName>
    <definedName name="premier_mois">#REF!</definedName>
    <definedName name="première_référence">#REF!</definedName>
    <definedName name="PREQUIP">#REF!</definedName>
    <definedName name="PreviousData">#REF!</definedName>
    <definedName name="PREVISTOA">#REF!,#REF!,#REF!,#REF!,#REF!,#REF!,#REF!,#REF!,#REF!,#REF!,#REF!,#REF!,#REF!,#REF!,#REF!,#REF!,#REF!,#REF!,#REF!,#REF!,#REF!,#REF!,#REF!,#REF!,#REF!,#REF!,#REF!,#REF!,#REF!,#REF!,#REF!,#REF!,#REF!,#REF!,#REF!,#REF!</definedName>
    <definedName name="PRIMEIRA">#REF!</definedName>
    <definedName name="Primeiro">#REF!</definedName>
    <definedName name="Print">#REF!</definedName>
    <definedName name="PRINT_AREA">#REF!</definedName>
    <definedName name="Print_Area_MI">#REF!</definedName>
    <definedName name="Print_Titles_MI">#REF!</definedName>
    <definedName name="PRINTLANDSCAPE">#REF!</definedName>
    <definedName name="PRINTONLY">#REF!</definedName>
    <definedName name="PRINTSCOL">#REF!</definedName>
    <definedName name="PRINTTCOL">#REF!</definedName>
    <definedName name="PRINTVAR">#REF!</definedName>
    <definedName name="proc">#REF!</definedName>
    <definedName name="PROCESSA">#REF!</definedName>
    <definedName name="processmtd">#REF!</definedName>
    <definedName name="processytd">#REF!</definedName>
    <definedName name="PROD_1" localSheetId="25" hidden="1">{#N/A,#N/A,TRUE,"Serviços"}</definedName>
    <definedName name="PROD_1" localSheetId="16" hidden="1">{#N/A,#N/A,TRUE,"Serviços"}</definedName>
    <definedName name="PROD_1" localSheetId="14" hidden="1">{#N/A,#N/A,TRUE,"Serviços"}</definedName>
    <definedName name="PROD_1" localSheetId="13" hidden="1">{#N/A,#N/A,TRUE,"Serviços"}</definedName>
    <definedName name="PROD_1" localSheetId="11" hidden="1">{#N/A,#N/A,TRUE,"Serviços"}</definedName>
    <definedName name="PROD_1" localSheetId="10" hidden="1">{#N/A,#N/A,TRUE,"Serviços"}</definedName>
    <definedName name="PROD_1" localSheetId="9" hidden="1">{#N/A,#N/A,TRUE,"Serviços"}</definedName>
    <definedName name="PROD_1" localSheetId="8" hidden="1">{#N/A,#N/A,TRUE,"Serviços"}</definedName>
    <definedName name="PROD_1" localSheetId="7" hidden="1">{#N/A,#N/A,TRUE,"Serviços"}</definedName>
    <definedName name="PROD_1" localSheetId="33" hidden="1">{#N/A,#N/A,TRUE,"Serviços"}</definedName>
    <definedName name="PROD_1" localSheetId="32" hidden="1">{#N/A,#N/A,TRUE,"Serviços"}</definedName>
    <definedName name="PROD_1" localSheetId="31" hidden="1">{#N/A,#N/A,TRUE,"Serviços"}</definedName>
    <definedName name="PROD_1" localSheetId="29" hidden="1">{#N/A,#N/A,TRUE,"Serviços"}</definedName>
    <definedName name="PROD_1" localSheetId="28" hidden="1">{#N/A,#N/A,TRUE,"Serviços"}</definedName>
    <definedName name="PROD_1" localSheetId="27" hidden="1">{#N/A,#N/A,TRUE,"Serviços"}</definedName>
    <definedName name="PROD_1" localSheetId="24" hidden="1">{#N/A,#N/A,TRUE,"Serviços"}</definedName>
    <definedName name="PROD_1" localSheetId="26" hidden="1">{#N/A,#N/A,TRUE,"Serviços"}</definedName>
    <definedName name="PROD_1" localSheetId="23" hidden="1">{#N/A,#N/A,TRUE,"Serviços"}</definedName>
    <definedName name="PROD_1" localSheetId="22" hidden="1">{#N/A,#N/A,TRUE,"Serviços"}</definedName>
    <definedName name="PROD_1" localSheetId="19" hidden="1">{#N/A,#N/A,TRUE,"Serviços"}</definedName>
    <definedName name="PROD_1" localSheetId="21" hidden="1">{#N/A,#N/A,TRUE,"Serviços"}</definedName>
    <definedName name="PROD_1" localSheetId="20" hidden="1">{#N/A,#N/A,TRUE,"Serviços"}</definedName>
    <definedName name="PROD_1" localSheetId="18" hidden="1">{#N/A,#N/A,TRUE,"Serviços"}</definedName>
    <definedName name="PROD_1" localSheetId="17" hidden="1">{#N/A,#N/A,TRUE,"Serviços"}</definedName>
    <definedName name="PROD_1" localSheetId="15" hidden="1">{#N/A,#N/A,TRUE,"Serviços"}</definedName>
    <definedName name="PROD_1" localSheetId="12" hidden="1">{#N/A,#N/A,TRUE,"Serviços"}</definedName>
    <definedName name="PROD_1" localSheetId="38" hidden="1">{#N/A,#N/A,TRUE,"Serviços"}</definedName>
    <definedName name="PROD_1" localSheetId="37" hidden="1">{#N/A,#N/A,TRUE,"Serviços"}</definedName>
    <definedName name="PROD_1" localSheetId="36" hidden="1">{#N/A,#N/A,TRUE,"Serviços"}</definedName>
    <definedName name="PROD_1" localSheetId="34" hidden="1">{#N/A,#N/A,TRUE,"Serviços"}</definedName>
    <definedName name="PROD_1" localSheetId="35" hidden="1">{#N/A,#N/A,TRUE,"Serviços"}</definedName>
    <definedName name="PROD_1" localSheetId="30" hidden="1">{#N/A,#N/A,TRUE,"Serviços"}</definedName>
    <definedName name="PROD_1" hidden="1">{#N/A,#N/A,TRUE,"Serviços"}</definedName>
    <definedName name="ProdChv">#REF!</definedName>
    <definedName name="ProdGranAlegria">#REF!</definedName>
    <definedName name="ProdGranFabricaNova">#REF!</definedName>
    <definedName name="ProdGranFazendao">#REF!</definedName>
    <definedName name="ProdGranTimbopeba">#REF!</definedName>
    <definedName name="ProdPFAlegria">#REF!</definedName>
    <definedName name="ProdPFFabricaNova">#REF!</definedName>
    <definedName name="ProdPFFazendao">#REF!</definedName>
    <definedName name="ProdPFTimbopeba">#REF!</definedName>
    <definedName name="ProdSFAlegria">#REF!</definedName>
    <definedName name="ProdSFFabricaNova">#REF!</definedName>
    <definedName name="ProdSFFazendao">#REF!</definedName>
    <definedName name="ProdSFTimbopeba">#REF!</definedName>
    <definedName name="Produção" localSheetId="25" hidden="1">{"'REL CUSTODIF'!$B$1:$H$72"}</definedName>
    <definedName name="Produção" localSheetId="16" hidden="1">{"'REL CUSTODIF'!$B$1:$H$72"}</definedName>
    <definedName name="Produção" localSheetId="14" hidden="1">{"'REL CUSTODIF'!$B$1:$H$72"}</definedName>
    <definedName name="Produção" localSheetId="13" hidden="1">{"'REL CUSTODIF'!$B$1:$H$72"}</definedName>
    <definedName name="Produção" localSheetId="11" hidden="1">{"'REL CUSTODIF'!$B$1:$H$72"}</definedName>
    <definedName name="Produção" localSheetId="10" hidden="1">{"'REL CUSTODIF'!$B$1:$H$72"}</definedName>
    <definedName name="Produção" localSheetId="9" hidden="1">{"'REL CUSTODIF'!$B$1:$H$72"}</definedName>
    <definedName name="Produção" localSheetId="8" hidden="1">{"'REL CUSTODIF'!$B$1:$H$72"}</definedName>
    <definedName name="Produção" localSheetId="7" hidden="1">{"'REL CUSTODIF'!$B$1:$H$72"}</definedName>
    <definedName name="Produção" localSheetId="33" hidden="1">{"'REL CUSTODIF'!$B$1:$H$72"}</definedName>
    <definedName name="Produção" localSheetId="32" hidden="1">{"'REL CUSTODIF'!$B$1:$H$72"}</definedName>
    <definedName name="Produção" localSheetId="31" hidden="1">{"'REL CUSTODIF'!$B$1:$H$72"}</definedName>
    <definedName name="Produção" localSheetId="29" hidden="1">{"'REL CUSTODIF'!$B$1:$H$72"}</definedName>
    <definedName name="Produção" localSheetId="28" hidden="1">{"'REL CUSTODIF'!$B$1:$H$72"}</definedName>
    <definedName name="Produção" localSheetId="27" hidden="1">{"'REL CUSTODIF'!$B$1:$H$72"}</definedName>
    <definedName name="Produção" localSheetId="24" hidden="1">{"'REL CUSTODIF'!$B$1:$H$72"}</definedName>
    <definedName name="Produção" localSheetId="26" hidden="1">{"'REL CUSTODIF'!$B$1:$H$72"}</definedName>
    <definedName name="Produção" localSheetId="23" hidden="1">{"'REL CUSTODIF'!$B$1:$H$72"}</definedName>
    <definedName name="Produção" localSheetId="22" hidden="1">{"'REL CUSTODIF'!$B$1:$H$72"}</definedName>
    <definedName name="Produção" localSheetId="19" hidden="1">{"'REL CUSTODIF'!$B$1:$H$72"}</definedName>
    <definedName name="Produção" localSheetId="21" hidden="1">{"'REL CUSTODIF'!$B$1:$H$72"}</definedName>
    <definedName name="Produção" localSheetId="20" hidden="1">{"'REL CUSTODIF'!$B$1:$H$72"}</definedName>
    <definedName name="Produção" localSheetId="18" hidden="1">{"'REL CUSTODIF'!$B$1:$H$72"}</definedName>
    <definedName name="Produção" localSheetId="17" hidden="1">{"'REL CUSTODIF'!$B$1:$H$72"}</definedName>
    <definedName name="Produção" localSheetId="15" hidden="1">{"'REL CUSTODIF'!$B$1:$H$72"}</definedName>
    <definedName name="Produção" localSheetId="12" hidden="1">{"'REL CUSTODIF'!$B$1:$H$72"}</definedName>
    <definedName name="Produção" localSheetId="38" hidden="1">{"'REL CUSTODIF'!$B$1:$H$72"}</definedName>
    <definedName name="Produção" localSheetId="37" hidden="1">{"'REL CUSTODIF'!$B$1:$H$72"}</definedName>
    <definedName name="Produção" localSheetId="36" hidden="1">{"'REL CUSTODIF'!$B$1:$H$72"}</definedName>
    <definedName name="Produção" localSheetId="34" hidden="1">{"'REL CUSTODIF'!$B$1:$H$72"}</definedName>
    <definedName name="Produção" localSheetId="35" hidden="1">{"'REL CUSTODIF'!$B$1:$H$72"}</definedName>
    <definedName name="Produção" localSheetId="30" hidden="1">{"'REL CUSTODIF'!$B$1:$H$72"}</definedName>
    <definedName name="Produção" hidden="1">{"'REL CUSTODIF'!$B$1:$H$72"}</definedName>
    <definedName name="PROG">#REF!</definedName>
    <definedName name="Prog.Excel._Set" localSheetId="25" hidden="1">{"'teste'!$B$2:$R$49"}</definedName>
    <definedName name="Prog.Excel._Set" localSheetId="16" hidden="1">{"'teste'!$B$2:$R$49"}</definedName>
    <definedName name="Prog.Excel._Set" localSheetId="14" hidden="1">{"'teste'!$B$2:$R$49"}</definedName>
    <definedName name="Prog.Excel._Set" localSheetId="13" hidden="1">{"'teste'!$B$2:$R$49"}</definedName>
    <definedName name="Prog.Excel._Set" localSheetId="11" hidden="1">{"'teste'!$B$2:$R$49"}</definedName>
    <definedName name="Prog.Excel._Set" localSheetId="10" hidden="1">{"'teste'!$B$2:$R$49"}</definedName>
    <definedName name="Prog.Excel._Set" localSheetId="9" hidden="1">{"'teste'!$B$2:$R$49"}</definedName>
    <definedName name="Prog.Excel._Set" localSheetId="8" hidden="1">{"'teste'!$B$2:$R$49"}</definedName>
    <definedName name="Prog.Excel._Set" localSheetId="7" hidden="1">{"'teste'!$B$2:$R$49"}</definedName>
    <definedName name="Prog.Excel._Set" localSheetId="33" hidden="1">{"'teste'!$B$2:$R$49"}</definedName>
    <definedName name="Prog.Excel._Set" localSheetId="32" hidden="1">{"'teste'!$B$2:$R$49"}</definedName>
    <definedName name="Prog.Excel._Set" localSheetId="31" hidden="1">{"'teste'!$B$2:$R$49"}</definedName>
    <definedName name="Prog.Excel._Set" localSheetId="29" hidden="1">{"'teste'!$B$2:$R$49"}</definedName>
    <definedName name="Prog.Excel._Set" localSheetId="28" hidden="1">{"'teste'!$B$2:$R$49"}</definedName>
    <definedName name="Prog.Excel._Set" localSheetId="27" hidden="1">{"'teste'!$B$2:$R$49"}</definedName>
    <definedName name="Prog.Excel._Set" localSheetId="24" hidden="1">{"'teste'!$B$2:$R$49"}</definedName>
    <definedName name="Prog.Excel._Set" localSheetId="26" hidden="1">{"'teste'!$B$2:$R$49"}</definedName>
    <definedName name="Prog.Excel._Set" localSheetId="23" hidden="1">{"'teste'!$B$2:$R$49"}</definedName>
    <definedName name="Prog.Excel._Set" localSheetId="22" hidden="1">{"'teste'!$B$2:$R$49"}</definedName>
    <definedName name="Prog.Excel._Set" localSheetId="19" hidden="1">{"'teste'!$B$2:$R$49"}</definedName>
    <definedName name="Prog.Excel._Set" localSheetId="21" hidden="1">{"'teste'!$B$2:$R$49"}</definedName>
    <definedName name="Prog.Excel._Set" localSheetId="20" hidden="1">{"'teste'!$B$2:$R$49"}</definedName>
    <definedName name="Prog.Excel._Set" localSheetId="18" hidden="1">{"'teste'!$B$2:$R$49"}</definedName>
    <definedName name="Prog.Excel._Set" localSheetId="17" hidden="1">{"'teste'!$B$2:$R$49"}</definedName>
    <definedName name="Prog.Excel._Set" localSheetId="15" hidden="1">{"'teste'!$B$2:$R$49"}</definedName>
    <definedName name="Prog.Excel._Set" localSheetId="12" hidden="1">{"'teste'!$B$2:$R$49"}</definedName>
    <definedName name="Prog.Excel._Set" localSheetId="38" hidden="1">{"'teste'!$B$2:$R$49"}</definedName>
    <definedName name="Prog.Excel._Set" localSheetId="37" hidden="1">{"'teste'!$B$2:$R$49"}</definedName>
    <definedName name="Prog.Excel._Set" localSheetId="36" hidden="1">{"'teste'!$B$2:$R$49"}</definedName>
    <definedName name="Prog.Excel._Set" localSheetId="34" hidden="1">{"'teste'!$B$2:$R$49"}</definedName>
    <definedName name="Prog.Excel._Set" localSheetId="35" hidden="1">{"'teste'!$B$2:$R$49"}</definedName>
    <definedName name="Prog.Excel._Set" localSheetId="30" hidden="1">{"'teste'!$B$2:$R$49"}</definedName>
    <definedName name="Prog.Excel._Set" hidden="1">{"'teste'!$B$2:$R$49"}</definedName>
    <definedName name="PROGDIM">#N/A</definedName>
    <definedName name="Project">#REF!</definedName>
    <definedName name="project_name">#REF!</definedName>
    <definedName name="Projetado">#REF!</definedName>
    <definedName name="PROJETO">#REF!</definedName>
    <definedName name="Projetos">#REF!</definedName>
    <definedName name="proposta" localSheetId="25" hidden="1">{"'Quadro'!$A$4:$BG$78"}</definedName>
    <definedName name="proposta" localSheetId="16" hidden="1">{"'Quadro'!$A$4:$BG$78"}</definedName>
    <definedName name="proposta" localSheetId="14" hidden="1">{"'Quadro'!$A$4:$BG$78"}</definedName>
    <definedName name="proposta" localSheetId="13" hidden="1">{"'Quadro'!$A$4:$BG$78"}</definedName>
    <definedName name="proposta" localSheetId="11" hidden="1">{"'Quadro'!$A$4:$BG$78"}</definedName>
    <definedName name="proposta" localSheetId="10" hidden="1">{"'Quadro'!$A$4:$BG$78"}</definedName>
    <definedName name="proposta" localSheetId="9" hidden="1">{"'Quadro'!$A$4:$BG$78"}</definedName>
    <definedName name="proposta" localSheetId="8" hidden="1">{"'Quadro'!$A$4:$BG$78"}</definedName>
    <definedName name="proposta" localSheetId="7" hidden="1">{"'Quadro'!$A$4:$BG$78"}</definedName>
    <definedName name="proposta" localSheetId="33" hidden="1">{"'Quadro'!$A$4:$BG$78"}</definedName>
    <definedName name="proposta" localSheetId="32" hidden="1">{"'Quadro'!$A$4:$BG$78"}</definedName>
    <definedName name="proposta" localSheetId="31" hidden="1">{"'Quadro'!$A$4:$BG$78"}</definedName>
    <definedName name="proposta" localSheetId="29" hidden="1">{"'Quadro'!$A$4:$BG$78"}</definedName>
    <definedName name="proposta" localSheetId="28" hidden="1">{"'Quadro'!$A$4:$BG$78"}</definedName>
    <definedName name="proposta" localSheetId="27" hidden="1">{"'Quadro'!$A$4:$BG$78"}</definedName>
    <definedName name="proposta" localSheetId="24" hidden="1">{"'Quadro'!$A$4:$BG$78"}</definedName>
    <definedName name="proposta" localSheetId="26" hidden="1">{"'Quadro'!$A$4:$BG$78"}</definedName>
    <definedName name="proposta" localSheetId="23" hidden="1">{"'Quadro'!$A$4:$BG$78"}</definedName>
    <definedName name="proposta" localSheetId="22" hidden="1">{"'Quadro'!$A$4:$BG$78"}</definedName>
    <definedName name="proposta" localSheetId="19" hidden="1">{"'Quadro'!$A$4:$BG$78"}</definedName>
    <definedName name="proposta" localSheetId="21" hidden="1">{"'Quadro'!$A$4:$BG$78"}</definedName>
    <definedName name="proposta" localSheetId="20" hidden="1">{"'Quadro'!$A$4:$BG$78"}</definedName>
    <definedName name="proposta" localSheetId="18" hidden="1">{"'Quadro'!$A$4:$BG$78"}</definedName>
    <definedName name="proposta" localSheetId="17" hidden="1">{"'Quadro'!$A$4:$BG$78"}</definedName>
    <definedName name="proposta" localSheetId="15" hidden="1">{"'Quadro'!$A$4:$BG$78"}</definedName>
    <definedName name="proposta" localSheetId="12" hidden="1">{"'Quadro'!$A$4:$BG$78"}</definedName>
    <definedName name="proposta" localSheetId="38" hidden="1">{"'Quadro'!$A$4:$BG$78"}</definedName>
    <definedName name="proposta" localSheetId="37" hidden="1">{"'Quadro'!$A$4:$BG$78"}</definedName>
    <definedName name="proposta" localSheetId="36" hidden="1">{"'Quadro'!$A$4:$BG$78"}</definedName>
    <definedName name="proposta" localSheetId="34" hidden="1">{"'Quadro'!$A$4:$BG$78"}</definedName>
    <definedName name="proposta" localSheetId="35" hidden="1">{"'Quadro'!$A$4:$BG$78"}</definedName>
    <definedName name="proposta" localSheetId="30" hidden="1">{"'Quadro'!$A$4:$BG$78"}</definedName>
    <definedName name="proposta" hidden="1">{"'Quadro'!$A$4:$BG$78"}</definedName>
    <definedName name="PROPOSTAS_POSIÇÃO">#REF!</definedName>
    <definedName name="Proteção_acrílico">[21]FL.03!$BE$162:$BE$164</definedName>
    <definedName name="PRPD">#REF!</definedName>
    <definedName name="PRRA" localSheetId="25" hidden="1">{"'CptDifn'!$AA$32:$AG$32"}</definedName>
    <definedName name="PRRA" localSheetId="16" hidden="1">{"'CptDifn'!$AA$32:$AG$32"}</definedName>
    <definedName name="PRRA" localSheetId="14" hidden="1">{"'CptDifn'!$AA$32:$AG$32"}</definedName>
    <definedName name="PRRA" localSheetId="13" hidden="1">{"'CptDifn'!$AA$32:$AG$32"}</definedName>
    <definedName name="PRRA" localSheetId="11" hidden="1">{"'CptDifn'!$AA$32:$AG$32"}</definedName>
    <definedName name="PRRA" localSheetId="10" hidden="1">{"'CptDifn'!$AA$32:$AG$32"}</definedName>
    <definedName name="PRRA" localSheetId="9" hidden="1">{"'CptDifn'!$AA$32:$AG$32"}</definedName>
    <definedName name="PRRA" localSheetId="8" hidden="1">{"'CptDifn'!$AA$32:$AG$32"}</definedName>
    <definedName name="PRRA" localSheetId="7" hidden="1">{"'CptDifn'!$AA$32:$AG$32"}</definedName>
    <definedName name="PRRA" localSheetId="33" hidden="1">{"'CptDifn'!$AA$32:$AG$32"}</definedName>
    <definedName name="PRRA" localSheetId="32" hidden="1">{"'CptDifn'!$AA$32:$AG$32"}</definedName>
    <definedName name="PRRA" localSheetId="31" hidden="1">{"'CptDifn'!$AA$32:$AG$32"}</definedName>
    <definedName name="PRRA" localSheetId="29" hidden="1">{"'CptDifn'!$AA$32:$AG$32"}</definedName>
    <definedName name="PRRA" localSheetId="28" hidden="1">{"'CptDifn'!$AA$32:$AG$32"}</definedName>
    <definedName name="PRRA" localSheetId="27" hidden="1">{"'CptDifn'!$AA$32:$AG$32"}</definedName>
    <definedName name="PRRA" localSheetId="24" hidden="1">{"'CptDifn'!$AA$32:$AG$32"}</definedName>
    <definedName name="PRRA" localSheetId="26" hidden="1">{"'CptDifn'!$AA$32:$AG$32"}</definedName>
    <definedName name="PRRA" localSheetId="23" hidden="1">{"'CptDifn'!$AA$32:$AG$32"}</definedName>
    <definedName name="PRRA" localSheetId="22" hidden="1">{"'CptDifn'!$AA$32:$AG$32"}</definedName>
    <definedName name="PRRA" localSheetId="19" hidden="1">{"'CptDifn'!$AA$32:$AG$32"}</definedName>
    <definedName name="PRRA" localSheetId="21" hidden="1">{"'CptDifn'!$AA$32:$AG$32"}</definedName>
    <definedName name="PRRA" localSheetId="20" hidden="1">{"'CptDifn'!$AA$32:$AG$32"}</definedName>
    <definedName name="PRRA" localSheetId="18" hidden="1">{"'CptDifn'!$AA$32:$AG$32"}</definedName>
    <definedName name="PRRA" localSheetId="17" hidden="1">{"'CptDifn'!$AA$32:$AG$32"}</definedName>
    <definedName name="PRRA" localSheetId="15" hidden="1">{"'CptDifn'!$AA$32:$AG$32"}</definedName>
    <definedName name="PRRA" localSheetId="12" hidden="1">{"'CptDifn'!$AA$32:$AG$32"}</definedName>
    <definedName name="PRRA" localSheetId="38" hidden="1">{"'CptDifn'!$AA$32:$AG$32"}</definedName>
    <definedName name="PRRA" localSheetId="37" hidden="1">{"'CptDifn'!$AA$32:$AG$32"}</definedName>
    <definedName name="PRRA" localSheetId="36" hidden="1">{"'CptDifn'!$AA$32:$AG$32"}</definedName>
    <definedName name="PRRA" localSheetId="34" hidden="1">{"'CptDifn'!$AA$32:$AG$32"}</definedName>
    <definedName name="PRRA" localSheetId="35" hidden="1">{"'CptDifn'!$AA$32:$AG$32"}</definedName>
    <definedName name="PRRA" localSheetId="30" hidden="1">{"'CptDifn'!$AA$32:$AG$32"}</definedName>
    <definedName name="PRRA" hidden="1">{"'CptDifn'!$AA$32:$AG$32"}</definedName>
    <definedName name="PRTOTALCOL">#REF!</definedName>
    <definedName name="PS">#REF!</definedName>
    <definedName name="PTONSUCATA">#REF!</definedName>
    <definedName name="PU">#REF!</definedName>
    <definedName name="PÚBLICO">#REF!</definedName>
    <definedName name="PUNIT">#REF!</definedName>
    <definedName name="pValchv">#REF!</definedName>
    <definedName name="q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1">#REF!</definedName>
    <definedName name="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2teste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AUX">#REF!</definedName>
    <definedName name="QEQ">#REF!</definedName>
    <definedName name="QMAT">#REF!</definedName>
    <definedName name="QPRE">#REF!</definedName>
    <definedName name="qq">#REF!</definedName>
    <definedName name="QQP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localSheetId="25" hidden="1">{"'gráf jan00'!$A$1:$AK$41"}</definedName>
    <definedName name="QQQQ" localSheetId="16" hidden="1">{"'gráf jan00'!$A$1:$AK$41"}</definedName>
    <definedName name="QQQQ" localSheetId="14" hidden="1">{"'gráf jan00'!$A$1:$AK$41"}</definedName>
    <definedName name="QQQQ" localSheetId="13" hidden="1">{"'gráf jan00'!$A$1:$AK$41"}</definedName>
    <definedName name="QQQQ" localSheetId="11" hidden="1">{"'gráf jan00'!$A$1:$AK$41"}</definedName>
    <definedName name="QQQQ" localSheetId="10" hidden="1">{"'gráf jan00'!$A$1:$AK$41"}</definedName>
    <definedName name="QQQQ" localSheetId="9" hidden="1">{"'gráf jan00'!$A$1:$AK$41"}</definedName>
    <definedName name="QQQQ" localSheetId="8" hidden="1">{"'gráf jan00'!$A$1:$AK$41"}</definedName>
    <definedName name="QQQQ" localSheetId="7" hidden="1">{"'gráf jan00'!$A$1:$AK$41"}</definedName>
    <definedName name="QQQQ" localSheetId="33" hidden="1">{"'gráf jan00'!$A$1:$AK$41"}</definedName>
    <definedName name="QQQQ" localSheetId="32" hidden="1">{"'gráf jan00'!$A$1:$AK$41"}</definedName>
    <definedName name="QQQQ" localSheetId="31" hidden="1">{"'gráf jan00'!$A$1:$AK$41"}</definedName>
    <definedName name="QQQQ" localSheetId="29" hidden="1">{"'gráf jan00'!$A$1:$AK$41"}</definedName>
    <definedName name="QQQQ" localSheetId="28" hidden="1">{"'gráf jan00'!$A$1:$AK$41"}</definedName>
    <definedName name="QQQQ" localSheetId="27" hidden="1">{"'gráf jan00'!$A$1:$AK$41"}</definedName>
    <definedName name="QQQQ" localSheetId="24" hidden="1">{"'gráf jan00'!$A$1:$AK$41"}</definedName>
    <definedName name="QQQQ" localSheetId="26" hidden="1">{"'gráf jan00'!$A$1:$AK$41"}</definedName>
    <definedName name="QQQQ" localSheetId="23" hidden="1">{"'gráf jan00'!$A$1:$AK$41"}</definedName>
    <definedName name="QQQQ" localSheetId="22" hidden="1">{"'gráf jan00'!$A$1:$AK$41"}</definedName>
    <definedName name="QQQQ" localSheetId="19" hidden="1">{"'gráf jan00'!$A$1:$AK$41"}</definedName>
    <definedName name="QQQQ" localSheetId="21" hidden="1">{"'gráf jan00'!$A$1:$AK$41"}</definedName>
    <definedName name="QQQQ" localSheetId="20" hidden="1">{"'gráf jan00'!$A$1:$AK$41"}</definedName>
    <definedName name="QQQQ" localSheetId="18" hidden="1">{"'gráf jan00'!$A$1:$AK$41"}</definedName>
    <definedName name="QQQQ" localSheetId="17" hidden="1">{"'gráf jan00'!$A$1:$AK$41"}</definedName>
    <definedName name="QQQQ" localSheetId="15" hidden="1">{"'gráf jan00'!$A$1:$AK$41"}</definedName>
    <definedName name="QQQQ" localSheetId="12" hidden="1">{"'gráf jan00'!$A$1:$AK$41"}</definedName>
    <definedName name="QQQQ" localSheetId="38" hidden="1">{"'gráf jan00'!$A$1:$AK$41"}</definedName>
    <definedName name="QQQQ" localSheetId="37" hidden="1">{"'gráf jan00'!$A$1:$AK$41"}</definedName>
    <definedName name="QQQQ" localSheetId="36" hidden="1">{"'gráf jan00'!$A$1:$AK$41"}</definedName>
    <definedName name="QQQQ" localSheetId="34" hidden="1">{"'gráf jan00'!$A$1:$AK$41"}</definedName>
    <definedName name="QQQQ" localSheetId="35" hidden="1">{"'gráf jan00'!$A$1:$AK$41"}</definedName>
    <definedName name="QQQQ" localSheetId="30" hidden="1">{"'gráf jan00'!$A$1:$AK$41"}</definedName>
    <definedName name="QQQQ" hidden="1">{"'gráf jan00'!$A$1:$AK$41"}</definedName>
    <definedName name="qqqqqq" localSheetId="25" hidden="1">{"'gráf jan00'!$A$1:$AK$41"}</definedName>
    <definedName name="qqqqqq" localSheetId="16" hidden="1">{"'gráf jan00'!$A$1:$AK$41"}</definedName>
    <definedName name="qqqqqq" localSheetId="14" hidden="1">{"'gráf jan00'!$A$1:$AK$41"}</definedName>
    <definedName name="qqqqqq" localSheetId="13" hidden="1">{"'gráf jan00'!$A$1:$AK$41"}</definedName>
    <definedName name="qqqqqq" localSheetId="11" hidden="1">{"'gráf jan00'!$A$1:$AK$41"}</definedName>
    <definedName name="qqqqqq" localSheetId="10" hidden="1">{"'gráf jan00'!$A$1:$AK$41"}</definedName>
    <definedName name="qqqqqq" localSheetId="9" hidden="1">{"'gráf jan00'!$A$1:$AK$41"}</definedName>
    <definedName name="qqqqqq" localSheetId="8" hidden="1">{"'gráf jan00'!$A$1:$AK$41"}</definedName>
    <definedName name="qqqqqq" localSheetId="7" hidden="1">{"'gráf jan00'!$A$1:$AK$41"}</definedName>
    <definedName name="qqqqqq" localSheetId="33" hidden="1">{"'gráf jan00'!$A$1:$AK$41"}</definedName>
    <definedName name="qqqqqq" localSheetId="32" hidden="1">{"'gráf jan00'!$A$1:$AK$41"}</definedName>
    <definedName name="qqqqqq" localSheetId="31" hidden="1">{"'gráf jan00'!$A$1:$AK$41"}</definedName>
    <definedName name="qqqqqq" localSheetId="29" hidden="1">{"'gráf jan00'!$A$1:$AK$41"}</definedName>
    <definedName name="qqqqqq" localSheetId="28" hidden="1">{"'gráf jan00'!$A$1:$AK$41"}</definedName>
    <definedName name="qqqqqq" localSheetId="27" hidden="1">{"'gráf jan00'!$A$1:$AK$41"}</definedName>
    <definedName name="qqqqqq" localSheetId="24" hidden="1">{"'gráf jan00'!$A$1:$AK$41"}</definedName>
    <definedName name="qqqqqq" localSheetId="26" hidden="1">{"'gráf jan00'!$A$1:$AK$41"}</definedName>
    <definedName name="qqqqqq" localSheetId="23" hidden="1">{"'gráf jan00'!$A$1:$AK$41"}</definedName>
    <definedName name="qqqqqq" localSheetId="22" hidden="1">{"'gráf jan00'!$A$1:$AK$41"}</definedName>
    <definedName name="qqqqqq" localSheetId="19" hidden="1">{"'gráf jan00'!$A$1:$AK$41"}</definedName>
    <definedName name="qqqqqq" localSheetId="21" hidden="1">{"'gráf jan00'!$A$1:$AK$41"}</definedName>
    <definedName name="qqqqqq" localSheetId="20" hidden="1">{"'gráf jan00'!$A$1:$AK$41"}</definedName>
    <definedName name="qqqqqq" localSheetId="18" hidden="1">{"'gráf jan00'!$A$1:$AK$41"}</definedName>
    <definedName name="qqqqqq" localSheetId="17" hidden="1">{"'gráf jan00'!$A$1:$AK$41"}</definedName>
    <definedName name="qqqqqq" localSheetId="15" hidden="1">{"'gráf jan00'!$A$1:$AK$41"}</definedName>
    <definedName name="qqqqqq" localSheetId="12" hidden="1">{"'gráf jan00'!$A$1:$AK$41"}</definedName>
    <definedName name="qqqqqq" localSheetId="38" hidden="1">{"'gráf jan00'!$A$1:$AK$41"}</definedName>
    <definedName name="qqqqqq" localSheetId="37" hidden="1">{"'gráf jan00'!$A$1:$AK$41"}</definedName>
    <definedName name="qqqqqq" localSheetId="36" hidden="1">{"'gráf jan00'!$A$1:$AK$41"}</definedName>
    <definedName name="qqqqqq" localSheetId="34" hidden="1">{"'gráf jan00'!$A$1:$AK$41"}</definedName>
    <definedName name="qqqqqq" localSheetId="35" hidden="1">{"'gráf jan00'!$A$1:$AK$41"}</definedName>
    <definedName name="qqqqqq" localSheetId="30" hidden="1">{"'gráf jan00'!$A$1:$AK$41"}</definedName>
    <definedName name="qqqqqq" hidden="1">{"'gráf jan00'!$A$1:$AK$41"}</definedName>
    <definedName name="qt">#REF!</definedName>
    <definedName name="QTDE">#REF!</definedName>
    <definedName name="Quadro_Adianto">#REF!</definedName>
    <definedName name="Quadro_Atraso">#REF!</definedName>
    <definedName name="Quadro_Cabeçalho">#REF!</definedName>
    <definedName name="quadrodequipamentos">#REF!</definedName>
    <definedName name="QuadroResumoTotal">"Grupo 326"</definedName>
    <definedName name="quadros">#REF!</definedName>
    <definedName name="QuadroTotaisGamaProduto">"Grupo 350"</definedName>
    <definedName name="QUANT">#REF!</definedName>
    <definedName name="QUANTASDISC">#N/A</definedName>
    <definedName name="QUANTASDISCMOB">#N/A</definedName>
    <definedName name="QUANTID1">#N/A</definedName>
    <definedName name="QUANTK">#REF!</definedName>
    <definedName name="QUANTOTMAT9">#REF!</definedName>
    <definedName name="QUANTTOTEQUIP">#REF!</definedName>
    <definedName name="QUANTTOTEQUIP1">#REF!</definedName>
    <definedName name="QUANTTOTEQUIP10">#REF!</definedName>
    <definedName name="QUANTTOTEQUIP2">#REF!</definedName>
    <definedName name="QUANTTOTEQUIP3">#REF!</definedName>
    <definedName name="QUANTTOTEQUIP4">#REF!</definedName>
    <definedName name="QUANTTOTEQUIP5">#REF!</definedName>
    <definedName name="QUANTTOTEQUIP6">#REF!</definedName>
    <definedName name="QUANTTOTEQUIP7">#REF!</definedName>
    <definedName name="QUANTTOTEQUIP8">#REF!</definedName>
    <definedName name="QUANTTOTEQUIP9">#REF!</definedName>
    <definedName name="QUANTTOTMAT">#REF!</definedName>
    <definedName name="QUANTTOTMAT1">#REF!</definedName>
    <definedName name="QUANTTOTMAT10">#REF!</definedName>
    <definedName name="QUANTTOTMAT11">#REF!</definedName>
    <definedName name="QUANTTOTMAT12">#REF!</definedName>
    <definedName name="QUANTTOTMAT13">#REF!</definedName>
    <definedName name="QUANTTOTMAT2">#REF!</definedName>
    <definedName name="QUANTTOTMAT3">#REF!</definedName>
    <definedName name="QUANTTOTMAT4">#REF!</definedName>
    <definedName name="QUANTTOTMAT5">#REF!</definedName>
    <definedName name="QUANTTOTMAT6">#REF!</definedName>
    <definedName name="QUANTTOTMAT7">#REF!</definedName>
    <definedName name="QUANTTOTMAT8">#REF!</definedName>
    <definedName name="QUANTTOTMAT9">#REF!</definedName>
    <definedName name="que" localSheetId="25" hidden="1">{#N/A,#N/A,FALSE,"PCOL"}</definedName>
    <definedName name="que" localSheetId="16" hidden="1">{#N/A,#N/A,FALSE,"PCOL"}</definedName>
    <definedName name="que" localSheetId="14" hidden="1">{#N/A,#N/A,FALSE,"PCOL"}</definedName>
    <definedName name="que" localSheetId="13" hidden="1">{#N/A,#N/A,FALSE,"PCOL"}</definedName>
    <definedName name="que" localSheetId="11" hidden="1">{#N/A,#N/A,FALSE,"PCOL"}</definedName>
    <definedName name="que" localSheetId="10" hidden="1">{#N/A,#N/A,FALSE,"PCOL"}</definedName>
    <definedName name="que" localSheetId="9" hidden="1">{#N/A,#N/A,FALSE,"PCOL"}</definedName>
    <definedName name="que" localSheetId="8" hidden="1">{#N/A,#N/A,FALSE,"PCOL"}</definedName>
    <definedName name="que" localSheetId="7" hidden="1">{#N/A,#N/A,FALSE,"PCOL"}</definedName>
    <definedName name="que" localSheetId="33" hidden="1">{#N/A,#N/A,FALSE,"PCOL"}</definedName>
    <definedName name="que" localSheetId="32" hidden="1">{#N/A,#N/A,FALSE,"PCOL"}</definedName>
    <definedName name="que" localSheetId="31" hidden="1">{#N/A,#N/A,FALSE,"PCOL"}</definedName>
    <definedName name="que" localSheetId="29" hidden="1">{#N/A,#N/A,FALSE,"PCOL"}</definedName>
    <definedName name="que" localSheetId="28" hidden="1">{#N/A,#N/A,FALSE,"PCOL"}</definedName>
    <definedName name="que" localSheetId="27" hidden="1">{#N/A,#N/A,FALSE,"PCOL"}</definedName>
    <definedName name="que" localSheetId="24" hidden="1">{#N/A,#N/A,FALSE,"PCOL"}</definedName>
    <definedName name="que" localSheetId="26" hidden="1">{#N/A,#N/A,FALSE,"PCOL"}</definedName>
    <definedName name="que" localSheetId="23" hidden="1">{#N/A,#N/A,FALSE,"PCOL"}</definedName>
    <definedName name="que" localSheetId="22" hidden="1">{#N/A,#N/A,FALSE,"PCOL"}</definedName>
    <definedName name="que" localSheetId="19" hidden="1">{#N/A,#N/A,FALSE,"PCOL"}</definedName>
    <definedName name="que" localSheetId="21" hidden="1">{#N/A,#N/A,FALSE,"PCOL"}</definedName>
    <definedName name="que" localSheetId="20" hidden="1">{#N/A,#N/A,FALSE,"PCOL"}</definedName>
    <definedName name="que" localSheetId="18" hidden="1">{#N/A,#N/A,FALSE,"PCOL"}</definedName>
    <definedName name="que" localSheetId="17" hidden="1">{#N/A,#N/A,FALSE,"PCOL"}</definedName>
    <definedName name="que" localSheetId="15" hidden="1">{#N/A,#N/A,FALSE,"PCOL"}</definedName>
    <definedName name="que" localSheetId="12" hidden="1">{#N/A,#N/A,FALSE,"PCOL"}</definedName>
    <definedName name="que" localSheetId="38" hidden="1">{#N/A,#N/A,FALSE,"PCOL"}</definedName>
    <definedName name="que" localSheetId="37" hidden="1">{#N/A,#N/A,FALSE,"PCOL"}</definedName>
    <definedName name="que" localSheetId="36" hidden="1">{#N/A,#N/A,FALSE,"PCOL"}</definedName>
    <definedName name="que" localSheetId="34" hidden="1">{#N/A,#N/A,FALSE,"PCOL"}</definedName>
    <definedName name="que" localSheetId="35" hidden="1">{#N/A,#N/A,FALSE,"PCOL"}</definedName>
    <definedName name="que" localSheetId="30" hidden="1">{#N/A,#N/A,FALSE,"PCOL"}</definedName>
    <definedName name="que" hidden="1">{#N/A,#N/A,FALSE,"PCOL"}</definedName>
    <definedName name="QUERAPAGTAB">#N/A</definedName>
    <definedName name="quis">#REF!</definedName>
    <definedName name="QUQT" localSheetId="25" hidden="1">{"'gráf jan00'!$A$1:$AK$41"}</definedName>
    <definedName name="QUQT" localSheetId="16" hidden="1">{"'gráf jan00'!$A$1:$AK$41"}</definedName>
    <definedName name="QUQT" localSheetId="14" hidden="1">{"'gráf jan00'!$A$1:$AK$41"}</definedName>
    <definedName name="QUQT" localSheetId="13" hidden="1">{"'gráf jan00'!$A$1:$AK$41"}</definedName>
    <definedName name="QUQT" localSheetId="11" hidden="1">{"'gráf jan00'!$A$1:$AK$41"}</definedName>
    <definedName name="QUQT" localSheetId="10" hidden="1">{"'gráf jan00'!$A$1:$AK$41"}</definedName>
    <definedName name="QUQT" localSheetId="9" hidden="1">{"'gráf jan00'!$A$1:$AK$41"}</definedName>
    <definedName name="QUQT" localSheetId="8" hidden="1">{"'gráf jan00'!$A$1:$AK$41"}</definedName>
    <definedName name="QUQT" localSheetId="7" hidden="1">{"'gráf jan00'!$A$1:$AK$41"}</definedName>
    <definedName name="QUQT" localSheetId="33" hidden="1">{"'gráf jan00'!$A$1:$AK$41"}</definedName>
    <definedName name="QUQT" localSheetId="32" hidden="1">{"'gráf jan00'!$A$1:$AK$41"}</definedName>
    <definedName name="QUQT" localSheetId="31" hidden="1">{"'gráf jan00'!$A$1:$AK$41"}</definedName>
    <definedName name="QUQT" localSheetId="29" hidden="1">{"'gráf jan00'!$A$1:$AK$41"}</definedName>
    <definedName name="QUQT" localSheetId="28" hidden="1">{"'gráf jan00'!$A$1:$AK$41"}</definedName>
    <definedName name="QUQT" localSheetId="27" hidden="1">{"'gráf jan00'!$A$1:$AK$41"}</definedName>
    <definedName name="QUQT" localSheetId="24" hidden="1">{"'gráf jan00'!$A$1:$AK$41"}</definedName>
    <definedName name="QUQT" localSheetId="26" hidden="1">{"'gráf jan00'!$A$1:$AK$41"}</definedName>
    <definedName name="QUQT" localSheetId="23" hidden="1">{"'gráf jan00'!$A$1:$AK$41"}</definedName>
    <definedName name="QUQT" localSheetId="22" hidden="1">{"'gráf jan00'!$A$1:$AK$41"}</definedName>
    <definedName name="QUQT" localSheetId="19" hidden="1">{"'gráf jan00'!$A$1:$AK$41"}</definedName>
    <definedName name="QUQT" localSheetId="21" hidden="1">{"'gráf jan00'!$A$1:$AK$41"}</definedName>
    <definedName name="QUQT" localSheetId="20" hidden="1">{"'gráf jan00'!$A$1:$AK$41"}</definedName>
    <definedName name="QUQT" localSheetId="18" hidden="1">{"'gráf jan00'!$A$1:$AK$41"}</definedName>
    <definedName name="QUQT" localSheetId="17" hidden="1">{"'gráf jan00'!$A$1:$AK$41"}</definedName>
    <definedName name="QUQT" localSheetId="15" hidden="1">{"'gráf jan00'!$A$1:$AK$41"}</definedName>
    <definedName name="QUQT" localSheetId="12" hidden="1">{"'gráf jan00'!$A$1:$AK$41"}</definedName>
    <definedName name="QUQT" localSheetId="38" hidden="1">{"'gráf jan00'!$A$1:$AK$41"}</definedName>
    <definedName name="QUQT" localSheetId="37" hidden="1">{"'gráf jan00'!$A$1:$AK$41"}</definedName>
    <definedName name="QUQT" localSheetId="36" hidden="1">{"'gráf jan00'!$A$1:$AK$41"}</definedName>
    <definedName name="QUQT" localSheetId="34" hidden="1">{"'gráf jan00'!$A$1:$AK$41"}</definedName>
    <definedName name="QUQT" localSheetId="35" hidden="1">{"'gráf jan00'!$A$1:$AK$41"}</definedName>
    <definedName name="QUQT" localSheetId="30" hidden="1">{"'gráf jan00'!$A$1:$AK$41"}</definedName>
    <definedName name="QUQT" hidden="1">{"'gráf jan00'!$A$1:$AK$41"}</definedName>
    <definedName name="QWE" localSheetId="25" hidden="1">{"'gráf jan00'!$A$1:$AK$41"}</definedName>
    <definedName name="QWE" localSheetId="16" hidden="1">{"'gráf jan00'!$A$1:$AK$41"}</definedName>
    <definedName name="QWE" localSheetId="14" hidden="1">{"'gráf jan00'!$A$1:$AK$41"}</definedName>
    <definedName name="QWE" localSheetId="13" hidden="1">{"'gráf jan00'!$A$1:$AK$41"}</definedName>
    <definedName name="QWE" localSheetId="11" hidden="1">{"'gráf jan00'!$A$1:$AK$41"}</definedName>
    <definedName name="QWE" localSheetId="10" hidden="1">{"'gráf jan00'!$A$1:$AK$41"}</definedName>
    <definedName name="QWE" localSheetId="9" hidden="1">{"'gráf jan00'!$A$1:$AK$41"}</definedName>
    <definedName name="QWE" localSheetId="8" hidden="1">{"'gráf jan00'!$A$1:$AK$41"}</definedName>
    <definedName name="QWE" localSheetId="7" hidden="1">{"'gráf jan00'!$A$1:$AK$41"}</definedName>
    <definedName name="QWE" localSheetId="33" hidden="1">{"'gráf jan00'!$A$1:$AK$41"}</definedName>
    <definedName name="QWE" localSheetId="32" hidden="1">{"'gráf jan00'!$A$1:$AK$41"}</definedName>
    <definedName name="QWE" localSheetId="31" hidden="1">{"'gráf jan00'!$A$1:$AK$41"}</definedName>
    <definedName name="QWE" localSheetId="29" hidden="1">{"'gráf jan00'!$A$1:$AK$41"}</definedName>
    <definedName name="QWE" localSheetId="28" hidden="1">{"'gráf jan00'!$A$1:$AK$41"}</definedName>
    <definedName name="QWE" localSheetId="27" hidden="1">{"'gráf jan00'!$A$1:$AK$41"}</definedName>
    <definedName name="QWE" localSheetId="24" hidden="1">{"'gráf jan00'!$A$1:$AK$41"}</definedName>
    <definedName name="QWE" localSheetId="26" hidden="1">{"'gráf jan00'!$A$1:$AK$41"}</definedName>
    <definedName name="QWE" localSheetId="23" hidden="1">{"'gráf jan00'!$A$1:$AK$41"}</definedName>
    <definedName name="QWE" localSheetId="22" hidden="1">{"'gráf jan00'!$A$1:$AK$41"}</definedName>
    <definedName name="QWE" localSheetId="19" hidden="1">{"'gráf jan00'!$A$1:$AK$41"}</definedName>
    <definedName name="QWE" localSheetId="21" hidden="1">{"'gráf jan00'!$A$1:$AK$41"}</definedName>
    <definedName name="QWE" localSheetId="20" hidden="1">{"'gráf jan00'!$A$1:$AK$41"}</definedName>
    <definedName name="QWE" localSheetId="18" hidden="1">{"'gráf jan00'!$A$1:$AK$41"}</definedName>
    <definedName name="QWE" localSheetId="17" hidden="1">{"'gráf jan00'!$A$1:$AK$41"}</definedName>
    <definedName name="QWE" localSheetId="15" hidden="1">{"'gráf jan00'!$A$1:$AK$41"}</definedName>
    <definedName name="QWE" localSheetId="12" hidden="1">{"'gráf jan00'!$A$1:$AK$41"}</definedName>
    <definedName name="QWE" localSheetId="38" hidden="1">{"'gráf jan00'!$A$1:$AK$41"}</definedName>
    <definedName name="QWE" localSheetId="37" hidden="1">{"'gráf jan00'!$A$1:$AK$41"}</definedName>
    <definedName name="QWE" localSheetId="36" hidden="1">{"'gráf jan00'!$A$1:$AK$41"}</definedName>
    <definedName name="QWE" localSheetId="34" hidden="1">{"'gráf jan00'!$A$1:$AK$41"}</definedName>
    <definedName name="QWE" localSheetId="35" hidden="1">{"'gráf jan00'!$A$1:$AK$41"}</definedName>
    <definedName name="QWE" localSheetId="30" hidden="1">{"'gráf jan00'!$A$1:$AK$41"}</definedName>
    <definedName name="QWE" hidden="1">{"'gráf jan00'!$A$1:$AK$41"}</definedName>
    <definedName name="qweeererr" localSheetId="25" hidden="1">{"'RR'!$A$2:$E$81"}</definedName>
    <definedName name="qweeererr" localSheetId="16" hidden="1">{"'RR'!$A$2:$E$81"}</definedName>
    <definedName name="qweeererr" localSheetId="14" hidden="1">{"'RR'!$A$2:$E$81"}</definedName>
    <definedName name="qweeererr" localSheetId="13" hidden="1">{"'RR'!$A$2:$E$81"}</definedName>
    <definedName name="qweeererr" localSheetId="11" hidden="1">{"'RR'!$A$2:$E$81"}</definedName>
    <definedName name="qweeererr" localSheetId="10" hidden="1">{"'RR'!$A$2:$E$81"}</definedName>
    <definedName name="qweeererr" localSheetId="9" hidden="1">{"'RR'!$A$2:$E$81"}</definedName>
    <definedName name="qweeererr" localSheetId="8" hidden="1">{"'RR'!$A$2:$E$81"}</definedName>
    <definedName name="qweeererr" localSheetId="7" hidden="1">{"'RR'!$A$2:$E$81"}</definedName>
    <definedName name="qweeererr" localSheetId="33" hidden="1">{"'RR'!$A$2:$E$81"}</definedName>
    <definedName name="qweeererr" localSheetId="32" hidden="1">{"'RR'!$A$2:$E$81"}</definedName>
    <definedName name="qweeererr" localSheetId="31" hidden="1">{"'RR'!$A$2:$E$81"}</definedName>
    <definedName name="qweeererr" localSheetId="29" hidden="1">{"'RR'!$A$2:$E$81"}</definedName>
    <definedName name="qweeererr" localSheetId="28" hidden="1">{"'RR'!$A$2:$E$81"}</definedName>
    <definedName name="qweeererr" localSheetId="27" hidden="1">{"'RR'!$A$2:$E$81"}</definedName>
    <definedName name="qweeererr" localSheetId="24" hidden="1">{"'RR'!$A$2:$E$81"}</definedName>
    <definedName name="qweeererr" localSheetId="26" hidden="1">{"'RR'!$A$2:$E$81"}</definedName>
    <definedName name="qweeererr" localSheetId="23" hidden="1">{"'RR'!$A$2:$E$81"}</definedName>
    <definedName name="qweeererr" localSheetId="22" hidden="1">{"'RR'!$A$2:$E$81"}</definedName>
    <definedName name="qweeererr" localSheetId="19" hidden="1">{"'RR'!$A$2:$E$81"}</definedName>
    <definedName name="qweeererr" localSheetId="21" hidden="1">{"'RR'!$A$2:$E$81"}</definedName>
    <definedName name="qweeererr" localSheetId="20" hidden="1">{"'RR'!$A$2:$E$81"}</definedName>
    <definedName name="qweeererr" localSheetId="18" hidden="1">{"'RR'!$A$2:$E$81"}</definedName>
    <definedName name="qweeererr" localSheetId="17" hidden="1">{"'RR'!$A$2:$E$81"}</definedName>
    <definedName name="qweeererr" localSheetId="15" hidden="1">{"'RR'!$A$2:$E$81"}</definedName>
    <definedName name="qweeererr" localSheetId="12" hidden="1">{"'RR'!$A$2:$E$81"}</definedName>
    <definedName name="qweeererr" localSheetId="38" hidden="1">{"'RR'!$A$2:$E$81"}</definedName>
    <definedName name="qweeererr" localSheetId="37" hidden="1">{"'RR'!$A$2:$E$81"}</definedName>
    <definedName name="qweeererr" localSheetId="36" hidden="1">{"'RR'!$A$2:$E$81"}</definedName>
    <definedName name="qweeererr" localSheetId="34" hidden="1">{"'RR'!$A$2:$E$81"}</definedName>
    <definedName name="qweeererr" localSheetId="35" hidden="1">{"'RR'!$A$2:$E$81"}</definedName>
    <definedName name="qweeererr" localSheetId="30" hidden="1">{"'RR'!$A$2:$E$81"}</definedName>
    <definedName name="qweeererr" hidden="1">{"'RR'!$A$2:$E$81"}</definedName>
    <definedName name="qwqq" localSheetId="25" hidden="1">{#N/A,#N/A,FALSE,"PCOL"}</definedName>
    <definedName name="qwqq" localSheetId="16" hidden="1">{#N/A,#N/A,FALSE,"PCOL"}</definedName>
    <definedName name="qwqq" localSheetId="14" hidden="1">{#N/A,#N/A,FALSE,"PCOL"}</definedName>
    <definedName name="qwqq" localSheetId="13" hidden="1">{#N/A,#N/A,FALSE,"PCOL"}</definedName>
    <definedName name="qwqq" localSheetId="11" hidden="1">{#N/A,#N/A,FALSE,"PCOL"}</definedName>
    <definedName name="qwqq" localSheetId="10" hidden="1">{#N/A,#N/A,FALSE,"PCOL"}</definedName>
    <definedName name="qwqq" localSheetId="9" hidden="1">{#N/A,#N/A,FALSE,"PCOL"}</definedName>
    <definedName name="qwqq" localSheetId="8" hidden="1">{#N/A,#N/A,FALSE,"PCOL"}</definedName>
    <definedName name="qwqq" localSheetId="7" hidden="1">{#N/A,#N/A,FALSE,"PCOL"}</definedName>
    <definedName name="qwqq" localSheetId="33" hidden="1">{#N/A,#N/A,FALSE,"PCOL"}</definedName>
    <definedName name="qwqq" localSheetId="32" hidden="1">{#N/A,#N/A,FALSE,"PCOL"}</definedName>
    <definedName name="qwqq" localSheetId="31" hidden="1">{#N/A,#N/A,FALSE,"PCOL"}</definedName>
    <definedName name="qwqq" localSheetId="29" hidden="1">{#N/A,#N/A,FALSE,"PCOL"}</definedName>
    <definedName name="qwqq" localSheetId="28" hidden="1">{#N/A,#N/A,FALSE,"PCOL"}</definedName>
    <definedName name="qwqq" localSheetId="27" hidden="1">{#N/A,#N/A,FALSE,"PCOL"}</definedName>
    <definedName name="qwqq" localSheetId="24" hidden="1">{#N/A,#N/A,FALSE,"PCOL"}</definedName>
    <definedName name="qwqq" localSheetId="26" hidden="1">{#N/A,#N/A,FALSE,"PCOL"}</definedName>
    <definedName name="qwqq" localSheetId="23" hidden="1">{#N/A,#N/A,FALSE,"PCOL"}</definedName>
    <definedName name="qwqq" localSheetId="22" hidden="1">{#N/A,#N/A,FALSE,"PCOL"}</definedName>
    <definedName name="qwqq" localSheetId="19" hidden="1">{#N/A,#N/A,FALSE,"PCOL"}</definedName>
    <definedName name="qwqq" localSheetId="21" hidden="1">{#N/A,#N/A,FALSE,"PCOL"}</definedName>
    <definedName name="qwqq" localSheetId="20" hidden="1">{#N/A,#N/A,FALSE,"PCOL"}</definedName>
    <definedName name="qwqq" localSheetId="18" hidden="1">{#N/A,#N/A,FALSE,"PCOL"}</definedName>
    <definedName name="qwqq" localSheetId="17" hidden="1">{#N/A,#N/A,FALSE,"PCOL"}</definedName>
    <definedName name="qwqq" localSheetId="15" hidden="1">{#N/A,#N/A,FALSE,"PCOL"}</definedName>
    <definedName name="qwqq" localSheetId="12" hidden="1">{#N/A,#N/A,FALSE,"PCOL"}</definedName>
    <definedName name="qwqq" localSheetId="38" hidden="1">{#N/A,#N/A,FALSE,"PCOL"}</definedName>
    <definedName name="qwqq" localSheetId="37" hidden="1">{#N/A,#N/A,FALSE,"PCOL"}</definedName>
    <definedName name="qwqq" localSheetId="36" hidden="1">{#N/A,#N/A,FALSE,"PCOL"}</definedName>
    <definedName name="qwqq" localSheetId="34" hidden="1">{#N/A,#N/A,FALSE,"PCOL"}</definedName>
    <definedName name="qwqq" localSheetId="35" hidden="1">{#N/A,#N/A,FALSE,"PCOL"}</definedName>
    <definedName name="qwqq" localSheetId="30" hidden="1">{#N/A,#N/A,FALSE,"PCOL"}</definedName>
    <definedName name="qwqq" hidden="1">{#N/A,#N/A,FALSE,"PCOL"}</definedName>
    <definedName name="qwqw" localSheetId="25" hidden="1">{#N/A,#N/A,FALSE,"PCOL"}</definedName>
    <definedName name="qwqw" localSheetId="16" hidden="1">{#N/A,#N/A,FALSE,"PCOL"}</definedName>
    <definedName name="qwqw" localSheetId="14" hidden="1">{#N/A,#N/A,FALSE,"PCOL"}</definedName>
    <definedName name="qwqw" localSheetId="13" hidden="1">{#N/A,#N/A,FALSE,"PCOL"}</definedName>
    <definedName name="qwqw" localSheetId="11" hidden="1">{#N/A,#N/A,FALSE,"PCOL"}</definedName>
    <definedName name="qwqw" localSheetId="10" hidden="1">{#N/A,#N/A,FALSE,"PCOL"}</definedName>
    <definedName name="qwqw" localSheetId="9" hidden="1">{#N/A,#N/A,FALSE,"PCOL"}</definedName>
    <definedName name="qwqw" localSheetId="8" hidden="1">{#N/A,#N/A,FALSE,"PCOL"}</definedName>
    <definedName name="qwqw" localSheetId="7" hidden="1">{#N/A,#N/A,FALSE,"PCOL"}</definedName>
    <definedName name="qwqw" localSheetId="33" hidden="1">{#N/A,#N/A,FALSE,"PCOL"}</definedName>
    <definedName name="qwqw" localSheetId="32" hidden="1">{#N/A,#N/A,FALSE,"PCOL"}</definedName>
    <definedName name="qwqw" localSheetId="31" hidden="1">{#N/A,#N/A,FALSE,"PCOL"}</definedName>
    <definedName name="qwqw" localSheetId="29" hidden="1">{#N/A,#N/A,FALSE,"PCOL"}</definedName>
    <definedName name="qwqw" localSheetId="28" hidden="1">{#N/A,#N/A,FALSE,"PCOL"}</definedName>
    <definedName name="qwqw" localSheetId="27" hidden="1">{#N/A,#N/A,FALSE,"PCOL"}</definedName>
    <definedName name="qwqw" localSheetId="24" hidden="1">{#N/A,#N/A,FALSE,"PCOL"}</definedName>
    <definedName name="qwqw" localSheetId="26" hidden="1">{#N/A,#N/A,FALSE,"PCOL"}</definedName>
    <definedName name="qwqw" localSheetId="23" hidden="1">{#N/A,#N/A,FALSE,"PCOL"}</definedName>
    <definedName name="qwqw" localSheetId="22" hidden="1">{#N/A,#N/A,FALSE,"PCOL"}</definedName>
    <definedName name="qwqw" localSheetId="19" hidden="1">{#N/A,#N/A,FALSE,"PCOL"}</definedName>
    <definedName name="qwqw" localSheetId="21" hidden="1">{#N/A,#N/A,FALSE,"PCOL"}</definedName>
    <definedName name="qwqw" localSheetId="20" hidden="1">{#N/A,#N/A,FALSE,"PCOL"}</definedName>
    <definedName name="qwqw" localSheetId="18" hidden="1">{#N/A,#N/A,FALSE,"PCOL"}</definedName>
    <definedName name="qwqw" localSheetId="17" hidden="1">{#N/A,#N/A,FALSE,"PCOL"}</definedName>
    <definedName name="qwqw" localSheetId="15" hidden="1">{#N/A,#N/A,FALSE,"PCOL"}</definedName>
    <definedName name="qwqw" localSheetId="12" hidden="1">{#N/A,#N/A,FALSE,"PCOL"}</definedName>
    <definedName name="qwqw" localSheetId="38" hidden="1">{#N/A,#N/A,FALSE,"PCOL"}</definedName>
    <definedName name="qwqw" localSheetId="37" hidden="1">{#N/A,#N/A,FALSE,"PCOL"}</definedName>
    <definedName name="qwqw" localSheetId="36" hidden="1">{#N/A,#N/A,FALSE,"PCOL"}</definedName>
    <definedName name="qwqw" localSheetId="34" hidden="1">{#N/A,#N/A,FALSE,"PCOL"}</definedName>
    <definedName name="qwqw" localSheetId="35" hidden="1">{#N/A,#N/A,FALSE,"PCOL"}</definedName>
    <definedName name="qwqw" localSheetId="30" hidden="1">{#N/A,#N/A,FALSE,"PCOL"}</definedName>
    <definedName name="qwqw" hidden="1">{#N/A,#N/A,FALSE,"PCOL"}</definedName>
    <definedName name="qwqweq" localSheetId="25" hidden="1">{#N/A,#N/A,FALSE,"PCOL"}</definedName>
    <definedName name="qwqweq" localSheetId="16" hidden="1">{#N/A,#N/A,FALSE,"PCOL"}</definedName>
    <definedName name="qwqweq" localSheetId="14" hidden="1">{#N/A,#N/A,FALSE,"PCOL"}</definedName>
    <definedName name="qwqweq" localSheetId="13" hidden="1">{#N/A,#N/A,FALSE,"PCOL"}</definedName>
    <definedName name="qwqweq" localSheetId="11" hidden="1">{#N/A,#N/A,FALSE,"PCOL"}</definedName>
    <definedName name="qwqweq" localSheetId="10" hidden="1">{#N/A,#N/A,FALSE,"PCOL"}</definedName>
    <definedName name="qwqweq" localSheetId="9" hidden="1">{#N/A,#N/A,FALSE,"PCOL"}</definedName>
    <definedName name="qwqweq" localSheetId="8" hidden="1">{#N/A,#N/A,FALSE,"PCOL"}</definedName>
    <definedName name="qwqweq" localSheetId="7" hidden="1">{#N/A,#N/A,FALSE,"PCOL"}</definedName>
    <definedName name="qwqweq" localSheetId="33" hidden="1">{#N/A,#N/A,FALSE,"PCOL"}</definedName>
    <definedName name="qwqweq" localSheetId="32" hidden="1">{#N/A,#N/A,FALSE,"PCOL"}</definedName>
    <definedName name="qwqweq" localSheetId="31" hidden="1">{#N/A,#N/A,FALSE,"PCOL"}</definedName>
    <definedName name="qwqweq" localSheetId="29" hidden="1">{#N/A,#N/A,FALSE,"PCOL"}</definedName>
    <definedName name="qwqweq" localSheetId="28" hidden="1">{#N/A,#N/A,FALSE,"PCOL"}</definedName>
    <definedName name="qwqweq" localSheetId="27" hidden="1">{#N/A,#N/A,FALSE,"PCOL"}</definedName>
    <definedName name="qwqweq" localSheetId="24" hidden="1">{#N/A,#N/A,FALSE,"PCOL"}</definedName>
    <definedName name="qwqweq" localSheetId="26" hidden="1">{#N/A,#N/A,FALSE,"PCOL"}</definedName>
    <definedName name="qwqweq" localSheetId="23" hidden="1">{#N/A,#N/A,FALSE,"PCOL"}</definedName>
    <definedName name="qwqweq" localSheetId="22" hidden="1">{#N/A,#N/A,FALSE,"PCOL"}</definedName>
    <definedName name="qwqweq" localSheetId="19" hidden="1">{#N/A,#N/A,FALSE,"PCOL"}</definedName>
    <definedName name="qwqweq" localSheetId="21" hidden="1">{#N/A,#N/A,FALSE,"PCOL"}</definedName>
    <definedName name="qwqweq" localSheetId="20" hidden="1">{#N/A,#N/A,FALSE,"PCOL"}</definedName>
    <definedName name="qwqweq" localSheetId="18" hidden="1">{#N/A,#N/A,FALSE,"PCOL"}</definedName>
    <definedName name="qwqweq" localSheetId="17" hidden="1">{#N/A,#N/A,FALSE,"PCOL"}</definedName>
    <definedName name="qwqweq" localSheetId="15" hidden="1">{#N/A,#N/A,FALSE,"PCOL"}</definedName>
    <definedName name="qwqweq" localSheetId="12" hidden="1">{#N/A,#N/A,FALSE,"PCOL"}</definedName>
    <definedName name="qwqweq" localSheetId="38" hidden="1">{#N/A,#N/A,FALSE,"PCOL"}</definedName>
    <definedName name="qwqweq" localSheetId="37" hidden="1">{#N/A,#N/A,FALSE,"PCOL"}</definedName>
    <definedName name="qwqweq" localSheetId="36" hidden="1">{#N/A,#N/A,FALSE,"PCOL"}</definedName>
    <definedName name="qwqweq" localSheetId="34" hidden="1">{#N/A,#N/A,FALSE,"PCOL"}</definedName>
    <definedName name="qwqweq" localSheetId="35" hidden="1">{#N/A,#N/A,FALSE,"PCOL"}</definedName>
    <definedName name="qwqweq" localSheetId="30" hidden="1">{#N/A,#N/A,FALSE,"PCOL"}</definedName>
    <definedName name="qwqweq" hidden="1">{#N/A,#N/A,FALSE,"PCOL"}</definedName>
    <definedName name="qwqwq" localSheetId="25" hidden="1">{#N/A,#N/A,FALSE,"PCOL"}</definedName>
    <definedName name="qwqwq" localSheetId="16" hidden="1">{#N/A,#N/A,FALSE,"PCOL"}</definedName>
    <definedName name="qwqwq" localSheetId="14" hidden="1">{#N/A,#N/A,FALSE,"PCOL"}</definedName>
    <definedName name="qwqwq" localSheetId="13" hidden="1">{#N/A,#N/A,FALSE,"PCOL"}</definedName>
    <definedName name="qwqwq" localSheetId="11" hidden="1">{#N/A,#N/A,FALSE,"PCOL"}</definedName>
    <definedName name="qwqwq" localSheetId="10" hidden="1">{#N/A,#N/A,FALSE,"PCOL"}</definedName>
    <definedName name="qwqwq" localSheetId="9" hidden="1">{#N/A,#N/A,FALSE,"PCOL"}</definedName>
    <definedName name="qwqwq" localSheetId="8" hidden="1">{#N/A,#N/A,FALSE,"PCOL"}</definedName>
    <definedName name="qwqwq" localSheetId="7" hidden="1">{#N/A,#N/A,FALSE,"PCOL"}</definedName>
    <definedName name="qwqwq" localSheetId="33" hidden="1">{#N/A,#N/A,FALSE,"PCOL"}</definedName>
    <definedName name="qwqwq" localSheetId="32" hidden="1">{#N/A,#N/A,FALSE,"PCOL"}</definedName>
    <definedName name="qwqwq" localSheetId="31" hidden="1">{#N/A,#N/A,FALSE,"PCOL"}</definedName>
    <definedName name="qwqwq" localSheetId="29" hidden="1">{#N/A,#N/A,FALSE,"PCOL"}</definedName>
    <definedName name="qwqwq" localSheetId="28" hidden="1">{#N/A,#N/A,FALSE,"PCOL"}</definedName>
    <definedName name="qwqwq" localSheetId="27" hidden="1">{#N/A,#N/A,FALSE,"PCOL"}</definedName>
    <definedName name="qwqwq" localSheetId="24" hidden="1">{#N/A,#N/A,FALSE,"PCOL"}</definedName>
    <definedName name="qwqwq" localSheetId="26" hidden="1">{#N/A,#N/A,FALSE,"PCOL"}</definedName>
    <definedName name="qwqwq" localSheetId="23" hidden="1">{#N/A,#N/A,FALSE,"PCOL"}</definedName>
    <definedName name="qwqwq" localSheetId="22" hidden="1">{#N/A,#N/A,FALSE,"PCOL"}</definedName>
    <definedName name="qwqwq" localSheetId="19" hidden="1">{#N/A,#N/A,FALSE,"PCOL"}</definedName>
    <definedName name="qwqwq" localSheetId="21" hidden="1">{#N/A,#N/A,FALSE,"PCOL"}</definedName>
    <definedName name="qwqwq" localSheetId="20" hidden="1">{#N/A,#N/A,FALSE,"PCOL"}</definedName>
    <definedName name="qwqwq" localSheetId="18" hidden="1">{#N/A,#N/A,FALSE,"PCOL"}</definedName>
    <definedName name="qwqwq" localSheetId="17" hidden="1">{#N/A,#N/A,FALSE,"PCOL"}</definedName>
    <definedName name="qwqwq" localSheetId="15" hidden="1">{#N/A,#N/A,FALSE,"PCOL"}</definedName>
    <definedName name="qwqwq" localSheetId="12" hidden="1">{#N/A,#N/A,FALSE,"PCOL"}</definedName>
    <definedName name="qwqwq" localSheetId="38" hidden="1">{#N/A,#N/A,FALSE,"PCOL"}</definedName>
    <definedName name="qwqwq" localSheetId="37" hidden="1">{#N/A,#N/A,FALSE,"PCOL"}</definedName>
    <definedName name="qwqwq" localSheetId="36" hidden="1">{#N/A,#N/A,FALSE,"PCOL"}</definedName>
    <definedName name="qwqwq" localSheetId="34" hidden="1">{#N/A,#N/A,FALSE,"PCOL"}</definedName>
    <definedName name="qwqwq" localSheetId="35" hidden="1">{#N/A,#N/A,FALSE,"PCOL"}</definedName>
    <definedName name="qwqwq" localSheetId="30" hidden="1">{#N/A,#N/A,FALSE,"PCOL"}</definedName>
    <definedName name="qwqwq" hidden="1">{#N/A,#N/A,FALSE,"PCOL"}</definedName>
    <definedName name="qwqwsq" localSheetId="25" hidden="1">{#N/A,#N/A,FALSE,"PCOL"}</definedName>
    <definedName name="qwqwsq" localSheetId="16" hidden="1">{#N/A,#N/A,FALSE,"PCOL"}</definedName>
    <definedName name="qwqwsq" localSheetId="14" hidden="1">{#N/A,#N/A,FALSE,"PCOL"}</definedName>
    <definedName name="qwqwsq" localSheetId="13" hidden="1">{#N/A,#N/A,FALSE,"PCOL"}</definedName>
    <definedName name="qwqwsq" localSheetId="11" hidden="1">{#N/A,#N/A,FALSE,"PCOL"}</definedName>
    <definedName name="qwqwsq" localSheetId="10" hidden="1">{#N/A,#N/A,FALSE,"PCOL"}</definedName>
    <definedName name="qwqwsq" localSheetId="9" hidden="1">{#N/A,#N/A,FALSE,"PCOL"}</definedName>
    <definedName name="qwqwsq" localSheetId="8" hidden="1">{#N/A,#N/A,FALSE,"PCOL"}</definedName>
    <definedName name="qwqwsq" localSheetId="7" hidden="1">{#N/A,#N/A,FALSE,"PCOL"}</definedName>
    <definedName name="qwqwsq" localSheetId="33" hidden="1">{#N/A,#N/A,FALSE,"PCOL"}</definedName>
    <definedName name="qwqwsq" localSheetId="32" hidden="1">{#N/A,#N/A,FALSE,"PCOL"}</definedName>
    <definedName name="qwqwsq" localSheetId="31" hidden="1">{#N/A,#N/A,FALSE,"PCOL"}</definedName>
    <definedName name="qwqwsq" localSheetId="29" hidden="1">{#N/A,#N/A,FALSE,"PCOL"}</definedName>
    <definedName name="qwqwsq" localSheetId="28" hidden="1">{#N/A,#N/A,FALSE,"PCOL"}</definedName>
    <definedName name="qwqwsq" localSheetId="27" hidden="1">{#N/A,#N/A,FALSE,"PCOL"}</definedName>
    <definedName name="qwqwsq" localSheetId="24" hidden="1">{#N/A,#N/A,FALSE,"PCOL"}</definedName>
    <definedName name="qwqwsq" localSheetId="26" hidden="1">{#N/A,#N/A,FALSE,"PCOL"}</definedName>
    <definedName name="qwqwsq" localSheetId="23" hidden="1">{#N/A,#N/A,FALSE,"PCOL"}</definedName>
    <definedName name="qwqwsq" localSheetId="22" hidden="1">{#N/A,#N/A,FALSE,"PCOL"}</definedName>
    <definedName name="qwqwsq" localSheetId="19" hidden="1">{#N/A,#N/A,FALSE,"PCOL"}</definedName>
    <definedName name="qwqwsq" localSheetId="21" hidden="1">{#N/A,#N/A,FALSE,"PCOL"}</definedName>
    <definedName name="qwqwsq" localSheetId="20" hidden="1">{#N/A,#N/A,FALSE,"PCOL"}</definedName>
    <definedName name="qwqwsq" localSheetId="18" hidden="1">{#N/A,#N/A,FALSE,"PCOL"}</definedName>
    <definedName name="qwqwsq" localSheetId="17" hidden="1">{#N/A,#N/A,FALSE,"PCOL"}</definedName>
    <definedName name="qwqwsq" localSheetId="15" hidden="1">{#N/A,#N/A,FALSE,"PCOL"}</definedName>
    <definedName name="qwqwsq" localSheetId="12" hidden="1">{#N/A,#N/A,FALSE,"PCOL"}</definedName>
    <definedName name="qwqwsq" localSheetId="38" hidden="1">{#N/A,#N/A,FALSE,"PCOL"}</definedName>
    <definedName name="qwqwsq" localSheetId="37" hidden="1">{#N/A,#N/A,FALSE,"PCOL"}</definedName>
    <definedName name="qwqwsq" localSheetId="36" hidden="1">{#N/A,#N/A,FALSE,"PCOL"}</definedName>
    <definedName name="qwqwsq" localSheetId="34" hidden="1">{#N/A,#N/A,FALSE,"PCOL"}</definedName>
    <definedName name="qwqwsq" localSheetId="35" hidden="1">{#N/A,#N/A,FALSE,"PCOL"}</definedName>
    <definedName name="qwqwsq" localSheetId="30" hidden="1">{#N/A,#N/A,FALSE,"PCOL"}</definedName>
    <definedName name="qwqwsq" hidden="1">{#N/A,#N/A,FALSE,"PCOL"}</definedName>
    <definedName name="RA">#N/A</definedName>
    <definedName name="RANGE1">#REF!</definedName>
    <definedName name="RANGE2">#REF!</definedName>
    <definedName name="rascunho">#REF!</definedName>
    <definedName name="RB">#N/A</definedName>
    <definedName name="rdff" localSheetId="25" hidden="1">{#N/A,#N/A,TRUE,"indice";#N/A,#N/A,TRUE,"indicadores";#N/A,#N/A,TRUE,"comentarios"}</definedName>
    <definedName name="rdff" localSheetId="16" hidden="1">{#N/A,#N/A,TRUE,"indice";#N/A,#N/A,TRUE,"indicadores";#N/A,#N/A,TRUE,"comentarios"}</definedName>
    <definedName name="rdff" localSheetId="14" hidden="1">{#N/A,#N/A,TRUE,"indice";#N/A,#N/A,TRUE,"indicadores";#N/A,#N/A,TRUE,"comentarios"}</definedName>
    <definedName name="rdff" localSheetId="13" hidden="1">{#N/A,#N/A,TRUE,"indice";#N/A,#N/A,TRUE,"indicadores";#N/A,#N/A,TRUE,"comentarios"}</definedName>
    <definedName name="rdff" localSheetId="11" hidden="1">{#N/A,#N/A,TRUE,"indice";#N/A,#N/A,TRUE,"indicadores";#N/A,#N/A,TRUE,"comentarios"}</definedName>
    <definedName name="rdff" localSheetId="10" hidden="1">{#N/A,#N/A,TRUE,"indice";#N/A,#N/A,TRUE,"indicadores";#N/A,#N/A,TRUE,"comentarios"}</definedName>
    <definedName name="rdff" localSheetId="9" hidden="1">{#N/A,#N/A,TRUE,"indice";#N/A,#N/A,TRUE,"indicadores";#N/A,#N/A,TRUE,"comentarios"}</definedName>
    <definedName name="rdff" localSheetId="8" hidden="1">{#N/A,#N/A,TRUE,"indice";#N/A,#N/A,TRUE,"indicadores";#N/A,#N/A,TRUE,"comentarios"}</definedName>
    <definedName name="rdff" localSheetId="7" hidden="1">{#N/A,#N/A,TRUE,"indice";#N/A,#N/A,TRUE,"indicadores";#N/A,#N/A,TRUE,"comentarios"}</definedName>
    <definedName name="rdff" localSheetId="33" hidden="1">{#N/A,#N/A,TRUE,"indice";#N/A,#N/A,TRUE,"indicadores";#N/A,#N/A,TRUE,"comentarios"}</definedName>
    <definedName name="rdff" localSheetId="32" hidden="1">{#N/A,#N/A,TRUE,"indice";#N/A,#N/A,TRUE,"indicadores";#N/A,#N/A,TRUE,"comentarios"}</definedName>
    <definedName name="rdff" localSheetId="31" hidden="1">{#N/A,#N/A,TRUE,"indice";#N/A,#N/A,TRUE,"indicadores";#N/A,#N/A,TRUE,"comentarios"}</definedName>
    <definedName name="rdff" localSheetId="29" hidden="1">{#N/A,#N/A,TRUE,"indice";#N/A,#N/A,TRUE,"indicadores";#N/A,#N/A,TRUE,"comentarios"}</definedName>
    <definedName name="rdff" localSheetId="28" hidden="1">{#N/A,#N/A,TRUE,"indice";#N/A,#N/A,TRUE,"indicadores";#N/A,#N/A,TRUE,"comentarios"}</definedName>
    <definedName name="rdff" localSheetId="27" hidden="1">{#N/A,#N/A,TRUE,"indice";#N/A,#N/A,TRUE,"indicadores";#N/A,#N/A,TRUE,"comentarios"}</definedName>
    <definedName name="rdff" localSheetId="24" hidden="1">{#N/A,#N/A,TRUE,"indice";#N/A,#N/A,TRUE,"indicadores";#N/A,#N/A,TRUE,"comentarios"}</definedName>
    <definedName name="rdff" localSheetId="26" hidden="1">{#N/A,#N/A,TRUE,"indice";#N/A,#N/A,TRUE,"indicadores";#N/A,#N/A,TRUE,"comentarios"}</definedName>
    <definedName name="rdff" localSheetId="23" hidden="1">{#N/A,#N/A,TRUE,"indice";#N/A,#N/A,TRUE,"indicadores";#N/A,#N/A,TRUE,"comentarios"}</definedName>
    <definedName name="rdff" localSheetId="22" hidden="1">{#N/A,#N/A,TRUE,"indice";#N/A,#N/A,TRUE,"indicadores";#N/A,#N/A,TRUE,"comentarios"}</definedName>
    <definedName name="rdff" localSheetId="19" hidden="1">{#N/A,#N/A,TRUE,"indice";#N/A,#N/A,TRUE,"indicadores";#N/A,#N/A,TRUE,"comentarios"}</definedName>
    <definedName name="rdff" localSheetId="21" hidden="1">{#N/A,#N/A,TRUE,"indice";#N/A,#N/A,TRUE,"indicadores";#N/A,#N/A,TRUE,"comentarios"}</definedName>
    <definedName name="rdff" localSheetId="20" hidden="1">{#N/A,#N/A,TRUE,"indice";#N/A,#N/A,TRUE,"indicadores";#N/A,#N/A,TRUE,"comentarios"}</definedName>
    <definedName name="rdff" localSheetId="18" hidden="1">{#N/A,#N/A,TRUE,"indice";#N/A,#N/A,TRUE,"indicadores";#N/A,#N/A,TRUE,"comentarios"}</definedName>
    <definedName name="rdff" localSheetId="17" hidden="1">{#N/A,#N/A,TRUE,"indice";#N/A,#N/A,TRUE,"indicadores";#N/A,#N/A,TRUE,"comentarios"}</definedName>
    <definedName name="rdff" localSheetId="15" hidden="1">{#N/A,#N/A,TRUE,"indice";#N/A,#N/A,TRUE,"indicadores";#N/A,#N/A,TRUE,"comentarios"}</definedName>
    <definedName name="rdff" localSheetId="12" hidden="1">{#N/A,#N/A,TRUE,"indice";#N/A,#N/A,TRUE,"indicadores";#N/A,#N/A,TRUE,"comentarios"}</definedName>
    <definedName name="rdff" localSheetId="38" hidden="1">{#N/A,#N/A,TRUE,"indice";#N/A,#N/A,TRUE,"indicadores";#N/A,#N/A,TRUE,"comentarios"}</definedName>
    <definedName name="rdff" localSheetId="37" hidden="1">{#N/A,#N/A,TRUE,"indice";#N/A,#N/A,TRUE,"indicadores";#N/A,#N/A,TRUE,"comentarios"}</definedName>
    <definedName name="rdff" localSheetId="36" hidden="1">{#N/A,#N/A,TRUE,"indice";#N/A,#N/A,TRUE,"indicadores";#N/A,#N/A,TRUE,"comentarios"}</definedName>
    <definedName name="rdff" localSheetId="34" hidden="1">{#N/A,#N/A,TRUE,"indice";#N/A,#N/A,TRUE,"indicadores";#N/A,#N/A,TRUE,"comentarios"}</definedName>
    <definedName name="rdff" localSheetId="35" hidden="1">{#N/A,#N/A,TRUE,"indice";#N/A,#N/A,TRUE,"indicadores";#N/A,#N/A,TRUE,"comentarios"}</definedName>
    <definedName name="rdff" localSheetId="30" hidden="1">{#N/A,#N/A,TRUE,"indice";#N/A,#N/A,TRUE,"indicadores";#N/A,#N/A,TRUE,"comentarios"}</definedName>
    <definedName name="rdff" hidden="1">{#N/A,#N/A,TRUE,"indice";#N/A,#N/A,TRUE,"indicadores";#N/A,#N/A,TRUE,"comentarios"}</definedName>
    <definedName name="RDGDCELE">#REF!</definedName>
    <definedName name="RDGDCMEC">#REF!</definedName>
    <definedName name="RDTEA" localSheetId="25" hidden="1">{"'Quadro'!$A$4:$BG$78"}</definedName>
    <definedName name="RDTEA" localSheetId="16" hidden="1">{"'Quadro'!$A$4:$BG$78"}</definedName>
    <definedName name="RDTEA" localSheetId="14" hidden="1">{"'Quadro'!$A$4:$BG$78"}</definedName>
    <definedName name="RDTEA" localSheetId="13" hidden="1">{"'Quadro'!$A$4:$BG$78"}</definedName>
    <definedName name="RDTEA" localSheetId="11" hidden="1">{"'Quadro'!$A$4:$BG$78"}</definedName>
    <definedName name="RDTEA" localSheetId="10" hidden="1">{"'Quadro'!$A$4:$BG$78"}</definedName>
    <definedName name="RDTEA" localSheetId="9" hidden="1">{"'Quadro'!$A$4:$BG$78"}</definedName>
    <definedName name="RDTEA" localSheetId="8" hidden="1">{"'Quadro'!$A$4:$BG$78"}</definedName>
    <definedName name="RDTEA" localSheetId="7" hidden="1">{"'Quadro'!$A$4:$BG$78"}</definedName>
    <definedName name="RDTEA" localSheetId="33" hidden="1">{"'Quadro'!$A$4:$BG$78"}</definedName>
    <definedName name="RDTEA" localSheetId="32" hidden="1">{"'Quadro'!$A$4:$BG$78"}</definedName>
    <definedName name="RDTEA" localSheetId="31" hidden="1">{"'Quadro'!$A$4:$BG$78"}</definedName>
    <definedName name="RDTEA" localSheetId="29" hidden="1">{"'Quadro'!$A$4:$BG$78"}</definedName>
    <definedName name="RDTEA" localSheetId="28" hidden="1">{"'Quadro'!$A$4:$BG$78"}</definedName>
    <definedName name="RDTEA" localSheetId="27" hidden="1">{"'Quadro'!$A$4:$BG$78"}</definedName>
    <definedName name="RDTEA" localSheetId="24" hidden="1">{"'Quadro'!$A$4:$BG$78"}</definedName>
    <definedName name="RDTEA" localSheetId="26" hidden="1">{"'Quadro'!$A$4:$BG$78"}</definedName>
    <definedName name="RDTEA" localSheetId="23" hidden="1">{"'Quadro'!$A$4:$BG$78"}</definedName>
    <definedName name="RDTEA" localSheetId="22" hidden="1">{"'Quadro'!$A$4:$BG$78"}</definedName>
    <definedName name="RDTEA" localSheetId="19" hidden="1">{"'Quadro'!$A$4:$BG$78"}</definedName>
    <definedName name="RDTEA" localSheetId="21" hidden="1">{"'Quadro'!$A$4:$BG$78"}</definedName>
    <definedName name="RDTEA" localSheetId="20" hidden="1">{"'Quadro'!$A$4:$BG$78"}</definedName>
    <definedName name="RDTEA" localSheetId="18" hidden="1">{"'Quadro'!$A$4:$BG$78"}</definedName>
    <definedName name="RDTEA" localSheetId="17" hidden="1">{"'Quadro'!$A$4:$BG$78"}</definedName>
    <definedName name="RDTEA" localSheetId="15" hidden="1">{"'Quadro'!$A$4:$BG$78"}</definedName>
    <definedName name="RDTEA" localSheetId="12" hidden="1">{"'Quadro'!$A$4:$BG$78"}</definedName>
    <definedName name="RDTEA" localSheetId="38" hidden="1">{"'Quadro'!$A$4:$BG$78"}</definedName>
    <definedName name="RDTEA" localSheetId="37" hidden="1">{"'Quadro'!$A$4:$BG$78"}</definedName>
    <definedName name="RDTEA" localSheetId="36" hidden="1">{"'Quadro'!$A$4:$BG$78"}</definedName>
    <definedName name="RDTEA" localSheetId="34" hidden="1">{"'Quadro'!$A$4:$BG$78"}</definedName>
    <definedName name="RDTEA" localSheetId="35" hidden="1">{"'Quadro'!$A$4:$BG$78"}</definedName>
    <definedName name="RDTEA" localSheetId="30" hidden="1">{"'Quadro'!$A$4:$BG$78"}</definedName>
    <definedName name="RDTEA" hidden="1">{"'Quadro'!$A$4:$BG$78"}</definedName>
    <definedName name="re">#REF!</definedName>
    <definedName name="reagent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juste">#REF!</definedName>
    <definedName name="Real" localSheetId="4">([0]!PeriodoInReal*(#REF!&gt;0))*[0]!PeriodoInPlanejado</definedName>
    <definedName name="Real" localSheetId="5">([0]!PeriodoInReal*(#REF!&gt;0))*[0]!PeriodoInPlanejado</definedName>
    <definedName name="Real" localSheetId="2">([0]!PeriodoInReal*(#REF!&gt;0))*[0]!PeriodoInPlanejado</definedName>
    <definedName name="Real" localSheetId="25">([0]!PeriodoInReal*(#REF!&gt;0))*[0]!PeriodoInPlanejado</definedName>
    <definedName name="Real" localSheetId="16">([0]!PeriodoInReal*(#REF!&gt;0))*[0]!PeriodoInPlanejado</definedName>
    <definedName name="Real" localSheetId="14">([0]!PeriodoInReal*(#REF!&gt;0))*[0]!PeriodoInPlanejado</definedName>
    <definedName name="Real" localSheetId="13">([0]!PeriodoInReal*(#REF!&gt;0))*[0]!PeriodoInPlanejado</definedName>
    <definedName name="Real" localSheetId="11">([0]!PeriodoInReal*(#REF!&gt;0))*[0]!PeriodoInPlanejado</definedName>
    <definedName name="Real" localSheetId="10">([0]!PeriodoInReal*(#REF!&gt;0))*[0]!PeriodoInPlanejado</definedName>
    <definedName name="Real" localSheetId="9">([0]!PeriodoInReal*(#REF!&gt;0))*[0]!PeriodoInPlanejado</definedName>
    <definedName name="Real" localSheetId="8">([0]!PeriodoInReal*(#REF!&gt;0))*[0]!PeriodoInPlanejado</definedName>
    <definedName name="Real" localSheetId="7">([0]!PeriodoInReal*(#REF!&gt;0))*[0]!PeriodoInPlanejado</definedName>
    <definedName name="Real" localSheetId="33">([0]!PeriodoInReal*(#REF!&gt;0))*[0]!PeriodoInPlanejado</definedName>
    <definedName name="Real" localSheetId="32">([0]!PeriodoInReal*(#REF!&gt;0))*[0]!PeriodoInPlanejado</definedName>
    <definedName name="Real" localSheetId="31">([0]!PeriodoInReal*(#REF!&gt;0))*[0]!PeriodoInPlanejado</definedName>
    <definedName name="Real" localSheetId="29">([0]!PeriodoInReal*(#REF!&gt;0))*[0]!PeriodoInPlanejado</definedName>
    <definedName name="Real" localSheetId="28">([0]!PeriodoInReal*(#REF!&gt;0))*[0]!PeriodoInPlanejado</definedName>
    <definedName name="Real" localSheetId="27">([0]!PeriodoInReal*(#REF!&gt;0))*[0]!PeriodoInPlanejado</definedName>
    <definedName name="Real" localSheetId="24">([0]!PeriodoInReal*(#REF!&gt;0))*[0]!PeriodoInPlanejado</definedName>
    <definedName name="Real" localSheetId="26">(PeriodoInReal*(#REF!&gt;0))*PeriodoInPlanejado</definedName>
    <definedName name="Real" localSheetId="23">([0]!PeriodoInReal*(#REF!&gt;0))*[0]!PeriodoInPlanejado</definedName>
    <definedName name="Real" localSheetId="22">([0]!PeriodoInReal*(#REF!&gt;0))*[0]!PeriodoInPlanejado</definedName>
    <definedName name="Real" localSheetId="19">([0]!PeriodoInReal*(#REF!&gt;0))*[0]!PeriodoInPlanejado</definedName>
    <definedName name="Real" localSheetId="21">([0]!PeriodoInReal*(#REF!&gt;0))*[0]!PeriodoInPlanejado</definedName>
    <definedName name="Real" localSheetId="20">([0]!PeriodoInReal*(#REF!&gt;0))*[0]!PeriodoInPlanejado</definedName>
    <definedName name="Real" localSheetId="18">([0]!PeriodoInReal*(#REF!&gt;0))*[0]!PeriodoInPlanejado</definedName>
    <definedName name="Real" localSheetId="17">([0]!PeriodoInReal*(#REF!&gt;0))*[0]!PeriodoInPlanejado</definedName>
    <definedName name="Real" localSheetId="15">([0]!PeriodoInReal*(#REF!&gt;0))*[0]!PeriodoInPlanejado</definedName>
    <definedName name="Real" localSheetId="12">([0]!PeriodoInReal*(#REF!&gt;0))*[0]!PeriodoInPlanejado</definedName>
    <definedName name="Real" localSheetId="38">([0]!PeriodoInReal*(#REF!&gt;0))*[0]!PeriodoInPlanejado</definedName>
    <definedName name="Real" localSheetId="37">([0]!PeriodoInReal*(#REF!&gt;0))*[0]!PeriodoInPlanejado</definedName>
    <definedName name="Real" localSheetId="36">([0]!PeriodoInReal*(#REF!&gt;0))*[0]!PeriodoInPlanejado</definedName>
    <definedName name="Real" localSheetId="34">([0]!PeriodoInReal*(#REF!&gt;0))*[0]!PeriodoInPlanejado</definedName>
    <definedName name="Real" localSheetId="35">([0]!PeriodoInReal*(#REF!&gt;0))*[0]!PeriodoInPlanejado</definedName>
    <definedName name="Real" localSheetId="30">([0]!PeriodoInReal*(#REF!&gt;0))*[0]!PeriodoInPlanejado</definedName>
    <definedName name="Real" localSheetId="1">(PeriodoInReal*(#REF!&gt;0))*PeriodoInPlanejado</definedName>
    <definedName name="Real">(PeriodoInReal*(#REF!&gt;0))*PeriodoInPlanejado</definedName>
    <definedName name="RealPosterior" localSheetId="4">[0]!PeriodoInReal*(#REF!&gt;0)</definedName>
    <definedName name="RealPosterior" localSheetId="5">[0]!PeriodoInReal*(#REF!&gt;0)</definedName>
    <definedName name="RealPosterior" localSheetId="2">[0]!PeriodoInReal*(#REF!&gt;0)</definedName>
    <definedName name="RealPosterior" localSheetId="25">[0]!PeriodoInReal*(#REF!&gt;0)</definedName>
    <definedName name="RealPosterior" localSheetId="16">[0]!PeriodoInReal*(#REF!&gt;0)</definedName>
    <definedName name="RealPosterior" localSheetId="14">[0]!PeriodoInReal*(#REF!&gt;0)</definedName>
    <definedName name="RealPosterior" localSheetId="13">[0]!PeriodoInReal*(#REF!&gt;0)</definedName>
    <definedName name="RealPosterior" localSheetId="11">[0]!PeriodoInReal*(#REF!&gt;0)</definedName>
    <definedName name="RealPosterior" localSheetId="10">[0]!PeriodoInReal*(#REF!&gt;0)</definedName>
    <definedName name="RealPosterior" localSheetId="9">[0]!PeriodoInReal*(#REF!&gt;0)</definedName>
    <definedName name="RealPosterior" localSheetId="8">[0]!PeriodoInReal*(#REF!&gt;0)</definedName>
    <definedName name="RealPosterior" localSheetId="7">[0]!PeriodoInReal*(#REF!&gt;0)</definedName>
    <definedName name="RealPosterior" localSheetId="33">[0]!PeriodoInReal*(#REF!&gt;0)</definedName>
    <definedName name="RealPosterior" localSheetId="32">[0]!PeriodoInReal*(#REF!&gt;0)</definedName>
    <definedName name="RealPosterior" localSheetId="31">[0]!PeriodoInReal*(#REF!&gt;0)</definedName>
    <definedName name="RealPosterior" localSheetId="29">[0]!PeriodoInReal*(#REF!&gt;0)</definedName>
    <definedName name="RealPosterior" localSheetId="28">[0]!PeriodoInReal*(#REF!&gt;0)</definedName>
    <definedName name="RealPosterior" localSheetId="27">[0]!PeriodoInReal*(#REF!&gt;0)</definedName>
    <definedName name="RealPosterior" localSheetId="24">[0]!PeriodoInReal*(#REF!&gt;0)</definedName>
    <definedName name="RealPosterior" localSheetId="26">PeriodoInReal*(#REF!&gt;0)</definedName>
    <definedName name="RealPosterior" localSheetId="23">[0]!PeriodoInReal*(#REF!&gt;0)</definedName>
    <definedName name="RealPosterior" localSheetId="22">[0]!PeriodoInReal*(#REF!&gt;0)</definedName>
    <definedName name="RealPosterior" localSheetId="19">[0]!PeriodoInReal*(#REF!&gt;0)</definedName>
    <definedName name="RealPosterior" localSheetId="21">[0]!PeriodoInReal*(#REF!&gt;0)</definedName>
    <definedName name="RealPosterior" localSheetId="20">[0]!PeriodoInReal*(#REF!&gt;0)</definedName>
    <definedName name="RealPosterior" localSheetId="18">[0]!PeriodoInReal*(#REF!&gt;0)</definedName>
    <definedName name="RealPosterior" localSheetId="17">[0]!PeriodoInReal*(#REF!&gt;0)</definedName>
    <definedName name="RealPosterior" localSheetId="15">[0]!PeriodoInReal*(#REF!&gt;0)</definedName>
    <definedName name="RealPosterior" localSheetId="12">[0]!PeriodoInReal*(#REF!&gt;0)</definedName>
    <definedName name="RealPosterior" localSheetId="38">[0]!PeriodoInReal*(#REF!&gt;0)</definedName>
    <definedName name="RealPosterior" localSheetId="37">[0]!PeriodoInReal*(#REF!&gt;0)</definedName>
    <definedName name="RealPosterior" localSheetId="36">[0]!PeriodoInReal*(#REF!&gt;0)</definedName>
    <definedName name="RealPosterior" localSheetId="34">[0]!PeriodoInReal*(#REF!&gt;0)</definedName>
    <definedName name="RealPosterior" localSheetId="35">[0]!PeriodoInReal*(#REF!&gt;0)</definedName>
    <definedName name="RealPosterior" localSheetId="30">[0]!PeriodoInReal*(#REF!&gt;0)</definedName>
    <definedName name="RealPosterior" localSheetId="1">PeriodoInReal*(#REF!&gt;0)</definedName>
    <definedName name="RealPosterior">PeriodoInReal*(#REF!&gt;0)</definedName>
    <definedName name="rec">#REF!</definedName>
    <definedName name="RECALCULA">#REF!</definedName>
    <definedName name="RECAP" localSheetId="4" hidden="1">{#N/A,#N/A,FALSE,"Cronograma";#N/A,#N/A,FALSE,"Cronogr. 2"}</definedName>
    <definedName name="RECAP" localSheetId="5" hidden="1">{#N/A,#N/A,FALSE,"Cronograma";#N/A,#N/A,FALSE,"Cronogr. 2"}</definedName>
    <definedName name="RECAP" localSheetId="2" hidden="1">{#N/A,#N/A,FALSE,"Cronograma";#N/A,#N/A,FALSE,"Cronogr. 2"}</definedName>
    <definedName name="RECAP" localSheetId="25" hidden="1">{#N/A,#N/A,FALSE,"Cronograma";#N/A,#N/A,FALSE,"Cronogr. 2"}</definedName>
    <definedName name="RECAP" localSheetId="16" hidden="1">{#N/A,#N/A,FALSE,"Cronograma";#N/A,#N/A,FALSE,"Cronogr. 2"}</definedName>
    <definedName name="RECAP" localSheetId="14" hidden="1">{#N/A,#N/A,FALSE,"Cronograma";#N/A,#N/A,FALSE,"Cronogr. 2"}</definedName>
    <definedName name="RECAP" localSheetId="13" hidden="1">{#N/A,#N/A,FALSE,"Cronograma";#N/A,#N/A,FALSE,"Cronogr. 2"}</definedName>
    <definedName name="RECAP" localSheetId="11" hidden="1">{#N/A,#N/A,FALSE,"Cronograma";#N/A,#N/A,FALSE,"Cronogr. 2"}</definedName>
    <definedName name="RECAP" localSheetId="10" hidden="1">{#N/A,#N/A,FALSE,"Cronograma";#N/A,#N/A,FALSE,"Cronogr. 2"}</definedName>
    <definedName name="RECAP" localSheetId="9" hidden="1">{#N/A,#N/A,FALSE,"Cronograma";#N/A,#N/A,FALSE,"Cronogr. 2"}</definedName>
    <definedName name="RECAP" localSheetId="8" hidden="1">{#N/A,#N/A,FALSE,"Cronograma";#N/A,#N/A,FALSE,"Cronogr. 2"}</definedName>
    <definedName name="RECAP" localSheetId="7" hidden="1">{#N/A,#N/A,FALSE,"Cronograma";#N/A,#N/A,FALSE,"Cronogr. 2"}</definedName>
    <definedName name="RECAP" localSheetId="33" hidden="1">{#N/A,#N/A,FALSE,"Cronograma";#N/A,#N/A,FALSE,"Cronogr. 2"}</definedName>
    <definedName name="RECAP" localSheetId="32" hidden="1">{#N/A,#N/A,FALSE,"Cronograma";#N/A,#N/A,FALSE,"Cronogr. 2"}</definedName>
    <definedName name="RECAP" localSheetId="31" hidden="1">{#N/A,#N/A,FALSE,"Cronograma";#N/A,#N/A,FALSE,"Cronogr. 2"}</definedName>
    <definedName name="RECAP" localSheetId="29" hidden="1">{#N/A,#N/A,FALSE,"Cronograma";#N/A,#N/A,FALSE,"Cronogr. 2"}</definedName>
    <definedName name="RECAP" localSheetId="28" hidden="1">{#N/A,#N/A,FALSE,"Cronograma";#N/A,#N/A,FALSE,"Cronogr. 2"}</definedName>
    <definedName name="RECAP" localSheetId="27" hidden="1">{#N/A,#N/A,FALSE,"Cronograma";#N/A,#N/A,FALSE,"Cronogr. 2"}</definedName>
    <definedName name="RECAP" localSheetId="24" hidden="1">{#N/A,#N/A,FALSE,"Cronograma";#N/A,#N/A,FALSE,"Cronogr. 2"}</definedName>
    <definedName name="RECAP" localSheetId="26" hidden="1">{#N/A,#N/A,FALSE,"Cronograma";#N/A,#N/A,FALSE,"Cronogr. 2"}</definedName>
    <definedName name="RECAP" localSheetId="23" hidden="1">{#N/A,#N/A,FALSE,"Cronograma";#N/A,#N/A,FALSE,"Cronogr. 2"}</definedName>
    <definedName name="RECAP" localSheetId="22" hidden="1">{#N/A,#N/A,FALSE,"Cronograma";#N/A,#N/A,FALSE,"Cronogr. 2"}</definedName>
    <definedName name="RECAP" localSheetId="19" hidden="1">{#N/A,#N/A,FALSE,"Cronograma";#N/A,#N/A,FALSE,"Cronogr. 2"}</definedName>
    <definedName name="RECAP" localSheetId="21" hidden="1">{#N/A,#N/A,FALSE,"Cronograma";#N/A,#N/A,FALSE,"Cronogr. 2"}</definedName>
    <definedName name="RECAP" localSheetId="20" hidden="1">{#N/A,#N/A,FALSE,"Cronograma";#N/A,#N/A,FALSE,"Cronogr. 2"}</definedName>
    <definedName name="RECAP" localSheetId="18" hidden="1">{#N/A,#N/A,FALSE,"Cronograma";#N/A,#N/A,FALSE,"Cronogr. 2"}</definedName>
    <definedName name="RECAP" localSheetId="17" hidden="1">{#N/A,#N/A,FALSE,"Cronograma";#N/A,#N/A,FALSE,"Cronogr. 2"}</definedName>
    <definedName name="RECAP" localSheetId="15" hidden="1">{#N/A,#N/A,FALSE,"Cronograma";#N/A,#N/A,FALSE,"Cronogr. 2"}</definedName>
    <definedName name="RECAP" localSheetId="12" hidden="1">{#N/A,#N/A,FALSE,"Cronograma";#N/A,#N/A,FALSE,"Cronogr. 2"}</definedName>
    <definedName name="RECAP" localSheetId="38" hidden="1">{#N/A,#N/A,FALSE,"Cronograma";#N/A,#N/A,FALSE,"Cronogr. 2"}</definedName>
    <definedName name="RECAP" localSheetId="37" hidden="1">{#N/A,#N/A,FALSE,"Cronograma";#N/A,#N/A,FALSE,"Cronogr. 2"}</definedName>
    <definedName name="RECAP" localSheetId="36" hidden="1">{#N/A,#N/A,FALSE,"Cronograma";#N/A,#N/A,FALSE,"Cronogr. 2"}</definedName>
    <definedName name="RECAP" localSheetId="34" hidden="1">{#N/A,#N/A,FALSE,"Cronograma";#N/A,#N/A,FALSE,"Cronogr. 2"}</definedName>
    <definedName name="RECAP" localSheetId="35" hidden="1">{#N/A,#N/A,FALSE,"Cronograma";#N/A,#N/A,FALSE,"Cronogr. 2"}</definedName>
    <definedName name="RECAP" localSheetId="30" hidden="1">{#N/A,#N/A,FALSE,"Cronograma";#N/A,#N/A,FALSE,"Cronogr. 2"}</definedName>
    <definedName name="RECAP" localSheetId="1" hidden="1">{#N/A,#N/A,FALSE,"Cronograma";#N/A,#N/A,FALSE,"Cronogr. 2"}</definedName>
    <definedName name="RECAP" hidden="1">{#N/A,#N/A,FALSE,"Cronograma";#N/A,#N/A,FALSE,"Cronogr. 2"}</definedName>
    <definedName name="receita">#REF!</definedName>
    <definedName name="RECICLAGEM">#REF!</definedName>
    <definedName name="reconc">#REF!</definedName>
    <definedName name="RecursoA_MOD_CTL" localSheetId="25">[29]CHK!$AJ$8:$AM$62</definedName>
    <definedName name="RecursoA_MOD_CTL" localSheetId="16">[29]CHK!$AJ$8:$AM$62</definedName>
    <definedName name="RecursoA_MOD_CTL" localSheetId="14">[29]CHK!$AJ$8:$AM$62</definedName>
    <definedName name="RecursoA_MOD_CTL" localSheetId="13">[29]CHK!$AJ$8:$AM$62</definedName>
    <definedName name="RecursoA_MOD_CTL" localSheetId="11">[29]CHK!$AJ$8:$AM$62</definedName>
    <definedName name="RecursoA_MOD_CTL" localSheetId="10">[29]CHK!$AJ$8:$AM$62</definedName>
    <definedName name="RecursoA_MOD_CTL" localSheetId="9">[29]CHK!$AJ$8:$AM$62</definedName>
    <definedName name="RecursoA_MOD_CTL" localSheetId="8">[29]CHK!$AJ$8:$AM$62</definedName>
    <definedName name="RecursoA_MOD_CTL" localSheetId="7">[29]CHK!$AJ$8:$AM$62</definedName>
    <definedName name="RecursoA_MOD_CTL" localSheetId="33">[29]CHK!$AJ$8:$AM$62</definedName>
    <definedName name="RecursoA_MOD_CTL" localSheetId="32">[29]CHK!$AJ$8:$AM$62</definedName>
    <definedName name="RecursoA_MOD_CTL" localSheetId="31">[29]CHK!$AJ$8:$AM$62</definedName>
    <definedName name="RecursoA_MOD_CTL" localSheetId="29">[29]CHK!$AJ$8:$AM$62</definedName>
    <definedName name="RecursoA_MOD_CTL" localSheetId="28">[29]CHK!$AJ$8:$AM$62</definedName>
    <definedName name="RecursoA_MOD_CTL" localSheetId="27">[29]CHK!$AJ$8:$AM$62</definedName>
    <definedName name="RecursoA_MOD_CTL" localSheetId="24">[29]CHK!$AJ$8:$AM$62</definedName>
    <definedName name="RecursoA_MOD_CTL" localSheetId="26">[29]CHK!$AJ$8:$AM$62</definedName>
    <definedName name="RecursoA_MOD_CTL" localSheetId="23">[29]CHK!$AJ$8:$AM$62</definedName>
    <definedName name="RecursoA_MOD_CTL" localSheetId="22">[29]CHK!$AJ$8:$AM$62</definedName>
    <definedName name="RecursoA_MOD_CTL" localSheetId="19">[29]CHK!$AJ$8:$AM$62</definedName>
    <definedName name="RecursoA_MOD_CTL" localSheetId="21">[29]CHK!$AJ$8:$AM$62</definedName>
    <definedName name="RecursoA_MOD_CTL" localSheetId="20">[29]CHK!$AJ$8:$AM$62</definedName>
    <definedName name="RecursoA_MOD_CTL" localSheetId="18">[29]CHK!$AJ$8:$AM$62</definedName>
    <definedName name="RecursoA_MOD_CTL" localSheetId="17">[29]CHK!$AJ$8:$AM$62</definedName>
    <definedName name="RecursoA_MOD_CTL" localSheetId="15">[29]CHK!$AJ$8:$AM$62</definedName>
    <definedName name="RecursoA_MOD_CTL" localSheetId="12">[29]CHK!$AJ$8:$AM$62</definedName>
    <definedName name="RecursoA_MOD_CTL" localSheetId="38">[29]CHK!$AJ$8:$AM$62</definedName>
    <definedName name="RecursoA_MOD_CTL" localSheetId="37">[29]CHK!$AJ$8:$AM$62</definedName>
    <definedName name="RecursoA_MOD_CTL" localSheetId="36">[29]CHK!$AJ$8:$AM$62</definedName>
    <definedName name="RecursoA_MOD_CTL" localSheetId="34">[29]CHK!$AJ$8:$AM$62</definedName>
    <definedName name="RecursoA_MOD_CTL" localSheetId="35">[29]CHK!$AJ$8:$AM$62</definedName>
    <definedName name="RecursoA_MOD_CTL" localSheetId="30">[29]CHK!$AJ$8:$AM$62</definedName>
    <definedName name="RecursoA_MOD_CTL">[30]CHK!$AJ$8:$AM$62</definedName>
    <definedName name="RecursoA_MOI_CTL" localSheetId="25">[29]CHK!$AR$8:$AU$62</definedName>
    <definedName name="RecursoA_MOI_CTL" localSheetId="16">[29]CHK!$AR$8:$AU$62</definedName>
    <definedName name="RecursoA_MOI_CTL" localSheetId="14">[29]CHK!$AR$8:$AU$62</definedName>
    <definedName name="RecursoA_MOI_CTL" localSheetId="13">[29]CHK!$AR$8:$AU$62</definedName>
    <definedName name="RecursoA_MOI_CTL" localSheetId="11">[29]CHK!$AR$8:$AU$62</definedName>
    <definedName name="RecursoA_MOI_CTL" localSheetId="10">[29]CHK!$AR$8:$AU$62</definedName>
    <definedName name="RecursoA_MOI_CTL" localSheetId="9">[29]CHK!$AR$8:$AU$62</definedName>
    <definedName name="RecursoA_MOI_CTL" localSheetId="8">[29]CHK!$AR$8:$AU$62</definedName>
    <definedName name="RecursoA_MOI_CTL" localSheetId="7">[29]CHK!$AR$8:$AU$62</definedName>
    <definedName name="RecursoA_MOI_CTL" localSheetId="33">[29]CHK!$AR$8:$AU$62</definedName>
    <definedName name="RecursoA_MOI_CTL" localSheetId="32">[29]CHK!$AR$8:$AU$62</definedName>
    <definedName name="RecursoA_MOI_CTL" localSheetId="31">[29]CHK!$AR$8:$AU$62</definedName>
    <definedName name="RecursoA_MOI_CTL" localSheetId="29">[29]CHK!$AR$8:$AU$62</definedName>
    <definedName name="RecursoA_MOI_CTL" localSheetId="28">[29]CHK!$AR$8:$AU$62</definedName>
    <definedName name="RecursoA_MOI_CTL" localSheetId="27">[29]CHK!$AR$8:$AU$62</definedName>
    <definedName name="RecursoA_MOI_CTL" localSheetId="24">[29]CHK!$AR$8:$AU$62</definedName>
    <definedName name="RecursoA_MOI_CTL" localSheetId="26">[29]CHK!$AR$8:$AU$62</definedName>
    <definedName name="RecursoA_MOI_CTL" localSheetId="23">[29]CHK!$AR$8:$AU$62</definedName>
    <definedName name="RecursoA_MOI_CTL" localSheetId="22">[29]CHK!$AR$8:$AU$62</definedName>
    <definedName name="RecursoA_MOI_CTL" localSheetId="19">[29]CHK!$AR$8:$AU$62</definedName>
    <definedName name="RecursoA_MOI_CTL" localSheetId="21">[29]CHK!$AR$8:$AU$62</definedName>
    <definedName name="RecursoA_MOI_CTL" localSheetId="20">[29]CHK!$AR$8:$AU$62</definedName>
    <definedName name="RecursoA_MOI_CTL" localSheetId="18">[29]CHK!$AR$8:$AU$62</definedName>
    <definedName name="RecursoA_MOI_CTL" localSheetId="17">[29]CHK!$AR$8:$AU$62</definedName>
    <definedName name="RecursoA_MOI_CTL" localSheetId="15">[29]CHK!$AR$8:$AU$62</definedName>
    <definedName name="RecursoA_MOI_CTL" localSheetId="12">[29]CHK!$AR$8:$AU$62</definedName>
    <definedName name="RecursoA_MOI_CTL" localSheetId="38">[29]CHK!$AR$8:$AU$62</definedName>
    <definedName name="RecursoA_MOI_CTL" localSheetId="37">[29]CHK!$AR$8:$AU$62</definedName>
    <definedName name="RecursoA_MOI_CTL" localSheetId="36">[29]CHK!$AR$8:$AU$62</definedName>
    <definedName name="RecursoA_MOI_CTL" localSheetId="34">[29]CHK!$AR$8:$AU$62</definedName>
    <definedName name="RecursoA_MOI_CTL" localSheetId="35">[29]CHK!$AR$8:$AU$62</definedName>
    <definedName name="RecursoA_MOI_CTL" localSheetId="30">[29]CHK!$AR$8:$AU$62</definedName>
    <definedName name="RecursoA_MOI_CTL">[30]CHK!$AR$8:$AU$62</definedName>
    <definedName name="RecursoAA_MOD_CTL">#REF!</definedName>
    <definedName name="RecursoAA_MOI_CTL">#REF!</definedName>
    <definedName name="RecursoB_MOD_CTL">#REF!</definedName>
    <definedName name="RecursoB_MOI_CTL">#REF!</definedName>
    <definedName name="RecursosA_MOD" localSheetId="25">[29]CHK!$J$8:$M$63</definedName>
    <definedName name="RecursosA_MOD" localSheetId="16">[29]CHK!$J$8:$M$63</definedName>
    <definedName name="RecursosA_MOD" localSheetId="14">[29]CHK!$J$8:$M$63</definedName>
    <definedName name="RecursosA_MOD" localSheetId="13">[29]CHK!$J$8:$M$63</definedName>
    <definedName name="RecursosA_MOD" localSheetId="11">[29]CHK!$J$8:$M$63</definedName>
    <definedName name="RecursosA_MOD" localSheetId="10">[29]CHK!$J$8:$M$63</definedName>
    <definedName name="RecursosA_MOD" localSheetId="9">[29]CHK!$J$8:$M$63</definedName>
    <definedName name="RecursosA_MOD" localSheetId="8">[29]CHK!$J$8:$M$63</definedName>
    <definedName name="RecursosA_MOD" localSheetId="7">[29]CHK!$J$8:$M$63</definedName>
    <definedName name="RecursosA_MOD" localSheetId="33">[29]CHK!$J$8:$M$63</definedName>
    <definedName name="RecursosA_MOD" localSheetId="32">[29]CHK!$J$8:$M$63</definedName>
    <definedName name="RecursosA_MOD" localSheetId="31">[29]CHK!$J$8:$M$63</definedName>
    <definedName name="RecursosA_MOD" localSheetId="29">[29]CHK!$J$8:$M$63</definedName>
    <definedName name="RecursosA_MOD" localSheetId="28">[29]CHK!$J$8:$M$63</definedName>
    <definedName name="RecursosA_MOD" localSheetId="27">[29]CHK!$J$8:$M$63</definedName>
    <definedName name="RecursosA_MOD" localSheetId="24">[29]CHK!$J$8:$M$63</definedName>
    <definedName name="RecursosA_MOD" localSheetId="26">[29]CHK!$J$8:$M$63</definedName>
    <definedName name="RecursosA_MOD" localSheetId="23">[29]CHK!$J$8:$M$63</definedName>
    <definedName name="RecursosA_MOD" localSheetId="22">[29]CHK!$J$8:$M$63</definedName>
    <definedName name="RecursosA_MOD" localSheetId="19">[29]CHK!$J$8:$M$63</definedName>
    <definedName name="RecursosA_MOD" localSheetId="21">[29]CHK!$J$8:$M$63</definedName>
    <definedName name="RecursosA_MOD" localSheetId="20">[29]CHK!$J$8:$M$63</definedName>
    <definedName name="RecursosA_MOD" localSheetId="18">[29]CHK!$J$8:$M$63</definedName>
    <definedName name="RecursosA_MOD" localSheetId="17">[29]CHK!$J$8:$M$63</definedName>
    <definedName name="RecursosA_MOD" localSheetId="15">[29]CHK!$J$8:$M$63</definedName>
    <definedName name="RecursosA_MOD" localSheetId="12">[29]CHK!$J$8:$M$63</definedName>
    <definedName name="RecursosA_MOD" localSheetId="38">[29]CHK!$J$8:$M$63</definedName>
    <definedName name="RecursosA_MOD" localSheetId="37">[29]CHK!$J$8:$M$63</definedName>
    <definedName name="RecursosA_MOD" localSheetId="36">[29]CHK!$J$8:$M$63</definedName>
    <definedName name="RecursosA_MOD" localSheetId="34">[29]CHK!$J$8:$M$63</definedName>
    <definedName name="RecursosA_MOD" localSheetId="35">[29]CHK!$J$8:$M$63</definedName>
    <definedName name="RecursosA_MOD" localSheetId="30">[29]CHK!$J$8:$M$63</definedName>
    <definedName name="RecursosA_MOD">[30]CHK!$J$8:$M$63</definedName>
    <definedName name="RecursosA_MODRealizado" localSheetId="1">#REF!</definedName>
    <definedName name="RecursosA_MODRealizado">[24]CHK!$I$254:$L$309</definedName>
    <definedName name="RecursosA_MOI" localSheetId="25">[29]CHK!$R$8:$U$62</definedName>
    <definedName name="RecursosA_MOI" localSheetId="16">[29]CHK!$R$8:$U$62</definedName>
    <definedName name="RecursosA_MOI" localSheetId="14">[29]CHK!$R$8:$U$62</definedName>
    <definedName name="RecursosA_MOI" localSheetId="13">[29]CHK!$R$8:$U$62</definedName>
    <definedName name="RecursosA_MOI" localSheetId="11">[29]CHK!$R$8:$U$62</definedName>
    <definedName name="RecursosA_MOI" localSheetId="10">[29]CHK!$R$8:$U$62</definedName>
    <definedName name="RecursosA_MOI" localSheetId="9">[29]CHK!$R$8:$U$62</definedName>
    <definedName name="RecursosA_MOI" localSheetId="8">[29]CHK!$R$8:$U$62</definedName>
    <definedName name="RecursosA_MOI" localSheetId="7">[29]CHK!$R$8:$U$62</definedName>
    <definedName name="RecursosA_MOI" localSheetId="33">[29]CHK!$R$8:$U$62</definedName>
    <definedName name="RecursosA_MOI" localSheetId="32">[29]CHK!$R$8:$U$62</definedName>
    <definedName name="RecursosA_MOI" localSheetId="31">[29]CHK!$R$8:$U$62</definedName>
    <definedName name="RecursosA_MOI" localSheetId="29">[29]CHK!$R$8:$U$62</definedName>
    <definedName name="RecursosA_MOI" localSheetId="28">[29]CHK!$R$8:$U$62</definedName>
    <definedName name="RecursosA_MOI" localSheetId="27">[29]CHK!$R$8:$U$62</definedName>
    <definedName name="RecursosA_MOI" localSheetId="24">[29]CHK!$R$8:$U$62</definedName>
    <definedName name="RecursosA_MOI" localSheetId="26">[29]CHK!$R$8:$U$62</definedName>
    <definedName name="RecursosA_MOI" localSheetId="23">[29]CHK!$R$8:$U$62</definedName>
    <definedName name="RecursosA_MOI" localSheetId="22">[29]CHK!$R$8:$U$62</definedName>
    <definedName name="RecursosA_MOI" localSheetId="19">[29]CHK!$R$8:$U$62</definedName>
    <definedName name="RecursosA_MOI" localSheetId="21">[29]CHK!$R$8:$U$62</definedName>
    <definedName name="RecursosA_MOI" localSheetId="20">[29]CHK!$R$8:$U$62</definedName>
    <definedName name="RecursosA_MOI" localSheetId="18">[29]CHK!$R$8:$U$62</definedName>
    <definedName name="RecursosA_MOI" localSheetId="17">[29]CHK!$R$8:$U$62</definedName>
    <definedName name="RecursosA_MOI" localSheetId="15">[29]CHK!$R$8:$U$62</definedName>
    <definedName name="RecursosA_MOI" localSheetId="12">[29]CHK!$R$8:$U$62</definedName>
    <definedName name="RecursosA_MOI" localSheetId="38">[29]CHK!$R$8:$U$62</definedName>
    <definedName name="RecursosA_MOI" localSheetId="37">[29]CHK!$R$8:$U$62</definedName>
    <definedName name="RecursosA_MOI" localSheetId="36">[29]CHK!$R$8:$U$62</definedName>
    <definedName name="RecursosA_MOI" localSheetId="34">[29]CHK!$R$8:$U$62</definedName>
    <definedName name="RecursosA_MOI" localSheetId="35">[29]CHK!$R$8:$U$62</definedName>
    <definedName name="RecursosA_MOI" localSheetId="30">[29]CHK!$R$8:$U$62</definedName>
    <definedName name="RecursosA_MOI">[30]CHK!$R$8:$U$62</definedName>
    <definedName name="RecursosA_MOIRealizado" localSheetId="1">#REF!</definedName>
    <definedName name="RecursosA_MOIRealizado">[24]CHK!$Q$254:$T$308</definedName>
    <definedName name="RecursosAA_MOD">#REF!</definedName>
    <definedName name="RecursosAA_MOI">#REF!</definedName>
    <definedName name="RecursosB_MOD">#REF!</definedName>
    <definedName name="RecursosB_MOI">#REF!</definedName>
    <definedName name="RecursosUS_MOD">#REF!</definedName>
    <definedName name="RecursosUS_MOI">#REF!</definedName>
    <definedName name="RedefiniçãodaÁreadeImpressão" localSheetId="4">OFFSET([0]!ImpressãoTotal,0,0,'CRONO BENS'!ÚltimaLinha)</definedName>
    <definedName name="RedefiniçãodaÁreadeImpressão" localSheetId="5">OFFSET([0]!ImpressãoTotal,0,0,'CRONO PROJETOS_TOPO'!ÚltimaLinha)</definedName>
    <definedName name="RedefiniçãodaÁreadeImpressão" localSheetId="2">OFFSET([0]!ImpressãoTotal,0,0,'CRONO SERV'!ÚltimaLinha)</definedName>
    <definedName name="RedefiniçãodaÁreadeImpressão" localSheetId="25">OFFSET([0]!ImpressãoTotal,0,0,'MC_SS 100'!ÚltimaLinha)</definedName>
    <definedName name="RedefiniçãodaÁreadeImpressão" localSheetId="16">OFFSET([0]!ImpressãoTotal,0,0,'MC_SS 148'!ÚltimaLinha)</definedName>
    <definedName name="RedefiniçãodaÁreadeImpressão" localSheetId="14">OFFSET([0]!ImpressãoTotal,0,0,'MC_SS 158'!ÚltimaLinha)</definedName>
    <definedName name="RedefiniçãodaÁreadeImpressão" localSheetId="13">OFFSET([0]!ImpressãoTotal,0,0,'MC_SS 160'!ÚltimaLinha)</definedName>
    <definedName name="RedefiniçãodaÁreadeImpressão" localSheetId="11">OFFSET([0]!ImpressãoTotal,0,0,'MC_SS 162'!ÚltimaLinha)</definedName>
    <definedName name="RedefiniçãodaÁreadeImpressão" localSheetId="10">OFFSET([0]!ImpressãoTotal,0,0,'MC_SS 166'!ÚltimaLinha)</definedName>
    <definedName name="RedefiniçãodaÁreadeImpressão" localSheetId="9">OFFSET([0]!ImpressãoTotal,0,0,'MC_SS 171'!ÚltimaLinha)</definedName>
    <definedName name="RedefiniçãodaÁreadeImpressão" localSheetId="8">OFFSET([0]!ImpressãoTotal,0,0,'MC_SS 172'!ÚltimaLinha)</definedName>
    <definedName name="RedefiniçãodaÁreadeImpressão" localSheetId="7">OFFSET([0]!ImpressãoTotal,0,0,'MC_SS 228'!ÚltimaLinha)</definedName>
    <definedName name="RedefiniçãodaÁreadeImpressão" localSheetId="33">OFFSET([0]!ImpressãoTotal,0,0,'MC_SS 74'!ÚltimaLinha)</definedName>
    <definedName name="RedefiniçãodaÁreadeImpressão" localSheetId="32">OFFSET([0]!ImpressãoTotal,0,0,'MC_SS 89'!ÚltimaLinha)</definedName>
    <definedName name="RedefiniçãodaÁreadeImpressão" localSheetId="31">OFFSET([0]!ImpressãoTotal,0,0,'MC_SS 94'!ÚltimaLinha)</definedName>
    <definedName name="RedefiniçãodaÁreadeImpressão" localSheetId="29">OFFSET([0]!ImpressãoTotal,0,0,'MC_SS 96'!ÚltimaLinha)</definedName>
    <definedName name="RedefiniçãodaÁreadeImpressão" localSheetId="28">OFFSET([0]!ImpressãoTotal,0,0,'MC_SS 97'!ÚltimaLinha)</definedName>
    <definedName name="RedefiniçãodaÁreadeImpressão" localSheetId="27">OFFSET([0]!ImpressãoTotal,0,0,'MC_SS 98'!ÚltimaLinha)</definedName>
    <definedName name="RedefiniçãodaÁreadeImpressão" localSheetId="24">OFFSET([0]!ImpressãoTotal,0,0,MC_SS_103!ÚltimaLinha)</definedName>
    <definedName name="RedefiniçãodaÁreadeImpressão" localSheetId="26">OFFSET(ImpressãoTotal,0,0,MC_SS_109!ÚltimaLinha)</definedName>
    <definedName name="RedefiniçãodaÁreadeImpressão" localSheetId="23">OFFSET([0]!ImpressãoTotal,0,0,MC_SS_110!ÚltimaLinha)</definedName>
    <definedName name="RedefiniçãodaÁreadeImpressão" localSheetId="22">OFFSET([0]!ImpressãoTotal,0,0,MC_SS_126!ÚltimaLinha)</definedName>
    <definedName name="RedefiniçãodaÁreadeImpressão" localSheetId="19">OFFSET([0]!ImpressãoTotal,0,0,MC_SS_132_2025!ÚltimaLinha)</definedName>
    <definedName name="RedefiniçãodaÁreadeImpressão" localSheetId="21">OFFSET([0]!ImpressãoTotal,0,0,MC_SS_132_2026!ÚltimaLinha)</definedName>
    <definedName name="RedefiniçãodaÁreadeImpressão" localSheetId="20">OFFSET([0]!ImpressãoTotal,0,0,MC_SS_133!ÚltimaLinha)</definedName>
    <definedName name="RedefiniçãodaÁreadeImpressão" localSheetId="18">OFFSET([0]!ImpressãoTotal,0,0,MC_SS_135!ÚltimaLinha)</definedName>
    <definedName name="RedefiniçãodaÁreadeImpressão" localSheetId="17">OFFSET([0]!ImpressãoTotal,0,0,MC_SS_136!ÚltimaLinha)</definedName>
    <definedName name="RedefiniçãodaÁreadeImpressão" localSheetId="15">OFFSET([0]!ImpressãoTotal,0,0,MC_SS_157!ÚltimaLinha)</definedName>
    <definedName name="RedefiniçãodaÁreadeImpressão" localSheetId="12">OFFSET([0]!ImpressãoTotal,0,0,MC_SS_160!ÚltimaLinha)</definedName>
    <definedName name="RedefiniçãodaÁreadeImpressão" localSheetId="38">OFFSET([0]!ImpressãoTotal,0,0,MC_SS_39!ÚltimaLinha)</definedName>
    <definedName name="RedefiniçãodaÁreadeImpressão" localSheetId="37">OFFSET([0]!ImpressãoTotal,0,0,MC_SS_44!ÚltimaLinha)</definedName>
    <definedName name="RedefiniçãodaÁreadeImpressão" localSheetId="36">OFFSET([0]!ImpressãoTotal,0,0,MC_SS_45!ÚltimaLinha)</definedName>
    <definedName name="RedefiniçãodaÁreadeImpressão" localSheetId="34">OFFSET([0]!ImpressãoTotal,0,0,MC_SS_63!ÚltimaLinha)</definedName>
    <definedName name="RedefiniçãodaÁreadeImpressão" localSheetId="35">OFFSET([0]!ImpressãoTotal,0,0,MC_SS_66!ÚltimaLinha)</definedName>
    <definedName name="RedefiniçãodaÁreadeImpressão" localSheetId="30">OFFSET([0]!ImpressãoTotal,0,0,MC_SS_90!ÚltimaLinha)</definedName>
    <definedName name="RedefiniçãodaÁreadeImpressão" localSheetId="1">OFFSET(ImpressãoTotal,0,0,'RESUMO CRON FINANC'!ÚltimaLinha)</definedName>
    <definedName name="RedefiniçãodaÁreadeImpressão">OFFSET(ImpressãoTotal,0,0,ÚltimaLinha)</definedName>
    <definedName name="reducao">#REF!</definedName>
    <definedName name="REF">#REF!</definedName>
    <definedName name="REG">#REF!</definedName>
    <definedName name="REGULADORA">#REF!</definedName>
    <definedName name="REL" localSheetId="25" hidden="1">{#N/A,#N/A,TRUE,"Serviços"}</definedName>
    <definedName name="REL" localSheetId="16" hidden="1">{#N/A,#N/A,TRUE,"Serviços"}</definedName>
    <definedName name="REL" localSheetId="14" hidden="1">{#N/A,#N/A,TRUE,"Serviços"}</definedName>
    <definedName name="REL" localSheetId="13" hidden="1">{#N/A,#N/A,TRUE,"Serviços"}</definedName>
    <definedName name="REL" localSheetId="11" hidden="1">{#N/A,#N/A,TRUE,"Serviços"}</definedName>
    <definedName name="REL" localSheetId="10" hidden="1">{#N/A,#N/A,TRUE,"Serviços"}</definedName>
    <definedName name="REL" localSheetId="9" hidden="1">{#N/A,#N/A,TRUE,"Serviços"}</definedName>
    <definedName name="REL" localSheetId="8" hidden="1">{#N/A,#N/A,TRUE,"Serviços"}</definedName>
    <definedName name="REL" localSheetId="7" hidden="1">{#N/A,#N/A,TRUE,"Serviços"}</definedName>
    <definedName name="REL" localSheetId="33" hidden="1">{#N/A,#N/A,TRUE,"Serviços"}</definedName>
    <definedName name="REL" localSheetId="32" hidden="1">{#N/A,#N/A,TRUE,"Serviços"}</definedName>
    <definedName name="REL" localSheetId="31" hidden="1">{#N/A,#N/A,TRUE,"Serviços"}</definedName>
    <definedName name="REL" localSheetId="29" hidden="1">{#N/A,#N/A,TRUE,"Serviços"}</definedName>
    <definedName name="REL" localSheetId="28" hidden="1">{#N/A,#N/A,TRUE,"Serviços"}</definedName>
    <definedName name="REL" localSheetId="27" hidden="1">{#N/A,#N/A,TRUE,"Serviços"}</definedName>
    <definedName name="REL" localSheetId="24" hidden="1">{#N/A,#N/A,TRUE,"Serviços"}</definedName>
    <definedName name="REL" localSheetId="26" hidden="1">{#N/A,#N/A,TRUE,"Serviços"}</definedName>
    <definedName name="REL" localSheetId="23" hidden="1">{#N/A,#N/A,TRUE,"Serviços"}</definedName>
    <definedName name="REL" localSheetId="22" hidden="1">{#N/A,#N/A,TRUE,"Serviços"}</definedName>
    <definedName name="REL" localSheetId="19" hidden="1">{#N/A,#N/A,TRUE,"Serviços"}</definedName>
    <definedName name="REL" localSheetId="21" hidden="1">{#N/A,#N/A,TRUE,"Serviços"}</definedName>
    <definedName name="REL" localSheetId="20" hidden="1">{#N/A,#N/A,TRUE,"Serviços"}</definedName>
    <definedName name="REL" localSheetId="18" hidden="1">{#N/A,#N/A,TRUE,"Serviços"}</definedName>
    <definedName name="REL" localSheetId="17" hidden="1">{#N/A,#N/A,TRUE,"Serviços"}</definedName>
    <definedName name="REL" localSheetId="15" hidden="1">{#N/A,#N/A,TRUE,"Serviços"}</definedName>
    <definedName name="REL" localSheetId="12" hidden="1">{#N/A,#N/A,TRUE,"Serviços"}</definedName>
    <definedName name="REL" localSheetId="38" hidden="1">{#N/A,#N/A,TRUE,"Serviços"}</definedName>
    <definedName name="REL" localSheetId="37" hidden="1">{#N/A,#N/A,TRUE,"Serviços"}</definedName>
    <definedName name="REL" localSheetId="36" hidden="1">{#N/A,#N/A,TRUE,"Serviços"}</definedName>
    <definedName name="REL" localSheetId="34" hidden="1">{#N/A,#N/A,TRUE,"Serviços"}</definedName>
    <definedName name="REL" localSheetId="35" hidden="1">{#N/A,#N/A,TRUE,"Serviços"}</definedName>
    <definedName name="REL" localSheetId="30" hidden="1">{#N/A,#N/A,TRUE,"Serviços"}</definedName>
    <definedName name="REL" hidden="1">{#N/A,#N/A,TRUE,"Serviços"}</definedName>
    <definedName name="relator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ório_de_faturamento">#REF!</definedName>
    <definedName name="relatoriogerencial">#REF!</definedName>
    <definedName name="RELEQUIP">#REF!</definedName>
    <definedName name="RELMATPERM">#REF!</definedName>
    <definedName name="Rendimento">#REF!</definedName>
    <definedName name="REPLANILHAMENTO1">#REF!</definedName>
    <definedName name="REPORTS">#REF!</definedName>
    <definedName name="REQUISICAO">OFFSET(#REF!,0,0,COUNTA(#REF!)-1,1)</definedName>
    <definedName name="res">#REF!</definedName>
    <definedName name="RESETCOL">#N/A</definedName>
    <definedName name="RESFEC">#REF!</definedName>
    <definedName name="RESHH">#REF!</definedName>
    <definedName name="resultadorendimento">#REF!</definedName>
    <definedName name="RESUMDIV">#REF!</definedName>
    <definedName name="RESUMO">#N/A</definedName>
    <definedName name="Resumo1" localSheetId="25" hidden="1">{"'teste'!$B$2:$R$49"}</definedName>
    <definedName name="Resumo1" localSheetId="16" hidden="1">{"'teste'!$B$2:$R$49"}</definedName>
    <definedName name="Resumo1" localSheetId="14" hidden="1">{"'teste'!$B$2:$R$49"}</definedName>
    <definedName name="Resumo1" localSheetId="13" hidden="1">{"'teste'!$B$2:$R$49"}</definedName>
    <definedName name="Resumo1" localSheetId="11" hidden="1">{"'teste'!$B$2:$R$49"}</definedName>
    <definedName name="Resumo1" localSheetId="10" hidden="1">{"'teste'!$B$2:$R$49"}</definedName>
    <definedName name="Resumo1" localSheetId="9" hidden="1">{"'teste'!$B$2:$R$49"}</definedName>
    <definedName name="Resumo1" localSheetId="8" hidden="1">{"'teste'!$B$2:$R$49"}</definedName>
    <definedName name="Resumo1" localSheetId="7" hidden="1">{"'teste'!$B$2:$R$49"}</definedName>
    <definedName name="Resumo1" localSheetId="33" hidden="1">{"'teste'!$B$2:$R$49"}</definedName>
    <definedName name="Resumo1" localSheetId="32" hidden="1">{"'teste'!$B$2:$R$49"}</definedName>
    <definedName name="Resumo1" localSheetId="31" hidden="1">{"'teste'!$B$2:$R$49"}</definedName>
    <definedName name="Resumo1" localSheetId="29" hidden="1">{"'teste'!$B$2:$R$49"}</definedName>
    <definedName name="Resumo1" localSheetId="28" hidden="1">{"'teste'!$B$2:$R$49"}</definedName>
    <definedName name="Resumo1" localSheetId="27" hidden="1">{"'teste'!$B$2:$R$49"}</definedName>
    <definedName name="Resumo1" localSheetId="24" hidden="1">{"'teste'!$B$2:$R$49"}</definedName>
    <definedName name="Resumo1" localSheetId="26" hidden="1">{"'teste'!$B$2:$R$49"}</definedName>
    <definedName name="Resumo1" localSheetId="23" hidden="1">{"'teste'!$B$2:$R$49"}</definedName>
    <definedName name="Resumo1" localSheetId="22" hidden="1">{"'teste'!$B$2:$R$49"}</definedName>
    <definedName name="Resumo1" localSheetId="19" hidden="1">{"'teste'!$B$2:$R$49"}</definedName>
    <definedName name="Resumo1" localSheetId="21" hidden="1">{"'teste'!$B$2:$R$49"}</definedName>
    <definedName name="Resumo1" localSheetId="20" hidden="1">{"'teste'!$B$2:$R$49"}</definedName>
    <definedName name="Resumo1" localSheetId="18" hidden="1">{"'teste'!$B$2:$R$49"}</definedName>
    <definedName name="Resumo1" localSheetId="17" hidden="1">{"'teste'!$B$2:$R$49"}</definedName>
    <definedName name="Resumo1" localSheetId="15" hidden="1">{"'teste'!$B$2:$R$49"}</definedName>
    <definedName name="Resumo1" localSheetId="12" hidden="1">{"'teste'!$B$2:$R$49"}</definedName>
    <definedName name="Resumo1" localSheetId="38" hidden="1">{"'teste'!$B$2:$R$49"}</definedName>
    <definedName name="Resumo1" localSheetId="37" hidden="1">{"'teste'!$B$2:$R$49"}</definedName>
    <definedName name="Resumo1" localSheetId="36" hidden="1">{"'teste'!$B$2:$R$49"}</definedName>
    <definedName name="Resumo1" localSheetId="34" hidden="1">{"'teste'!$B$2:$R$49"}</definedName>
    <definedName name="Resumo1" localSheetId="35" hidden="1">{"'teste'!$B$2:$R$49"}</definedName>
    <definedName name="Resumo1" localSheetId="30" hidden="1">{"'teste'!$B$2:$R$49"}</definedName>
    <definedName name="Resumo1" hidden="1">{"'teste'!$B$2:$R$49"}</definedName>
    <definedName name="RESUMOT">#REF!</definedName>
    <definedName name="RET" localSheetId="25" hidden="1">{"'Quadro'!$A$4:$BG$78"}</definedName>
    <definedName name="RET" localSheetId="16" hidden="1">{"'Quadro'!$A$4:$BG$78"}</definedName>
    <definedName name="RET" localSheetId="14" hidden="1">{"'Quadro'!$A$4:$BG$78"}</definedName>
    <definedName name="RET" localSheetId="13" hidden="1">{"'Quadro'!$A$4:$BG$78"}</definedName>
    <definedName name="RET" localSheetId="11" hidden="1">{"'Quadro'!$A$4:$BG$78"}</definedName>
    <definedName name="RET" localSheetId="10" hidden="1">{"'Quadro'!$A$4:$BG$78"}</definedName>
    <definedName name="RET" localSheetId="9" hidden="1">{"'Quadro'!$A$4:$BG$78"}</definedName>
    <definedName name="RET" localSheetId="8" hidden="1">{"'Quadro'!$A$4:$BG$78"}</definedName>
    <definedName name="RET" localSheetId="7" hidden="1">{"'Quadro'!$A$4:$BG$78"}</definedName>
    <definedName name="RET" localSheetId="33" hidden="1">{"'Quadro'!$A$4:$BG$78"}</definedName>
    <definedName name="RET" localSheetId="32" hidden="1">{"'Quadro'!$A$4:$BG$78"}</definedName>
    <definedName name="RET" localSheetId="31" hidden="1">{"'Quadro'!$A$4:$BG$78"}</definedName>
    <definedName name="RET" localSheetId="29" hidden="1">{"'Quadro'!$A$4:$BG$78"}</definedName>
    <definedName name="RET" localSheetId="28" hidden="1">{"'Quadro'!$A$4:$BG$78"}</definedName>
    <definedName name="RET" localSheetId="27" hidden="1">{"'Quadro'!$A$4:$BG$78"}</definedName>
    <definedName name="RET" localSheetId="24" hidden="1">{"'Quadro'!$A$4:$BG$78"}</definedName>
    <definedName name="RET" localSheetId="26" hidden="1">{"'Quadro'!$A$4:$BG$78"}</definedName>
    <definedName name="RET" localSheetId="23" hidden="1">{"'Quadro'!$A$4:$BG$78"}</definedName>
    <definedName name="RET" localSheetId="22" hidden="1">{"'Quadro'!$A$4:$BG$78"}</definedName>
    <definedName name="RET" localSheetId="19" hidden="1">{"'Quadro'!$A$4:$BG$78"}</definedName>
    <definedName name="RET" localSheetId="21" hidden="1">{"'Quadro'!$A$4:$BG$78"}</definedName>
    <definedName name="RET" localSheetId="20" hidden="1">{"'Quadro'!$A$4:$BG$78"}</definedName>
    <definedName name="RET" localSheetId="18" hidden="1">{"'Quadro'!$A$4:$BG$78"}</definedName>
    <definedName name="RET" localSheetId="17" hidden="1">{"'Quadro'!$A$4:$BG$78"}</definedName>
    <definedName name="RET" localSheetId="15" hidden="1">{"'Quadro'!$A$4:$BG$78"}</definedName>
    <definedName name="RET" localSheetId="12" hidden="1">{"'Quadro'!$A$4:$BG$78"}</definedName>
    <definedName name="RET" localSheetId="38" hidden="1">{"'Quadro'!$A$4:$BG$78"}</definedName>
    <definedName name="RET" localSheetId="37" hidden="1">{"'Quadro'!$A$4:$BG$78"}</definedName>
    <definedName name="RET" localSheetId="36" hidden="1">{"'Quadro'!$A$4:$BG$78"}</definedName>
    <definedName name="RET" localSheetId="34" hidden="1">{"'Quadro'!$A$4:$BG$78"}</definedName>
    <definedName name="RET" localSheetId="35" hidden="1">{"'Quadro'!$A$4:$BG$78"}</definedName>
    <definedName name="RET" localSheetId="30" hidden="1">{"'Quadro'!$A$4:$BG$78"}</definedName>
    <definedName name="ret" localSheetId="1">#REF!</definedName>
    <definedName name="RET" hidden="1">{"'Quadro'!$A$4:$BG$78"}</definedName>
    <definedName name="reuyre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v">#REF!</definedName>
    <definedName name="REV.">#REF!</definedName>
    <definedName name="RevBy">#REF!</definedName>
    <definedName name="RevDate">#REF!</definedName>
    <definedName name="REVISÃO">#REF!</definedName>
    <definedName name="REVISÃO_GERAL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F">#N/A</definedName>
    <definedName name="RFTY" localSheetId="25" hidden="1">{"'Quadro'!$A$4:$BG$78"}</definedName>
    <definedName name="RFTY" localSheetId="16" hidden="1">{"'Quadro'!$A$4:$BG$78"}</definedName>
    <definedName name="RFTY" localSheetId="14" hidden="1">{"'Quadro'!$A$4:$BG$78"}</definedName>
    <definedName name="RFTY" localSheetId="13" hidden="1">{"'Quadro'!$A$4:$BG$78"}</definedName>
    <definedName name="RFTY" localSheetId="11" hidden="1">{"'Quadro'!$A$4:$BG$78"}</definedName>
    <definedName name="RFTY" localSheetId="10" hidden="1">{"'Quadro'!$A$4:$BG$78"}</definedName>
    <definedName name="RFTY" localSheetId="9" hidden="1">{"'Quadro'!$A$4:$BG$78"}</definedName>
    <definedName name="RFTY" localSheetId="8" hidden="1">{"'Quadro'!$A$4:$BG$78"}</definedName>
    <definedName name="RFTY" localSheetId="7" hidden="1">{"'Quadro'!$A$4:$BG$78"}</definedName>
    <definedName name="RFTY" localSheetId="33" hidden="1">{"'Quadro'!$A$4:$BG$78"}</definedName>
    <definedName name="RFTY" localSheetId="32" hidden="1">{"'Quadro'!$A$4:$BG$78"}</definedName>
    <definedName name="RFTY" localSheetId="31" hidden="1">{"'Quadro'!$A$4:$BG$78"}</definedName>
    <definedName name="RFTY" localSheetId="29" hidden="1">{"'Quadro'!$A$4:$BG$78"}</definedName>
    <definedName name="RFTY" localSheetId="28" hidden="1">{"'Quadro'!$A$4:$BG$78"}</definedName>
    <definedName name="RFTY" localSheetId="27" hidden="1">{"'Quadro'!$A$4:$BG$78"}</definedName>
    <definedName name="RFTY" localSheetId="24" hidden="1">{"'Quadro'!$A$4:$BG$78"}</definedName>
    <definedName name="RFTY" localSheetId="26" hidden="1">{"'Quadro'!$A$4:$BG$78"}</definedName>
    <definedName name="RFTY" localSheetId="23" hidden="1">{"'Quadro'!$A$4:$BG$78"}</definedName>
    <definedName name="RFTY" localSheetId="22" hidden="1">{"'Quadro'!$A$4:$BG$78"}</definedName>
    <definedName name="RFTY" localSheetId="19" hidden="1">{"'Quadro'!$A$4:$BG$78"}</definedName>
    <definedName name="RFTY" localSheetId="21" hidden="1">{"'Quadro'!$A$4:$BG$78"}</definedName>
    <definedName name="RFTY" localSheetId="20" hidden="1">{"'Quadro'!$A$4:$BG$78"}</definedName>
    <definedName name="RFTY" localSheetId="18" hidden="1">{"'Quadro'!$A$4:$BG$78"}</definedName>
    <definedName name="RFTY" localSheetId="17" hidden="1">{"'Quadro'!$A$4:$BG$78"}</definedName>
    <definedName name="RFTY" localSheetId="15" hidden="1">{"'Quadro'!$A$4:$BG$78"}</definedName>
    <definedName name="RFTY" localSheetId="12" hidden="1">{"'Quadro'!$A$4:$BG$78"}</definedName>
    <definedName name="RFTY" localSheetId="38" hidden="1">{"'Quadro'!$A$4:$BG$78"}</definedName>
    <definedName name="RFTY" localSheetId="37" hidden="1">{"'Quadro'!$A$4:$BG$78"}</definedName>
    <definedName name="RFTY" localSheetId="36" hidden="1">{"'Quadro'!$A$4:$BG$78"}</definedName>
    <definedName name="RFTY" localSheetId="34" hidden="1">{"'Quadro'!$A$4:$BG$78"}</definedName>
    <definedName name="RFTY" localSheetId="35" hidden="1">{"'Quadro'!$A$4:$BG$78"}</definedName>
    <definedName name="RFTY" localSheetId="30" hidden="1">{"'Quadro'!$A$4:$BG$78"}</definedName>
    <definedName name="RFTY" hidden="1">{"'Quadro'!$A$4:$BG$78"}</definedName>
    <definedName name="Rg">#REF!</definedName>
    <definedName name="RGDRGD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hoaço">#REF!</definedName>
    <definedName name="rhoagu">#REF!</definedName>
    <definedName name="ric">#REF!</definedName>
    <definedName name="Ricardopedra">#REF!</definedName>
    <definedName name="ricart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35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2000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JMODELE">#REF!</definedName>
    <definedName name="RJMODMEC">#REF!</definedName>
    <definedName name="RMOIENGELE">#REF!</definedName>
    <definedName name="RMOIENGMEC">#REF!</definedName>
    <definedName name="RMOIMONELE">#REF!</definedName>
    <definedName name="RMOIMONMEC">#REF!</definedName>
    <definedName name="RMOIPROELE">#REF!</definedName>
    <definedName name="RMOIPROMEC">#REF!</definedName>
    <definedName name="road">#REF!</definedName>
    <definedName name="rodovia">#REF!</definedName>
    <definedName name="rodrigo">#REF!</definedName>
    <definedName name="rol">#REF!</definedName>
    <definedName name="ROTBEEP">#N/A</definedName>
    <definedName name="ROTEQ">#N/A</definedName>
    <definedName name="ROTEQ1">#N/A</definedName>
    <definedName name="ROTFIS1">#N/A</definedName>
    <definedName name="ROTFIS2">#N/A</definedName>
    <definedName name="ROTFIS3">#N/A</definedName>
    <definedName name="ROTFORM">#N/A</definedName>
    <definedName name="Rotina1_MOD" localSheetId="1">#REF!</definedName>
    <definedName name="Rotina1_MOD">[28]CHK!$I$8:$L$63</definedName>
    <definedName name="Rotina1_MOI" localSheetId="1">#REF!</definedName>
    <definedName name="Rotina1_MOI">[28]CHK!$Q$8:$T$62</definedName>
    <definedName name="Rotina2_MOD" localSheetId="1">#REF!</definedName>
    <definedName name="Rotina2_MOD">[28]CHK!$AG$8:$AJ$63</definedName>
    <definedName name="Rotina2_MOI" localSheetId="1">#REF!</definedName>
    <definedName name="Rotina2_MOI">[28]CHK!$AO$8:$AR$62</definedName>
    <definedName name="Rotina3_MOD" localSheetId="1">#REF!</definedName>
    <definedName name="Rotina3_MOD">[28]CHK!$BE$8:$BH$63</definedName>
    <definedName name="Rotina3_MOI" localSheetId="1">#REF!</definedName>
    <definedName name="Rotina3_MOI">[28]CHK!$BM$8:$BP$62</definedName>
    <definedName name="Rotina4_MOD" localSheetId="1">#REF!</definedName>
    <definedName name="Rotina4_MOD">[28]CHK!$CC$8:$CF$63</definedName>
    <definedName name="Rotina4_MOI" localSheetId="1">#REF!</definedName>
    <definedName name="Rotina4_MOI">[28]CHK!$CK$8:$CN$62</definedName>
    <definedName name="ROTNOM">#N/A</definedName>
    <definedName name="ROTPERC">#N/A</definedName>
    <definedName name="ROTRISC">#N/A</definedName>
    <definedName name="ROTSOMA1">#N/A</definedName>
    <definedName name="ROTTOTALGER">#N/A</definedName>
    <definedName name="RP">#REF!</definedName>
    <definedName name="rr" localSheetId="25" hidden="1">{#N/A,#N/A,TRUE,"Serviços"}</definedName>
    <definedName name="rr" localSheetId="16" hidden="1">{#N/A,#N/A,TRUE,"Serviços"}</definedName>
    <definedName name="rr" localSheetId="14" hidden="1">{#N/A,#N/A,TRUE,"Serviços"}</definedName>
    <definedName name="rr" localSheetId="13" hidden="1">{#N/A,#N/A,TRUE,"Serviços"}</definedName>
    <definedName name="rr" localSheetId="11" hidden="1">{#N/A,#N/A,TRUE,"Serviços"}</definedName>
    <definedName name="rr" localSheetId="10" hidden="1">{#N/A,#N/A,TRUE,"Serviços"}</definedName>
    <definedName name="rr" localSheetId="9" hidden="1">{#N/A,#N/A,TRUE,"Serviços"}</definedName>
    <definedName name="rr" localSheetId="8" hidden="1">{#N/A,#N/A,TRUE,"Serviços"}</definedName>
    <definedName name="rr" localSheetId="7" hidden="1">{#N/A,#N/A,TRUE,"Serviços"}</definedName>
    <definedName name="rr" localSheetId="33" hidden="1">{#N/A,#N/A,TRUE,"Serviços"}</definedName>
    <definedName name="rr" localSheetId="32" hidden="1">{#N/A,#N/A,TRUE,"Serviços"}</definedName>
    <definedName name="rr" localSheetId="31" hidden="1">{#N/A,#N/A,TRUE,"Serviços"}</definedName>
    <definedName name="rr" localSheetId="29" hidden="1">{#N/A,#N/A,TRUE,"Serviços"}</definedName>
    <definedName name="rr" localSheetId="28" hidden="1">{#N/A,#N/A,TRUE,"Serviços"}</definedName>
    <definedName name="rr" localSheetId="27" hidden="1">{#N/A,#N/A,TRUE,"Serviços"}</definedName>
    <definedName name="rr" localSheetId="24" hidden="1">{#N/A,#N/A,TRUE,"Serviços"}</definedName>
    <definedName name="rr" localSheetId="26" hidden="1">{#N/A,#N/A,TRUE,"Serviços"}</definedName>
    <definedName name="rr" localSheetId="23" hidden="1">{#N/A,#N/A,TRUE,"Serviços"}</definedName>
    <definedName name="rr" localSheetId="22" hidden="1">{#N/A,#N/A,TRUE,"Serviços"}</definedName>
    <definedName name="rr" localSheetId="19" hidden="1">{#N/A,#N/A,TRUE,"Serviços"}</definedName>
    <definedName name="rr" localSheetId="21" hidden="1">{#N/A,#N/A,TRUE,"Serviços"}</definedName>
    <definedName name="rr" localSheetId="20" hidden="1">{#N/A,#N/A,TRUE,"Serviços"}</definedName>
    <definedName name="rr" localSheetId="18" hidden="1">{#N/A,#N/A,TRUE,"Serviços"}</definedName>
    <definedName name="rr" localSheetId="17" hidden="1">{#N/A,#N/A,TRUE,"Serviços"}</definedName>
    <definedName name="rr" localSheetId="15" hidden="1">{#N/A,#N/A,TRUE,"Serviços"}</definedName>
    <definedName name="rr" localSheetId="12" hidden="1">{#N/A,#N/A,TRUE,"Serviços"}</definedName>
    <definedName name="rr" localSheetId="38" hidden="1">{#N/A,#N/A,TRUE,"Serviços"}</definedName>
    <definedName name="rr" localSheetId="37" hidden="1">{#N/A,#N/A,TRUE,"Serviços"}</definedName>
    <definedName name="rr" localSheetId="36" hidden="1">{#N/A,#N/A,TRUE,"Serviços"}</definedName>
    <definedName name="rr" localSheetId="34" hidden="1">{#N/A,#N/A,TRUE,"Serviços"}</definedName>
    <definedName name="rr" localSheetId="35" hidden="1">{#N/A,#N/A,TRUE,"Serviços"}</definedName>
    <definedName name="rr" localSheetId="30" hidden="1">{#N/A,#N/A,TRUE,"Serviços"}</definedName>
    <definedName name="rr" hidden="1">{#N/A,#N/A,TRUE,"Serviços"}</definedName>
    <definedName name="rrff" localSheetId="25" hidden="1">{#N/A,#N/A,TRUE,"Serviços"}</definedName>
    <definedName name="rrff" localSheetId="16" hidden="1">{#N/A,#N/A,TRUE,"Serviços"}</definedName>
    <definedName name="rrff" localSheetId="14" hidden="1">{#N/A,#N/A,TRUE,"Serviços"}</definedName>
    <definedName name="rrff" localSheetId="13" hidden="1">{#N/A,#N/A,TRUE,"Serviços"}</definedName>
    <definedName name="rrff" localSheetId="11" hidden="1">{#N/A,#N/A,TRUE,"Serviços"}</definedName>
    <definedName name="rrff" localSheetId="10" hidden="1">{#N/A,#N/A,TRUE,"Serviços"}</definedName>
    <definedName name="rrff" localSheetId="9" hidden="1">{#N/A,#N/A,TRUE,"Serviços"}</definedName>
    <definedName name="rrff" localSheetId="8" hidden="1">{#N/A,#N/A,TRUE,"Serviços"}</definedName>
    <definedName name="rrff" localSheetId="7" hidden="1">{#N/A,#N/A,TRUE,"Serviços"}</definedName>
    <definedName name="rrff" localSheetId="33" hidden="1">{#N/A,#N/A,TRUE,"Serviços"}</definedName>
    <definedName name="rrff" localSheetId="32" hidden="1">{#N/A,#N/A,TRUE,"Serviços"}</definedName>
    <definedName name="rrff" localSheetId="31" hidden="1">{#N/A,#N/A,TRUE,"Serviços"}</definedName>
    <definedName name="rrff" localSheetId="29" hidden="1">{#N/A,#N/A,TRUE,"Serviços"}</definedName>
    <definedName name="rrff" localSheetId="28" hidden="1">{#N/A,#N/A,TRUE,"Serviços"}</definedName>
    <definedName name="rrff" localSheetId="27" hidden="1">{#N/A,#N/A,TRUE,"Serviços"}</definedName>
    <definedName name="rrff" localSheetId="24" hidden="1">{#N/A,#N/A,TRUE,"Serviços"}</definedName>
    <definedName name="rrff" localSheetId="26" hidden="1">{#N/A,#N/A,TRUE,"Serviços"}</definedName>
    <definedName name="rrff" localSheetId="23" hidden="1">{#N/A,#N/A,TRUE,"Serviços"}</definedName>
    <definedName name="rrff" localSheetId="22" hidden="1">{#N/A,#N/A,TRUE,"Serviços"}</definedName>
    <definedName name="rrff" localSheetId="19" hidden="1">{#N/A,#N/A,TRUE,"Serviços"}</definedName>
    <definedName name="rrff" localSheetId="21" hidden="1">{#N/A,#N/A,TRUE,"Serviços"}</definedName>
    <definedName name="rrff" localSheetId="20" hidden="1">{#N/A,#N/A,TRUE,"Serviços"}</definedName>
    <definedName name="rrff" localSheetId="18" hidden="1">{#N/A,#N/A,TRUE,"Serviços"}</definedName>
    <definedName name="rrff" localSheetId="17" hidden="1">{#N/A,#N/A,TRUE,"Serviços"}</definedName>
    <definedName name="rrff" localSheetId="15" hidden="1">{#N/A,#N/A,TRUE,"Serviços"}</definedName>
    <definedName name="rrff" localSheetId="12" hidden="1">{#N/A,#N/A,TRUE,"Serviços"}</definedName>
    <definedName name="rrff" localSheetId="38" hidden="1">{#N/A,#N/A,TRUE,"Serviços"}</definedName>
    <definedName name="rrff" localSheetId="37" hidden="1">{#N/A,#N/A,TRUE,"Serviços"}</definedName>
    <definedName name="rrff" localSheetId="36" hidden="1">{#N/A,#N/A,TRUE,"Serviços"}</definedName>
    <definedName name="rrff" localSheetId="34" hidden="1">{#N/A,#N/A,TRUE,"Serviços"}</definedName>
    <definedName name="rrff" localSheetId="35" hidden="1">{#N/A,#N/A,TRUE,"Serviços"}</definedName>
    <definedName name="rrff" localSheetId="30" hidden="1">{#N/A,#N/A,TRUE,"Serviços"}</definedName>
    <definedName name="rrff" hidden="1">{#N/A,#N/A,TRUE,"Serviços"}</definedName>
    <definedName name="RRR" localSheetId="2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2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1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3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rrrrrrrr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s">#REF!</definedName>
    <definedName name="RT">OFFSET(#REF!,0,0,COUNTA(#REF!)-1,1)</definedName>
    <definedName name="Rtotal">#REF!</definedName>
    <definedName name="rtywrt">#REF!</definedName>
    <definedName name="RUN">#REF!</definedName>
    <definedName name="RUNAREA1">#REF!</definedName>
    <definedName name="RUNAREA10">#REF!</definedName>
    <definedName name="RUNAREA11">#REF!</definedName>
    <definedName name="RUNAREA12">#REF!</definedName>
    <definedName name="RUNAREA13">#REF!</definedName>
    <definedName name="RUNAREA14">#REF!</definedName>
    <definedName name="RUNAREA2">#REF!</definedName>
    <definedName name="RUNAREA3">#REF!</definedName>
    <definedName name="RUNAREA4">#REF!</definedName>
    <definedName name="RUNAREA5">#REF!</definedName>
    <definedName name="RUNAREA6">#REF!</definedName>
    <definedName name="RUNAREA7">#REF!</definedName>
    <definedName name="RUNAREA8">#REF!</definedName>
    <definedName name="RUNAREA9">#REF!</definedName>
    <definedName name="RUNBATCH">#REF!</definedName>
    <definedName name="RUNBATCH2">#REF!</definedName>
    <definedName name="RUNBATCH3">#REF!</definedName>
    <definedName name="RUNPRINT">#REF!</definedName>
    <definedName name="RUNSCOL">#REF!</definedName>
    <definedName name="RUNSCOLB">#REF!</definedName>
    <definedName name="RUNSCOLL">#REF!</definedName>
    <definedName name="RUNTCOL">#REF!</definedName>
    <definedName name="RUNTCOLB">#REF!</definedName>
    <definedName name="RUNTCOLB2">#REF!</definedName>
    <definedName name="RUNTCOLL">#REF!</definedName>
    <definedName name="RUNTCOLL2">#REF!</definedName>
    <definedName name="RUNTCOLX">#REF!</definedName>
    <definedName name="RUNVAR">#REF!</definedName>
    <definedName name="RUNVARB">#REF!</definedName>
    <definedName name="RUNVARL">#REF!</definedName>
    <definedName name="S" localSheetId="1" hidden="1">#REF!</definedName>
    <definedName name="S">#REF!</definedName>
    <definedName name="SA">#REF!</definedName>
    <definedName name="sa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localSheetId="25" hidden="1">{"'Quadro'!$A$4:$BG$78"}</definedName>
    <definedName name="SAAF" localSheetId="16" hidden="1">{"'Quadro'!$A$4:$BG$78"}</definedName>
    <definedName name="SAAF" localSheetId="14" hidden="1">{"'Quadro'!$A$4:$BG$78"}</definedName>
    <definedName name="SAAF" localSheetId="13" hidden="1">{"'Quadro'!$A$4:$BG$78"}</definedName>
    <definedName name="SAAF" localSheetId="11" hidden="1">{"'Quadro'!$A$4:$BG$78"}</definedName>
    <definedName name="SAAF" localSheetId="10" hidden="1">{"'Quadro'!$A$4:$BG$78"}</definedName>
    <definedName name="SAAF" localSheetId="9" hidden="1">{"'Quadro'!$A$4:$BG$78"}</definedName>
    <definedName name="SAAF" localSheetId="8" hidden="1">{"'Quadro'!$A$4:$BG$78"}</definedName>
    <definedName name="SAAF" localSheetId="7" hidden="1">{"'Quadro'!$A$4:$BG$78"}</definedName>
    <definedName name="SAAF" localSheetId="33" hidden="1">{"'Quadro'!$A$4:$BG$78"}</definedName>
    <definedName name="SAAF" localSheetId="32" hidden="1">{"'Quadro'!$A$4:$BG$78"}</definedName>
    <definedName name="SAAF" localSheetId="31" hidden="1">{"'Quadro'!$A$4:$BG$78"}</definedName>
    <definedName name="SAAF" localSheetId="29" hidden="1">{"'Quadro'!$A$4:$BG$78"}</definedName>
    <definedName name="SAAF" localSheetId="28" hidden="1">{"'Quadro'!$A$4:$BG$78"}</definedName>
    <definedName name="SAAF" localSheetId="27" hidden="1">{"'Quadro'!$A$4:$BG$78"}</definedName>
    <definedName name="SAAF" localSheetId="24" hidden="1">{"'Quadro'!$A$4:$BG$78"}</definedName>
    <definedName name="SAAF" localSheetId="26" hidden="1">{"'Quadro'!$A$4:$BG$78"}</definedName>
    <definedName name="SAAF" localSheetId="23" hidden="1">{"'Quadro'!$A$4:$BG$78"}</definedName>
    <definedName name="SAAF" localSheetId="22" hidden="1">{"'Quadro'!$A$4:$BG$78"}</definedName>
    <definedName name="SAAF" localSheetId="19" hidden="1">{"'Quadro'!$A$4:$BG$78"}</definedName>
    <definedName name="SAAF" localSheetId="21" hidden="1">{"'Quadro'!$A$4:$BG$78"}</definedName>
    <definedName name="SAAF" localSheetId="20" hidden="1">{"'Quadro'!$A$4:$BG$78"}</definedName>
    <definedName name="SAAF" localSheetId="18" hidden="1">{"'Quadro'!$A$4:$BG$78"}</definedName>
    <definedName name="SAAF" localSheetId="17" hidden="1">{"'Quadro'!$A$4:$BG$78"}</definedName>
    <definedName name="SAAF" localSheetId="15" hidden="1">{"'Quadro'!$A$4:$BG$78"}</definedName>
    <definedName name="SAAF" localSheetId="12" hidden="1">{"'Quadro'!$A$4:$BG$78"}</definedName>
    <definedName name="SAAF" localSheetId="38" hidden="1">{"'Quadro'!$A$4:$BG$78"}</definedName>
    <definedName name="SAAF" localSheetId="37" hidden="1">{"'Quadro'!$A$4:$BG$78"}</definedName>
    <definedName name="SAAF" localSheetId="36" hidden="1">{"'Quadro'!$A$4:$BG$78"}</definedName>
    <definedName name="SAAF" localSheetId="34" hidden="1">{"'Quadro'!$A$4:$BG$78"}</definedName>
    <definedName name="SAAF" localSheetId="35" hidden="1">{"'Quadro'!$A$4:$BG$78"}</definedName>
    <definedName name="SAAF" localSheetId="30" hidden="1">{"'Quadro'!$A$4:$BG$78"}</definedName>
    <definedName name="SAAF" hidden="1">{"'Quadro'!$A$4:$BG$78"}</definedName>
    <definedName name="sabrin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c" localSheetId="25" hidden="1">{#N/A,#N/A,FALSE,"PCOL"}</definedName>
    <definedName name="sac" localSheetId="16" hidden="1">{#N/A,#N/A,FALSE,"PCOL"}</definedName>
    <definedName name="sac" localSheetId="14" hidden="1">{#N/A,#N/A,FALSE,"PCOL"}</definedName>
    <definedName name="sac" localSheetId="13" hidden="1">{#N/A,#N/A,FALSE,"PCOL"}</definedName>
    <definedName name="sac" localSheetId="11" hidden="1">{#N/A,#N/A,FALSE,"PCOL"}</definedName>
    <definedName name="sac" localSheetId="10" hidden="1">{#N/A,#N/A,FALSE,"PCOL"}</definedName>
    <definedName name="sac" localSheetId="9" hidden="1">{#N/A,#N/A,FALSE,"PCOL"}</definedName>
    <definedName name="sac" localSheetId="8" hidden="1">{#N/A,#N/A,FALSE,"PCOL"}</definedName>
    <definedName name="sac" localSheetId="7" hidden="1">{#N/A,#N/A,FALSE,"PCOL"}</definedName>
    <definedName name="sac" localSheetId="33" hidden="1">{#N/A,#N/A,FALSE,"PCOL"}</definedName>
    <definedName name="sac" localSheetId="32" hidden="1">{#N/A,#N/A,FALSE,"PCOL"}</definedName>
    <definedName name="sac" localSheetId="31" hidden="1">{#N/A,#N/A,FALSE,"PCOL"}</definedName>
    <definedName name="sac" localSheetId="29" hidden="1">{#N/A,#N/A,FALSE,"PCOL"}</definedName>
    <definedName name="sac" localSheetId="28" hidden="1">{#N/A,#N/A,FALSE,"PCOL"}</definedName>
    <definedName name="sac" localSheetId="27" hidden="1">{#N/A,#N/A,FALSE,"PCOL"}</definedName>
    <definedName name="sac" localSheetId="24" hidden="1">{#N/A,#N/A,FALSE,"PCOL"}</definedName>
    <definedName name="sac" localSheetId="26" hidden="1">{#N/A,#N/A,FALSE,"PCOL"}</definedName>
    <definedName name="sac" localSheetId="23" hidden="1">{#N/A,#N/A,FALSE,"PCOL"}</definedName>
    <definedName name="sac" localSheetId="22" hidden="1">{#N/A,#N/A,FALSE,"PCOL"}</definedName>
    <definedName name="sac" localSheetId="19" hidden="1">{#N/A,#N/A,FALSE,"PCOL"}</definedName>
    <definedName name="sac" localSheetId="21" hidden="1">{#N/A,#N/A,FALSE,"PCOL"}</definedName>
    <definedName name="sac" localSheetId="20" hidden="1">{#N/A,#N/A,FALSE,"PCOL"}</definedName>
    <definedName name="sac" localSheetId="18" hidden="1">{#N/A,#N/A,FALSE,"PCOL"}</definedName>
    <definedName name="sac" localSheetId="17" hidden="1">{#N/A,#N/A,FALSE,"PCOL"}</definedName>
    <definedName name="sac" localSheetId="15" hidden="1">{#N/A,#N/A,FALSE,"PCOL"}</definedName>
    <definedName name="sac" localSheetId="12" hidden="1">{#N/A,#N/A,FALSE,"PCOL"}</definedName>
    <definedName name="sac" localSheetId="38" hidden="1">{#N/A,#N/A,FALSE,"PCOL"}</definedName>
    <definedName name="sac" localSheetId="37" hidden="1">{#N/A,#N/A,FALSE,"PCOL"}</definedName>
    <definedName name="sac" localSheetId="36" hidden="1">{#N/A,#N/A,FALSE,"PCOL"}</definedName>
    <definedName name="sac" localSheetId="34" hidden="1">{#N/A,#N/A,FALSE,"PCOL"}</definedName>
    <definedName name="sac" localSheetId="35" hidden="1">{#N/A,#N/A,FALSE,"PCOL"}</definedName>
    <definedName name="sac" localSheetId="30" hidden="1">{#N/A,#N/A,FALSE,"PCOL"}</definedName>
    <definedName name="sac" hidden="1">{#N/A,#N/A,FALSE,"PCOL"}</definedName>
    <definedName name="SA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FDASFD" localSheetId="25" hidden="1">{"'REL CUSTODIF'!$B$1:$H$72"}</definedName>
    <definedName name="SAFDASFD" localSheetId="16" hidden="1">{"'REL CUSTODIF'!$B$1:$H$72"}</definedName>
    <definedName name="SAFDASFD" localSheetId="14" hidden="1">{"'REL CUSTODIF'!$B$1:$H$72"}</definedName>
    <definedName name="SAFDASFD" localSheetId="13" hidden="1">{"'REL CUSTODIF'!$B$1:$H$72"}</definedName>
    <definedName name="SAFDASFD" localSheetId="11" hidden="1">{"'REL CUSTODIF'!$B$1:$H$72"}</definedName>
    <definedName name="SAFDASFD" localSheetId="10" hidden="1">{"'REL CUSTODIF'!$B$1:$H$72"}</definedName>
    <definedName name="SAFDASFD" localSheetId="9" hidden="1">{"'REL CUSTODIF'!$B$1:$H$72"}</definedName>
    <definedName name="SAFDASFD" localSheetId="8" hidden="1">{"'REL CUSTODIF'!$B$1:$H$72"}</definedName>
    <definedName name="SAFDASFD" localSheetId="7" hidden="1">{"'REL CUSTODIF'!$B$1:$H$72"}</definedName>
    <definedName name="SAFDASFD" localSheetId="33" hidden="1">{"'REL CUSTODIF'!$B$1:$H$72"}</definedName>
    <definedName name="SAFDASFD" localSheetId="32" hidden="1">{"'REL CUSTODIF'!$B$1:$H$72"}</definedName>
    <definedName name="SAFDASFD" localSheetId="31" hidden="1">{"'REL CUSTODIF'!$B$1:$H$72"}</definedName>
    <definedName name="SAFDASFD" localSheetId="29" hidden="1">{"'REL CUSTODIF'!$B$1:$H$72"}</definedName>
    <definedName name="SAFDASFD" localSheetId="28" hidden="1">{"'REL CUSTODIF'!$B$1:$H$72"}</definedName>
    <definedName name="SAFDASFD" localSheetId="27" hidden="1">{"'REL CUSTODIF'!$B$1:$H$72"}</definedName>
    <definedName name="SAFDASFD" localSheetId="24" hidden="1">{"'REL CUSTODIF'!$B$1:$H$72"}</definedName>
    <definedName name="SAFDASFD" localSheetId="26" hidden="1">{"'REL CUSTODIF'!$B$1:$H$72"}</definedName>
    <definedName name="SAFDASFD" localSheetId="23" hidden="1">{"'REL CUSTODIF'!$B$1:$H$72"}</definedName>
    <definedName name="SAFDASFD" localSheetId="22" hidden="1">{"'REL CUSTODIF'!$B$1:$H$72"}</definedName>
    <definedName name="SAFDASFD" localSheetId="19" hidden="1">{"'REL CUSTODIF'!$B$1:$H$72"}</definedName>
    <definedName name="SAFDASFD" localSheetId="21" hidden="1">{"'REL CUSTODIF'!$B$1:$H$72"}</definedName>
    <definedName name="SAFDASFD" localSheetId="20" hidden="1">{"'REL CUSTODIF'!$B$1:$H$72"}</definedName>
    <definedName name="SAFDASFD" localSheetId="18" hidden="1">{"'REL CUSTODIF'!$B$1:$H$72"}</definedName>
    <definedName name="SAFDASFD" localSheetId="17" hidden="1">{"'REL CUSTODIF'!$B$1:$H$72"}</definedName>
    <definedName name="SAFDASFD" localSheetId="15" hidden="1">{"'REL CUSTODIF'!$B$1:$H$72"}</definedName>
    <definedName name="SAFDASFD" localSheetId="12" hidden="1">{"'REL CUSTODIF'!$B$1:$H$72"}</definedName>
    <definedName name="SAFDASFD" localSheetId="38" hidden="1">{"'REL CUSTODIF'!$B$1:$H$72"}</definedName>
    <definedName name="SAFDASFD" localSheetId="37" hidden="1">{"'REL CUSTODIF'!$B$1:$H$72"}</definedName>
    <definedName name="SAFDASFD" localSheetId="36" hidden="1">{"'REL CUSTODIF'!$B$1:$H$72"}</definedName>
    <definedName name="SAFDASFD" localSheetId="34" hidden="1">{"'REL CUSTODIF'!$B$1:$H$72"}</definedName>
    <definedName name="SAFDASFD" localSheetId="35" hidden="1">{"'REL CUSTODIF'!$B$1:$H$72"}</definedName>
    <definedName name="SAFDASFD" localSheetId="30" hidden="1">{"'REL CUSTODIF'!$B$1:$H$72"}</definedName>
    <definedName name="SAFDASFD" hidden="1">{"'REL CUSTODIF'!$B$1:$H$72"}</definedName>
    <definedName name="SALARIO">#REF!</definedName>
    <definedName name="SALARIO_BRUTO">#REF!</definedName>
    <definedName name="SALARIO_MOD">INDIRECT(CONCATENATE("GERAL_TABELAS!DD",(2+MATCH(#REF!,#REF!,0))))</definedName>
    <definedName name="SALARIOS">#REF!</definedName>
    <definedName name="Salários">#REF!</definedName>
    <definedName name="Saldo">#REF!</definedName>
    <definedName name="Saldo_HE">#REF!</definedName>
    <definedName name="SALMED">#REF!</definedName>
    <definedName name="SALMEI">#REF!</definedName>
    <definedName name="SALVAMENTO">#N/A</definedName>
    <definedName name="SAPBEXdnldView" hidden="1">"45PQXFK1FNU8V8F6EX8BUJ292"</definedName>
    <definedName name="SAPBEXrevision" hidden="1">2</definedName>
    <definedName name="SAPBEXsysID" localSheetId="4" hidden="1">"BWP"</definedName>
    <definedName name="SAPBEXsysID" localSheetId="5" hidden="1">"BWP"</definedName>
    <definedName name="SAPBEXsysID" localSheetId="2" hidden="1">"BWP"</definedName>
    <definedName name="SAPBEXsysID" localSheetId="25" hidden="1">"BWP"</definedName>
    <definedName name="SAPBEXsysID" localSheetId="16" hidden="1">"BWP"</definedName>
    <definedName name="SAPBEXsysID" localSheetId="14" hidden="1">"BWP"</definedName>
    <definedName name="SAPBEXsysID" localSheetId="13" hidden="1">"BWP"</definedName>
    <definedName name="SAPBEXsysID" localSheetId="11" hidden="1">"BWP"</definedName>
    <definedName name="SAPBEXsysID" localSheetId="10" hidden="1">"BWP"</definedName>
    <definedName name="SAPBEXsysID" localSheetId="9" hidden="1">"BWP"</definedName>
    <definedName name="SAPBEXsysID" localSheetId="8" hidden="1">"BWP"</definedName>
    <definedName name="SAPBEXsysID" localSheetId="7" hidden="1">"BWP"</definedName>
    <definedName name="SAPBEXsysID" localSheetId="33" hidden="1">"BWP"</definedName>
    <definedName name="SAPBEXsysID" localSheetId="32" hidden="1">"BWP"</definedName>
    <definedName name="SAPBEXsysID" localSheetId="31" hidden="1">"BWP"</definedName>
    <definedName name="SAPBEXsysID" localSheetId="29" hidden="1">"BWP"</definedName>
    <definedName name="SAPBEXsysID" localSheetId="28" hidden="1">"BWP"</definedName>
    <definedName name="SAPBEXsysID" localSheetId="27" hidden="1">"BWP"</definedName>
    <definedName name="SAPBEXsysID" localSheetId="24" hidden="1">"BWP"</definedName>
    <definedName name="SAPBEXsysID" localSheetId="26" hidden="1">"BWP"</definedName>
    <definedName name="SAPBEXsysID" localSheetId="23" hidden="1">"BWP"</definedName>
    <definedName name="SAPBEXsysID" localSheetId="22" hidden="1">"BWP"</definedName>
    <definedName name="SAPBEXsysID" localSheetId="19" hidden="1">"BWP"</definedName>
    <definedName name="SAPBEXsysID" localSheetId="21" hidden="1">"BWP"</definedName>
    <definedName name="SAPBEXsysID" localSheetId="20" hidden="1">"BWP"</definedName>
    <definedName name="SAPBEXsysID" localSheetId="18" hidden="1">"BWP"</definedName>
    <definedName name="SAPBEXsysID" localSheetId="17" hidden="1">"BWP"</definedName>
    <definedName name="SAPBEXsysID" localSheetId="15" hidden="1">"BWP"</definedName>
    <definedName name="SAPBEXsysID" localSheetId="12" hidden="1">"BWP"</definedName>
    <definedName name="SAPBEXsysID" localSheetId="38" hidden="1">"BWP"</definedName>
    <definedName name="SAPBEXsysID" localSheetId="37" hidden="1">"BWP"</definedName>
    <definedName name="SAPBEXsysID" localSheetId="36" hidden="1">"BWP"</definedName>
    <definedName name="SAPBEXsysID" localSheetId="34" hidden="1">"BWP"</definedName>
    <definedName name="SAPBEXsysID" localSheetId="35" hidden="1">"BWP"</definedName>
    <definedName name="SAPBEXsysID" localSheetId="30" hidden="1">"BWP"</definedName>
    <definedName name="SAPBEXsysID" localSheetId="1" hidden="1">"BWP"</definedName>
    <definedName name="SAPBEXsysID" hidden="1">"BIP"</definedName>
    <definedName name="SAPBEXwbID" hidden="1">"3L5PZOI086ZAP5I64GMHA7R0A"</definedName>
    <definedName name="saquinho" localSheetId="25" hidden="1">{#N/A,#N/A,FALSE,"PCOL"}</definedName>
    <definedName name="saquinho" localSheetId="16" hidden="1">{#N/A,#N/A,FALSE,"PCOL"}</definedName>
    <definedName name="saquinho" localSheetId="14" hidden="1">{#N/A,#N/A,FALSE,"PCOL"}</definedName>
    <definedName name="saquinho" localSheetId="13" hidden="1">{#N/A,#N/A,FALSE,"PCOL"}</definedName>
    <definedName name="saquinho" localSheetId="11" hidden="1">{#N/A,#N/A,FALSE,"PCOL"}</definedName>
    <definedName name="saquinho" localSheetId="10" hidden="1">{#N/A,#N/A,FALSE,"PCOL"}</definedName>
    <definedName name="saquinho" localSheetId="9" hidden="1">{#N/A,#N/A,FALSE,"PCOL"}</definedName>
    <definedName name="saquinho" localSheetId="8" hidden="1">{#N/A,#N/A,FALSE,"PCOL"}</definedName>
    <definedName name="saquinho" localSheetId="7" hidden="1">{#N/A,#N/A,FALSE,"PCOL"}</definedName>
    <definedName name="saquinho" localSheetId="33" hidden="1">{#N/A,#N/A,FALSE,"PCOL"}</definedName>
    <definedName name="saquinho" localSheetId="32" hidden="1">{#N/A,#N/A,FALSE,"PCOL"}</definedName>
    <definedName name="saquinho" localSheetId="31" hidden="1">{#N/A,#N/A,FALSE,"PCOL"}</definedName>
    <definedName name="saquinho" localSheetId="29" hidden="1">{#N/A,#N/A,FALSE,"PCOL"}</definedName>
    <definedName name="saquinho" localSheetId="28" hidden="1">{#N/A,#N/A,FALSE,"PCOL"}</definedName>
    <definedName name="saquinho" localSheetId="27" hidden="1">{#N/A,#N/A,FALSE,"PCOL"}</definedName>
    <definedName name="saquinho" localSheetId="24" hidden="1">{#N/A,#N/A,FALSE,"PCOL"}</definedName>
    <definedName name="saquinho" localSheetId="26" hidden="1">{#N/A,#N/A,FALSE,"PCOL"}</definedName>
    <definedName name="saquinho" localSheetId="23" hidden="1">{#N/A,#N/A,FALSE,"PCOL"}</definedName>
    <definedName name="saquinho" localSheetId="22" hidden="1">{#N/A,#N/A,FALSE,"PCOL"}</definedName>
    <definedName name="saquinho" localSheetId="19" hidden="1">{#N/A,#N/A,FALSE,"PCOL"}</definedName>
    <definedName name="saquinho" localSheetId="21" hidden="1">{#N/A,#N/A,FALSE,"PCOL"}</definedName>
    <definedName name="saquinho" localSheetId="20" hidden="1">{#N/A,#N/A,FALSE,"PCOL"}</definedName>
    <definedName name="saquinho" localSheetId="18" hidden="1">{#N/A,#N/A,FALSE,"PCOL"}</definedName>
    <definedName name="saquinho" localSheetId="17" hidden="1">{#N/A,#N/A,FALSE,"PCOL"}</definedName>
    <definedName name="saquinho" localSheetId="15" hidden="1">{#N/A,#N/A,FALSE,"PCOL"}</definedName>
    <definedName name="saquinho" localSheetId="12" hidden="1">{#N/A,#N/A,FALSE,"PCOL"}</definedName>
    <definedName name="saquinho" localSheetId="38" hidden="1">{#N/A,#N/A,FALSE,"PCOL"}</definedName>
    <definedName name="saquinho" localSheetId="37" hidden="1">{#N/A,#N/A,FALSE,"PCOL"}</definedName>
    <definedName name="saquinho" localSheetId="36" hidden="1">{#N/A,#N/A,FALSE,"PCOL"}</definedName>
    <definedName name="saquinho" localSheetId="34" hidden="1">{#N/A,#N/A,FALSE,"PCOL"}</definedName>
    <definedName name="saquinho" localSheetId="35" hidden="1">{#N/A,#N/A,FALSE,"PCOL"}</definedName>
    <definedName name="saquinho" localSheetId="30" hidden="1">{#N/A,#N/A,FALSE,"PCOL"}</definedName>
    <definedName name="saquinho" hidden="1">{#N/A,#N/A,FALSE,"PCOL"}</definedName>
    <definedName name="SAR" localSheetId="25" hidden="1">{"'Quadro'!$A$4:$BG$78"}</definedName>
    <definedName name="SAR" localSheetId="16" hidden="1">{"'Quadro'!$A$4:$BG$78"}</definedName>
    <definedName name="SAR" localSheetId="14" hidden="1">{"'Quadro'!$A$4:$BG$78"}</definedName>
    <definedName name="SAR" localSheetId="13" hidden="1">{"'Quadro'!$A$4:$BG$78"}</definedName>
    <definedName name="SAR" localSheetId="11" hidden="1">{"'Quadro'!$A$4:$BG$78"}</definedName>
    <definedName name="SAR" localSheetId="10" hidden="1">{"'Quadro'!$A$4:$BG$78"}</definedName>
    <definedName name="SAR" localSheetId="9" hidden="1">{"'Quadro'!$A$4:$BG$78"}</definedName>
    <definedName name="SAR" localSheetId="8" hidden="1">{"'Quadro'!$A$4:$BG$78"}</definedName>
    <definedName name="SAR" localSheetId="7" hidden="1">{"'Quadro'!$A$4:$BG$78"}</definedName>
    <definedName name="SAR" localSheetId="33" hidden="1">{"'Quadro'!$A$4:$BG$78"}</definedName>
    <definedName name="SAR" localSheetId="32" hidden="1">{"'Quadro'!$A$4:$BG$78"}</definedName>
    <definedName name="SAR" localSheetId="31" hidden="1">{"'Quadro'!$A$4:$BG$78"}</definedName>
    <definedName name="SAR" localSheetId="29" hidden="1">{"'Quadro'!$A$4:$BG$78"}</definedName>
    <definedName name="SAR" localSheetId="28" hidden="1">{"'Quadro'!$A$4:$BG$78"}</definedName>
    <definedName name="SAR" localSheetId="27" hidden="1">{"'Quadro'!$A$4:$BG$78"}</definedName>
    <definedName name="SAR" localSheetId="24" hidden="1">{"'Quadro'!$A$4:$BG$78"}</definedName>
    <definedName name="SAR" localSheetId="26" hidden="1">{"'Quadro'!$A$4:$BG$78"}</definedName>
    <definedName name="SAR" localSheetId="23" hidden="1">{"'Quadro'!$A$4:$BG$78"}</definedName>
    <definedName name="SAR" localSheetId="22" hidden="1">{"'Quadro'!$A$4:$BG$78"}</definedName>
    <definedName name="SAR" localSheetId="19" hidden="1">{"'Quadro'!$A$4:$BG$78"}</definedName>
    <definedName name="SAR" localSheetId="21" hidden="1">{"'Quadro'!$A$4:$BG$78"}</definedName>
    <definedName name="SAR" localSheetId="20" hidden="1">{"'Quadro'!$A$4:$BG$78"}</definedName>
    <definedName name="SAR" localSheetId="18" hidden="1">{"'Quadro'!$A$4:$BG$78"}</definedName>
    <definedName name="SAR" localSheetId="17" hidden="1">{"'Quadro'!$A$4:$BG$78"}</definedName>
    <definedName name="SAR" localSheetId="15" hidden="1">{"'Quadro'!$A$4:$BG$78"}</definedName>
    <definedName name="SAR" localSheetId="12" hidden="1">{"'Quadro'!$A$4:$BG$78"}</definedName>
    <definedName name="SAR" localSheetId="38" hidden="1">{"'Quadro'!$A$4:$BG$78"}</definedName>
    <definedName name="SAR" localSheetId="37" hidden="1">{"'Quadro'!$A$4:$BG$78"}</definedName>
    <definedName name="SAR" localSheetId="36" hidden="1">{"'Quadro'!$A$4:$BG$78"}</definedName>
    <definedName name="SAR" localSheetId="34" hidden="1">{"'Quadro'!$A$4:$BG$78"}</definedName>
    <definedName name="SAR" localSheetId="35" hidden="1">{"'Quadro'!$A$4:$BG$78"}</definedName>
    <definedName name="SAR" localSheetId="30" hidden="1">{"'Quadro'!$A$4:$BG$78"}</definedName>
    <definedName name="SAR" hidden="1">{"'Quadro'!$A$4:$BG$78"}</definedName>
    <definedName name="sargtwregwer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a" localSheetId="25" hidden="1">{"'gráf jan00'!$A$1:$AK$41"}</definedName>
    <definedName name="sasasa" localSheetId="16" hidden="1">{"'gráf jan00'!$A$1:$AK$41"}</definedName>
    <definedName name="sasasa" localSheetId="14" hidden="1">{"'gráf jan00'!$A$1:$AK$41"}</definedName>
    <definedName name="sasasa" localSheetId="13" hidden="1">{"'gráf jan00'!$A$1:$AK$41"}</definedName>
    <definedName name="sasasa" localSheetId="11" hidden="1">{"'gráf jan00'!$A$1:$AK$41"}</definedName>
    <definedName name="sasasa" localSheetId="10" hidden="1">{"'gráf jan00'!$A$1:$AK$41"}</definedName>
    <definedName name="sasasa" localSheetId="9" hidden="1">{"'gráf jan00'!$A$1:$AK$41"}</definedName>
    <definedName name="sasasa" localSheetId="8" hidden="1">{"'gráf jan00'!$A$1:$AK$41"}</definedName>
    <definedName name="sasasa" localSheetId="7" hidden="1">{"'gráf jan00'!$A$1:$AK$41"}</definedName>
    <definedName name="sasasa" localSheetId="33" hidden="1">{"'gráf jan00'!$A$1:$AK$41"}</definedName>
    <definedName name="sasasa" localSheetId="32" hidden="1">{"'gráf jan00'!$A$1:$AK$41"}</definedName>
    <definedName name="sasasa" localSheetId="31" hidden="1">{"'gráf jan00'!$A$1:$AK$41"}</definedName>
    <definedName name="sasasa" localSheetId="29" hidden="1">{"'gráf jan00'!$A$1:$AK$41"}</definedName>
    <definedName name="sasasa" localSheetId="28" hidden="1">{"'gráf jan00'!$A$1:$AK$41"}</definedName>
    <definedName name="sasasa" localSheetId="27" hidden="1">{"'gráf jan00'!$A$1:$AK$41"}</definedName>
    <definedName name="sasasa" localSheetId="24" hidden="1">{"'gráf jan00'!$A$1:$AK$41"}</definedName>
    <definedName name="sasasa" localSheetId="26" hidden="1">{"'gráf jan00'!$A$1:$AK$41"}</definedName>
    <definedName name="sasasa" localSheetId="23" hidden="1">{"'gráf jan00'!$A$1:$AK$41"}</definedName>
    <definedName name="sasasa" localSheetId="22" hidden="1">{"'gráf jan00'!$A$1:$AK$41"}</definedName>
    <definedName name="sasasa" localSheetId="19" hidden="1">{"'gráf jan00'!$A$1:$AK$41"}</definedName>
    <definedName name="sasasa" localSheetId="21" hidden="1">{"'gráf jan00'!$A$1:$AK$41"}</definedName>
    <definedName name="sasasa" localSheetId="20" hidden="1">{"'gráf jan00'!$A$1:$AK$41"}</definedName>
    <definedName name="sasasa" localSheetId="18" hidden="1">{"'gráf jan00'!$A$1:$AK$41"}</definedName>
    <definedName name="sasasa" localSheetId="17" hidden="1">{"'gráf jan00'!$A$1:$AK$41"}</definedName>
    <definedName name="sasasa" localSheetId="15" hidden="1">{"'gráf jan00'!$A$1:$AK$41"}</definedName>
    <definedName name="sasasa" localSheetId="12" hidden="1">{"'gráf jan00'!$A$1:$AK$41"}</definedName>
    <definedName name="sasasa" localSheetId="38" hidden="1">{"'gráf jan00'!$A$1:$AK$41"}</definedName>
    <definedName name="sasasa" localSheetId="37" hidden="1">{"'gráf jan00'!$A$1:$AK$41"}</definedName>
    <definedName name="sasasa" localSheetId="36" hidden="1">{"'gráf jan00'!$A$1:$AK$41"}</definedName>
    <definedName name="sasasa" localSheetId="34" hidden="1">{"'gráf jan00'!$A$1:$AK$41"}</definedName>
    <definedName name="sasasa" localSheetId="35" hidden="1">{"'gráf jan00'!$A$1:$AK$41"}</definedName>
    <definedName name="sasasa" localSheetId="30" hidden="1">{"'gráf jan00'!$A$1:$AK$41"}</definedName>
    <definedName name="sasasa" hidden="1">{"'gráf jan00'!$A$1:$AK$41"}</definedName>
    <definedName name="sasassasa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DD">#REF!</definedName>
    <definedName name="SAVEAS">#REF!</definedName>
    <definedName name="SC">#REF!</definedName>
    <definedName name="SCHEDERROR">#REF!</definedName>
    <definedName name="SCHEDTBL">#REF!</definedName>
    <definedName name="SCHEDULES">#REF!</definedName>
    <definedName name="SCs" localSheetId="25" hidden="1">{"'REL CUSTODIF'!$B$1:$H$72"}</definedName>
    <definedName name="SCs" localSheetId="16" hidden="1">{"'REL CUSTODIF'!$B$1:$H$72"}</definedName>
    <definedName name="SCs" localSheetId="14" hidden="1">{"'REL CUSTODIF'!$B$1:$H$72"}</definedName>
    <definedName name="SCs" localSheetId="13" hidden="1">{"'REL CUSTODIF'!$B$1:$H$72"}</definedName>
    <definedName name="SCs" localSheetId="11" hidden="1">{"'REL CUSTODIF'!$B$1:$H$72"}</definedName>
    <definedName name="SCs" localSheetId="10" hidden="1">{"'REL CUSTODIF'!$B$1:$H$72"}</definedName>
    <definedName name="SCs" localSheetId="9" hidden="1">{"'REL CUSTODIF'!$B$1:$H$72"}</definedName>
    <definedName name="SCs" localSheetId="8" hidden="1">{"'REL CUSTODIF'!$B$1:$H$72"}</definedName>
    <definedName name="SCs" localSheetId="7" hidden="1">{"'REL CUSTODIF'!$B$1:$H$72"}</definedName>
    <definedName name="SCs" localSheetId="33" hidden="1">{"'REL CUSTODIF'!$B$1:$H$72"}</definedName>
    <definedName name="SCs" localSheetId="32" hidden="1">{"'REL CUSTODIF'!$B$1:$H$72"}</definedName>
    <definedName name="SCs" localSheetId="31" hidden="1">{"'REL CUSTODIF'!$B$1:$H$72"}</definedName>
    <definedName name="SCs" localSheetId="29" hidden="1">{"'REL CUSTODIF'!$B$1:$H$72"}</definedName>
    <definedName name="SCs" localSheetId="28" hidden="1">{"'REL CUSTODIF'!$B$1:$H$72"}</definedName>
    <definedName name="SCs" localSheetId="27" hidden="1">{"'REL CUSTODIF'!$B$1:$H$72"}</definedName>
    <definedName name="SCs" localSheetId="24" hidden="1">{"'REL CUSTODIF'!$B$1:$H$72"}</definedName>
    <definedName name="SCs" localSheetId="26" hidden="1">{"'REL CUSTODIF'!$B$1:$H$72"}</definedName>
    <definedName name="SCs" localSheetId="23" hidden="1">{"'REL CUSTODIF'!$B$1:$H$72"}</definedName>
    <definedName name="SCs" localSheetId="22" hidden="1">{"'REL CUSTODIF'!$B$1:$H$72"}</definedName>
    <definedName name="SCs" localSheetId="19" hidden="1">{"'REL CUSTODIF'!$B$1:$H$72"}</definedName>
    <definedName name="SCs" localSheetId="21" hidden="1">{"'REL CUSTODIF'!$B$1:$H$72"}</definedName>
    <definedName name="SCs" localSheetId="20" hidden="1">{"'REL CUSTODIF'!$B$1:$H$72"}</definedName>
    <definedName name="SCs" localSheetId="18" hidden="1">{"'REL CUSTODIF'!$B$1:$H$72"}</definedName>
    <definedName name="SCs" localSheetId="17" hidden="1">{"'REL CUSTODIF'!$B$1:$H$72"}</definedName>
    <definedName name="SCs" localSheetId="15" hidden="1">{"'REL CUSTODIF'!$B$1:$H$72"}</definedName>
    <definedName name="SCs" localSheetId="12" hidden="1">{"'REL CUSTODIF'!$B$1:$H$72"}</definedName>
    <definedName name="SCs" localSheetId="38" hidden="1">{"'REL CUSTODIF'!$B$1:$H$72"}</definedName>
    <definedName name="SCs" localSheetId="37" hidden="1">{"'REL CUSTODIF'!$B$1:$H$72"}</definedName>
    <definedName name="SCs" localSheetId="36" hidden="1">{"'REL CUSTODIF'!$B$1:$H$72"}</definedName>
    <definedName name="SCs" localSheetId="34" hidden="1">{"'REL CUSTODIF'!$B$1:$H$72"}</definedName>
    <definedName name="SCs" localSheetId="35" hidden="1">{"'REL CUSTODIF'!$B$1:$H$72"}</definedName>
    <definedName name="SCs" localSheetId="30" hidden="1">{"'REL CUSTODIF'!$B$1:$H$72"}</definedName>
    <definedName name="SCs" hidden="1">{"'REL CUSTODIF'!$B$1:$H$72"}</definedName>
    <definedName name="SDadsd" localSheetId="25" hidden="1">{"'REL CUSTODIF'!$B$1:$H$72"}</definedName>
    <definedName name="SDadsd" localSheetId="16" hidden="1">{"'REL CUSTODIF'!$B$1:$H$72"}</definedName>
    <definedName name="SDadsd" localSheetId="14" hidden="1">{"'REL CUSTODIF'!$B$1:$H$72"}</definedName>
    <definedName name="SDadsd" localSheetId="13" hidden="1">{"'REL CUSTODIF'!$B$1:$H$72"}</definedName>
    <definedName name="SDadsd" localSheetId="11" hidden="1">{"'REL CUSTODIF'!$B$1:$H$72"}</definedName>
    <definedName name="SDadsd" localSheetId="10" hidden="1">{"'REL CUSTODIF'!$B$1:$H$72"}</definedName>
    <definedName name="SDadsd" localSheetId="9" hidden="1">{"'REL CUSTODIF'!$B$1:$H$72"}</definedName>
    <definedName name="SDadsd" localSheetId="8" hidden="1">{"'REL CUSTODIF'!$B$1:$H$72"}</definedName>
    <definedName name="SDadsd" localSheetId="7" hidden="1">{"'REL CUSTODIF'!$B$1:$H$72"}</definedName>
    <definedName name="SDadsd" localSheetId="33" hidden="1">{"'REL CUSTODIF'!$B$1:$H$72"}</definedName>
    <definedName name="SDadsd" localSheetId="32" hidden="1">{"'REL CUSTODIF'!$B$1:$H$72"}</definedName>
    <definedName name="SDadsd" localSheetId="31" hidden="1">{"'REL CUSTODIF'!$B$1:$H$72"}</definedName>
    <definedName name="SDadsd" localSheetId="29" hidden="1">{"'REL CUSTODIF'!$B$1:$H$72"}</definedName>
    <definedName name="SDadsd" localSheetId="28" hidden="1">{"'REL CUSTODIF'!$B$1:$H$72"}</definedName>
    <definedName name="SDadsd" localSheetId="27" hidden="1">{"'REL CUSTODIF'!$B$1:$H$72"}</definedName>
    <definedName name="SDadsd" localSheetId="24" hidden="1">{"'REL CUSTODIF'!$B$1:$H$72"}</definedName>
    <definedName name="SDadsd" localSheetId="26" hidden="1">{"'REL CUSTODIF'!$B$1:$H$72"}</definedName>
    <definedName name="SDadsd" localSheetId="23" hidden="1">{"'REL CUSTODIF'!$B$1:$H$72"}</definedName>
    <definedName name="SDadsd" localSheetId="22" hidden="1">{"'REL CUSTODIF'!$B$1:$H$72"}</definedName>
    <definedName name="SDadsd" localSheetId="19" hidden="1">{"'REL CUSTODIF'!$B$1:$H$72"}</definedName>
    <definedName name="SDadsd" localSheetId="21" hidden="1">{"'REL CUSTODIF'!$B$1:$H$72"}</definedName>
    <definedName name="SDadsd" localSheetId="20" hidden="1">{"'REL CUSTODIF'!$B$1:$H$72"}</definedName>
    <definedName name="SDadsd" localSheetId="18" hidden="1">{"'REL CUSTODIF'!$B$1:$H$72"}</definedName>
    <definedName name="SDadsd" localSheetId="17" hidden="1">{"'REL CUSTODIF'!$B$1:$H$72"}</definedName>
    <definedName name="SDadsd" localSheetId="15" hidden="1">{"'REL CUSTODIF'!$B$1:$H$72"}</definedName>
    <definedName name="SDadsd" localSheetId="12" hidden="1">{"'REL CUSTODIF'!$B$1:$H$72"}</definedName>
    <definedName name="SDadsd" localSheetId="38" hidden="1">{"'REL CUSTODIF'!$B$1:$H$72"}</definedName>
    <definedName name="SDadsd" localSheetId="37" hidden="1">{"'REL CUSTODIF'!$B$1:$H$72"}</definedName>
    <definedName name="SDadsd" localSheetId="36" hidden="1">{"'REL CUSTODIF'!$B$1:$H$72"}</definedName>
    <definedName name="SDadsd" localSheetId="34" hidden="1">{"'REL CUSTODIF'!$B$1:$H$72"}</definedName>
    <definedName name="SDadsd" localSheetId="35" hidden="1">{"'REL CUSTODIF'!$B$1:$H$72"}</definedName>
    <definedName name="SDadsd" localSheetId="30" hidden="1">{"'REL CUSTODIF'!$B$1:$H$72"}</definedName>
    <definedName name="SDadsd" hidden="1">{"'REL CUSTODIF'!$B$1:$H$72"}</definedName>
    <definedName name="sdcsadSD" localSheetId="25" hidden="1">{"'REL CUSTODIF'!$B$1:$H$72"}</definedName>
    <definedName name="sdcsadSD" localSheetId="16" hidden="1">{"'REL CUSTODIF'!$B$1:$H$72"}</definedName>
    <definedName name="sdcsadSD" localSheetId="14" hidden="1">{"'REL CUSTODIF'!$B$1:$H$72"}</definedName>
    <definedName name="sdcsadSD" localSheetId="13" hidden="1">{"'REL CUSTODIF'!$B$1:$H$72"}</definedName>
    <definedName name="sdcsadSD" localSheetId="11" hidden="1">{"'REL CUSTODIF'!$B$1:$H$72"}</definedName>
    <definedName name="sdcsadSD" localSheetId="10" hidden="1">{"'REL CUSTODIF'!$B$1:$H$72"}</definedName>
    <definedName name="sdcsadSD" localSheetId="9" hidden="1">{"'REL CUSTODIF'!$B$1:$H$72"}</definedName>
    <definedName name="sdcsadSD" localSheetId="8" hidden="1">{"'REL CUSTODIF'!$B$1:$H$72"}</definedName>
    <definedName name="sdcsadSD" localSheetId="7" hidden="1">{"'REL CUSTODIF'!$B$1:$H$72"}</definedName>
    <definedName name="sdcsadSD" localSheetId="33" hidden="1">{"'REL CUSTODIF'!$B$1:$H$72"}</definedName>
    <definedName name="sdcsadSD" localSheetId="32" hidden="1">{"'REL CUSTODIF'!$B$1:$H$72"}</definedName>
    <definedName name="sdcsadSD" localSheetId="31" hidden="1">{"'REL CUSTODIF'!$B$1:$H$72"}</definedName>
    <definedName name="sdcsadSD" localSheetId="29" hidden="1">{"'REL CUSTODIF'!$B$1:$H$72"}</definedName>
    <definedName name="sdcsadSD" localSheetId="28" hidden="1">{"'REL CUSTODIF'!$B$1:$H$72"}</definedName>
    <definedName name="sdcsadSD" localSheetId="27" hidden="1">{"'REL CUSTODIF'!$B$1:$H$72"}</definedName>
    <definedName name="sdcsadSD" localSheetId="24" hidden="1">{"'REL CUSTODIF'!$B$1:$H$72"}</definedName>
    <definedName name="sdcsadSD" localSheetId="26" hidden="1">{"'REL CUSTODIF'!$B$1:$H$72"}</definedName>
    <definedName name="sdcsadSD" localSheetId="23" hidden="1">{"'REL CUSTODIF'!$B$1:$H$72"}</definedName>
    <definedName name="sdcsadSD" localSheetId="22" hidden="1">{"'REL CUSTODIF'!$B$1:$H$72"}</definedName>
    <definedName name="sdcsadSD" localSheetId="19" hidden="1">{"'REL CUSTODIF'!$B$1:$H$72"}</definedName>
    <definedName name="sdcsadSD" localSheetId="21" hidden="1">{"'REL CUSTODIF'!$B$1:$H$72"}</definedName>
    <definedName name="sdcsadSD" localSheetId="20" hidden="1">{"'REL CUSTODIF'!$B$1:$H$72"}</definedName>
    <definedName name="sdcsadSD" localSheetId="18" hidden="1">{"'REL CUSTODIF'!$B$1:$H$72"}</definedName>
    <definedName name="sdcsadSD" localSheetId="17" hidden="1">{"'REL CUSTODIF'!$B$1:$H$72"}</definedName>
    <definedName name="sdcsadSD" localSheetId="15" hidden="1">{"'REL CUSTODIF'!$B$1:$H$72"}</definedName>
    <definedName name="sdcsadSD" localSheetId="12" hidden="1">{"'REL CUSTODIF'!$B$1:$H$72"}</definedName>
    <definedName name="sdcsadSD" localSheetId="38" hidden="1">{"'REL CUSTODIF'!$B$1:$H$72"}</definedName>
    <definedName name="sdcsadSD" localSheetId="37" hidden="1">{"'REL CUSTODIF'!$B$1:$H$72"}</definedName>
    <definedName name="sdcsadSD" localSheetId="36" hidden="1">{"'REL CUSTODIF'!$B$1:$H$72"}</definedName>
    <definedName name="sdcsadSD" localSheetId="34" hidden="1">{"'REL CUSTODIF'!$B$1:$H$72"}</definedName>
    <definedName name="sdcsadSD" localSheetId="35" hidden="1">{"'REL CUSTODIF'!$B$1:$H$72"}</definedName>
    <definedName name="sdcsadSD" localSheetId="30" hidden="1">{"'REL CUSTODIF'!$B$1:$H$72"}</definedName>
    <definedName name="sdcsadSD" hidden="1">{"'REL CUSTODIF'!$B$1:$H$72"}</definedName>
    <definedName name="SDds" localSheetId="25" hidden="1">{"'REL CUSTODIF'!$B$1:$H$72"}</definedName>
    <definedName name="SDds" localSheetId="16" hidden="1">{"'REL CUSTODIF'!$B$1:$H$72"}</definedName>
    <definedName name="SDds" localSheetId="14" hidden="1">{"'REL CUSTODIF'!$B$1:$H$72"}</definedName>
    <definedName name="SDds" localSheetId="13" hidden="1">{"'REL CUSTODIF'!$B$1:$H$72"}</definedName>
    <definedName name="SDds" localSheetId="11" hidden="1">{"'REL CUSTODIF'!$B$1:$H$72"}</definedName>
    <definedName name="SDds" localSheetId="10" hidden="1">{"'REL CUSTODIF'!$B$1:$H$72"}</definedName>
    <definedName name="SDds" localSheetId="9" hidden="1">{"'REL CUSTODIF'!$B$1:$H$72"}</definedName>
    <definedName name="SDds" localSheetId="8" hidden="1">{"'REL CUSTODIF'!$B$1:$H$72"}</definedName>
    <definedName name="SDds" localSheetId="7" hidden="1">{"'REL CUSTODIF'!$B$1:$H$72"}</definedName>
    <definedName name="SDds" localSheetId="33" hidden="1">{"'REL CUSTODIF'!$B$1:$H$72"}</definedName>
    <definedName name="SDds" localSheetId="32" hidden="1">{"'REL CUSTODIF'!$B$1:$H$72"}</definedName>
    <definedName name="SDds" localSheetId="31" hidden="1">{"'REL CUSTODIF'!$B$1:$H$72"}</definedName>
    <definedName name="SDds" localSheetId="29" hidden="1">{"'REL CUSTODIF'!$B$1:$H$72"}</definedName>
    <definedName name="SDds" localSheetId="28" hidden="1">{"'REL CUSTODIF'!$B$1:$H$72"}</definedName>
    <definedName name="SDds" localSheetId="27" hidden="1">{"'REL CUSTODIF'!$B$1:$H$72"}</definedName>
    <definedName name="SDds" localSheetId="24" hidden="1">{"'REL CUSTODIF'!$B$1:$H$72"}</definedName>
    <definedName name="SDds" localSheetId="26" hidden="1">{"'REL CUSTODIF'!$B$1:$H$72"}</definedName>
    <definedName name="SDds" localSheetId="23" hidden="1">{"'REL CUSTODIF'!$B$1:$H$72"}</definedName>
    <definedName name="SDds" localSheetId="22" hidden="1">{"'REL CUSTODIF'!$B$1:$H$72"}</definedName>
    <definedName name="SDds" localSheetId="19" hidden="1">{"'REL CUSTODIF'!$B$1:$H$72"}</definedName>
    <definedName name="SDds" localSheetId="21" hidden="1">{"'REL CUSTODIF'!$B$1:$H$72"}</definedName>
    <definedName name="SDds" localSheetId="20" hidden="1">{"'REL CUSTODIF'!$B$1:$H$72"}</definedName>
    <definedName name="SDds" localSheetId="18" hidden="1">{"'REL CUSTODIF'!$B$1:$H$72"}</definedName>
    <definedName name="SDds" localSheetId="17" hidden="1">{"'REL CUSTODIF'!$B$1:$H$72"}</definedName>
    <definedName name="SDds" localSheetId="15" hidden="1">{"'REL CUSTODIF'!$B$1:$H$72"}</definedName>
    <definedName name="SDds" localSheetId="12" hidden="1">{"'REL CUSTODIF'!$B$1:$H$72"}</definedName>
    <definedName name="SDds" localSheetId="38" hidden="1">{"'REL CUSTODIF'!$B$1:$H$72"}</definedName>
    <definedName name="SDds" localSheetId="37" hidden="1">{"'REL CUSTODIF'!$B$1:$H$72"}</definedName>
    <definedName name="SDds" localSheetId="36" hidden="1">{"'REL CUSTODIF'!$B$1:$H$72"}</definedName>
    <definedName name="SDds" localSheetId="34" hidden="1">{"'REL CUSTODIF'!$B$1:$H$72"}</definedName>
    <definedName name="SDds" localSheetId="35" hidden="1">{"'REL CUSTODIF'!$B$1:$H$72"}</definedName>
    <definedName name="SDds" localSheetId="30" hidden="1">{"'REL CUSTODIF'!$B$1:$H$72"}</definedName>
    <definedName name="SDds" hidden="1">{"'REL CUSTODIF'!$B$1:$H$72"}</definedName>
    <definedName name="SDF" localSheetId="25" hidden="1">{"'REL CUSTODIF'!$B$1:$H$72"}</definedName>
    <definedName name="SDF" localSheetId="16" hidden="1">{"'REL CUSTODIF'!$B$1:$H$72"}</definedName>
    <definedName name="SDF" localSheetId="14" hidden="1">{"'REL CUSTODIF'!$B$1:$H$72"}</definedName>
    <definedName name="SDF" localSheetId="13" hidden="1">{"'REL CUSTODIF'!$B$1:$H$72"}</definedName>
    <definedName name="SDF" localSheetId="11" hidden="1">{"'REL CUSTODIF'!$B$1:$H$72"}</definedName>
    <definedName name="SDF" localSheetId="10" hidden="1">{"'REL CUSTODIF'!$B$1:$H$72"}</definedName>
    <definedName name="SDF" localSheetId="9" hidden="1">{"'REL CUSTODIF'!$B$1:$H$72"}</definedName>
    <definedName name="SDF" localSheetId="8" hidden="1">{"'REL CUSTODIF'!$B$1:$H$72"}</definedName>
    <definedName name="SDF" localSheetId="7" hidden="1">{"'REL CUSTODIF'!$B$1:$H$72"}</definedName>
    <definedName name="SDF" localSheetId="33" hidden="1">{"'REL CUSTODIF'!$B$1:$H$72"}</definedName>
    <definedName name="SDF" localSheetId="32" hidden="1">{"'REL CUSTODIF'!$B$1:$H$72"}</definedName>
    <definedName name="SDF" localSheetId="31" hidden="1">{"'REL CUSTODIF'!$B$1:$H$72"}</definedName>
    <definedName name="SDF" localSheetId="29" hidden="1">{"'REL CUSTODIF'!$B$1:$H$72"}</definedName>
    <definedName name="SDF" localSheetId="28" hidden="1">{"'REL CUSTODIF'!$B$1:$H$72"}</definedName>
    <definedName name="SDF" localSheetId="27" hidden="1">{"'REL CUSTODIF'!$B$1:$H$72"}</definedName>
    <definedName name="SDF" localSheetId="24" hidden="1">{"'REL CUSTODIF'!$B$1:$H$72"}</definedName>
    <definedName name="SDF" localSheetId="26" hidden="1">{"'REL CUSTODIF'!$B$1:$H$72"}</definedName>
    <definedName name="SDF" localSheetId="23" hidden="1">{"'REL CUSTODIF'!$B$1:$H$72"}</definedName>
    <definedName name="SDF" localSheetId="22" hidden="1">{"'REL CUSTODIF'!$B$1:$H$72"}</definedName>
    <definedName name="SDF" localSheetId="19" hidden="1">{"'REL CUSTODIF'!$B$1:$H$72"}</definedName>
    <definedName name="SDF" localSheetId="21" hidden="1">{"'REL CUSTODIF'!$B$1:$H$72"}</definedName>
    <definedName name="SDF" localSheetId="20" hidden="1">{"'REL CUSTODIF'!$B$1:$H$72"}</definedName>
    <definedName name="SDF" localSheetId="18" hidden="1">{"'REL CUSTODIF'!$B$1:$H$72"}</definedName>
    <definedName name="SDF" localSheetId="17" hidden="1">{"'REL CUSTODIF'!$B$1:$H$72"}</definedName>
    <definedName name="SDF" localSheetId="15" hidden="1">{"'REL CUSTODIF'!$B$1:$H$72"}</definedName>
    <definedName name="SDF" localSheetId="12" hidden="1">{"'REL CUSTODIF'!$B$1:$H$72"}</definedName>
    <definedName name="SDF" localSheetId="38" hidden="1">{"'REL CUSTODIF'!$B$1:$H$72"}</definedName>
    <definedName name="SDF" localSheetId="37" hidden="1">{"'REL CUSTODIF'!$B$1:$H$72"}</definedName>
    <definedName name="SDF" localSheetId="36" hidden="1">{"'REL CUSTODIF'!$B$1:$H$72"}</definedName>
    <definedName name="SDF" localSheetId="34" hidden="1">{"'REL CUSTODIF'!$B$1:$H$72"}</definedName>
    <definedName name="SDF" localSheetId="35" hidden="1">{"'REL CUSTODIF'!$B$1:$H$72"}</definedName>
    <definedName name="SDF" localSheetId="30" hidden="1">{"'REL CUSTODIF'!$B$1:$H$72"}</definedName>
    <definedName name="SDF" hidden="1">{"'REL CUSTODIF'!$B$1:$H$72"}</definedName>
    <definedName name="sdfa">#REF!</definedName>
    <definedName name="SDFFDFDF" localSheetId="25" hidden="1">{"'gráf jan00'!$A$1:$AK$41"}</definedName>
    <definedName name="SDFFDFDF" localSheetId="16" hidden="1">{"'gráf jan00'!$A$1:$AK$41"}</definedName>
    <definedName name="SDFFDFDF" localSheetId="14" hidden="1">{"'gráf jan00'!$A$1:$AK$41"}</definedName>
    <definedName name="SDFFDFDF" localSheetId="13" hidden="1">{"'gráf jan00'!$A$1:$AK$41"}</definedName>
    <definedName name="SDFFDFDF" localSheetId="11" hidden="1">{"'gráf jan00'!$A$1:$AK$41"}</definedName>
    <definedName name="SDFFDFDF" localSheetId="10" hidden="1">{"'gráf jan00'!$A$1:$AK$41"}</definedName>
    <definedName name="SDFFDFDF" localSheetId="9" hidden="1">{"'gráf jan00'!$A$1:$AK$41"}</definedName>
    <definedName name="SDFFDFDF" localSheetId="8" hidden="1">{"'gráf jan00'!$A$1:$AK$41"}</definedName>
    <definedName name="SDFFDFDF" localSheetId="7" hidden="1">{"'gráf jan00'!$A$1:$AK$41"}</definedName>
    <definedName name="SDFFDFDF" localSheetId="33" hidden="1">{"'gráf jan00'!$A$1:$AK$41"}</definedName>
    <definedName name="SDFFDFDF" localSheetId="32" hidden="1">{"'gráf jan00'!$A$1:$AK$41"}</definedName>
    <definedName name="SDFFDFDF" localSheetId="31" hidden="1">{"'gráf jan00'!$A$1:$AK$41"}</definedName>
    <definedName name="SDFFDFDF" localSheetId="29" hidden="1">{"'gráf jan00'!$A$1:$AK$41"}</definedName>
    <definedName name="SDFFDFDF" localSheetId="28" hidden="1">{"'gráf jan00'!$A$1:$AK$41"}</definedName>
    <definedName name="SDFFDFDF" localSheetId="27" hidden="1">{"'gráf jan00'!$A$1:$AK$41"}</definedName>
    <definedName name="SDFFDFDF" localSheetId="24" hidden="1">{"'gráf jan00'!$A$1:$AK$41"}</definedName>
    <definedName name="SDFFDFDF" localSheetId="26" hidden="1">{"'gráf jan00'!$A$1:$AK$41"}</definedName>
    <definedName name="SDFFDFDF" localSheetId="23" hidden="1">{"'gráf jan00'!$A$1:$AK$41"}</definedName>
    <definedName name="SDFFDFDF" localSheetId="22" hidden="1">{"'gráf jan00'!$A$1:$AK$41"}</definedName>
    <definedName name="SDFFDFDF" localSheetId="19" hidden="1">{"'gráf jan00'!$A$1:$AK$41"}</definedName>
    <definedName name="SDFFDFDF" localSheetId="21" hidden="1">{"'gráf jan00'!$A$1:$AK$41"}</definedName>
    <definedName name="SDFFDFDF" localSheetId="20" hidden="1">{"'gráf jan00'!$A$1:$AK$41"}</definedName>
    <definedName name="SDFFDFDF" localSheetId="18" hidden="1">{"'gráf jan00'!$A$1:$AK$41"}</definedName>
    <definedName name="SDFFDFDF" localSheetId="17" hidden="1">{"'gráf jan00'!$A$1:$AK$41"}</definedName>
    <definedName name="SDFFDFDF" localSheetId="15" hidden="1">{"'gráf jan00'!$A$1:$AK$41"}</definedName>
    <definedName name="SDFFDFDF" localSheetId="12" hidden="1">{"'gráf jan00'!$A$1:$AK$41"}</definedName>
    <definedName name="SDFFDFDF" localSheetId="38" hidden="1">{"'gráf jan00'!$A$1:$AK$41"}</definedName>
    <definedName name="SDFFDFDF" localSheetId="37" hidden="1">{"'gráf jan00'!$A$1:$AK$41"}</definedName>
    <definedName name="SDFFDFDF" localSheetId="36" hidden="1">{"'gráf jan00'!$A$1:$AK$41"}</definedName>
    <definedName name="SDFFDFDF" localSheetId="34" hidden="1">{"'gráf jan00'!$A$1:$AK$41"}</definedName>
    <definedName name="SDFFDFDF" localSheetId="35" hidden="1">{"'gráf jan00'!$A$1:$AK$41"}</definedName>
    <definedName name="SDFFDFDF" localSheetId="30" hidden="1">{"'gráf jan00'!$A$1:$AK$41"}</definedName>
    <definedName name="SDFFDFDF" hidden="1">{"'gráf jan00'!$A$1:$AK$41"}</definedName>
    <definedName name="sdSDs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Xsad" localSheetId="25" hidden="1">{"'REL CUSTODIF'!$B$1:$H$72"}</definedName>
    <definedName name="SDXsad" localSheetId="16" hidden="1">{"'REL CUSTODIF'!$B$1:$H$72"}</definedName>
    <definedName name="SDXsad" localSheetId="14" hidden="1">{"'REL CUSTODIF'!$B$1:$H$72"}</definedName>
    <definedName name="SDXsad" localSheetId="13" hidden="1">{"'REL CUSTODIF'!$B$1:$H$72"}</definedName>
    <definedName name="SDXsad" localSheetId="11" hidden="1">{"'REL CUSTODIF'!$B$1:$H$72"}</definedName>
    <definedName name="SDXsad" localSheetId="10" hidden="1">{"'REL CUSTODIF'!$B$1:$H$72"}</definedName>
    <definedName name="SDXsad" localSheetId="9" hidden="1">{"'REL CUSTODIF'!$B$1:$H$72"}</definedName>
    <definedName name="SDXsad" localSheetId="8" hidden="1">{"'REL CUSTODIF'!$B$1:$H$72"}</definedName>
    <definedName name="SDXsad" localSheetId="7" hidden="1">{"'REL CUSTODIF'!$B$1:$H$72"}</definedName>
    <definedName name="SDXsad" localSheetId="33" hidden="1">{"'REL CUSTODIF'!$B$1:$H$72"}</definedName>
    <definedName name="SDXsad" localSheetId="32" hidden="1">{"'REL CUSTODIF'!$B$1:$H$72"}</definedName>
    <definedName name="SDXsad" localSheetId="31" hidden="1">{"'REL CUSTODIF'!$B$1:$H$72"}</definedName>
    <definedName name="SDXsad" localSheetId="29" hidden="1">{"'REL CUSTODIF'!$B$1:$H$72"}</definedName>
    <definedName name="SDXsad" localSheetId="28" hidden="1">{"'REL CUSTODIF'!$B$1:$H$72"}</definedName>
    <definedName name="SDXsad" localSheetId="27" hidden="1">{"'REL CUSTODIF'!$B$1:$H$72"}</definedName>
    <definedName name="SDXsad" localSheetId="24" hidden="1">{"'REL CUSTODIF'!$B$1:$H$72"}</definedName>
    <definedName name="SDXsad" localSheetId="26" hidden="1">{"'REL CUSTODIF'!$B$1:$H$72"}</definedName>
    <definedName name="SDXsad" localSheetId="23" hidden="1">{"'REL CUSTODIF'!$B$1:$H$72"}</definedName>
    <definedName name="SDXsad" localSheetId="22" hidden="1">{"'REL CUSTODIF'!$B$1:$H$72"}</definedName>
    <definedName name="SDXsad" localSheetId="19" hidden="1">{"'REL CUSTODIF'!$B$1:$H$72"}</definedName>
    <definedName name="SDXsad" localSheetId="21" hidden="1">{"'REL CUSTODIF'!$B$1:$H$72"}</definedName>
    <definedName name="SDXsad" localSheetId="20" hidden="1">{"'REL CUSTODIF'!$B$1:$H$72"}</definedName>
    <definedName name="SDXsad" localSheetId="18" hidden="1">{"'REL CUSTODIF'!$B$1:$H$72"}</definedName>
    <definedName name="SDXsad" localSheetId="17" hidden="1">{"'REL CUSTODIF'!$B$1:$H$72"}</definedName>
    <definedName name="SDXsad" localSheetId="15" hidden="1">{"'REL CUSTODIF'!$B$1:$H$72"}</definedName>
    <definedName name="SDXsad" localSheetId="12" hidden="1">{"'REL CUSTODIF'!$B$1:$H$72"}</definedName>
    <definedName name="SDXsad" localSheetId="38" hidden="1">{"'REL CUSTODIF'!$B$1:$H$72"}</definedName>
    <definedName name="SDXsad" localSheetId="37" hidden="1">{"'REL CUSTODIF'!$B$1:$H$72"}</definedName>
    <definedName name="SDXsad" localSheetId="36" hidden="1">{"'REL CUSTODIF'!$B$1:$H$72"}</definedName>
    <definedName name="SDXsad" localSheetId="34" hidden="1">{"'REL CUSTODIF'!$B$1:$H$72"}</definedName>
    <definedName name="SDXsad" localSheetId="35" hidden="1">{"'REL CUSTODIF'!$B$1:$H$72"}</definedName>
    <definedName name="SDXsad" localSheetId="30" hidden="1">{"'REL CUSTODIF'!$B$1:$H$72"}</definedName>
    <definedName name="SDXsad" hidden="1">{"'REL CUSTODIF'!$B$1:$H$72"}</definedName>
    <definedName name="SE" localSheetId="25" hidden="1">{"'Quadro'!$A$4:$BG$78"}</definedName>
    <definedName name="SE" localSheetId="16" hidden="1">{"'Quadro'!$A$4:$BG$78"}</definedName>
    <definedName name="SE" localSheetId="14" hidden="1">{"'Quadro'!$A$4:$BG$78"}</definedName>
    <definedName name="SE" localSheetId="13" hidden="1">{"'Quadro'!$A$4:$BG$78"}</definedName>
    <definedName name="SE" localSheetId="11" hidden="1">{"'Quadro'!$A$4:$BG$78"}</definedName>
    <definedName name="SE" localSheetId="10" hidden="1">{"'Quadro'!$A$4:$BG$78"}</definedName>
    <definedName name="SE" localSheetId="9" hidden="1">{"'Quadro'!$A$4:$BG$78"}</definedName>
    <definedName name="SE" localSheetId="8" hidden="1">{"'Quadro'!$A$4:$BG$78"}</definedName>
    <definedName name="SE" localSheetId="7" hidden="1">{"'Quadro'!$A$4:$BG$78"}</definedName>
    <definedName name="SE" localSheetId="33" hidden="1">{"'Quadro'!$A$4:$BG$78"}</definedName>
    <definedName name="SE" localSheetId="32" hidden="1">{"'Quadro'!$A$4:$BG$78"}</definedName>
    <definedName name="SE" localSheetId="31" hidden="1">{"'Quadro'!$A$4:$BG$78"}</definedName>
    <definedName name="SE" localSheetId="29" hidden="1">{"'Quadro'!$A$4:$BG$78"}</definedName>
    <definedName name="SE" localSheetId="28" hidden="1">{"'Quadro'!$A$4:$BG$78"}</definedName>
    <definedName name="SE" localSheetId="27" hidden="1">{"'Quadro'!$A$4:$BG$78"}</definedName>
    <definedName name="SE" localSheetId="24" hidden="1">{"'Quadro'!$A$4:$BG$78"}</definedName>
    <definedName name="SE" localSheetId="26" hidden="1">{"'Quadro'!$A$4:$BG$78"}</definedName>
    <definedName name="SE" localSheetId="23" hidden="1">{"'Quadro'!$A$4:$BG$78"}</definedName>
    <definedName name="SE" localSheetId="22" hidden="1">{"'Quadro'!$A$4:$BG$78"}</definedName>
    <definedName name="SE" localSheetId="19" hidden="1">{"'Quadro'!$A$4:$BG$78"}</definedName>
    <definedName name="SE" localSheetId="21" hidden="1">{"'Quadro'!$A$4:$BG$78"}</definedName>
    <definedName name="SE" localSheetId="20" hidden="1">{"'Quadro'!$A$4:$BG$78"}</definedName>
    <definedName name="SE" localSheetId="18" hidden="1">{"'Quadro'!$A$4:$BG$78"}</definedName>
    <definedName name="SE" localSheetId="17" hidden="1">{"'Quadro'!$A$4:$BG$78"}</definedName>
    <definedName name="SE" localSheetId="15" hidden="1">{"'Quadro'!$A$4:$BG$78"}</definedName>
    <definedName name="SE" localSheetId="12" hidden="1">{"'Quadro'!$A$4:$BG$78"}</definedName>
    <definedName name="SE" localSheetId="38" hidden="1">{"'Quadro'!$A$4:$BG$78"}</definedName>
    <definedName name="SE" localSheetId="37" hidden="1">{"'Quadro'!$A$4:$BG$78"}</definedName>
    <definedName name="SE" localSheetId="36" hidden="1">{"'Quadro'!$A$4:$BG$78"}</definedName>
    <definedName name="SE" localSheetId="34" hidden="1">{"'Quadro'!$A$4:$BG$78"}</definedName>
    <definedName name="SE" localSheetId="35" hidden="1">{"'Quadro'!$A$4:$BG$78"}</definedName>
    <definedName name="SE" localSheetId="30" hidden="1">{"'Quadro'!$A$4:$BG$78"}</definedName>
    <definedName name="SE" hidden="1">{"'Quadro'!$A$4:$BG$78"}</definedName>
    <definedName name="SEDE">#REF!</definedName>
    <definedName name="SEDE1">#REF!</definedName>
    <definedName name="SEG">#REF!</definedName>
    <definedName name="SegmentaçãodeDados_Aba">#REF!</definedName>
    <definedName name="segsdr" localSheetId="25" hidden="1">{#N/A,#N/A,FALSE,"PCOL"}</definedName>
    <definedName name="segsdr" localSheetId="16" hidden="1">{#N/A,#N/A,FALSE,"PCOL"}</definedName>
    <definedName name="segsdr" localSheetId="14" hidden="1">{#N/A,#N/A,FALSE,"PCOL"}</definedName>
    <definedName name="segsdr" localSheetId="13" hidden="1">{#N/A,#N/A,FALSE,"PCOL"}</definedName>
    <definedName name="segsdr" localSheetId="11" hidden="1">{#N/A,#N/A,FALSE,"PCOL"}</definedName>
    <definedName name="segsdr" localSheetId="10" hidden="1">{#N/A,#N/A,FALSE,"PCOL"}</definedName>
    <definedName name="segsdr" localSheetId="9" hidden="1">{#N/A,#N/A,FALSE,"PCOL"}</definedName>
    <definedName name="segsdr" localSheetId="8" hidden="1">{#N/A,#N/A,FALSE,"PCOL"}</definedName>
    <definedName name="segsdr" localSheetId="7" hidden="1">{#N/A,#N/A,FALSE,"PCOL"}</definedName>
    <definedName name="segsdr" localSheetId="33" hidden="1">{#N/A,#N/A,FALSE,"PCOL"}</definedName>
    <definedName name="segsdr" localSheetId="32" hidden="1">{#N/A,#N/A,FALSE,"PCOL"}</definedName>
    <definedName name="segsdr" localSheetId="31" hidden="1">{#N/A,#N/A,FALSE,"PCOL"}</definedName>
    <definedName name="segsdr" localSheetId="29" hidden="1">{#N/A,#N/A,FALSE,"PCOL"}</definedName>
    <definedName name="segsdr" localSheetId="28" hidden="1">{#N/A,#N/A,FALSE,"PCOL"}</definedName>
    <definedName name="segsdr" localSheetId="27" hidden="1">{#N/A,#N/A,FALSE,"PCOL"}</definedName>
    <definedName name="segsdr" localSheetId="24" hidden="1">{#N/A,#N/A,FALSE,"PCOL"}</definedName>
    <definedName name="segsdr" localSheetId="26" hidden="1">{#N/A,#N/A,FALSE,"PCOL"}</definedName>
    <definedName name="segsdr" localSheetId="23" hidden="1">{#N/A,#N/A,FALSE,"PCOL"}</definedName>
    <definedName name="segsdr" localSheetId="22" hidden="1">{#N/A,#N/A,FALSE,"PCOL"}</definedName>
    <definedName name="segsdr" localSheetId="19" hidden="1">{#N/A,#N/A,FALSE,"PCOL"}</definedName>
    <definedName name="segsdr" localSheetId="21" hidden="1">{#N/A,#N/A,FALSE,"PCOL"}</definedName>
    <definedName name="segsdr" localSheetId="20" hidden="1">{#N/A,#N/A,FALSE,"PCOL"}</definedName>
    <definedName name="segsdr" localSheetId="18" hidden="1">{#N/A,#N/A,FALSE,"PCOL"}</definedName>
    <definedName name="segsdr" localSheetId="17" hidden="1">{#N/A,#N/A,FALSE,"PCOL"}</definedName>
    <definedName name="segsdr" localSheetId="15" hidden="1">{#N/A,#N/A,FALSE,"PCOL"}</definedName>
    <definedName name="segsdr" localSheetId="12" hidden="1">{#N/A,#N/A,FALSE,"PCOL"}</definedName>
    <definedName name="segsdr" localSheetId="38" hidden="1">{#N/A,#N/A,FALSE,"PCOL"}</definedName>
    <definedName name="segsdr" localSheetId="37" hidden="1">{#N/A,#N/A,FALSE,"PCOL"}</definedName>
    <definedName name="segsdr" localSheetId="36" hidden="1">{#N/A,#N/A,FALSE,"PCOL"}</definedName>
    <definedName name="segsdr" localSheetId="34" hidden="1">{#N/A,#N/A,FALSE,"PCOL"}</definedName>
    <definedName name="segsdr" localSheetId="35" hidden="1">{#N/A,#N/A,FALSE,"PCOL"}</definedName>
    <definedName name="segsdr" localSheetId="30" hidden="1">{#N/A,#N/A,FALSE,"PCOL"}</definedName>
    <definedName name="segsdr" hidden="1">{#N/A,#N/A,FALSE,"PCOL"}</definedName>
    <definedName name="SeguroAcid.Trab.">#REF!</definedName>
    <definedName name="SeguroAdmLocal">#REF!</definedName>
    <definedName name="SeguroVida">#REF!</definedName>
    <definedName name="SeguroVidaEmGrupo">#REF!</definedName>
    <definedName name="seleção_rh">#REF!</definedName>
    <definedName name="SELEÇÃONUM">#REF!</definedName>
    <definedName name="SELO">#REF!</definedName>
    <definedName name="SELO_1">#REF!</definedName>
    <definedName name="SELO_1_2">#REF!</definedName>
    <definedName name="SELO_1_3">#REF!</definedName>
    <definedName name="SELO_2">#REF!</definedName>
    <definedName name="SELO_3">#REF!</definedName>
    <definedName name="SELO_4">#REF!</definedName>
    <definedName name="SEM">#REF!</definedName>
    <definedName name="SEMANA">#REF!</definedName>
    <definedName name="SEMANAS">#REF!</definedName>
    <definedName name="sencount" hidden="1">1</definedName>
    <definedName name="SENDPRINT">#REF!</definedName>
    <definedName name="SensAP">#REF!</definedName>
    <definedName name="SensibO">#REF!</definedName>
    <definedName name="SensOP">#REF!</definedName>
    <definedName name="SER" localSheetId="25" hidden="1">{"'Quadro'!$A$4:$BG$78"}</definedName>
    <definedName name="SER" localSheetId="16" hidden="1">{"'Quadro'!$A$4:$BG$78"}</definedName>
    <definedName name="SER" localSheetId="14" hidden="1">{"'Quadro'!$A$4:$BG$78"}</definedName>
    <definedName name="SER" localSheetId="13" hidden="1">{"'Quadro'!$A$4:$BG$78"}</definedName>
    <definedName name="SER" localSheetId="11" hidden="1">{"'Quadro'!$A$4:$BG$78"}</definedName>
    <definedName name="SER" localSheetId="10" hidden="1">{"'Quadro'!$A$4:$BG$78"}</definedName>
    <definedName name="SER" localSheetId="9" hidden="1">{"'Quadro'!$A$4:$BG$78"}</definedName>
    <definedName name="SER" localSheetId="8" hidden="1">{"'Quadro'!$A$4:$BG$78"}</definedName>
    <definedName name="SER" localSheetId="7" hidden="1">{"'Quadro'!$A$4:$BG$78"}</definedName>
    <definedName name="SER" localSheetId="33" hidden="1">{"'Quadro'!$A$4:$BG$78"}</definedName>
    <definedName name="SER" localSheetId="32" hidden="1">{"'Quadro'!$A$4:$BG$78"}</definedName>
    <definedName name="SER" localSheetId="31" hidden="1">{"'Quadro'!$A$4:$BG$78"}</definedName>
    <definedName name="SER" localSheetId="29" hidden="1">{"'Quadro'!$A$4:$BG$78"}</definedName>
    <definedName name="SER" localSheetId="28" hidden="1">{"'Quadro'!$A$4:$BG$78"}</definedName>
    <definedName name="SER" localSheetId="27" hidden="1">{"'Quadro'!$A$4:$BG$78"}</definedName>
    <definedName name="SER" localSheetId="24" hidden="1">{"'Quadro'!$A$4:$BG$78"}</definedName>
    <definedName name="SER" localSheetId="26" hidden="1">{"'Quadro'!$A$4:$BG$78"}</definedName>
    <definedName name="SER" localSheetId="23" hidden="1">{"'Quadro'!$A$4:$BG$78"}</definedName>
    <definedName name="SER" localSheetId="22" hidden="1">{"'Quadro'!$A$4:$BG$78"}</definedName>
    <definedName name="SER" localSheetId="19" hidden="1">{"'Quadro'!$A$4:$BG$78"}</definedName>
    <definedName name="SER" localSheetId="21" hidden="1">{"'Quadro'!$A$4:$BG$78"}</definedName>
    <definedName name="SER" localSheetId="20" hidden="1">{"'Quadro'!$A$4:$BG$78"}</definedName>
    <definedName name="SER" localSheetId="18" hidden="1">{"'Quadro'!$A$4:$BG$78"}</definedName>
    <definedName name="SER" localSheetId="17" hidden="1">{"'Quadro'!$A$4:$BG$78"}</definedName>
    <definedName name="SER" localSheetId="15" hidden="1">{"'Quadro'!$A$4:$BG$78"}</definedName>
    <definedName name="SER" localSheetId="12" hidden="1">{"'Quadro'!$A$4:$BG$78"}</definedName>
    <definedName name="SER" localSheetId="38" hidden="1">{"'Quadro'!$A$4:$BG$78"}</definedName>
    <definedName name="SER" localSheetId="37" hidden="1">{"'Quadro'!$A$4:$BG$78"}</definedName>
    <definedName name="SER" localSheetId="36" hidden="1">{"'Quadro'!$A$4:$BG$78"}</definedName>
    <definedName name="SER" localSheetId="34" hidden="1">{"'Quadro'!$A$4:$BG$78"}</definedName>
    <definedName name="SER" localSheetId="35" hidden="1">{"'Quadro'!$A$4:$BG$78"}</definedName>
    <definedName name="SER" localSheetId="30" hidden="1">{"'Quadro'!$A$4:$BG$78"}</definedName>
    <definedName name="SER" hidden="1">{"'Quadro'!$A$4:$BG$78"}</definedName>
    <definedName name="SERV">#REF!</definedName>
    <definedName name="serviço">#REF!</definedName>
    <definedName name="SERVIÇOS">#REF!</definedName>
    <definedName name="SET">#REF!</definedName>
    <definedName name="SETEMBRO" localSheetId="25" hidden="1">{#N/A,#N/A,TRUE,"Serviços"}</definedName>
    <definedName name="SETEMBRO" localSheetId="16" hidden="1">{#N/A,#N/A,TRUE,"Serviços"}</definedName>
    <definedName name="SETEMBRO" localSheetId="14" hidden="1">{#N/A,#N/A,TRUE,"Serviços"}</definedName>
    <definedName name="SETEMBRO" localSheetId="13" hidden="1">{#N/A,#N/A,TRUE,"Serviços"}</definedName>
    <definedName name="SETEMBRO" localSheetId="11" hidden="1">{#N/A,#N/A,TRUE,"Serviços"}</definedName>
    <definedName name="SETEMBRO" localSheetId="10" hidden="1">{#N/A,#N/A,TRUE,"Serviços"}</definedName>
    <definedName name="SETEMBRO" localSheetId="9" hidden="1">{#N/A,#N/A,TRUE,"Serviços"}</definedName>
    <definedName name="SETEMBRO" localSheetId="8" hidden="1">{#N/A,#N/A,TRUE,"Serviços"}</definedName>
    <definedName name="SETEMBRO" localSheetId="7" hidden="1">{#N/A,#N/A,TRUE,"Serviços"}</definedName>
    <definedName name="SETEMBRO" localSheetId="33" hidden="1">{#N/A,#N/A,TRUE,"Serviços"}</definedName>
    <definedName name="SETEMBRO" localSheetId="32" hidden="1">{#N/A,#N/A,TRUE,"Serviços"}</definedName>
    <definedName name="SETEMBRO" localSheetId="31" hidden="1">{#N/A,#N/A,TRUE,"Serviços"}</definedName>
    <definedName name="SETEMBRO" localSheetId="29" hidden="1">{#N/A,#N/A,TRUE,"Serviços"}</definedName>
    <definedName name="SETEMBRO" localSheetId="28" hidden="1">{#N/A,#N/A,TRUE,"Serviços"}</definedName>
    <definedName name="SETEMBRO" localSheetId="27" hidden="1">{#N/A,#N/A,TRUE,"Serviços"}</definedName>
    <definedName name="SETEMBRO" localSheetId="24" hidden="1">{#N/A,#N/A,TRUE,"Serviços"}</definedName>
    <definedName name="SETEMBRO" localSheetId="26" hidden="1">{#N/A,#N/A,TRUE,"Serviços"}</definedName>
    <definedName name="SETEMBRO" localSheetId="23" hidden="1">{#N/A,#N/A,TRUE,"Serviços"}</definedName>
    <definedName name="SETEMBRO" localSheetId="22" hidden="1">{#N/A,#N/A,TRUE,"Serviços"}</definedName>
    <definedName name="SETEMBRO" localSheetId="19" hidden="1">{#N/A,#N/A,TRUE,"Serviços"}</definedName>
    <definedName name="SETEMBRO" localSheetId="21" hidden="1">{#N/A,#N/A,TRUE,"Serviços"}</definedName>
    <definedName name="SETEMBRO" localSheetId="20" hidden="1">{#N/A,#N/A,TRUE,"Serviços"}</definedName>
    <definedName name="SETEMBRO" localSheetId="18" hidden="1">{#N/A,#N/A,TRUE,"Serviços"}</definedName>
    <definedName name="SETEMBRO" localSheetId="17" hidden="1">{#N/A,#N/A,TRUE,"Serviços"}</definedName>
    <definedName name="SETEMBRO" localSheetId="15" hidden="1">{#N/A,#N/A,TRUE,"Serviços"}</definedName>
    <definedName name="SETEMBRO" localSheetId="12" hidden="1">{#N/A,#N/A,TRUE,"Serviços"}</definedName>
    <definedName name="SETEMBRO" localSheetId="38" hidden="1">{#N/A,#N/A,TRUE,"Serviços"}</definedName>
    <definedName name="SETEMBRO" localSheetId="37" hidden="1">{#N/A,#N/A,TRUE,"Serviços"}</definedName>
    <definedName name="SETEMBRO" localSheetId="36" hidden="1">{#N/A,#N/A,TRUE,"Serviços"}</definedName>
    <definedName name="SETEMBRO" localSheetId="34" hidden="1">{#N/A,#N/A,TRUE,"Serviços"}</definedName>
    <definedName name="SETEMBRO" localSheetId="35" hidden="1">{#N/A,#N/A,TRUE,"Serviços"}</definedName>
    <definedName name="SETEMBRO" localSheetId="30" hidden="1">{#N/A,#N/A,TRUE,"Serviços"}</definedName>
    <definedName name="SETEMBRO" hidden="1">{#N/A,#N/A,TRUE,"Serviços"}</definedName>
    <definedName name="setoresNovos">#REF!</definedName>
    <definedName name="SETTINGSHEADER">#REF!</definedName>
    <definedName name="SETTINGSTABLE">#REF!</definedName>
    <definedName name="seveneight">#REF!</definedName>
    <definedName name="sevennine">#REF!</definedName>
    <definedName name="sevenseven">#REF!</definedName>
    <definedName name="sevenzero">#REF!</definedName>
    <definedName name="sewer">#REF!</definedName>
    <definedName name="SF" localSheetId="25" hidden="1">{"'Quadro'!$A$4:$BG$78"}</definedName>
    <definedName name="SF" localSheetId="16" hidden="1">{"'Quadro'!$A$4:$BG$78"}</definedName>
    <definedName name="SF" localSheetId="14" hidden="1">{"'Quadro'!$A$4:$BG$78"}</definedName>
    <definedName name="SF" localSheetId="13" hidden="1">{"'Quadro'!$A$4:$BG$78"}</definedName>
    <definedName name="SF" localSheetId="11" hidden="1">{"'Quadro'!$A$4:$BG$78"}</definedName>
    <definedName name="SF" localSheetId="10" hidden="1">{"'Quadro'!$A$4:$BG$78"}</definedName>
    <definedName name="SF" localSheetId="9" hidden="1">{"'Quadro'!$A$4:$BG$78"}</definedName>
    <definedName name="SF" localSheetId="8" hidden="1">{"'Quadro'!$A$4:$BG$78"}</definedName>
    <definedName name="SF" localSheetId="7" hidden="1">{"'Quadro'!$A$4:$BG$78"}</definedName>
    <definedName name="SF" localSheetId="33" hidden="1">{"'Quadro'!$A$4:$BG$78"}</definedName>
    <definedName name="SF" localSheetId="32" hidden="1">{"'Quadro'!$A$4:$BG$78"}</definedName>
    <definedName name="SF" localSheetId="31" hidden="1">{"'Quadro'!$A$4:$BG$78"}</definedName>
    <definedName name="SF" localSheetId="29" hidden="1">{"'Quadro'!$A$4:$BG$78"}</definedName>
    <definedName name="SF" localSheetId="28" hidden="1">{"'Quadro'!$A$4:$BG$78"}</definedName>
    <definedName name="SF" localSheetId="27" hidden="1">{"'Quadro'!$A$4:$BG$78"}</definedName>
    <definedName name="SF" localSheetId="24" hidden="1">{"'Quadro'!$A$4:$BG$78"}</definedName>
    <definedName name="SF" localSheetId="26" hidden="1">{"'Quadro'!$A$4:$BG$78"}</definedName>
    <definedName name="SF" localSheetId="23" hidden="1">{"'Quadro'!$A$4:$BG$78"}</definedName>
    <definedName name="SF" localSheetId="22" hidden="1">{"'Quadro'!$A$4:$BG$78"}</definedName>
    <definedName name="SF" localSheetId="19" hidden="1">{"'Quadro'!$A$4:$BG$78"}</definedName>
    <definedName name="SF" localSheetId="21" hidden="1">{"'Quadro'!$A$4:$BG$78"}</definedName>
    <definedName name="SF" localSheetId="20" hidden="1">{"'Quadro'!$A$4:$BG$78"}</definedName>
    <definedName name="SF" localSheetId="18" hidden="1">{"'Quadro'!$A$4:$BG$78"}</definedName>
    <definedName name="SF" localSheetId="17" hidden="1">{"'Quadro'!$A$4:$BG$78"}</definedName>
    <definedName name="SF" localSheetId="15" hidden="1">{"'Quadro'!$A$4:$BG$78"}</definedName>
    <definedName name="SF" localSheetId="12" hidden="1">{"'Quadro'!$A$4:$BG$78"}</definedName>
    <definedName name="SF" localSheetId="38" hidden="1">{"'Quadro'!$A$4:$BG$78"}</definedName>
    <definedName name="SF" localSheetId="37" hidden="1">{"'Quadro'!$A$4:$BG$78"}</definedName>
    <definedName name="SF" localSheetId="36" hidden="1">{"'Quadro'!$A$4:$BG$78"}</definedName>
    <definedName name="SF" localSheetId="34" hidden="1">{"'Quadro'!$A$4:$BG$78"}</definedName>
    <definedName name="SF" localSheetId="35" hidden="1">{"'Quadro'!$A$4:$BG$78"}</definedName>
    <definedName name="SF" localSheetId="30" hidden="1">{"'Quadro'!$A$4:$BG$78"}</definedName>
    <definedName name="SF" hidden="1">{"'Quadro'!$A$4:$BG$78"}</definedName>
    <definedName name="SFD" localSheetId="25" hidden="1">{"'Quadro'!$A$4:$BG$78"}</definedName>
    <definedName name="SFD" localSheetId="16" hidden="1">{"'Quadro'!$A$4:$BG$78"}</definedName>
    <definedName name="SFD" localSheetId="14" hidden="1">{"'Quadro'!$A$4:$BG$78"}</definedName>
    <definedName name="SFD" localSheetId="13" hidden="1">{"'Quadro'!$A$4:$BG$78"}</definedName>
    <definedName name="SFD" localSheetId="11" hidden="1">{"'Quadro'!$A$4:$BG$78"}</definedName>
    <definedName name="SFD" localSheetId="10" hidden="1">{"'Quadro'!$A$4:$BG$78"}</definedName>
    <definedName name="SFD" localSheetId="9" hidden="1">{"'Quadro'!$A$4:$BG$78"}</definedName>
    <definedName name="SFD" localSheetId="8" hidden="1">{"'Quadro'!$A$4:$BG$78"}</definedName>
    <definedName name="SFD" localSheetId="7" hidden="1">{"'Quadro'!$A$4:$BG$78"}</definedName>
    <definedName name="SFD" localSheetId="33" hidden="1">{"'Quadro'!$A$4:$BG$78"}</definedName>
    <definedName name="SFD" localSheetId="32" hidden="1">{"'Quadro'!$A$4:$BG$78"}</definedName>
    <definedName name="SFD" localSheetId="31" hidden="1">{"'Quadro'!$A$4:$BG$78"}</definedName>
    <definedName name="SFD" localSheetId="29" hidden="1">{"'Quadro'!$A$4:$BG$78"}</definedName>
    <definedName name="SFD" localSheetId="28" hidden="1">{"'Quadro'!$A$4:$BG$78"}</definedName>
    <definedName name="SFD" localSheetId="27" hidden="1">{"'Quadro'!$A$4:$BG$78"}</definedName>
    <definedName name="SFD" localSheetId="24" hidden="1">{"'Quadro'!$A$4:$BG$78"}</definedName>
    <definedName name="SFD" localSheetId="26" hidden="1">{"'Quadro'!$A$4:$BG$78"}</definedName>
    <definedName name="SFD" localSheetId="23" hidden="1">{"'Quadro'!$A$4:$BG$78"}</definedName>
    <definedName name="SFD" localSheetId="22" hidden="1">{"'Quadro'!$A$4:$BG$78"}</definedName>
    <definedName name="SFD" localSheetId="19" hidden="1">{"'Quadro'!$A$4:$BG$78"}</definedName>
    <definedName name="SFD" localSheetId="21" hidden="1">{"'Quadro'!$A$4:$BG$78"}</definedName>
    <definedName name="SFD" localSheetId="20" hidden="1">{"'Quadro'!$A$4:$BG$78"}</definedName>
    <definedName name="SFD" localSheetId="18" hidden="1">{"'Quadro'!$A$4:$BG$78"}</definedName>
    <definedName name="SFD" localSheetId="17" hidden="1">{"'Quadro'!$A$4:$BG$78"}</definedName>
    <definedName name="SFD" localSheetId="15" hidden="1">{"'Quadro'!$A$4:$BG$78"}</definedName>
    <definedName name="SFD" localSheetId="12" hidden="1">{"'Quadro'!$A$4:$BG$78"}</definedName>
    <definedName name="SFD" localSheetId="38" hidden="1">{"'Quadro'!$A$4:$BG$78"}</definedName>
    <definedName name="SFD" localSheetId="37" hidden="1">{"'Quadro'!$A$4:$BG$78"}</definedName>
    <definedName name="SFD" localSheetId="36" hidden="1">{"'Quadro'!$A$4:$BG$78"}</definedName>
    <definedName name="SFD" localSheetId="34" hidden="1">{"'Quadro'!$A$4:$BG$78"}</definedName>
    <definedName name="SFD" localSheetId="35" hidden="1">{"'Quadro'!$A$4:$BG$78"}</definedName>
    <definedName name="SFD" localSheetId="30" hidden="1">{"'Quadro'!$A$4:$BG$78"}</definedName>
    <definedName name="SFD" hidden="1">{"'Quadro'!$A$4:$BG$78"}</definedName>
    <definedName name="sfderfEWR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HJ" localSheetId="25" hidden="1">{"'Quadro'!$A$4:$BG$78"}</definedName>
    <definedName name="SFHJ" localSheetId="16" hidden="1">{"'Quadro'!$A$4:$BG$78"}</definedName>
    <definedName name="SFHJ" localSheetId="14" hidden="1">{"'Quadro'!$A$4:$BG$78"}</definedName>
    <definedName name="SFHJ" localSheetId="13" hidden="1">{"'Quadro'!$A$4:$BG$78"}</definedName>
    <definedName name="SFHJ" localSheetId="11" hidden="1">{"'Quadro'!$A$4:$BG$78"}</definedName>
    <definedName name="SFHJ" localSheetId="10" hidden="1">{"'Quadro'!$A$4:$BG$78"}</definedName>
    <definedName name="SFHJ" localSheetId="9" hidden="1">{"'Quadro'!$A$4:$BG$78"}</definedName>
    <definedName name="SFHJ" localSheetId="8" hidden="1">{"'Quadro'!$A$4:$BG$78"}</definedName>
    <definedName name="SFHJ" localSheetId="7" hidden="1">{"'Quadro'!$A$4:$BG$78"}</definedName>
    <definedName name="SFHJ" localSheetId="33" hidden="1">{"'Quadro'!$A$4:$BG$78"}</definedName>
    <definedName name="SFHJ" localSheetId="32" hidden="1">{"'Quadro'!$A$4:$BG$78"}</definedName>
    <definedName name="SFHJ" localSheetId="31" hidden="1">{"'Quadro'!$A$4:$BG$78"}</definedName>
    <definedName name="SFHJ" localSheetId="29" hidden="1">{"'Quadro'!$A$4:$BG$78"}</definedName>
    <definedName name="SFHJ" localSheetId="28" hidden="1">{"'Quadro'!$A$4:$BG$78"}</definedName>
    <definedName name="SFHJ" localSheetId="27" hidden="1">{"'Quadro'!$A$4:$BG$78"}</definedName>
    <definedName name="SFHJ" localSheetId="24" hidden="1">{"'Quadro'!$A$4:$BG$78"}</definedName>
    <definedName name="SFHJ" localSheetId="26" hidden="1">{"'Quadro'!$A$4:$BG$78"}</definedName>
    <definedName name="SFHJ" localSheetId="23" hidden="1">{"'Quadro'!$A$4:$BG$78"}</definedName>
    <definedName name="SFHJ" localSheetId="22" hidden="1">{"'Quadro'!$A$4:$BG$78"}</definedName>
    <definedName name="SFHJ" localSheetId="19" hidden="1">{"'Quadro'!$A$4:$BG$78"}</definedName>
    <definedName name="SFHJ" localSheetId="21" hidden="1">{"'Quadro'!$A$4:$BG$78"}</definedName>
    <definedName name="SFHJ" localSheetId="20" hidden="1">{"'Quadro'!$A$4:$BG$78"}</definedName>
    <definedName name="SFHJ" localSheetId="18" hidden="1">{"'Quadro'!$A$4:$BG$78"}</definedName>
    <definedName name="SFHJ" localSheetId="17" hidden="1">{"'Quadro'!$A$4:$BG$78"}</definedName>
    <definedName name="SFHJ" localSheetId="15" hidden="1">{"'Quadro'!$A$4:$BG$78"}</definedName>
    <definedName name="SFHJ" localSheetId="12" hidden="1">{"'Quadro'!$A$4:$BG$78"}</definedName>
    <definedName name="SFHJ" localSheetId="38" hidden="1">{"'Quadro'!$A$4:$BG$78"}</definedName>
    <definedName name="SFHJ" localSheetId="37" hidden="1">{"'Quadro'!$A$4:$BG$78"}</definedName>
    <definedName name="SFHJ" localSheetId="36" hidden="1">{"'Quadro'!$A$4:$BG$78"}</definedName>
    <definedName name="SFHJ" localSheetId="34" hidden="1">{"'Quadro'!$A$4:$BG$78"}</definedName>
    <definedName name="SFHJ" localSheetId="35" hidden="1">{"'Quadro'!$A$4:$BG$78"}</definedName>
    <definedName name="SFHJ" localSheetId="30" hidden="1">{"'Quadro'!$A$4:$BG$78"}</definedName>
    <definedName name="SFHJ" hidden="1">{"'Quadro'!$A$4:$BG$78"}</definedName>
    <definedName name="sfqefewfqeRW" localSheetId="25" hidden="1">{"'REL CUSTODIF'!$B$1:$H$72"}</definedName>
    <definedName name="sfqefewfqeRW" localSheetId="16" hidden="1">{"'REL CUSTODIF'!$B$1:$H$72"}</definedName>
    <definedName name="sfqefewfqeRW" localSheetId="14" hidden="1">{"'REL CUSTODIF'!$B$1:$H$72"}</definedName>
    <definedName name="sfqefewfqeRW" localSheetId="13" hidden="1">{"'REL CUSTODIF'!$B$1:$H$72"}</definedName>
    <definedName name="sfqefewfqeRW" localSheetId="11" hidden="1">{"'REL CUSTODIF'!$B$1:$H$72"}</definedName>
    <definedName name="sfqefewfqeRW" localSheetId="10" hidden="1">{"'REL CUSTODIF'!$B$1:$H$72"}</definedName>
    <definedName name="sfqefewfqeRW" localSheetId="9" hidden="1">{"'REL CUSTODIF'!$B$1:$H$72"}</definedName>
    <definedName name="sfqefewfqeRW" localSheetId="8" hidden="1">{"'REL CUSTODIF'!$B$1:$H$72"}</definedName>
    <definedName name="sfqefewfqeRW" localSheetId="7" hidden="1">{"'REL CUSTODIF'!$B$1:$H$72"}</definedName>
    <definedName name="sfqefewfqeRW" localSheetId="33" hidden="1">{"'REL CUSTODIF'!$B$1:$H$72"}</definedName>
    <definedName name="sfqefewfqeRW" localSheetId="32" hidden="1">{"'REL CUSTODIF'!$B$1:$H$72"}</definedName>
    <definedName name="sfqefewfqeRW" localSheetId="31" hidden="1">{"'REL CUSTODIF'!$B$1:$H$72"}</definedName>
    <definedName name="sfqefewfqeRW" localSheetId="29" hidden="1">{"'REL CUSTODIF'!$B$1:$H$72"}</definedName>
    <definedName name="sfqefewfqeRW" localSheetId="28" hidden="1">{"'REL CUSTODIF'!$B$1:$H$72"}</definedName>
    <definedName name="sfqefewfqeRW" localSheetId="27" hidden="1">{"'REL CUSTODIF'!$B$1:$H$72"}</definedName>
    <definedName name="sfqefewfqeRW" localSheetId="24" hidden="1">{"'REL CUSTODIF'!$B$1:$H$72"}</definedName>
    <definedName name="sfqefewfqeRW" localSheetId="26" hidden="1">{"'REL CUSTODIF'!$B$1:$H$72"}</definedName>
    <definedName name="sfqefewfqeRW" localSheetId="23" hidden="1">{"'REL CUSTODIF'!$B$1:$H$72"}</definedName>
    <definedName name="sfqefewfqeRW" localSheetId="22" hidden="1">{"'REL CUSTODIF'!$B$1:$H$72"}</definedName>
    <definedName name="sfqefewfqeRW" localSheetId="19" hidden="1">{"'REL CUSTODIF'!$B$1:$H$72"}</definedName>
    <definedName name="sfqefewfqeRW" localSheetId="21" hidden="1">{"'REL CUSTODIF'!$B$1:$H$72"}</definedName>
    <definedName name="sfqefewfqeRW" localSheetId="20" hidden="1">{"'REL CUSTODIF'!$B$1:$H$72"}</definedName>
    <definedName name="sfqefewfqeRW" localSheetId="18" hidden="1">{"'REL CUSTODIF'!$B$1:$H$72"}</definedName>
    <definedName name="sfqefewfqeRW" localSheetId="17" hidden="1">{"'REL CUSTODIF'!$B$1:$H$72"}</definedName>
    <definedName name="sfqefewfqeRW" localSheetId="15" hidden="1">{"'REL CUSTODIF'!$B$1:$H$72"}</definedName>
    <definedName name="sfqefewfqeRW" localSheetId="12" hidden="1">{"'REL CUSTODIF'!$B$1:$H$72"}</definedName>
    <definedName name="sfqefewfqeRW" localSheetId="38" hidden="1">{"'REL CUSTODIF'!$B$1:$H$72"}</definedName>
    <definedName name="sfqefewfqeRW" localSheetId="37" hidden="1">{"'REL CUSTODIF'!$B$1:$H$72"}</definedName>
    <definedName name="sfqefewfqeRW" localSheetId="36" hidden="1">{"'REL CUSTODIF'!$B$1:$H$72"}</definedName>
    <definedName name="sfqefewfqeRW" localSheetId="34" hidden="1">{"'REL CUSTODIF'!$B$1:$H$72"}</definedName>
    <definedName name="sfqefewfqeRW" localSheetId="35" hidden="1">{"'REL CUSTODIF'!$B$1:$H$72"}</definedName>
    <definedName name="sfqefewfqeRW" localSheetId="30" hidden="1">{"'REL CUSTODIF'!$B$1:$H$72"}</definedName>
    <definedName name="sfqefewfqeRW" hidden="1">{"'REL CUSTODIF'!$B$1:$H$72"}</definedName>
    <definedName name="SFQET" localSheetId="25" hidden="1">{"'REL CUSTODIF'!$B$1:$H$72"}</definedName>
    <definedName name="SFQET" localSheetId="16" hidden="1">{"'REL CUSTODIF'!$B$1:$H$72"}</definedName>
    <definedName name="SFQET" localSheetId="14" hidden="1">{"'REL CUSTODIF'!$B$1:$H$72"}</definedName>
    <definedName name="SFQET" localSheetId="13" hidden="1">{"'REL CUSTODIF'!$B$1:$H$72"}</definedName>
    <definedName name="SFQET" localSheetId="11" hidden="1">{"'REL CUSTODIF'!$B$1:$H$72"}</definedName>
    <definedName name="SFQET" localSheetId="10" hidden="1">{"'REL CUSTODIF'!$B$1:$H$72"}</definedName>
    <definedName name="SFQET" localSheetId="9" hidden="1">{"'REL CUSTODIF'!$B$1:$H$72"}</definedName>
    <definedName name="SFQET" localSheetId="8" hidden="1">{"'REL CUSTODIF'!$B$1:$H$72"}</definedName>
    <definedName name="SFQET" localSheetId="7" hidden="1">{"'REL CUSTODIF'!$B$1:$H$72"}</definedName>
    <definedName name="SFQET" localSheetId="33" hidden="1">{"'REL CUSTODIF'!$B$1:$H$72"}</definedName>
    <definedName name="SFQET" localSheetId="32" hidden="1">{"'REL CUSTODIF'!$B$1:$H$72"}</definedName>
    <definedName name="SFQET" localSheetId="31" hidden="1">{"'REL CUSTODIF'!$B$1:$H$72"}</definedName>
    <definedName name="SFQET" localSheetId="29" hidden="1">{"'REL CUSTODIF'!$B$1:$H$72"}</definedName>
    <definedName name="SFQET" localSheetId="28" hidden="1">{"'REL CUSTODIF'!$B$1:$H$72"}</definedName>
    <definedName name="SFQET" localSheetId="27" hidden="1">{"'REL CUSTODIF'!$B$1:$H$72"}</definedName>
    <definedName name="SFQET" localSheetId="24" hidden="1">{"'REL CUSTODIF'!$B$1:$H$72"}</definedName>
    <definedName name="SFQET" localSheetId="26" hidden="1">{"'REL CUSTODIF'!$B$1:$H$72"}</definedName>
    <definedName name="SFQET" localSheetId="23" hidden="1">{"'REL CUSTODIF'!$B$1:$H$72"}</definedName>
    <definedName name="SFQET" localSheetId="22" hidden="1">{"'REL CUSTODIF'!$B$1:$H$72"}</definedName>
    <definedName name="SFQET" localSheetId="19" hidden="1">{"'REL CUSTODIF'!$B$1:$H$72"}</definedName>
    <definedName name="SFQET" localSheetId="21" hidden="1">{"'REL CUSTODIF'!$B$1:$H$72"}</definedName>
    <definedName name="SFQET" localSheetId="20" hidden="1">{"'REL CUSTODIF'!$B$1:$H$72"}</definedName>
    <definedName name="SFQET" localSheetId="18" hidden="1">{"'REL CUSTODIF'!$B$1:$H$72"}</definedName>
    <definedName name="SFQET" localSheetId="17" hidden="1">{"'REL CUSTODIF'!$B$1:$H$72"}</definedName>
    <definedName name="SFQET" localSheetId="15" hidden="1">{"'REL CUSTODIF'!$B$1:$H$72"}</definedName>
    <definedName name="SFQET" localSheetId="12" hidden="1">{"'REL CUSTODIF'!$B$1:$H$72"}</definedName>
    <definedName name="SFQET" localSheetId="38" hidden="1">{"'REL CUSTODIF'!$B$1:$H$72"}</definedName>
    <definedName name="SFQET" localSheetId="37" hidden="1">{"'REL CUSTODIF'!$B$1:$H$72"}</definedName>
    <definedName name="SFQET" localSheetId="36" hidden="1">{"'REL CUSTODIF'!$B$1:$H$72"}</definedName>
    <definedName name="SFQET" localSheetId="34" hidden="1">{"'REL CUSTODIF'!$B$1:$H$72"}</definedName>
    <definedName name="SFQET" localSheetId="35" hidden="1">{"'REL CUSTODIF'!$B$1:$H$72"}</definedName>
    <definedName name="SFQET" localSheetId="30" hidden="1">{"'REL CUSTODIF'!$B$1:$H$72"}</definedName>
    <definedName name="SFQET" hidden="1">{"'REL CUSTODIF'!$B$1:$H$72"}</definedName>
    <definedName name="SFR" localSheetId="25" hidden="1">{"'Quadro'!$A$4:$BG$78"}</definedName>
    <definedName name="SFR" localSheetId="16" hidden="1">{"'Quadro'!$A$4:$BG$78"}</definedName>
    <definedName name="SFR" localSheetId="14" hidden="1">{"'Quadro'!$A$4:$BG$78"}</definedName>
    <definedName name="SFR" localSheetId="13" hidden="1">{"'Quadro'!$A$4:$BG$78"}</definedName>
    <definedName name="SFR" localSheetId="11" hidden="1">{"'Quadro'!$A$4:$BG$78"}</definedName>
    <definedName name="SFR" localSheetId="10" hidden="1">{"'Quadro'!$A$4:$BG$78"}</definedName>
    <definedName name="SFR" localSheetId="9" hidden="1">{"'Quadro'!$A$4:$BG$78"}</definedName>
    <definedName name="SFR" localSheetId="8" hidden="1">{"'Quadro'!$A$4:$BG$78"}</definedName>
    <definedName name="SFR" localSheetId="7" hidden="1">{"'Quadro'!$A$4:$BG$78"}</definedName>
    <definedName name="SFR" localSheetId="33" hidden="1">{"'Quadro'!$A$4:$BG$78"}</definedName>
    <definedName name="SFR" localSheetId="32" hidden="1">{"'Quadro'!$A$4:$BG$78"}</definedName>
    <definedName name="SFR" localSheetId="31" hidden="1">{"'Quadro'!$A$4:$BG$78"}</definedName>
    <definedName name="SFR" localSheetId="29" hidden="1">{"'Quadro'!$A$4:$BG$78"}</definedName>
    <definedName name="SFR" localSheetId="28" hidden="1">{"'Quadro'!$A$4:$BG$78"}</definedName>
    <definedName name="SFR" localSheetId="27" hidden="1">{"'Quadro'!$A$4:$BG$78"}</definedName>
    <definedName name="SFR" localSheetId="24" hidden="1">{"'Quadro'!$A$4:$BG$78"}</definedName>
    <definedName name="SFR" localSheetId="26" hidden="1">{"'Quadro'!$A$4:$BG$78"}</definedName>
    <definedName name="SFR" localSheetId="23" hidden="1">{"'Quadro'!$A$4:$BG$78"}</definedName>
    <definedName name="SFR" localSheetId="22" hidden="1">{"'Quadro'!$A$4:$BG$78"}</definedName>
    <definedName name="SFR" localSheetId="19" hidden="1">{"'Quadro'!$A$4:$BG$78"}</definedName>
    <definedName name="SFR" localSheetId="21" hidden="1">{"'Quadro'!$A$4:$BG$78"}</definedName>
    <definedName name="SFR" localSheetId="20" hidden="1">{"'Quadro'!$A$4:$BG$78"}</definedName>
    <definedName name="SFR" localSheetId="18" hidden="1">{"'Quadro'!$A$4:$BG$78"}</definedName>
    <definedName name="SFR" localSheetId="17" hidden="1">{"'Quadro'!$A$4:$BG$78"}</definedName>
    <definedName name="SFR" localSheetId="15" hidden="1">{"'Quadro'!$A$4:$BG$78"}</definedName>
    <definedName name="SFR" localSheetId="12" hidden="1">{"'Quadro'!$A$4:$BG$78"}</definedName>
    <definedName name="SFR" localSheetId="38" hidden="1">{"'Quadro'!$A$4:$BG$78"}</definedName>
    <definedName name="SFR" localSheetId="37" hidden="1">{"'Quadro'!$A$4:$BG$78"}</definedName>
    <definedName name="SFR" localSheetId="36" hidden="1">{"'Quadro'!$A$4:$BG$78"}</definedName>
    <definedName name="SFR" localSheetId="34" hidden="1">{"'Quadro'!$A$4:$BG$78"}</definedName>
    <definedName name="SFR" localSheetId="35" hidden="1">{"'Quadro'!$A$4:$BG$78"}</definedName>
    <definedName name="SFR" localSheetId="30" hidden="1">{"'Quadro'!$A$4:$BG$78"}</definedName>
    <definedName name="SFR" hidden="1">{"'Quadro'!$A$4:$BG$78"}</definedName>
    <definedName name="SGRG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EET">#REF!</definedName>
    <definedName name="SHHHHJ" localSheetId="25" hidden="1">{"'RR'!$A$2:$E$81"}</definedName>
    <definedName name="SHHHHJ" localSheetId="16" hidden="1">{"'RR'!$A$2:$E$81"}</definedName>
    <definedName name="SHHHHJ" localSheetId="14" hidden="1">{"'RR'!$A$2:$E$81"}</definedName>
    <definedName name="SHHHHJ" localSheetId="13" hidden="1">{"'RR'!$A$2:$E$81"}</definedName>
    <definedName name="SHHHHJ" localSheetId="11" hidden="1">{"'RR'!$A$2:$E$81"}</definedName>
    <definedName name="SHHHHJ" localSheetId="10" hidden="1">{"'RR'!$A$2:$E$81"}</definedName>
    <definedName name="SHHHHJ" localSheetId="9" hidden="1">{"'RR'!$A$2:$E$81"}</definedName>
    <definedName name="SHHHHJ" localSheetId="8" hidden="1">{"'RR'!$A$2:$E$81"}</definedName>
    <definedName name="SHHHHJ" localSheetId="7" hidden="1">{"'RR'!$A$2:$E$81"}</definedName>
    <definedName name="SHHHHJ" localSheetId="33" hidden="1">{"'RR'!$A$2:$E$81"}</definedName>
    <definedName name="SHHHHJ" localSheetId="32" hidden="1">{"'RR'!$A$2:$E$81"}</definedName>
    <definedName name="SHHHHJ" localSheetId="31" hidden="1">{"'RR'!$A$2:$E$81"}</definedName>
    <definedName name="SHHHHJ" localSheetId="29" hidden="1">{"'RR'!$A$2:$E$81"}</definedName>
    <definedName name="SHHHHJ" localSheetId="28" hidden="1">{"'RR'!$A$2:$E$81"}</definedName>
    <definedName name="SHHHHJ" localSheetId="27" hidden="1">{"'RR'!$A$2:$E$81"}</definedName>
    <definedName name="SHHHHJ" localSheetId="24" hidden="1">{"'RR'!$A$2:$E$81"}</definedName>
    <definedName name="SHHHHJ" localSheetId="26" hidden="1">{"'RR'!$A$2:$E$81"}</definedName>
    <definedName name="SHHHHJ" localSheetId="23" hidden="1">{"'RR'!$A$2:$E$81"}</definedName>
    <definedName name="SHHHHJ" localSheetId="22" hidden="1">{"'RR'!$A$2:$E$81"}</definedName>
    <definedName name="SHHHHJ" localSheetId="19" hidden="1">{"'RR'!$A$2:$E$81"}</definedName>
    <definedName name="SHHHHJ" localSheetId="21" hidden="1">{"'RR'!$A$2:$E$81"}</definedName>
    <definedName name="SHHHHJ" localSheetId="20" hidden="1">{"'RR'!$A$2:$E$81"}</definedName>
    <definedName name="SHHHHJ" localSheetId="18" hidden="1">{"'RR'!$A$2:$E$81"}</definedName>
    <definedName name="SHHHHJ" localSheetId="17" hidden="1">{"'RR'!$A$2:$E$81"}</definedName>
    <definedName name="SHHHHJ" localSheetId="15" hidden="1">{"'RR'!$A$2:$E$81"}</definedName>
    <definedName name="SHHHHJ" localSheetId="12" hidden="1">{"'RR'!$A$2:$E$81"}</definedName>
    <definedName name="SHHHHJ" localSheetId="38" hidden="1">{"'RR'!$A$2:$E$81"}</definedName>
    <definedName name="SHHHHJ" localSheetId="37" hidden="1">{"'RR'!$A$2:$E$81"}</definedName>
    <definedName name="SHHHHJ" localSheetId="36" hidden="1">{"'RR'!$A$2:$E$81"}</definedName>
    <definedName name="SHHHHJ" localSheetId="34" hidden="1">{"'RR'!$A$2:$E$81"}</definedName>
    <definedName name="SHHHHJ" localSheetId="35" hidden="1">{"'RR'!$A$2:$E$81"}</definedName>
    <definedName name="SHHHHJ" localSheetId="30" hidden="1">{"'RR'!$A$2:$E$81"}</definedName>
    <definedName name="SHHHHJ" hidden="1">{"'RR'!$A$2:$E$81"}</definedName>
    <definedName name="shp">#REF!</definedName>
    <definedName name="S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>#REF!</definedName>
    <definedName name="SIM">#REF!</definedName>
    <definedName name="SIMNAO">#REF!</definedName>
    <definedName name="SINALIZAÇÃO">#REF!</definedName>
    <definedName name="SIND">#REF!</definedName>
    <definedName name="Sistema_acionamento">[21]FL.03!$BE$56:$BE$58</definedName>
    <definedName name="SITE">#REF!</definedName>
    <definedName name="sites">#REF!</definedName>
    <definedName name="SIV">#REF!</definedName>
    <definedName name="sjp">#REF!</definedName>
    <definedName name="sm">#REF!</definedName>
    <definedName name="SMC">#REF!</definedName>
    <definedName name="SMT">#REF!</definedName>
    <definedName name="sof" localSheetId="25" hidden="1">{#N/A,#N/A,FALSE,"PCOL"}</definedName>
    <definedName name="sof" localSheetId="16" hidden="1">{#N/A,#N/A,FALSE,"PCOL"}</definedName>
    <definedName name="sof" localSheetId="14" hidden="1">{#N/A,#N/A,FALSE,"PCOL"}</definedName>
    <definedName name="sof" localSheetId="13" hidden="1">{#N/A,#N/A,FALSE,"PCOL"}</definedName>
    <definedName name="sof" localSheetId="11" hidden="1">{#N/A,#N/A,FALSE,"PCOL"}</definedName>
    <definedName name="sof" localSheetId="10" hidden="1">{#N/A,#N/A,FALSE,"PCOL"}</definedName>
    <definedName name="sof" localSheetId="9" hidden="1">{#N/A,#N/A,FALSE,"PCOL"}</definedName>
    <definedName name="sof" localSheetId="8" hidden="1">{#N/A,#N/A,FALSE,"PCOL"}</definedName>
    <definedName name="sof" localSheetId="7" hidden="1">{#N/A,#N/A,FALSE,"PCOL"}</definedName>
    <definedName name="sof" localSheetId="33" hidden="1">{#N/A,#N/A,FALSE,"PCOL"}</definedName>
    <definedName name="sof" localSheetId="32" hidden="1">{#N/A,#N/A,FALSE,"PCOL"}</definedName>
    <definedName name="sof" localSheetId="31" hidden="1">{#N/A,#N/A,FALSE,"PCOL"}</definedName>
    <definedName name="sof" localSheetId="29" hidden="1">{#N/A,#N/A,FALSE,"PCOL"}</definedName>
    <definedName name="sof" localSheetId="28" hidden="1">{#N/A,#N/A,FALSE,"PCOL"}</definedName>
    <definedName name="sof" localSheetId="27" hidden="1">{#N/A,#N/A,FALSE,"PCOL"}</definedName>
    <definedName name="sof" localSheetId="24" hidden="1">{#N/A,#N/A,FALSE,"PCOL"}</definedName>
    <definedName name="sof" localSheetId="26" hidden="1">{#N/A,#N/A,FALSE,"PCOL"}</definedName>
    <definedName name="sof" localSheetId="23" hidden="1">{#N/A,#N/A,FALSE,"PCOL"}</definedName>
    <definedName name="sof" localSheetId="22" hidden="1">{#N/A,#N/A,FALSE,"PCOL"}</definedName>
    <definedName name="sof" localSheetId="19" hidden="1">{#N/A,#N/A,FALSE,"PCOL"}</definedName>
    <definedName name="sof" localSheetId="21" hidden="1">{#N/A,#N/A,FALSE,"PCOL"}</definedName>
    <definedName name="sof" localSheetId="20" hidden="1">{#N/A,#N/A,FALSE,"PCOL"}</definedName>
    <definedName name="sof" localSheetId="18" hidden="1">{#N/A,#N/A,FALSE,"PCOL"}</definedName>
    <definedName name="sof" localSheetId="17" hidden="1">{#N/A,#N/A,FALSE,"PCOL"}</definedName>
    <definedName name="sof" localSheetId="15" hidden="1">{#N/A,#N/A,FALSE,"PCOL"}</definedName>
    <definedName name="sof" localSheetId="12" hidden="1">{#N/A,#N/A,FALSE,"PCOL"}</definedName>
    <definedName name="sof" localSheetId="38" hidden="1">{#N/A,#N/A,FALSE,"PCOL"}</definedName>
    <definedName name="sof" localSheetId="37" hidden="1">{#N/A,#N/A,FALSE,"PCOL"}</definedName>
    <definedName name="sof" localSheetId="36" hidden="1">{#N/A,#N/A,FALSE,"PCOL"}</definedName>
    <definedName name="sof" localSheetId="34" hidden="1">{#N/A,#N/A,FALSE,"PCOL"}</definedName>
    <definedName name="sof" localSheetId="35" hidden="1">{#N/A,#N/A,FALSE,"PCOL"}</definedName>
    <definedName name="sof" localSheetId="30" hidden="1">{#N/A,#N/A,FALSE,"PCOL"}</definedName>
    <definedName name="sof" hidden="1">{#N/A,#N/A,FALSE,"PCOL"}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oma_empregados">#REF!</definedName>
    <definedName name="SOMA2GER">#N/A</definedName>
    <definedName name="SOMAGER">#N/A</definedName>
    <definedName name="SOMAHHDIF">#REF!</definedName>
    <definedName name="sp">#REF!</definedName>
    <definedName name="SPWS_WBID">"D84F91B7-D043-11D4-AFFD-000629B5FC24"</definedName>
    <definedName name="SRH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" hidden="1">#REF!</definedName>
    <definedName name="SS" hidden="1">#REF!</definedName>
    <definedName name="SSDF" localSheetId="25" hidden="1">{"'Quadro'!$A$4:$BG$78"}</definedName>
    <definedName name="SSDF" localSheetId="16" hidden="1">{"'Quadro'!$A$4:$BG$78"}</definedName>
    <definedName name="SSDF" localSheetId="14" hidden="1">{"'Quadro'!$A$4:$BG$78"}</definedName>
    <definedName name="SSDF" localSheetId="13" hidden="1">{"'Quadro'!$A$4:$BG$78"}</definedName>
    <definedName name="SSDF" localSheetId="11" hidden="1">{"'Quadro'!$A$4:$BG$78"}</definedName>
    <definedName name="SSDF" localSheetId="10" hidden="1">{"'Quadro'!$A$4:$BG$78"}</definedName>
    <definedName name="SSDF" localSheetId="9" hidden="1">{"'Quadro'!$A$4:$BG$78"}</definedName>
    <definedName name="SSDF" localSheetId="8" hidden="1">{"'Quadro'!$A$4:$BG$78"}</definedName>
    <definedName name="SSDF" localSheetId="7" hidden="1">{"'Quadro'!$A$4:$BG$78"}</definedName>
    <definedName name="SSDF" localSheetId="33" hidden="1">{"'Quadro'!$A$4:$BG$78"}</definedName>
    <definedName name="SSDF" localSheetId="32" hidden="1">{"'Quadro'!$A$4:$BG$78"}</definedName>
    <definedName name="SSDF" localSheetId="31" hidden="1">{"'Quadro'!$A$4:$BG$78"}</definedName>
    <definedName name="SSDF" localSheetId="29" hidden="1">{"'Quadro'!$A$4:$BG$78"}</definedName>
    <definedName name="SSDF" localSheetId="28" hidden="1">{"'Quadro'!$A$4:$BG$78"}</definedName>
    <definedName name="SSDF" localSheetId="27" hidden="1">{"'Quadro'!$A$4:$BG$78"}</definedName>
    <definedName name="SSDF" localSheetId="24" hidden="1">{"'Quadro'!$A$4:$BG$78"}</definedName>
    <definedName name="SSDF" localSheetId="26" hidden="1">{"'Quadro'!$A$4:$BG$78"}</definedName>
    <definedName name="SSDF" localSheetId="23" hidden="1">{"'Quadro'!$A$4:$BG$78"}</definedName>
    <definedName name="SSDF" localSheetId="22" hidden="1">{"'Quadro'!$A$4:$BG$78"}</definedName>
    <definedName name="SSDF" localSheetId="19" hidden="1">{"'Quadro'!$A$4:$BG$78"}</definedName>
    <definedName name="SSDF" localSheetId="21" hidden="1">{"'Quadro'!$A$4:$BG$78"}</definedName>
    <definedName name="SSDF" localSheetId="20" hidden="1">{"'Quadro'!$A$4:$BG$78"}</definedName>
    <definedName name="SSDF" localSheetId="18" hidden="1">{"'Quadro'!$A$4:$BG$78"}</definedName>
    <definedName name="SSDF" localSheetId="17" hidden="1">{"'Quadro'!$A$4:$BG$78"}</definedName>
    <definedName name="SSDF" localSheetId="15" hidden="1">{"'Quadro'!$A$4:$BG$78"}</definedName>
    <definedName name="SSDF" localSheetId="12" hidden="1">{"'Quadro'!$A$4:$BG$78"}</definedName>
    <definedName name="SSDF" localSheetId="38" hidden="1">{"'Quadro'!$A$4:$BG$78"}</definedName>
    <definedName name="SSDF" localSheetId="37" hidden="1">{"'Quadro'!$A$4:$BG$78"}</definedName>
    <definedName name="SSDF" localSheetId="36" hidden="1">{"'Quadro'!$A$4:$BG$78"}</definedName>
    <definedName name="SSDF" localSheetId="34" hidden="1">{"'Quadro'!$A$4:$BG$78"}</definedName>
    <definedName name="SSDF" localSheetId="35" hidden="1">{"'Quadro'!$A$4:$BG$78"}</definedName>
    <definedName name="SSDF" localSheetId="30" hidden="1">{"'Quadro'!$A$4:$BG$78"}</definedName>
    <definedName name="SSDF" hidden="1">{"'Quadro'!$A$4:$BG$78"}</definedName>
    <definedName name="SSNo">#REF!</definedName>
    <definedName name="SS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sss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Yes">#REF!</definedName>
    <definedName name="STAL">#REF!</definedName>
    <definedName name="STATUS">OFFSET(#REF!,0,0,COUNTA(#REF!)-1,1)</definedName>
    <definedName name="stb">#REF!</definedName>
    <definedName name="struct">#REF!</definedName>
    <definedName name="Subestação">#REF!</definedName>
    <definedName name="SUBM">#REF!</definedName>
    <definedName name="SUBROTIMP">#N/A</definedName>
    <definedName name="SUBROTIMP1">#N/A</definedName>
    <definedName name="subt1">#REF!</definedName>
    <definedName name="subt10">#REF!</definedName>
    <definedName name="subt11">#REF!</definedName>
    <definedName name="subt12">#REF!</definedName>
    <definedName name="subt13">#REF!</definedName>
    <definedName name="subt14">#REF!</definedName>
    <definedName name="subt15">#REF!</definedName>
    <definedName name="subt16">#REF!</definedName>
    <definedName name="subt17">#REF!</definedName>
    <definedName name="subt18">#REF!</definedName>
    <definedName name="subt19">#REF!</definedName>
    <definedName name="subt2">#REF!</definedName>
    <definedName name="subt20">#REF!</definedName>
    <definedName name="subt21">#REF!</definedName>
    <definedName name="subt22">#REF!</definedName>
    <definedName name="subt23">#REF!</definedName>
    <definedName name="subt24">#REF!</definedName>
    <definedName name="subt25">#REF!</definedName>
    <definedName name="subt26">#REF!</definedName>
    <definedName name="subt27">#REF!</definedName>
    <definedName name="subt28">#REF!</definedName>
    <definedName name="subt29">#REF!</definedName>
    <definedName name="subt3">#REF!</definedName>
    <definedName name="subt30">#REF!</definedName>
    <definedName name="subt31">#REF!</definedName>
    <definedName name="subt32">#REF!</definedName>
    <definedName name="subt33">#REF!</definedName>
    <definedName name="subt34">#REF!</definedName>
    <definedName name="subt35">#REF!</definedName>
    <definedName name="subt36">#REF!</definedName>
    <definedName name="SUBT37">#REF!</definedName>
    <definedName name="subt38">#REF!</definedName>
    <definedName name="subt39">#REF!</definedName>
    <definedName name="subt4">#REF!</definedName>
    <definedName name="subt40">#REF!</definedName>
    <definedName name="subt41">#REF!</definedName>
    <definedName name="subt5">#REF!</definedName>
    <definedName name="subt6">#REF!</definedName>
    <definedName name="subt7">#REF!</definedName>
    <definedName name="subt8">#REF!</definedName>
    <definedName name="subt9">#REF!</definedName>
    <definedName name="SUBTOTAL">#REF!</definedName>
    <definedName name="subtrecho">#REF!</definedName>
    <definedName name="SUCCAO">#REF!</definedName>
    <definedName name="SUMMAVAIL">#REF!</definedName>
    <definedName name="SUMMDTL">#REF!</definedName>
    <definedName name="SUMMERY">#REF!</definedName>
    <definedName name="SUNHH">#N/A</definedName>
    <definedName name="SUNHH1">#N/A</definedName>
    <definedName name="Supr">#REF!</definedName>
    <definedName name="SV">#REF!</definedName>
    <definedName name="swdwd">#REF!</definedName>
    <definedName name="SWE" localSheetId="25" hidden="1">{"'Quadro'!$A$4:$BG$78"}</definedName>
    <definedName name="SWE" localSheetId="16" hidden="1">{"'Quadro'!$A$4:$BG$78"}</definedName>
    <definedName name="SWE" localSheetId="14" hidden="1">{"'Quadro'!$A$4:$BG$78"}</definedName>
    <definedName name="SWE" localSheetId="13" hidden="1">{"'Quadro'!$A$4:$BG$78"}</definedName>
    <definedName name="SWE" localSheetId="11" hidden="1">{"'Quadro'!$A$4:$BG$78"}</definedName>
    <definedName name="SWE" localSheetId="10" hidden="1">{"'Quadro'!$A$4:$BG$78"}</definedName>
    <definedName name="SWE" localSheetId="9" hidden="1">{"'Quadro'!$A$4:$BG$78"}</definedName>
    <definedName name="SWE" localSheetId="8" hidden="1">{"'Quadro'!$A$4:$BG$78"}</definedName>
    <definedName name="SWE" localSheetId="7" hidden="1">{"'Quadro'!$A$4:$BG$78"}</definedName>
    <definedName name="SWE" localSheetId="33" hidden="1">{"'Quadro'!$A$4:$BG$78"}</definedName>
    <definedName name="SWE" localSheetId="32" hidden="1">{"'Quadro'!$A$4:$BG$78"}</definedName>
    <definedName name="SWE" localSheetId="31" hidden="1">{"'Quadro'!$A$4:$BG$78"}</definedName>
    <definedName name="SWE" localSheetId="29" hidden="1">{"'Quadro'!$A$4:$BG$78"}</definedName>
    <definedName name="SWE" localSheetId="28" hidden="1">{"'Quadro'!$A$4:$BG$78"}</definedName>
    <definedName name="SWE" localSheetId="27" hidden="1">{"'Quadro'!$A$4:$BG$78"}</definedName>
    <definedName name="SWE" localSheetId="24" hidden="1">{"'Quadro'!$A$4:$BG$78"}</definedName>
    <definedName name="SWE" localSheetId="26" hidden="1">{"'Quadro'!$A$4:$BG$78"}</definedName>
    <definedName name="SWE" localSheetId="23" hidden="1">{"'Quadro'!$A$4:$BG$78"}</definedName>
    <definedName name="SWE" localSheetId="22" hidden="1">{"'Quadro'!$A$4:$BG$78"}</definedName>
    <definedName name="SWE" localSheetId="19" hidden="1">{"'Quadro'!$A$4:$BG$78"}</definedName>
    <definedName name="SWE" localSheetId="21" hidden="1">{"'Quadro'!$A$4:$BG$78"}</definedName>
    <definedName name="SWE" localSheetId="20" hidden="1">{"'Quadro'!$A$4:$BG$78"}</definedName>
    <definedName name="SWE" localSheetId="18" hidden="1">{"'Quadro'!$A$4:$BG$78"}</definedName>
    <definedName name="SWE" localSheetId="17" hidden="1">{"'Quadro'!$A$4:$BG$78"}</definedName>
    <definedName name="SWE" localSheetId="15" hidden="1">{"'Quadro'!$A$4:$BG$78"}</definedName>
    <definedName name="SWE" localSheetId="12" hidden="1">{"'Quadro'!$A$4:$BG$78"}</definedName>
    <definedName name="SWE" localSheetId="38" hidden="1">{"'Quadro'!$A$4:$BG$78"}</definedName>
    <definedName name="SWE" localSheetId="37" hidden="1">{"'Quadro'!$A$4:$BG$78"}</definedName>
    <definedName name="SWE" localSheetId="36" hidden="1">{"'Quadro'!$A$4:$BG$78"}</definedName>
    <definedName name="SWE" localSheetId="34" hidden="1">{"'Quadro'!$A$4:$BG$78"}</definedName>
    <definedName name="SWE" localSheetId="35" hidden="1">{"'Quadro'!$A$4:$BG$78"}</definedName>
    <definedName name="SWE" localSheetId="30" hidden="1">{"'Quadro'!$A$4:$BG$78"}</definedName>
    <definedName name="SWE" hidden="1">{"'Quadro'!$A$4:$BG$78"}</definedName>
    <definedName name="SWR" localSheetId="25" hidden="1">{"'Quadro'!$A$4:$BG$78"}</definedName>
    <definedName name="SWR" localSheetId="16" hidden="1">{"'Quadro'!$A$4:$BG$78"}</definedName>
    <definedName name="SWR" localSheetId="14" hidden="1">{"'Quadro'!$A$4:$BG$78"}</definedName>
    <definedName name="SWR" localSheetId="13" hidden="1">{"'Quadro'!$A$4:$BG$78"}</definedName>
    <definedName name="SWR" localSheetId="11" hidden="1">{"'Quadro'!$A$4:$BG$78"}</definedName>
    <definedName name="SWR" localSheetId="10" hidden="1">{"'Quadro'!$A$4:$BG$78"}</definedName>
    <definedName name="SWR" localSheetId="9" hidden="1">{"'Quadro'!$A$4:$BG$78"}</definedName>
    <definedName name="SWR" localSheetId="8" hidden="1">{"'Quadro'!$A$4:$BG$78"}</definedName>
    <definedName name="SWR" localSheetId="7" hidden="1">{"'Quadro'!$A$4:$BG$78"}</definedName>
    <definedName name="SWR" localSheetId="33" hidden="1">{"'Quadro'!$A$4:$BG$78"}</definedName>
    <definedName name="SWR" localSheetId="32" hidden="1">{"'Quadro'!$A$4:$BG$78"}</definedName>
    <definedName name="SWR" localSheetId="31" hidden="1">{"'Quadro'!$A$4:$BG$78"}</definedName>
    <definedName name="SWR" localSheetId="29" hidden="1">{"'Quadro'!$A$4:$BG$78"}</definedName>
    <definedName name="SWR" localSheetId="28" hidden="1">{"'Quadro'!$A$4:$BG$78"}</definedName>
    <definedName name="SWR" localSheetId="27" hidden="1">{"'Quadro'!$A$4:$BG$78"}</definedName>
    <definedName name="SWR" localSheetId="24" hidden="1">{"'Quadro'!$A$4:$BG$78"}</definedName>
    <definedName name="SWR" localSheetId="26" hidden="1">{"'Quadro'!$A$4:$BG$78"}</definedName>
    <definedName name="SWR" localSheetId="23" hidden="1">{"'Quadro'!$A$4:$BG$78"}</definedName>
    <definedName name="SWR" localSheetId="22" hidden="1">{"'Quadro'!$A$4:$BG$78"}</definedName>
    <definedName name="SWR" localSheetId="19" hidden="1">{"'Quadro'!$A$4:$BG$78"}</definedName>
    <definedName name="SWR" localSheetId="21" hidden="1">{"'Quadro'!$A$4:$BG$78"}</definedName>
    <definedName name="SWR" localSheetId="20" hidden="1">{"'Quadro'!$A$4:$BG$78"}</definedName>
    <definedName name="SWR" localSheetId="18" hidden="1">{"'Quadro'!$A$4:$BG$78"}</definedName>
    <definedName name="SWR" localSheetId="17" hidden="1">{"'Quadro'!$A$4:$BG$78"}</definedName>
    <definedName name="SWR" localSheetId="15" hidden="1">{"'Quadro'!$A$4:$BG$78"}</definedName>
    <definedName name="SWR" localSheetId="12" hidden="1">{"'Quadro'!$A$4:$BG$78"}</definedName>
    <definedName name="SWR" localSheetId="38" hidden="1">{"'Quadro'!$A$4:$BG$78"}</definedName>
    <definedName name="SWR" localSheetId="37" hidden="1">{"'Quadro'!$A$4:$BG$78"}</definedName>
    <definedName name="SWR" localSheetId="36" hidden="1">{"'Quadro'!$A$4:$BG$78"}</definedName>
    <definedName name="SWR" localSheetId="34" hidden="1">{"'Quadro'!$A$4:$BG$78"}</definedName>
    <definedName name="SWR" localSheetId="35" hidden="1">{"'Quadro'!$A$4:$BG$78"}</definedName>
    <definedName name="SWR" localSheetId="30" hidden="1">{"'Quadro'!$A$4:$BG$78"}</definedName>
    <definedName name="SWR" hidden="1">{"'Quadro'!$A$4:$BG$78"}</definedName>
    <definedName name="swsw">#REF!</definedName>
    <definedName name="T">#N/A</definedName>
    <definedName name="TA">#REF!</definedName>
    <definedName name="TAB">#N/A</definedName>
    <definedName name="Tab_CPressao" localSheetId="1">[23]Plan2!$B$5:$C$22</definedName>
    <definedName name="Tab_CPressao">#REF!</definedName>
    <definedName name="Tab_Diam" localSheetId="1">[23]Plan2!$I$5:$K$40</definedName>
    <definedName name="Tab_Diam">#REF!</definedName>
    <definedName name="tab_global">#REF!</definedName>
    <definedName name="tab_HH" localSheetId="1">[23]Plan2!$Q$6:$X$24</definedName>
    <definedName name="tab_HH">#REF!</definedName>
    <definedName name="tab_Mat" localSheetId="1">[23]Plan2!$E$5:$G$22</definedName>
    <definedName name="tab_Mat">#REF!</definedName>
    <definedName name="Tab_USD_Rate">#REF!</definedName>
    <definedName name="tab_valv" localSheetId="1">[23]Plan2!$M$5:$O$22</definedName>
    <definedName name="tab_valv">#REF!</definedName>
    <definedName name="TABAJHH">#REF!</definedName>
    <definedName name="TABAS">#REF!</definedName>
    <definedName name="tabdiv">#REF!</definedName>
    <definedName name="TABDIV1">#REF!</definedName>
    <definedName name="TABEK1">#REF!</definedName>
    <definedName name="TABEK11">#REF!</definedName>
    <definedName name="TABEK13">#REF!</definedName>
    <definedName name="TABEK14">#REF!</definedName>
    <definedName name="TABEK15">#REF!</definedName>
    <definedName name="TABEK3">#REF!</definedName>
    <definedName name="TABEK4">#REF!</definedName>
    <definedName name="TABEK5">#REF!</definedName>
    <definedName name="TABEK6">#REF!</definedName>
    <definedName name="TABEK7">#REF!</definedName>
    <definedName name="TABEK8">#REF!</definedName>
    <definedName name="TABEK9">#REF!</definedName>
    <definedName name="TABELA">#REF!</definedName>
    <definedName name="Tabela_Tarefas1">#REF!</definedName>
    <definedName name="tabelaDenominação">#REF!</definedName>
    <definedName name="TABELAS">#N/A</definedName>
    <definedName name="TABEQ">#REF!</definedName>
    <definedName name="TABESG">#REF!</definedName>
    <definedName name="tabiaq">#REF!</definedName>
    <definedName name="tabk1">#REF!</definedName>
    <definedName name="tabk13">#REF!</definedName>
    <definedName name="tabk14">#REF!</definedName>
    <definedName name="tabk15">#REF!</definedName>
    <definedName name="tabk3">#REF!</definedName>
    <definedName name="tabk5">#REF!</definedName>
    <definedName name="tabk6">#REF!</definedName>
    <definedName name="tabk7">#REF!</definedName>
    <definedName name="tabk8">#REF!</definedName>
    <definedName name="tabk9">#REF!</definedName>
    <definedName name="TABLE">#N/A</definedName>
    <definedName name="TABPAV">#REF!</definedName>
    <definedName name="tabPont">#REF!</definedName>
    <definedName name="TABPOR">#REF!</definedName>
    <definedName name="TABREF">#REF!</definedName>
    <definedName name="TABSAL">#REF!</definedName>
    <definedName name="tabtubo">#REF!</definedName>
    <definedName name="TABTUBOMM">#REF!</definedName>
    <definedName name="TACF">#REF!</definedName>
    <definedName name="TACI">#REF!</definedName>
    <definedName name="TACR">#REF!</definedName>
    <definedName name="TACS">#REF!</definedName>
    <definedName name="TAG">#REF!</definedName>
    <definedName name="Tag_Carga">#REF!</definedName>
    <definedName name="Tag_CCM">#REF!</definedName>
    <definedName name="tank">#REF!</definedName>
    <definedName name="TAP">OFFSET(#REF!,1,0,COUNTA(#REF!)-1,1)</definedName>
    <definedName name="tas">#REF!</definedName>
    <definedName name="TaxadeJuros">#REF!</definedName>
    <definedName name="TaxadoIPTU">#REF!</definedName>
    <definedName name="TaxaPMI">#REF!</definedName>
    <definedName name="TaxasReal">#REF!</definedName>
    <definedName name="TaxaTag">#REF!</definedName>
    <definedName name="TaxaTaq">#REF!</definedName>
    <definedName name="TaxaUntag">#REF!</definedName>
    <definedName name="TB_GERACAO_PETRO_GAS" localSheetId="4">[22]TABELAS!#REF!</definedName>
    <definedName name="TB_GERACAO_PETRO_GAS" localSheetId="5">[22]TABELAS!#REF!</definedName>
    <definedName name="TB_GERACAO_PETRO_GAS" localSheetId="2">[22]TABELAS!#REF!</definedName>
    <definedName name="TB_GERACAO_PETRO_GAS" localSheetId="25">[22]TABELAS!#REF!</definedName>
    <definedName name="TB_GERACAO_PETRO_GAS" localSheetId="16">[22]TABELAS!#REF!</definedName>
    <definedName name="TB_GERACAO_PETRO_GAS" localSheetId="14">[22]TABELAS!#REF!</definedName>
    <definedName name="TB_GERACAO_PETRO_GAS" localSheetId="13">[22]TABELAS!#REF!</definedName>
    <definedName name="TB_GERACAO_PETRO_GAS" localSheetId="11">[22]TABELAS!#REF!</definedName>
    <definedName name="TB_GERACAO_PETRO_GAS" localSheetId="10">[22]TABELAS!#REF!</definedName>
    <definedName name="TB_GERACAO_PETRO_GAS" localSheetId="9">[22]TABELAS!#REF!</definedName>
    <definedName name="TB_GERACAO_PETRO_GAS" localSheetId="8">[22]TABELAS!#REF!</definedName>
    <definedName name="TB_GERACAO_PETRO_GAS" localSheetId="7">[22]TABELAS!#REF!</definedName>
    <definedName name="TB_GERACAO_PETRO_GAS" localSheetId="33">[22]TABELAS!#REF!</definedName>
    <definedName name="TB_GERACAO_PETRO_GAS" localSheetId="32">[22]TABELAS!#REF!</definedName>
    <definedName name="TB_GERACAO_PETRO_GAS" localSheetId="31">[22]TABELAS!#REF!</definedName>
    <definedName name="TB_GERACAO_PETRO_GAS" localSheetId="29">[22]TABELAS!#REF!</definedName>
    <definedName name="TB_GERACAO_PETRO_GAS" localSheetId="28">[22]TABELAS!#REF!</definedName>
    <definedName name="TB_GERACAO_PETRO_GAS" localSheetId="27">[22]TABELAS!#REF!</definedName>
    <definedName name="TB_GERACAO_PETRO_GAS" localSheetId="24">[22]TABELAS!#REF!</definedName>
    <definedName name="TB_GERACAO_PETRO_GAS" localSheetId="26">[22]TABELAS!#REF!</definedName>
    <definedName name="TB_GERACAO_PETRO_GAS" localSheetId="23">[22]TABELAS!#REF!</definedName>
    <definedName name="TB_GERACAO_PETRO_GAS" localSheetId="22">[22]TABELAS!#REF!</definedName>
    <definedName name="TB_GERACAO_PETRO_GAS" localSheetId="19">[22]TABELAS!#REF!</definedName>
    <definedName name="TB_GERACAO_PETRO_GAS" localSheetId="21">[22]TABELAS!#REF!</definedName>
    <definedName name="TB_GERACAO_PETRO_GAS" localSheetId="20">[22]TABELAS!#REF!</definedName>
    <definedName name="TB_GERACAO_PETRO_GAS" localSheetId="18">[22]TABELAS!#REF!</definedName>
    <definedName name="TB_GERACAO_PETRO_GAS" localSheetId="17">[22]TABELAS!#REF!</definedName>
    <definedName name="TB_GERACAO_PETRO_GAS" localSheetId="15">[22]TABELAS!#REF!</definedName>
    <definedName name="TB_GERACAO_PETRO_GAS" localSheetId="12">[22]TABELAS!#REF!</definedName>
    <definedName name="TB_GERACAO_PETRO_GAS" localSheetId="38">[22]TABELAS!#REF!</definedName>
    <definedName name="TB_GERACAO_PETRO_GAS" localSheetId="37">[22]TABELAS!#REF!</definedName>
    <definedName name="TB_GERACAO_PETRO_GAS" localSheetId="36">[22]TABELAS!#REF!</definedName>
    <definedName name="TB_GERACAO_PETRO_GAS" localSheetId="34">[22]TABELAS!#REF!</definedName>
    <definedName name="TB_GERACAO_PETRO_GAS" localSheetId="35">[22]TABELAS!#REF!</definedName>
    <definedName name="TB_GERACAO_PETRO_GAS" localSheetId="30">[22]TABELAS!#REF!</definedName>
    <definedName name="TB_GERACAO_PETRO_GAS" localSheetId="1">#REF!</definedName>
    <definedName name="TB_GERACAO_PETRO_GAS">#REF!</definedName>
    <definedName name="TB_GERACAO_PETRO_GAS_CHAVES" localSheetId="4">[22]TABELAS!$Q$3:$AJ$3</definedName>
    <definedName name="TB_GERACAO_PETRO_GAS_CHAVES" localSheetId="5">[22]TABELAS!$Q$3:$AJ$3</definedName>
    <definedName name="TB_GERACAO_PETRO_GAS_CHAVES" localSheetId="2">[22]TABELAS!$Q$3:$AJ$3</definedName>
    <definedName name="TB_GERACAO_PETRO_GAS_CHAVES" localSheetId="25">[22]TABELAS!$Q$3:$AJ$3</definedName>
    <definedName name="TB_GERACAO_PETRO_GAS_CHAVES" localSheetId="16">[22]TABELAS!$Q$3:$AJ$3</definedName>
    <definedName name="TB_GERACAO_PETRO_GAS_CHAVES" localSheetId="14">[22]TABELAS!$Q$3:$AJ$3</definedName>
    <definedName name="TB_GERACAO_PETRO_GAS_CHAVES" localSheetId="13">[22]TABELAS!$Q$3:$AJ$3</definedName>
    <definedName name="TB_GERACAO_PETRO_GAS_CHAVES" localSheetId="11">[22]TABELAS!$Q$3:$AJ$3</definedName>
    <definedName name="TB_GERACAO_PETRO_GAS_CHAVES" localSheetId="10">[22]TABELAS!$Q$3:$AJ$3</definedName>
    <definedName name="TB_GERACAO_PETRO_GAS_CHAVES" localSheetId="9">[22]TABELAS!$Q$3:$AJ$3</definedName>
    <definedName name="TB_GERACAO_PETRO_GAS_CHAVES" localSheetId="8">[22]TABELAS!$Q$3:$AJ$3</definedName>
    <definedName name="TB_GERACAO_PETRO_GAS_CHAVES" localSheetId="7">[22]TABELAS!$Q$3:$AJ$3</definedName>
    <definedName name="TB_GERACAO_PETRO_GAS_CHAVES" localSheetId="33">[22]TABELAS!$Q$3:$AJ$3</definedName>
    <definedName name="TB_GERACAO_PETRO_GAS_CHAVES" localSheetId="32">[22]TABELAS!$Q$3:$AJ$3</definedName>
    <definedName name="TB_GERACAO_PETRO_GAS_CHAVES" localSheetId="31">[22]TABELAS!$Q$3:$AJ$3</definedName>
    <definedName name="TB_GERACAO_PETRO_GAS_CHAVES" localSheetId="29">[22]TABELAS!$Q$3:$AJ$3</definedName>
    <definedName name="TB_GERACAO_PETRO_GAS_CHAVES" localSheetId="28">[22]TABELAS!$Q$3:$AJ$3</definedName>
    <definedName name="TB_GERACAO_PETRO_GAS_CHAVES" localSheetId="27">[22]TABELAS!$Q$3:$AJ$3</definedName>
    <definedName name="TB_GERACAO_PETRO_GAS_CHAVES" localSheetId="24">[22]TABELAS!$Q$3:$AJ$3</definedName>
    <definedName name="TB_GERACAO_PETRO_GAS_CHAVES" localSheetId="26">[22]TABELAS!$Q$3:$AJ$3</definedName>
    <definedName name="TB_GERACAO_PETRO_GAS_CHAVES" localSheetId="23">[22]TABELAS!$Q$3:$AJ$3</definedName>
    <definedName name="TB_GERACAO_PETRO_GAS_CHAVES" localSheetId="22">[22]TABELAS!$Q$3:$AJ$3</definedName>
    <definedName name="TB_GERACAO_PETRO_GAS_CHAVES" localSheetId="19">[22]TABELAS!$Q$3:$AJ$3</definedName>
    <definedName name="TB_GERACAO_PETRO_GAS_CHAVES" localSheetId="21">[22]TABELAS!$Q$3:$AJ$3</definedName>
    <definedName name="TB_GERACAO_PETRO_GAS_CHAVES" localSheetId="20">[22]TABELAS!$Q$3:$AJ$3</definedName>
    <definedName name="TB_GERACAO_PETRO_GAS_CHAVES" localSheetId="18">[22]TABELAS!$Q$3:$AJ$3</definedName>
    <definedName name="TB_GERACAO_PETRO_GAS_CHAVES" localSheetId="17">[22]TABELAS!$Q$3:$AJ$3</definedName>
    <definedName name="TB_GERACAO_PETRO_GAS_CHAVES" localSheetId="15">[22]TABELAS!$Q$3:$AJ$3</definedName>
    <definedName name="TB_GERACAO_PETRO_GAS_CHAVES" localSheetId="12">[22]TABELAS!$Q$3:$AJ$3</definedName>
    <definedName name="TB_GERACAO_PETRO_GAS_CHAVES" localSheetId="38">[22]TABELAS!$Q$3:$AJ$3</definedName>
    <definedName name="TB_GERACAO_PETRO_GAS_CHAVES" localSheetId="37">[22]TABELAS!$Q$3:$AJ$3</definedName>
    <definedName name="TB_GERACAO_PETRO_GAS_CHAVES" localSheetId="36">[22]TABELAS!$Q$3:$AJ$3</definedName>
    <definedName name="TB_GERACAO_PETRO_GAS_CHAVES" localSheetId="34">[22]TABELAS!$Q$3:$AJ$3</definedName>
    <definedName name="TB_GERACAO_PETRO_GAS_CHAVES" localSheetId="35">[22]TABELAS!$Q$3:$AJ$3</definedName>
    <definedName name="TB_GERACAO_PETRO_GAS_CHAVES" localSheetId="30">[22]TABELAS!$Q$3:$AJ$3</definedName>
    <definedName name="TB_GERACAO_PETRO_GAS_CHAVES" localSheetId="1">#REF!</definedName>
    <definedName name="TB_GERACAO_PETRO_GAS_CHAVES">#REF!</definedName>
    <definedName name="TB_GERACAO_PETRO_OLEO" localSheetId="4">[22]TABELAS!#REF!</definedName>
    <definedName name="TB_GERACAO_PETRO_OLEO" localSheetId="5">[22]TABELAS!#REF!</definedName>
    <definedName name="TB_GERACAO_PETRO_OLEO" localSheetId="2">[22]TABELAS!#REF!</definedName>
    <definedName name="TB_GERACAO_PETRO_OLEO" localSheetId="25">[22]TABELAS!#REF!</definedName>
    <definedName name="TB_GERACAO_PETRO_OLEO" localSheetId="16">[22]TABELAS!#REF!</definedName>
    <definedName name="TB_GERACAO_PETRO_OLEO" localSheetId="14">[22]TABELAS!#REF!</definedName>
    <definedName name="TB_GERACAO_PETRO_OLEO" localSheetId="13">[22]TABELAS!#REF!</definedName>
    <definedName name="TB_GERACAO_PETRO_OLEO" localSheetId="11">[22]TABELAS!#REF!</definedName>
    <definedName name="TB_GERACAO_PETRO_OLEO" localSheetId="10">[22]TABELAS!#REF!</definedName>
    <definedName name="TB_GERACAO_PETRO_OLEO" localSheetId="9">[22]TABELAS!#REF!</definedName>
    <definedName name="TB_GERACAO_PETRO_OLEO" localSheetId="8">[22]TABELAS!#REF!</definedName>
    <definedName name="TB_GERACAO_PETRO_OLEO" localSheetId="7">[22]TABELAS!#REF!</definedName>
    <definedName name="TB_GERACAO_PETRO_OLEO" localSheetId="33">[22]TABELAS!#REF!</definedName>
    <definedName name="TB_GERACAO_PETRO_OLEO" localSheetId="32">[22]TABELAS!#REF!</definedName>
    <definedName name="TB_GERACAO_PETRO_OLEO" localSheetId="31">[22]TABELAS!#REF!</definedName>
    <definedName name="TB_GERACAO_PETRO_OLEO" localSheetId="29">[22]TABELAS!#REF!</definedName>
    <definedName name="TB_GERACAO_PETRO_OLEO" localSheetId="28">[22]TABELAS!#REF!</definedName>
    <definedName name="TB_GERACAO_PETRO_OLEO" localSheetId="27">[22]TABELAS!#REF!</definedName>
    <definedName name="TB_GERACAO_PETRO_OLEO" localSheetId="24">[22]TABELAS!#REF!</definedName>
    <definedName name="TB_GERACAO_PETRO_OLEO" localSheetId="26">[22]TABELAS!#REF!</definedName>
    <definedName name="TB_GERACAO_PETRO_OLEO" localSheetId="23">[22]TABELAS!#REF!</definedName>
    <definedName name="TB_GERACAO_PETRO_OLEO" localSheetId="22">[22]TABELAS!#REF!</definedName>
    <definedName name="TB_GERACAO_PETRO_OLEO" localSheetId="19">[22]TABELAS!#REF!</definedName>
    <definedName name="TB_GERACAO_PETRO_OLEO" localSheetId="21">[22]TABELAS!#REF!</definedName>
    <definedName name="TB_GERACAO_PETRO_OLEO" localSheetId="20">[22]TABELAS!#REF!</definedName>
    <definedName name="TB_GERACAO_PETRO_OLEO" localSheetId="18">[22]TABELAS!#REF!</definedName>
    <definedName name="TB_GERACAO_PETRO_OLEO" localSheetId="17">[22]TABELAS!#REF!</definedName>
    <definedName name="TB_GERACAO_PETRO_OLEO" localSheetId="15">[22]TABELAS!#REF!</definedName>
    <definedName name="TB_GERACAO_PETRO_OLEO" localSheetId="12">[22]TABELAS!#REF!</definedName>
    <definedName name="TB_GERACAO_PETRO_OLEO" localSheetId="38">[22]TABELAS!#REF!</definedName>
    <definedName name="TB_GERACAO_PETRO_OLEO" localSheetId="37">[22]TABELAS!#REF!</definedName>
    <definedName name="TB_GERACAO_PETRO_OLEO" localSheetId="36">[22]TABELAS!#REF!</definedName>
    <definedName name="TB_GERACAO_PETRO_OLEO" localSheetId="34">[22]TABELAS!#REF!</definedName>
    <definedName name="TB_GERACAO_PETRO_OLEO" localSheetId="35">[22]TABELAS!#REF!</definedName>
    <definedName name="TB_GERACAO_PETRO_OLEO" localSheetId="30">[22]TABELAS!#REF!</definedName>
    <definedName name="TB_GERACAO_PETRO_OLEO" localSheetId="1">#REF!</definedName>
    <definedName name="TB_GERACAO_PETRO_OLEO">#REF!</definedName>
    <definedName name="TB_GERACAO_PETRO_OLEO_CHAVES" localSheetId="4">[22]TABELAS!$AL$3:$AV$3</definedName>
    <definedName name="TB_GERACAO_PETRO_OLEO_CHAVES" localSheetId="5">[22]TABELAS!$AL$3:$AV$3</definedName>
    <definedName name="TB_GERACAO_PETRO_OLEO_CHAVES" localSheetId="2">[22]TABELAS!$AL$3:$AV$3</definedName>
    <definedName name="TB_GERACAO_PETRO_OLEO_CHAVES" localSheetId="25">[22]TABELAS!$AL$3:$AV$3</definedName>
    <definedName name="TB_GERACAO_PETRO_OLEO_CHAVES" localSheetId="16">[22]TABELAS!$AL$3:$AV$3</definedName>
    <definedName name="TB_GERACAO_PETRO_OLEO_CHAVES" localSheetId="14">[22]TABELAS!$AL$3:$AV$3</definedName>
    <definedName name="TB_GERACAO_PETRO_OLEO_CHAVES" localSheetId="13">[22]TABELAS!$AL$3:$AV$3</definedName>
    <definedName name="TB_GERACAO_PETRO_OLEO_CHAVES" localSheetId="11">[22]TABELAS!$AL$3:$AV$3</definedName>
    <definedName name="TB_GERACAO_PETRO_OLEO_CHAVES" localSheetId="10">[22]TABELAS!$AL$3:$AV$3</definedName>
    <definedName name="TB_GERACAO_PETRO_OLEO_CHAVES" localSheetId="9">[22]TABELAS!$AL$3:$AV$3</definedName>
    <definedName name="TB_GERACAO_PETRO_OLEO_CHAVES" localSheetId="8">[22]TABELAS!$AL$3:$AV$3</definedName>
    <definedName name="TB_GERACAO_PETRO_OLEO_CHAVES" localSheetId="7">[22]TABELAS!$AL$3:$AV$3</definedName>
    <definedName name="TB_GERACAO_PETRO_OLEO_CHAVES" localSheetId="33">[22]TABELAS!$AL$3:$AV$3</definedName>
    <definedName name="TB_GERACAO_PETRO_OLEO_CHAVES" localSheetId="32">[22]TABELAS!$AL$3:$AV$3</definedName>
    <definedName name="TB_GERACAO_PETRO_OLEO_CHAVES" localSheetId="31">[22]TABELAS!$AL$3:$AV$3</definedName>
    <definedName name="TB_GERACAO_PETRO_OLEO_CHAVES" localSheetId="29">[22]TABELAS!$AL$3:$AV$3</definedName>
    <definedName name="TB_GERACAO_PETRO_OLEO_CHAVES" localSheetId="28">[22]TABELAS!$AL$3:$AV$3</definedName>
    <definedName name="TB_GERACAO_PETRO_OLEO_CHAVES" localSheetId="27">[22]TABELAS!$AL$3:$AV$3</definedName>
    <definedName name="TB_GERACAO_PETRO_OLEO_CHAVES" localSheetId="24">[22]TABELAS!$AL$3:$AV$3</definedName>
    <definedName name="TB_GERACAO_PETRO_OLEO_CHAVES" localSheetId="26">[22]TABELAS!$AL$3:$AV$3</definedName>
    <definedName name="TB_GERACAO_PETRO_OLEO_CHAVES" localSheetId="23">[22]TABELAS!$AL$3:$AV$3</definedName>
    <definedName name="TB_GERACAO_PETRO_OLEO_CHAVES" localSheetId="22">[22]TABELAS!$AL$3:$AV$3</definedName>
    <definedName name="TB_GERACAO_PETRO_OLEO_CHAVES" localSheetId="19">[22]TABELAS!$AL$3:$AV$3</definedName>
    <definedName name="TB_GERACAO_PETRO_OLEO_CHAVES" localSheetId="21">[22]TABELAS!$AL$3:$AV$3</definedName>
    <definedName name="TB_GERACAO_PETRO_OLEO_CHAVES" localSheetId="20">[22]TABELAS!$AL$3:$AV$3</definedName>
    <definedName name="TB_GERACAO_PETRO_OLEO_CHAVES" localSheetId="18">[22]TABELAS!$AL$3:$AV$3</definedName>
    <definedName name="TB_GERACAO_PETRO_OLEO_CHAVES" localSheetId="17">[22]TABELAS!$AL$3:$AV$3</definedName>
    <definedName name="TB_GERACAO_PETRO_OLEO_CHAVES" localSheetId="15">[22]TABELAS!$AL$3:$AV$3</definedName>
    <definedName name="TB_GERACAO_PETRO_OLEO_CHAVES" localSheetId="12">[22]TABELAS!$AL$3:$AV$3</definedName>
    <definedName name="TB_GERACAO_PETRO_OLEO_CHAVES" localSheetId="38">[22]TABELAS!$AL$3:$AV$3</definedName>
    <definedName name="TB_GERACAO_PETRO_OLEO_CHAVES" localSheetId="37">[22]TABELAS!$AL$3:$AV$3</definedName>
    <definedName name="TB_GERACAO_PETRO_OLEO_CHAVES" localSheetId="36">[22]TABELAS!$AL$3:$AV$3</definedName>
    <definedName name="TB_GERACAO_PETRO_OLEO_CHAVES" localSheetId="34">[22]TABELAS!$AL$3:$AV$3</definedName>
    <definedName name="TB_GERACAO_PETRO_OLEO_CHAVES" localSheetId="35">[22]TABELAS!$AL$3:$AV$3</definedName>
    <definedName name="TB_GERACAO_PETRO_OLEO_CHAVES" localSheetId="30">[22]TABELAS!$AL$3:$AV$3</definedName>
    <definedName name="TB_GERACAO_PETRO_OLEO_CHAVES" localSheetId="1">#REF!</definedName>
    <definedName name="TB_GERACAO_PETRO_OLEO_CHAVES">#REF!</definedName>
    <definedName name="TB_GERACAO_TERC_GAS" localSheetId="4">[22]TABELAS!#REF!</definedName>
    <definedName name="TB_GERACAO_TERC_GAS" localSheetId="5">[22]TABELAS!#REF!</definedName>
    <definedName name="TB_GERACAO_TERC_GAS" localSheetId="2">[22]TABELAS!#REF!</definedName>
    <definedName name="TB_GERACAO_TERC_GAS" localSheetId="25">[22]TABELAS!#REF!</definedName>
    <definedName name="TB_GERACAO_TERC_GAS" localSheetId="16">[22]TABELAS!#REF!</definedName>
    <definedName name="TB_GERACAO_TERC_GAS" localSheetId="14">[22]TABELAS!#REF!</definedName>
    <definedName name="TB_GERACAO_TERC_GAS" localSheetId="13">[22]TABELAS!#REF!</definedName>
    <definedName name="TB_GERACAO_TERC_GAS" localSheetId="11">[22]TABELAS!#REF!</definedName>
    <definedName name="TB_GERACAO_TERC_GAS" localSheetId="10">[22]TABELAS!#REF!</definedName>
    <definedName name="TB_GERACAO_TERC_GAS" localSheetId="9">[22]TABELAS!#REF!</definedName>
    <definedName name="TB_GERACAO_TERC_GAS" localSheetId="8">[22]TABELAS!#REF!</definedName>
    <definedName name="TB_GERACAO_TERC_GAS" localSheetId="7">[22]TABELAS!#REF!</definedName>
    <definedName name="TB_GERACAO_TERC_GAS" localSheetId="33">[22]TABELAS!#REF!</definedName>
    <definedName name="TB_GERACAO_TERC_GAS" localSheetId="32">[22]TABELAS!#REF!</definedName>
    <definedName name="TB_GERACAO_TERC_GAS" localSheetId="31">[22]TABELAS!#REF!</definedName>
    <definedName name="TB_GERACAO_TERC_GAS" localSheetId="29">[22]TABELAS!#REF!</definedName>
    <definedName name="TB_GERACAO_TERC_GAS" localSheetId="28">[22]TABELAS!#REF!</definedName>
    <definedName name="TB_GERACAO_TERC_GAS" localSheetId="27">[22]TABELAS!#REF!</definedName>
    <definedName name="TB_GERACAO_TERC_GAS" localSheetId="24">[22]TABELAS!#REF!</definedName>
    <definedName name="TB_GERACAO_TERC_GAS" localSheetId="26">[22]TABELAS!#REF!</definedName>
    <definedName name="TB_GERACAO_TERC_GAS" localSheetId="23">[22]TABELAS!#REF!</definedName>
    <definedName name="TB_GERACAO_TERC_GAS" localSheetId="22">[22]TABELAS!#REF!</definedName>
    <definedName name="TB_GERACAO_TERC_GAS" localSheetId="19">[22]TABELAS!#REF!</definedName>
    <definedName name="TB_GERACAO_TERC_GAS" localSheetId="21">[22]TABELAS!#REF!</definedName>
    <definedName name="TB_GERACAO_TERC_GAS" localSheetId="20">[22]TABELAS!#REF!</definedName>
    <definedName name="TB_GERACAO_TERC_GAS" localSheetId="18">[22]TABELAS!#REF!</definedName>
    <definedName name="TB_GERACAO_TERC_GAS" localSheetId="17">[22]TABELAS!#REF!</definedName>
    <definedName name="TB_GERACAO_TERC_GAS" localSheetId="15">[22]TABELAS!#REF!</definedName>
    <definedName name="TB_GERACAO_TERC_GAS" localSheetId="12">[22]TABELAS!#REF!</definedName>
    <definedName name="TB_GERACAO_TERC_GAS" localSheetId="38">[22]TABELAS!#REF!</definedName>
    <definedName name="TB_GERACAO_TERC_GAS" localSheetId="37">[22]TABELAS!#REF!</definedName>
    <definedName name="TB_GERACAO_TERC_GAS" localSheetId="36">[22]TABELAS!#REF!</definedName>
    <definedName name="TB_GERACAO_TERC_GAS" localSheetId="34">[22]TABELAS!#REF!</definedName>
    <definedName name="TB_GERACAO_TERC_GAS" localSheetId="35">[22]TABELAS!#REF!</definedName>
    <definedName name="TB_GERACAO_TERC_GAS" localSheetId="30">[22]TABELAS!#REF!</definedName>
    <definedName name="TB_GERACAO_TERC_GAS" localSheetId="1">#REF!</definedName>
    <definedName name="TB_GERACAO_TERC_GAS">#REF!</definedName>
    <definedName name="TB_GERACAO_TERC_GAS_CHAVES" localSheetId="4">[22]TABELAS!$AX$3:$BL$3</definedName>
    <definedName name="TB_GERACAO_TERC_GAS_CHAVES" localSheetId="5">[22]TABELAS!$AX$3:$BL$3</definedName>
    <definedName name="TB_GERACAO_TERC_GAS_CHAVES" localSheetId="2">[22]TABELAS!$AX$3:$BL$3</definedName>
    <definedName name="TB_GERACAO_TERC_GAS_CHAVES" localSheetId="25">[22]TABELAS!$AX$3:$BL$3</definedName>
    <definedName name="TB_GERACAO_TERC_GAS_CHAVES" localSheetId="16">[22]TABELAS!$AX$3:$BL$3</definedName>
    <definedName name="TB_GERACAO_TERC_GAS_CHAVES" localSheetId="14">[22]TABELAS!$AX$3:$BL$3</definedName>
    <definedName name="TB_GERACAO_TERC_GAS_CHAVES" localSheetId="13">[22]TABELAS!$AX$3:$BL$3</definedName>
    <definedName name="TB_GERACAO_TERC_GAS_CHAVES" localSheetId="11">[22]TABELAS!$AX$3:$BL$3</definedName>
    <definedName name="TB_GERACAO_TERC_GAS_CHAVES" localSheetId="10">[22]TABELAS!$AX$3:$BL$3</definedName>
    <definedName name="TB_GERACAO_TERC_GAS_CHAVES" localSheetId="9">[22]TABELAS!$AX$3:$BL$3</definedName>
    <definedName name="TB_GERACAO_TERC_GAS_CHAVES" localSheetId="8">[22]TABELAS!$AX$3:$BL$3</definedName>
    <definedName name="TB_GERACAO_TERC_GAS_CHAVES" localSheetId="7">[22]TABELAS!$AX$3:$BL$3</definedName>
    <definedName name="TB_GERACAO_TERC_GAS_CHAVES" localSheetId="33">[22]TABELAS!$AX$3:$BL$3</definedName>
    <definedName name="TB_GERACAO_TERC_GAS_CHAVES" localSheetId="32">[22]TABELAS!$AX$3:$BL$3</definedName>
    <definedName name="TB_GERACAO_TERC_GAS_CHAVES" localSheetId="31">[22]TABELAS!$AX$3:$BL$3</definedName>
    <definedName name="TB_GERACAO_TERC_GAS_CHAVES" localSheetId="29">[22]TABELAS!$AX$3:$BL$3</definedName>
    <definedName name="TB_GERACAO_TERC_GAS_CHAVES" localSheetId="28">[22]TABELAS!$AX$3:$BL$3</definedName>
    <definedName name="TB_GERACAO_TERC_GAS_CHAVES" localSheetId="27">[22]TABELAS!$AX$3:$BL$3</definedName>
    <definedName name="TB_GERACAO_TERC_GAS_CHAVES" localSheetId="24">[22]TABELAS!$AX$3:$BL$3</definedName>
    <definedName name="TB_GERACAO_TERC_GAS_CHAVES" localSheetId="26">[22]TABELAS!$AX$3:$BL$3</definedName>
    <definedName name="TB_GERACAO_TERC_GAS_CHAVES" localSheetId="23">[22]TABELAS!$AX$3:$BL$3</definedName>
    <definedName name="TB_GERACAO_TERC_GAS_CHAVES" localSheetId="22">[22]TABELAS!$AX$3:$BL$3</definedName>
    <definedName name="TB_GERACAO_TERC_GAS_CHAVES" localSheetId="19">[22]TABELAS!$AX$3:$BL$3</definedName>
    <definedName name="TB_GERACAO_TERC_GAS_CHAVES" localSheetId="21">[22]TABELAS!$AX$3:$BL$3</definedName>
    <definedName name="TB_GERACAO_TERC_GAS_CHAVES" localSheetId="20">[22]TABELAS!$AX$3:$BL$3</definedName>
    <definedName name="TB_GERACAO_TERC_GAS_CHAVES" localSheetId="18">[22]TABELAS!$AX$3:$BL$3</definedName>
    <definedName name="TB_GERACAO_TERC_GAS_CHAVES" localSheetId="17">[22]TABELAS!$AX$3:$BL$3</definedName>
    <definedName name="TB_GERACAO_TERC_GAS_CHAVES" localSheetId="15">[22]TABELAS!$AX$3:$BL$3</definedName>
    <definedName name="TB_GERACAO_TERC_GAS_CHAVES" localSheetId="12">[22]TABELAS!$AX$3:$BL$3</definedName>
    <definedName name="TB_GERACAO_TERC_GAS_CHAVES" localSheetId="38">[22]TABELAS!$AX$3:$BL$3</definedName>
    <definedName name="TB_GERACAO_TERC_GAS_CHAVES" localSheetId="37">[22]TABELAS!$AX$3:$BL$3</definedName>
    <definedName name="TB_GERACAO_TERC_GAS_CHAVES" localSheetId="36">[22]TABELAS!$AX$3:$BL$3</definedName>
    <definedName name="TB_GERACAO_TERC_GAS_CHAVES" localSheetId="34">[22]TABELAS!$AX$3:$BL$3</definedName>
    <definedName name="TB_GERACAO_TERC_GAS_CHAVES" localSheetId="35">[22]TABELAS!$AX$3:$BL$3</definedName>
    <definedName name="TB_GERACAO_TERC_GAS_CHAVES" localSheetId="30">[22]TABELAS!$AX$3:$BL$3</definedName>
    <definedName name="TB_GERACAO_TERC_GAS_CHAVES" localSheetId="1">#REF!</definedName>
    <definedName name="TB_GERACAO_TERC_GAS_CHAVES">#REF!</definedName>
    <definedName name="TB_GERACAO_TERC_OLEO" localSheetId="4">[22]TABELAS!#REF!</definedName>
    <definedName name="TB_GERACAO_TERC_OLEO" localSheetId="5">[22]TABELAS!#REF!</definedName>
    <definedName name="TB_GERACAO_TERC_OLEO" localSheetId="2">[22]TABELAS!#REF!</definedName>
    <definedName name="TB_GERACAO_TERC_OLEO" localSheetId="25">[22]TABELAS!#REF!</definedName>
    <definedName name="TB_GERACAO_TERC_OLEO" localSheetId="16">[22]TABELAS!#REF!</definedName>
    <definedName name="TB_GERACAO_TERC_OLEO" localSheetId="14">[22]TABELAS!#REF!</definedName>
    <definedName name="TB_GERACAO_TERC_OLEO" localSheetId="13">[22]TABELAS!#REF!</definedName>
    <definedName name="TB_GERACAO_TERC_OLEO" localSheetId="11">[22]TABELAS!#REF!</definedName>
    <definedName name="TB_GERACAO_TERC_OLEO" localSheetId="10">[22]TABELAS!#REF!</definedName>
    <definedName name="TB_GERACAO_TERC_OLEO" localSheetId="9">[22]TABELAS!#REF!</definedName>
    <definedName name="TB_GERACAO_TERC_OLEO" localSheetId="8">[22]TABELAS!#REF!</definedName>
    <definedName name="TB_GERACAO_TERC_OLEO" localSheetId="7">[22]TABELAS!#REF!</definedName>
    <definedName name="TB_GERACAO_TERC_OLEO" localSheetId="33">[22]TABELAS!#REF!</definedName>
    <definedName name="TB_GERACAO_TERC_OLEO" localSheetId="32">[22]TABELAS!#REF!</definedName>
    <definedName name="TB_GERACAO_TERC_OLEO" localSheetId="31">[22]TABELAS!#REF!</definedName>
    <definedName name="TB_GERACAO_TERC_OLEO" localSheetId="29">[22]TABELAS!#REF!</definedName>
    <definedName name="TB_GERACAO_TERC_OLEO" localSheetId="28">[22]TABELAS!#REF!</definedName>
    <definedName name="TB_GERACAO_TERC_OLEO" localSheetId="27">[22]TABELAS!#REF!</definedName>
    <definedName name="TB_GERACAO_TERC_OLEO" localSheetId="24">[22]TABELAS!#REF!</definedName>
    <definedName name="TB_GERACAO_TERC_OLEO" localSheetId="26">[22]TABELAS!#REF!</definedName>
    <definedName name="TB_GERACAO_TERC_OLEO" localSheetId="23">[22]TABELAS!#REF!</definedName>
    <definedName name="TB_GERACAO_TERC_OLEO" localSheetId="22">[22]TABELAS!#REF!</definedName>
    <definedName name="TB_GERACAO_TERC_OLEO" localSheetId="19">[22]TABELAS!#REF!</definedName>
    <definedName name="TB_GERACAO_TERC_OLEO" localSheetId="21">[22]TABELAS!#REF!</definedName>
    <definedName name="TB_GERACAO_TERC_OLEO" localSheetId="20">[22]TABELAS!#REF!</definedName>
    <definedName name="TB_GERACAO_TERC_OLEO" localSheetId="18">[22]TABELAS!#REF!</definedName>
    <definedName name="TB_GERACAO_TERC_OLEO" localSheetId="17">[22]TABELAS!#REF!</definedName>
    <definedName name="TB_GERACAO_TERC_OLEO" localSheetId="15">[22]TABELAS!#REF!</definedName>
    <definedName name="TB_GERACAO_TERC_OLEO" localSheetId="12">[22]TABELAS!#REF!</definedName>
    <definedName name="TB_GERACAO_TERC_OLEO" localSheetId="38">[22]TABELAS!#REF!</definedName>
    <definedName name="TB_GERACAO_TERC_OLEO" localSheetId="37">[22]TABELAS!#REF!</definedName>
    <definedName name="TB_GERACAO_TERC_OLEO" localSheetId="36">[22]TABELAS!#REF!</definedName>
    <definedName name="TB_GERACAO_TERC_OLEO" localSheetId="34">[22]TABELAS!#REF!</definedName>
    <definedName name="TB_GERACAO_TERC_OLEO" localSheetId="35">[22]TABELAS!#REF!</definedName>
    <definedName name="TB_GERACAO_TERC_OLEO" localSheetId="30">[22]TABELAS!#REF!</definedName>
    <definedName name="TB_GERACAO_TERC_OLEO" localSheetId="1">#REF!</definedName>
    <definedName name="TB_GERACAO_TERC_OLEO">#REF!</definedName>
    <definedName name="TB_GERACAO_TERC_OLEO_CHAVES" localSheetId="4">[22]TABELAS!$BN$3:$DA$3</definedName>
    <definedName name="TB_GERACAO_TERC_OLEO_CHAVES" localSheetId="5">[22]TABELAS!$BN$3:$DA$3</definedName>
    <definedName name="TB_GERACAO_TERC_OLEO_CHAVES" localSheetId="2">[22]TABELAS!$BN$3:$DA$3</definedName>
    <definedName name="TB_GERACAO_TERC_OLEO_CHAVES" localSheetId="25">[22]TABELAS!$BN$3:$DA$3</definedName>
    <definedName name="TB_GERACAO_TERC_OLEO_CHAVES" localSheetId="16">[22]TABELAS!$BN$3:$DA$3</definedName>
    <definedName name="TB_GERACAO_TERC_OLEO_CHAVES" localSheetId="14">[22]TABELAS!$BN$3:$DA$3</definedName>
    <definedName name="TB_GERACAO_TERC_OLEO_CHAVES" localSheetId="13">[22]TABELAS!$BN$3:$DA$3</definedName>
    <definedName name="TB_GERACAO_TERC_OLEO_CHAVES" localSheetId="11">[22]TABELAS!$BN$3:$DA$3</definedName>
    <definedName name="TB_GERACAO_TERC_OLEO_CHAVES" localSheetId="10">[22]TABELAS!$BN$3:$DA$3</definedName>
    <definedName name="TB_GERACAO_TERC_OLEO_CHAVES" localSheetId="9">[22]TABELAS!$BN$3:$DA$3</definedName>
    <definedName name="TB_GERACAO_TERC_OLEO_CHAVES" localSheetId="8">[22]TABELAS!$BN$3:$DA$3</definedName>
    <definedName name="TB_GERACAO_TERC_OLEO_CHAVES" localSheetId="7">[22]TABELAS!$BN$3:$DA$3</definedName>
    <definedName name="TB_GERACAO_TERC_OLEO_CHAVES" localSheetId="33">[22]TABELAS!$BN$3:$DA$3</definedName>
    <definedName name="TB_GERACAO_TERC_OLEO_CHAVES" localSheetId="32">[22]TABELAS!$BN$3:$DA$3</definedName>
    <definedName name="TB_GERACAO_TERC_OLEO_CHAVES" localSheetId="31">[22]TABELAS!$BN$3:$DA$3</definedName>
    <definedName name="TB_GERACAO_TERC_OLEO_CHAVES" localSheetId="29">[22]TABELAS!$BN$3:$DA$3</definedName>
    <definedName name="TB_GERACAO_TERC_OLEO_CHAVES" localSheetId="28">[22]TABELAS!$BN$3:$DA$3</definedName>
    <definedName name="TB_GERACAO_TERC_OLEO_CHAVES" localSheetId="27">[22]TABELAS!$BN$3:$DA$3</definedName>
    <definedName name="TB_GERACAO_TERC_OLEO_CHAVES" localSheetId="24">[22]TABELAS!$BN$3:$DA$3</definedName>
    <definedName name="TB_GERACAO_TERC_OLEO_CHAVES" localSheetId="26">[22]TABELAS!$BN$3:$DA$3</definedName>
    <definedName name="TB_GERACAO_TERC_OLEO_CHAVES" localSheetId="23">[22]TABELAS!$BN$3:$DA$3</definedName>
    <definedName name="TB_GERACAO_TERC_OLEO_CHAVES" localSheetId="22">[22]TABELAS!$BN$3:$DA$3</definedName>
    <definedName name="TB_GERACAO_TERC_OLEO_CHAVES" localSheetId="19">[22]TABELAS!$BN$3:$DA$3</definedName>
    <definedName name="TB_GERACAO_TERC_OLEO_CHAVES" localSheetId="21">[22]TABELAS!$BN$3:$DA$3</definedName>
    <definedName name="TB_GERACAO_TERC_OLEO_CHAVES" localSheetId="20">[22]TABELAS!$BN$3:$DA$3</definedName>
    <definedName name="TB_GERACAO_TERC_OLEO_CHAVES" localSheetId="18">[22]TABELAS!$BN$3:$DA$3</definedName>
    <definedName name="TB_GERACAO_TERC_OLEO_CHAVES" localSheetId="17">[22]TABELAS!$BN$3:$DA$3</definedName>
    <definedName name="TB_GERACAO_TERC_OLEO_CHAVES" localSheetId="15">[22]TABELAS!$BN$3:$DA$3</definedName>
    <definedName name="TB_GERACAO_TERC_OLEO_CHAVES" localSheetId="12">[22]TABELAS!$BN$3:$DA$3</definedName>
    <definedName name="TB_GERACAO_TERC_OLEO_CHAVES" localSheetId="38">[22]TABELAS!$BN$3:$DA$3</definedName>
    <definedName name="TB_GERACAO_TERC_OLEO_CHAVES" localSheetId="37">[22]TABELAS!$BN$3:$DA$3</definedName>
    <definedName name="TB_GERACAO_TERC_OLEO_CHAVES" localSheetId="36">[22]TABELAS!$BN$3:$DA$3</definedName>
    <definedName name="TB_GERACAO_TERC_OLEO_CHAVES" localSheetId="34">[22]TABELAS!$BN$3:$DA$3</definedName>
    <definedName name="TB_GERACAO_TERC_OLEO_CHAVES" localSheetId="35">[22]TABELAS!$BN$3:$DA$3</definedName>
    <definedName name="TB_GERACAO_TERC_OLEO_CHAVES" localSheetId="30">[22]TABELAS!$BN$3:$DA$3</definedName>
    <definedName name="TB_GERACAO_TERC_OLEO_CHAVES" localSheetId="1">#REF!</definedName>
    <definedName name="TB_GERACAO_TERC_OLEO_CHAVES">#REF!</definedName>
    <definedName name="TBF">#REF!</definedName>
    <definedName name="TBLUNIT">#REF!</definedName>
    <definedName name="TECLA">#REF!</definedName>
    <definedName name="TEE_790">#REF!</definedName>
    <definedName name="TEE_790_SCH">#REF!</definedName>
    <definedName name="TEEE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LABRANCO">#N/A</definedName>
    <definedName name="TELAPRES">#N/A</definedName>
    <definedName name="TELAS">#N/A</definedName>
    <definedName name="TEMP" localSheetId="25" hidden="1">{#N/A,#N/A,FALSE,"PCOL"}</definedName>
    <definedName name="TEMP" localSheetId="16" hidden="1">{#N/A,#N/A,FALSE,"PCOL"}</definedName>
    <definedName name="TEMP" localSheetId="14" hidden="1">{#N/A,#N/A,FALSE,"PCOL"}</definedName>
    <definedName name="TEMP" localSheetId="13" hidden="1">{#N/A,#N/A,FALSE,"PCOL"}</definedName>
    <definedName name="TEMP" localSheetId="11" hidden="1">{#N/A,#N/A,FALSE,"PCOL"}</definedName>
    <definedName name="TEMP" localSheetId="10" hidden="1">{#N/A,#N/A,FALSE,"PCOL"}</definedName>
    <definedName name="TEMP" localSheetId="9" hidden="1">{#N/A,#N/A,FALSE,"PCOL"}</definedName>
    <definedName name="TEMP" localSheetId="8" hidden="1">{#N/A,#N/A,FALSE,"PCOL"}</definedName>
    <definedName name="TEMP" localSheetId="7" hidden="1">{#N/A,#N/A,FALSE,"PCOL"}</definedName>
    <definedName name="TEMP" localSheetId="33" hidden="1">{#N/A,#N/A,FALSE,"PCOL"}</definedName>
    <definedName name="TEMP" localSheetId="32" hidden="1">{#N/A,#N/A,FALSE,"PCOL"}</definedName>
    <definedName name="TEMP" localSheetId="31" hidden="1">{#N/A,#N/A,FALSE,"PCOL"}</definedName>
    <definedName name="TEMP" localSheetId="29" hidden="1">{#N/A,#N/A,FALSE,"PCOL"}</definedName>
    <definedName name="TEMP" localSheetId="28" hidden="1">{#N/A,#N/A,FALSE,"PCOL"}</definedName>
    <definedName name="TEMP" localSheetId="27" hidden="1">{#N/A,#N/A,FALSE,"PCOL"}</definedName>
    <definedName name="TEMP" localSheetId="24" hidden="1">{#N/A,#N/A,FALSE,"PCOL"}</definedName>
    <definedName name="TEMP" localSheetId="26" hidden="1">{#N/A,#N/A,FALSE,"PCOL"}</definedName>
    <definedName name="TEMP" localSheetId="23" hidden="1">{#N/A,#N/A,FALSE,"PCOL"}</definedName>
    <definedName name="TEMP" localSheetId="22" hidden="1">{#N/A,#N/A,FALSE,"PCOL"}</definedName>
    <definedName name="TEMP" localSheetId="19" hidden="1">{#N/A,#N/A,FALSE,"PCOL"}</definedName>
    <definedName name="TEMP" localSheetId="21" hidden="1">{#N/A,#N/A,FALSE,"PCOL"}</definedName>
    <definedName name="TEMP" localSheetId="20" hidden="1">{#N/A,#N/A,FALSE,"PCOL"}</definedName>
    <definedName name="TEMP" localSheetId="18" hidden="1">{#N/A,#N/A,FALSE,"PCOL"}</definedName>
    <definedName name="TEMP" localSheetId="17" hidden="1">{#N/A,#N/A,FALSE,"PCOL"}</definedName>
    <definedName name="TEMP" localSheetId="15" hidden="1">{#N/A,#N/A,FALSE,"PCOL"}</definedName>
    <definedName name="TEMP" localSheetId="12" hidden="1">{#N/A,#N/A,FALSE,"PCOL"}</definedName>
    <definedName name="TEMP" localSheetId="38" hidden="1">{#N/A,#N/A,FALSE,"PCOL"}</definedName>
    <definedName name="TEMP" localSheetId="37" hidden="1">{#N/A,#N/A,FALSE,"PCOL"}</definedName>
    <definedName name="TEMP" localSheetId="36" hidden="1">{#N/A,#N/A,FALSE,"PCOL"}</definedName>
    <definedName name="TEMP" localSheetId="34" hidden="1">{#N/A,#N/A,FALSE,"PCOL"}</definedName>
    <definedName name="TEMP" localSheetId="35" hidden="1">{#N/A,#N/A,FALSE,"PCOL"}</definedName>
    <definedName name="TEMP" localSheetId="30" hidden="1">{#N/A,#N/A,FALSE,"PCOL"}</definedName>
    <definedName name="TEMP" hidden="1">{#N/A,#N/A,FALSE,"PCOL"}</definedName>
    <definedName name="tempo" localSheetId="25" hidden="1">{#N/A,#N/A,FALSE,"PCOL"}</definedName>
    <definedName name="tempo" localSheetId="16" hidden="1">{#N/A,#N/A,FALSE,"PCOL"}</definedName>
    <definedName name="tempo" localSheetId="14" hidden="1">{#N/A,#N/A,FALSE,"PCOL"}</definedName>
    <definedName name="tempo" localSheetId="13" hidden="1">{#N/A,#N/A,FALSE,"PCOL"}</definedName>
    <definedName name="tempo" localSheetId="11" hidden="1">{#N/A,#N/A,FALSE,"PCOL"}</definedName>
    <definedName name="tempo" localSheetId="10" hidden="1">{#N/A,#N/A,FALSE,"PCOL"}</definedName>
    <definedName name="tempo" localSheetId="9" hidden="1">{#N/A,#N/A,FALSE,"PCOL"}</definedName>
    <definedName name="tempo" localSheetId="8" hidden="1">{#N/A,#N/A,FALSE,"PCOL"}</definedName>
    <definedName name="tempo" localSheetId="7" hidden="1">{#N/A,#N/A,FALSE,"PCOL"}</definedName>
    <definedName name="tempo" localSheetId="33" hidden="1">{#N/A,#N/A,FALSE,"PCOL"}</definedName>
    <definedName name="tempo" localSheetId="32" hidden="1">{#N/A,#N/A,FALSE,"PCOL"}</definedName>
    <definedName name="tempo" localSheetId="31" hidden="1">{#N/A,#N/A,FALSE,"PCOL"}</definedName>
    <definedName name="tempo" localSheetId="29" hidden="1">{#N/A,#N/A,FALSE,"PCOL"}</definedName>
    <definedName name="tempo" localSheetId="28" hidden="1">{#N/A,#N/A,FALSE,"PCOL"}</definedName>
    <definedName name="tempo" localSheetId="27" hidden="1">{#N/A,#N/A,FALSE,"PCOL"}</definedName>
    <definedName name="tempo" localSheetId="24" hidden="1">{#N/A,#N/A,FALSE,"PCOL"}</definedName>
    <definedName name="tempo" localSheetId="26" hidden="1">{#N/A,#N/A,FALSE,"PCOL"}</definedName>
    <definedName name="tempo" localSheetId="23" hidden="1">{#N/A,#N/A,FALSE,"PCOL"}</definedName>
    <definedName name="tempo" localSheetId="22" hidden="1">{#N/A,#N/A,FALSE,"PCOL"}</definedName>
    <definedName name="tempo" localSheetId="19" hidden="1">{#N/A,#N/A,FALSE,"PCOL"}</definedName>
    <definedName name="tempo" localSheetId="21" hidden="1">{#N/A,#N/A,FALSE,"PCOL"}</definedName>
    <definedName name="tempo" localSheetId="20" hidden="1">{#N/A,#N/A,FALSE,"PCOL"}</definedName>
    <definedName name="tempo" localSheetId="18" hidden="1">{#N/A,#N/A,FALSE,"PCOL"}</definedName>
    <definedName name="tempo" localSheetId="17" hidden="1">{#N/A,#N/A,FALSE,"PCOL"}</definedName>
    <definedName name="tempo" localSheetId="15" hidden="1">{#N/A,#N/A,FALSE,"PCOL"}</definedName>
    <definedName name="tempo" localSheetId="12" hidden="1">{#N/A,#N/A,FALSE,"PCOL"}</definedName>
    <definedName name="tempo" localSheetId="38" hidden="1">{#N/A,#N/A,FALSE,"PCOL"}</definedName>
    <definedName name="tempo" localSheetId="37" hidden="1">{#N/A,#N/A,FALSE,"PCOL"}</definedName>
    <definedName name="tempo" localSheetId="36" hidden="1">{#N/A,#N/A,FALSE,"PCOL"}</definedName>
    <definedName name="tempo" localSheetId="34" hidden="1">{#N/A,#N/A,FALSE,"PCOL"}</definedName>
    <definedName name="tempo" localSheetId="35" hidden="1">{#N/A,#N/A,FALSE,"PCOL"}</definedName>
    <definedName name="tempo" localSheetId="30" hidden="1">{#N/A,#N/A,FALSE,"PCOL"}</definedName>
    <definedName name="tempo" hidden="1">{#N/A,#N/A,FALSE,"PCOL"}</definedName>
    <definedName name="ten">#REF!</definedName>
    <definedName name="Tendencia_SFim">#REF!</definedName>
    <definedName name="Tendencia_SInicio">#REF!</definedName>
    <definedName name="Tendencia_SPeriodo">#REF!</definedName>
    <definedName name="ter" hidden="1">#REF!</definedName>
    <definedName name="TERCDIV">#REF!</definedName>
    <definedName name="TERCDIV___0">#REF!</definedName>
    <definedName name="termino">#REF!</definedName>
    <definedName name="Tes">#REF!</definedName>
    <definedName name="test">#REF!</definedName>
    <definedName name="TESTAFUN">#REF!</definedName>
    <definedName name="TESTAQUANT1">#REF!</definedName>
    <definedName name="TESTAQUANT2">#REF!</definedName>
    <definedName name="teste">#REF!</definedName>
    <definedName name="teste_1">#REF!*2*9/1.23</definedName>
    <definedName name="teste1">#REF!</definedName>
    <definedName name="TESTE2">#REF!</definedName>
    <definedName name="teste3" localSheetId="25" hidden="1">{"'gráf jan00'!$A$1:$AK$41"}</definedName>
    <definedName name="teste3" localSheetId="16" hidden="1">{"'gráf jan00'!$A$1:$AK$41"}</definedName>
    <definedName name="teste3" localSheetId="14" hidden="1">{"'gráf jan00'!$A$1:$AK$41"}</definedName>
    <definedName name="teste3" localSheetId="13" hidden="1">{"'gráf jan00'!$A$1:$AK$41"}</definedName>
    <definedName name="teste3" localSheetId="11" hidden="1">{"'gráf jan00'!$A$1:$AK$41"}</definedName>
    <definedName name="teste3" localSheetId="10" hidden="1">{"'gráf jan00'!$A$1:$AK$41"}</definedName>
    <definedName name="teste3" localSheetId="9" hidden="1">{"'gráf jan00'!$A$1:$AK$41"}</definedName>
    <definedName name="teste3" localSheetId="8" hidden="1">{"'gráf jan00'!$A$1:$AK$41"}</definedName>
    <definedName name="teste3" localSheetId="7" hidden="1">{"'gráf jan00'!$A$1:$AK$41"}</definedName>
    <definedName name="teste3" localSheetId="33" hidden="1">{"'gráf jan00'!$A$1:$AK$41"}</definedName>
    <definedName name="teste3" localSheetId="32" hidden="1">{"'gráf jan00'!$A$1:$AK$41"}</definedName>
    <definedName name="teste3" localSheetId="31" hidden="1">{"'gráf jan00'!$A$1:$AK$41"}</definedName>
    <definedName name="teste3" localSheetId="29" hidden="1">{"'gráf jan00'!$A$1:$AK$41"}</definedName>
    <definedName name="teste3" localSheetId="28" hidden="1">{"'gráf jan00'!$A$1:$AK$41"}</definedName>
    <definedName name="teste3" localSheetId="27" hidden="1">{"'gráf jan00'!$A$1:$AK$41"}</definedName>
    <definedName name="teste3" localSheetId="24" hidden="1">{"'gráf jan00'!$A$1:$AK$41"}</definedName>
    <definedName name="teste3" localSheetId="26" hidden="1">{"'gráf jan00'!$A$1:$AK$41"}</definedName>
    <definedName name="teste3" localSheetId="23" hidden="1">{"'gráf jan00'!$A$1:$AK$41"}</definedName>
    <definedName name="teste3" localSheetId="22" hidden="1">{"'gráf jan00'!$A$1:$AK$41"}</definedName>
    <definedName name="teste3" localSheetId="19" hidden="1">{"'gráf jan00'!$A$1:$AK$41"}</definedName>
    <definedName name="teste3" localSheetId="21" hidden="1">{"'gráf jan00'!$A$1:$AK$41"}</definedName>
    <definedName name="teste3" localSheetId="20" hidden="1">{"'gráf jan00'!$A$1:$AK$41"}</definedName>
    <definedName name="teste3" localSheetId="18" hidden="1">{"'gráf jan00'!$A$1:$AK$41"}</definedName>
    <definedName name="teste3" localSheetId="17" hidden="1">{"'gráf jan00'!$A$1:$AK$41"}</definedName>
    <definedName name="teste3" localSheetId="15" hidden="1">{"'gráf jan00'!$A$1:$AK$41"}</definedName>
    <definedName name="teste3" localSheetId="12" hidden="1">{"'gráf jan00'!$A$1:$AK$41"}</definedName>
    <definedName name="teste3" localSheetId="38" hidden="1">{"'gráf jan00'!$A$1:$AK$41"}</definedName>
    <definedName name="teste3" localSheetId="37" hidden="1">{"'gráf jan00'!$A$1:$AK$41"}</definedName>
    <definedName name="teste3" localSheetId="36" hidden="1">{"'gráf jan00'!$A$1:$AK$41"}</definedName>
    <definedName name="teste3" localSheetId="34" hidden="1">{"'gráf jan00'!$A$1:$AK$41"}</definedName>
    <definedName name="teste3" localSheetId="35" hidden="1">{"'gráf jan00'!$A$1:$AK$41"}</definedName>
    <definedName name="teste3" localSheetId="30" hidden="1">{"'gráf jan00'!$A$1:$AK$41"}</definedName>
    <definedName name="teste3" hidden="1">{"'gráf jan00'!$A$1:$AK$41"}</definedName>
    <definedName name="TESTECODSEC">#REF!</definedName>
    <definedName name="TESTECODSERV">#REF!</definedName>
    <definedName name="TextRefCopyRangeCount" hidden="1">1</definedName>
    <definedName name="thmed">#REF!</definedName>
    <definedName name="thmin">#REF!</definedName>
    <definedName name="THR" localSheetId="25" hidden="1">{"'gráf jan00'!$A$1:$AK$41"}</definedName>
    <definedName name="THR" localSheetId="16" hidden="1">{"'gráf jan00'!$A$1:$AK$41"}</definedName>
    <definedName name="THR" localSheetId="14" hidden="1">{"'gráf jan00'!$A$1:$AK$41"}</definedName>
    <definedName name="THR" localSheetId="13" hidden="1">{"'gráf jan00'!$A$1:$AK$41"}</definedName>
    <definedName name="THR" localSheetId="11" hidden="1">{"'gráf jan00'!$A$1:$AK$41"}</definedName>
    <definedName name="THR" localSheetId="10" hidden="1">{"'gráf jan00'!$A$1:$AK$41"}</definedName>
    <definedName name="THR" localSheetId="9" hidden="1">{"'gráf jan00'!$A$1:$AK$41"}</definedName>
    <definedName name="THR" localSheetId="8" hidden="1">{"'gráf jan00'!$A$1:$AK$41"}</definedName>
    <definedName name="THR" localSheetId="7" hidden="1">{"'gráf jan00'!$A$1:$AK$41"}</definedName>
    <definedName name="THR" localSheetId="33" hidden="1">{"'gráf jan00'!$A$1:$AK$41"}</definedName>
    <definedName name="THR" localSheetId="32" hidden="1">{"'gráf jan00'!$A$1:$AK$41"}</definedName>
    <definedName name="THR" localSheetId="31" hidden="1">{"'gráf jan00'!$A$1:$AK$41"}</definedName>
    <definedName name="THR" localSheetId="29" hidden="1">{"'gráf jan00'!$A$1:$AK$41"}</definedName>
    <definedName name="THR" localSheetId="28" hidden="1">{"'gráf jan00'!$A$1:$AK$41"}</definedName>
    <definedName name="THR" localSheetId="27" hidden="1">{"'gráf jan00'!$A$1:$AK$41"}</definedName>
    <definedName name="THR" localSheetId="24" hidden="1">{"'gráf jan00'!$A$1:$AK$41"}</definedName>
    <definedName name="THR" localSheetId="26" hidden="1">{"'gráf jan00'!$A$1:$AK$41"}</definedName>
    <definedName name="THR" localSheetId="23" hidden="1">{"'gráf jan00'!$A$1:$AK$41"}</definedName>
    <definedName name="THR" localSheetId="22" hidden="1">{"'gráf jan00'!$A$1:$AK$41"}</definedName>
    <definedName name="THR" localSheetId="19" hidden="1">{"'gráf jan00'!$A$1:$AK$41"}</definedName>
    <definedName name="THR" localSheetId="21" hidden="1">{"'gráf jan00'!$A$1:$AK$41"}</definedName>
    <definedName name="THR" localSheetId="20" hidden="1">{"'gráf jan00'!$A$1:$AK$41"}</definedName>
    <definedName name="THR" localSheetId="18" hidden="1">{"'gráf jan00'!$A$1:$AK$41"}</definedName>
    <definedName name="THR" localSheetId="17" hidden="1">{"'gráf jan00'!$A$1:$AK$41"}</definedName>
    <definedName name="THR" localSheetId="15" hidden="1">{"'gráf jan00'!$A$1:$AK$41"}</definedName>
    <definedName name="THR" localSheetId="12" hidden="1">{"'gráf jan00'!$A$1:$AK$41"}</definedName>
    <definedName name="THR" localSheetId="38" hidden="1">{"'gráf jan00'!$A$1:$AK$41"}</definedName>
    <definedName name="THR" localSheetId="37" hidden="1">{"'gráf jan00'!$A$1:$AK$41"}</definedName>
    <definedName name="THR" localSheetId="36" hidden="1">{"'gráf jan00'!$A$1:$AK$41"}</definedName>
    <definedName name="THR" localSheetId="34" hidden="1">{"'gráf jan00'!$A$1:$AK$41"}</definedName>
    <definedName name="THR" localSheetId="35" hidden="1">{"'gráf jan00'!$A$1:$AK$41"}</definedName>
    <definedName name="THR" localSheetId="30" hidden="1">{"'gráf jan00'!$A$1:$AK$41"}</definedName>
    <definedName name="THR" hidden="1">{"'gráf jan00'!$A$1:$AK$41"}</definedName>
    <definedName name="threezero">#REF!</definedName>
    <definedName name="THTRHT" localSheetId="25" hidden="1">{"'gráf jan00'!$A$1:$AK$41"}</definedName>
    <definedName name="THTRHT" localSheetId="16" hidden="1">{"'gráf jan00'!$A$1:$AK$41"}</definedName>
    <definedName name="THTRHT" localSheetId="14" hidden="1">{"'gráf jan00'!$A$1:$AK$41"}</definedName>
    <definedName name="THTRHT" localSheetId="13" hidden="1">{"'gráf jan00'!$A$1:$AK$41"}</definedName>
    <definedName name="THTRHT" localSheetId="11" hidden="1">{"'gráf jan00'!$A$1:$AK$41"}</definedName>
    <definedName name="THTRHT" localSheetId="10" hidden="1">{"'gráf jan00'!$A$1:$AK$41"}</definedName>
    <definedName name="THTRHT" localSheetId="9" hidden="1">{"'gráf jan00'!$A$1:$AK$41"}</definedName>
    <definedName name="THTRHT" localSheetId="8" hidden="1">{"'gráf jan00'!$A$1:$AK$41"}</definedName>
    <definedName name="THTRHT" localSheetId="7" hidden="1">{"'gráf jan00'!$A$1:$AK$41"}</definedName>
    <definedName name="THTRHT" localSheetId="33" hidden="1">{"'gráf jan00'!$A$1:$AK$41"}</definedName>
    <definedName name="THTRHT" localSheetId="32" hidden="1">{"'gráf jan00'!$A$1:$AK$41"}</definedName>
    <definedName name="THTRHT" localSheetId="31" hidden="1">{"'gráf jan00'!$A$1:$AK$41"}</definedName>
    <definedName name="THTRHT" localSheetId="29" hidden="1">{"'gráf jan00'!$A$1:$AK$41"}</definedName>
    <definedName name="THTRHT" localSheetId="28" hidden="1">{"'gráf jan00'!$A$1:$AK$41"}</definedName>
    <definedName name="THTRHT" localSheetId="27" hidden="1">{"'gráf jan00'!$A$1:$AK$41"}</definedName>
    <definedName name="THTRHT" localSheetId="24" hidden="1">{"'gráf jan00'!$A$1:$AK$41"}</definedName>
    <definedName name="THTRHT" localSheetId="26" hidden="1">{"'gráf jan00'!$A$1:$AK$41"}</definedName>
    <definedName name="THTRHT" localSheetId="23" hidden="1">{"'gráf jan00'!$A$1:$AK$41"}</definedName>
    <definedName name="THTRHT" localSheetId="22" hidden="1">{"'gráf jan00'!$A$1:$AK$41"}</definedName>
    <definedName name="THTRHT" localSheetId="19" hidden="1">{"'gráf jan00'!$A$1:$AK$41"}</definedName>
    <definedName name="THTRHT" localSheetId="21" hidden="1">{"'gráf jan00'!$A$1:$AK$41"}</definedName>
    <definedName name="THTRHT" localSheetId="20" hidden="1">{"'gráf jan00'!$A$1:$AK$41"}</definedName>
    <definedName name="THTRHT" localSheetId="18" hidden="1">{"'gráf jan00'!$A$1:$AK$41"}</definedName>
    <definedName name="THTRHT" localSheetId="17" hidden="1">{"'gráf jan00'!$A$1:$AK$41"}</definedName>
    <definedName name="THTRHT" localSheetId="15" hidden="1">{"'gráf jan00'!$A$1:$AK$41"}</definedName>
    <definedName name="THTRHT" localSheetId="12" hidden="1">{"'gráf jan00'!$A$1:$AK$41"}</definedName>
    <definedName name="THTRHT" localSheetId="38" hidden="1">{"'gráf jan00'!$A$1:$AK$41"}</definedName>
    <definedName name="THTRHT" localSheetId="37" hidden="1">{"'gráf jan00'!$A$1:$AK$41"}</definedName>
    <definedName name="THTRHT" localSheetId="36" hidden="1">{"'gráf jan00'!$A$1:$AK$41"}</definedName>
    <definedName name="THTRHT" localSheetId="34" hidden="1">{"'gráf jan00'!$A$1:$AK$41"}</definedName>
    <definedName name="THTRHT" localSheetId="35" hidden="1">{"'gráf jan00'!$A$1:$AK$41"}</definedName>
    <definedName name="THTRHT" localSheetId="30" hidden="1">{"'gráf jan00'!$A$1:$AK$41"}</definedName>
    <definedName name="THTRHT" hidden="1">{"'gráf jan00'!$A$1:$AK$41"}</definedName>
    <definedName name="TI">#REF!</definedName>
    <definedName name="tile">#REF!</definedName>
    <definedName name="tina">#REF!</definedName>
    <definedName name="TINTA">#REF!</definedName>
    <definedName name="TintasPrevisto">#REF!</definedName>
    <definedName name="tip">#REF!</definedName>
    <definedName name="Tipo_acionamento">[21]FL.03!$BE$60:$BE$66</definedName>
    <definedName name="Tipo_acionamento_exia">[21]FL.03!$BE$68:$BE$70</definedName>
    <definedName name="TIPO_AQUISICAO">#REF!</definedName>
    <definedName name="TIPO_DE_AQUISICAO">OFFSET(#REF!,0,0,COUNTA(#REF!)-1,1)</definedName>
    <definedName name="Tipo_fluxo">[21]FL.03!$BE$51:$BE$53</definedName>
    <definedName name="tipo_tubo">[25]LISTAS!$Z$2:$Z$5</definedName>
    <definedName name="TipoEnergia">#REF!</definedName>
    <definedName name="Tipos">#REF!</definedName>
    <definedName name="TITLE">#REF!</definedName>
    <definedName name="TITULO">#REF!</definedName>
    <definedName name="_xlnm.Print_Titles" localSheetId="4">'CRONO BENS'!$2:$5</definedName>
    <definedName name="_xlnm.Print_Titles" localSheetId="5">'CRONO PROJETOS_TOPO'!$2:$5</definedName>
    <definedName name="_xlnm.Print_Titles" localSheetId="2">'CRONO SERV'!$2:$5</definedName>
    <definedName name="_xlnm.Print_Titles" localSheetId="1">'RESUMO CRON FINANC'!$1:$5</definedName>
    <definedName name="_xlnm.Print_Titles">#N/A</definedName>
    <definedName name="Títulos_impressão_IM">#REF!</definedName>
    <definedName name="tjtrj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L">#REF!</definedName>
    <definedName name="TMO">#REF!</definedName>
    <definedName name="TOT">#REF!</definedName>
    <definedName name="TOTA">#REF!</definedName>
    <definedName name="TOTA___0">#REF!</definedName>
    <definedName name="TOTA1">#REF!</definedName>
    <definedName name="TOTA1___0">#REF!</definedName>
    <definedName name="TOTA2">#REF!</definedName>
    <definedName name="TOTA2___0">#REF!</definedName>
    <definedName name="TOTA3">#REF!</definedName>
    <definedName name="TOTA3___0">#REF!</definedName>
    <definedName name="TOTAA">#REF!</definedName>
    <definedName name="TOTAA___0">#REF!</definedName>
    <definedName name="TOTAIS">#REF!</definedName>
    <definedName name="TOTAISA">#REF!</definedName>
    <definedName name="TOTAISAH">#REF!</definedName>
    <definedName name="TOTAISH">#REF!</definedName>
    <definedName name="total">#REF!</definedName>
    <definedName name="TOTAL_1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7">#REF!</definedName>
    <definedName name="TOTAL_8">#REF!</definedName>
    <definedName name="Total_Alteamento">#N/A</definedName>
    <definedName name="Total_Canteiro">#N/A</definedName>
    <definedName name="TOTAL_COMPOSIÇÕES">#REF!</definedName>
    <definedName name="TOTAL_CUSTOS">#REF!</definedName>
    <definedName name="total_de_pagamentos">#REF!</definedName>
    <definedName name="TOTAL_DIRETOS">#REF!</definedName>
    <definedName name="TOTAL_INDIRETOS">#REF!</definedName>
    <definedName name="Total_Obra">#N/A</definedName>
    <definedName name="Total_Ombreira">#N/A</definedName>
    <definedName name="TOTAL_PLANILHA_CLIENTE">#REF!</definedName>
    <definedName name="Total_US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2">#REF!</definedName>
    <definedName name="TOTAL3">#REF!</definedName>
    <definedName name="TOTAL3___0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IMENT">#REF!</definedName>
    <definedName name="TOTALANDEPINTURA">#REF!</definedName>
    <definedName name="TOTALCLP03">#REF!</definedName>
    <definedName name="TOTALCP">#REF!</definedName>
    <definedName name="TOTALCUSTOS">#REF!</definedName>
    <definedName name="TOTALCUSTOSDIRETOS">#REF!</definedName>
    <definedName name="TOTALEPI">#REF!</definedName>
    <definedName name="TOTALEQ">#N/A</definedName>
    <definedName name="TotalEquip">#REF!</definedName>
    <definedName name="TOTALFERRAMENTAS">#REF!</definedName>
    <definedName name="TotalFolha">#REF!</definedName>
    <definedName name="TOTALGER">#REF!</definedName>
    <definedName name="TOTALIM">#REF!</definedName>
    <definedName name="TOTALIZACP">#REF!</definedName>
    <definedName name="TOTALIZAEQUIP">#REF!</definedName>
    <definedName name="TOTALIZAFUN">#REF!</definedName>
    <definedName name="TOTALIZAHH">#REF!</definedName>
    <definedName name="TOTALIZAMAT">#REF!</definedName>
    <definedName name="TOTALLINHAS">#REF!</definedName>
    <definedName name="TotalMateriais">#REF!</definedName>
    <definedName name="TotalMO">#REF!</definedName>
    <definedName name="TOTALMOBILIZAÇÃO">#REF!</definedName>
    <definedName name="TOTALMODI">#REF!</definedName>
    <definedName name="TOTALOUTROS">#REF!</definedName>
    <definedName name="TotalServiços">#REF!</definedName>
    <definedName name="TotalTransp">#REF!</definedName>
    <definedName name="TOTALVEÍCULOS">#REF!</definedName>
    <definedName name="TOTAPOIO">#REF!</definedName>
    <definedName name="TOTB">#REF!</definedName>
    <definedName name="TOTB___0">#REF!</definedName>
    <definedName name="TOTB1">#REF!</definedName>
    <definedName name="TOTB1___0">#REF!</definedName>
    <definedName name="TOTB2">#REF!</definedName>
    <definedName name="TOTB2___0">#REF!</definedName>
    <definedName name="TOTB3">#REF!</definedName>
    <definedName name="TOTB3___0">#REF!</definedName>
    <definedName name="TOTB4">#REF!</definedName>
    <definedName name="TOTB4___0">#REF!</definedName>
    <definedName name="TOTB5">#REF!</definedName>
    <definedName name="TOTB5___0">#REF!</definedName>
    <definedName name="TOTBDI">#REF!</definedName>
    <definedName name="TOTC">#REF!</definedName>
    <definedName name="TOTC___0">#REF!</definedName>
    <definedName name="TOTC1">#REF!</definedName>
    <definedName name="TOTC1___0">#REF!</definedName>
    <definedName name="TOTC2">#REF!</definedName>
    <definedName name="TOTC2___0">#REF!</definedName>
    <definedName name="TOTC3">#REF!</definedName>
    <definedName name="TOTC3___0">#REF!</definedName>
    <definedName name="TOTCOMP">#REF!</definedName>
    <definedName name="TOTCP">#REF!</definedName>
    <definedName name="TOTCUSTOS">#REF!</definedName>
    <definedName name="TOTD">#REF!</definedName>
    <definedName name="TOTD___0">#REF!</definedName>
    <definedName name="TOTD1">#REF!</definedName>
    <definedName name="TOTD1___0">#REF!</definedName>
    <definedName name="TOTD2">#REF!</definedName>
    <definedName name="TOTD2___0">#REF!</definedName>
    <definedName name="TOTEPI">#REF!</definedName>
    <definedName name="TOTEQDIV">#REF!</definedName>
    <definedName name="TOTEQESP">#REF!</definedName>
    <definedName name="TOTEQUIP">#REF!</definedName>
    <definedName name="TOTEXAM">#REF!</definedName>
    <definedName name="TOTHE">#REF!</definedName>
    <definedName name="TOTHH">#REF!</definedName>
    <definedName name="TOTHHFUN">#N/A</definedName>
    <definedName name="TOTHORASGER">#N/A</definedName>
    <definedName name="TOTMAT">#REF!</definedName>
    <definedName name="TOTMATCO">#REF!</definedName>
    <definedName name="TOTMATPE">#REF!</definedName>
    <definedName name="TOTMOD">#REF!</definedName>
    <definedName name="TOTQUANTMAT">#REF!</definedName>
    <definedName name="TOTTRANS">#REF!</definedName>
    <definedName name="TPEADS">#REF!</definedName>
    <definedName name="TPVCR">#REF!</definedName>
    <definedName name="TPVCS">#REF!</definedName>
    <definedName name="TR">#REF!</definedName>
    <definedName name="TRA">#REF!</definedName>
    <definedName name="tran" localSheetId="25" hidden="1">{"'Quadro'!$A$4:$BG$78"}</definedName>
    <definedName name="tran" localSheetId="16" hidden="1">{"'Quadro'!$A$4:$BG$78"}</definedName>
    <definedName name="tran" localSheetId="14" hidden="1">{"'Quadro'!$A$4:$BG$78"}</definedName>
    <definedName name="tran" localSheetId="13" hidden="1">{"'Quadro'!$A$4:$BG$78"}</definedName>
    <definedName name="tran" localSheetId="11" hidden="1">{"'Quadro'!$A$4:$BG$78"}</definedName>
    <definedName name="tran" localSheetId="10" hidden="1">{"'Quadro'!$A$4:$BG$78"}</definedName>
    <definedName name="tran" localSheetId="9" hidden="1">{"'Quadro'!$A$4:$BG$78"}</definedName>
    <definedName name="tran" localSheetId="8" hidden="1">{"'Quadro'!$A$4:$BG$78"}</definedName>
    <definedName name="tran" localSheetId="7" hidden="1">{"'Quadro'!$A$4:$BG$78"}</definedName>
    <definedName name="tran" localSheetId="33" hidden="1">{"'Quadro'!$A$4:$BG$78"}</definedName>
    <definedName name="tran" localSheetId="32" hidden="1">{"'Quadro'!$A$4:$BG$78"}</definedName>
    <definedName name="tran" localSheetId="31" hidden="1">{"'Quadro'!$A$4:$BG$78"}</definedName>
    <definedName name="tran" localSheetId="29" hidden="1">{"'Quadro'!$A$4:$BG$78"}</definedName>
    <definedName name="tran" localSheetId="28" hidden="1">{"'Quadro'!$A$4:$BG$78"}</definedName>
    <definedName name="tran" localSheetId="27" hidden="1">{"'Quadro'!$A$4:$BG$78"}</definedName>
    <definedName name="tran" localSheetId="24" hidden="1">{"'Quadro'!$A$4:$BG$78"}</definedName>
    <definedName name="tran" localSheetId="26" hidden="1">{"'Quadro'!$A$4:$BG$78"}</definedName>
    <definedName name="tran" localSheetId="23" hidden="1">{"'Quadro'!$A$4:$BG$78"}</definedName>
    <definedName name="tran" localSheetId="22" hidden="1">{"'Quadro'!$A$4:$BG$78"}</definedName>
    <definedName name="tran" localSheetId="19" hidden="1">{"'Quadro'!$A$4:$BG$78"}</definedName>
    <definedName name="tran" localSheetId="21" hidden="1">{"'Quadro'!$A$4:$BG$78"}</definedName>
    <definedName name="tran" localSheetId="20" hidden="1">{"'Quadro'!$A$4:$BG$78"}</definedName>
    <definedName name="tran" localSheetId="18" hidden="1">{"'Quadro'!$A$4:$BG$78"}</definedName>
    <definedName name="tran" localSheetId="17" hidden="1">{"'Quadro'!$A$4:$BG$78"}</definedName>
    <definedName name="tran" localSheetId="15" hidden="1">{"'Quadro'!$A$4:$BG$78"}</definedName>
    <definedName name="tran" localSheetId="12" hidden="1">{"'Quadro'!$A$4:$BG$78"}</definedName>
    <definedName name="tran" localSheetId="38" hidden="1">{"'Quadro'!$A$4:$BG$78"}</definedName>
    <definedName name="tran" localSheetId="37" hidden="1">{"'Quadro'!$A$4:$BG$78"}</definedName>
    <definedName name="tran" localSheetId="36" hidden="1">{"'Quadro'!$A$4:$BG$78"}</definedName>
    <definedName name="tran" localSheetId="34" hidden="1">{"'Quadro'!$A$4:$BG$78"}</definedName>
    <definedName name="tran" localSheetId="35" hidden="1">{"'Quadro'!$A$4:$BG$78"}</definedName>
    <definedName name="tran" localSheetId="30" hidden="1">{"'Quadro'!$A$4:$BG$78"}</definedName>
    <definedName name="tran" hidden="1">{"'Quadro'!$A$4:$BG$78"}</definedName>
    <definedName name="TRANS">#REF!</definedName>
    <definedName name="transp36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UNIT">#REF!</definedName>
    <definedName name="trecho">#REF!</definedName>
    <definedName name="Treinamento">#REF!</definedName>
    <definedName name="TREINAMENTO_RAC">#REF!</definedName>
    <definedName name="TreinamentoAdmLocal">#REF!</definedName>
    <definedName name="TreinamentoMOD">#REF!</definedName>
    <definedName name="trem" localSheetId="25" hidden="1">{"'gráf jan00'!$A$1:$AK$41"}</definedName>
    <definedName name="trem" localSheetId="16" hidden="1">{"'gráf jan00'!$A$1:$AK$41"}</definedName>
    <definedName name="trem" localSheetId="14" hidden="1">{"'gráf jan00'!$A$1:$AK$41"}</definedName>
    <definedName name="trem" localSheetId="13" hidden="1">{"'gráf jan00'!$A$1:$AK$41"}</definedName>
    <definedName name="trem" localSheetId="11" hidden="1">{"'gráf jan00'!$A$1:$AK$41"}</definedName>
    <definedName name="trem" localSheetId="10" hidden="1">{"'gráf jan00'!$A$1:$AK$41"}</definedName>
    <definedName name="trem" localSheetId="9" hidden="1">{"'gráf jan00'!$A$1:$AK$41"}</definedName>
    <definedName name="trem" localSheetId="8" hidden="1">{"'gráf jan00'!$A$1:$AK$41"}</definedName>
    <definedName name="trem" localSheetId="7" hidden="1">{"'gráf jan00'!$A$1:$AK$41"}</definedName>
    <definedName name="trem" localSheetId="33" hidden="1">{"'gráf jan00'!$A$1:$AK$41"}</definedName>
    <definedName name="trem" localSheetId="32" hidden="1">{"'gráf jan00'!$A$1:$AK$41"}</definedName>
    <definedName name="trem" localSheetId="31" hidden="1">{"'gráf jan00'!$A$1:$AK$41"}</definedName>
    <definedName name="trem" localSheetId="29" hidden="1">{"'gráf jan00'!$A$1:$AK$41"}</definedName>
    <definedName name="trem" localSheetId="28" hidden="1">{"'gráf jan00'!$A$1:$AK$41"}</definedName>
    <definedName name="trem" localSheetId="27" hidden="1">{"'gráf jan00'!$A$1:$AK$41"}</definedName>
    <definedName name="trem" localSheetId="24" hidden="1">{"'gráf jan00'!$A$1:$AK$41"}</definedName>
    <definedName name="trem" localSheetId="26" hidden="1">{"'gráf jan00'!$A$1:$AK$41"}</definedName>
    <definedName name="trem" localSheetId="23" hidden="1">{"'gráf jan00'!$A$1:$AK$41"}</definedName>
    <definedName name="trem" localSheetId="22" hidden="1">{"'gráf jan00'!$A$1:$AK$41"}</definedName>
    <definedName name="trem" localSheetId="19" hidden="1">{"'gráf jan00'!$A$1:$AK$41"}</definedName>
    <definedName name="trem" localSheetId="21" hidden="1">{"'gráf jan00'!$A$1:$AK$41"}</definedName>
    <definedName name="trem" localSheetId="20" hidden="1">{"'gráf jan00'!$A$1:$AK$41"}</definedName>
    <definedName name="trem" localSheetId="18" hidden="1">{"'gráf jan00'!$A$1:$AK$41"}</definedName>
    <definedName name="trem" localSheetId="17" hidden="1">{"'gráf jan00'!$A$1:$AK$41"}</definedName>
    <definedName name="trem" localSheetId="15" hidden="1">{"'gráf jan00'!$A$1:$AK$41"}</definedName>
    <definedName name="trem" localSheetId="12" hidden="1">{"'gráf jan00'!$A$1:$AK$41"}</definedName>
    <definedName name="trem" localSheetId="38" hidden="1">{"'gráf jan00'!$A$1:$AK$41"}</definedName>
    <definedName name="trem" localSheetId="37" hidden="1">{"'gráf jan00'!$A$1:$AK$41"}</definedName>
    <definedName name="trem" localSheetId="36" hidden="1">{"'gráf jan00'!$A$1:$AK$41"}</definedName>
    <definedName name="trem" localSheetId="34" hidden="1">{"'gráf jan00'!$A$1:$AK$41"}</definedName>
    <definedName name="trem" localSheetId="35" hidden="1">{"'gráf jan00'!$A$1:$AK$41"}</definedName>
    <definedName name="trem" localSheetId="30" hidden="1">{"'gráf jan00'!$A$1:$AK$41"}</definedName>
    <definedName name="trem" hidden="1">{"'gráf jan00'!$A$1:$AK$41"}</definedName>
    <definedName name="TRE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zeabril" localSheetId="25" hidden="1">{"'gráf jan00'!$A$1:$AK$41"}</definedName>
    <definedName name="trezeabril" localSheetId="16" hidden="1">{"'gráf jan00'!$A$1:$AK$41"}</definedName>
    <definedName name="trezeabril" localSheetId="14" hidden="1">{"'gráf jan00'!$A$1:$AK$41"}</definedName>
    <definedName name="trezeabril" localSheetId="13" hidden="1">{"'gráf jan00'!$A$1:$AK$41"}</definedName>
    <definedName name="trezeabril" localSheetId="11" hidden="1">{"'gráf jan00'!$A$1:$AK$41"}</definedName>
    <definedName name="trezeabril" localSheetId="10" hidden="1">{"'gráf jan00'!$A$1:$AK$41"}</definedName>
    <definedName name="trezeabril" localSheetId="9" hidden="1">{"'gráf jan00'!$A$1:$AK$41"}</definedName>
    <definedName name="trezeabril" localSheetId="8" hidden="1">{"'gráf jan00'!$A$1:$AK$41"}</definedName>
    <definedName name="trezeabril" localSheetId="7" hidden="1">{"'gráf jan00'!$A$1:$AK$41"}</definedName>
    <definedName name="trezeabril" localSheetId="33" hidden="1">{"'gráf jan00'!$A$1:$AK$41"}</definedName>
    <definedName name="trezeabril" localSheetId="32" hidden="1">{"'gráf jan00'!$A$1:$AK$41"}</definedName>
    <definedName name="trezeabril" localSheetId="31" hidden="1">{"'gráf jan00'!$A$1:$AK$41"}</definedName>
    <definedName name="trezeabril" localSheetId="29" hidden="1">{"'gráf jan00'!$A$1:$AK$41"}</definedName>
    <definedName name="trezeabril" localSheetId="28" hidden="1">{"'gráf jan00'!$A$1:$AK$41"}</definedName>
    <definedName name="trezeabril" localSheetId="27" hidden="1">{"'gráf jan00'!$A$1:$AK$41"}</definedName>
    <definedName name="trezeabril" localSheetId="24" hidden="1">{"'gráf jan00'!$A$1:$AK$41"}</definedName>
    <definedName name="trezeabril" localSheetId="26" hidden="1">{"'gráf jan00'!$A$1:$AK$41"}</definedName>
    <definedName name="trezeabril" localSheetId="23" hidden="1">{"'gráf jan00'!$A$1:$AK$41"}</definedName>
    <definedName name="trezeabril" localSheetId="22" hidden="1">{"'gráf jan00'!$A$1:$AK$41"}</definedName>
    <definedName name="trezeabril" localSheetId="19" hidden="1">{"'gráf jan00'!$A$1:$AK$41"}</definedName>
    <definedName name="trezeabril" localSheetId="21" hidden="1">{"'gráf jan00'!$A$1:$AK$41"}</definedName>
    <definedName name="trezeabril" localSheetId="20" hidden="1">{"'gráf jan00'!$A$1:$AK$41"}</definedName>
    <definedName name="trezeabril" localSheetId="18" hidden="1">{"'gráf jan00'!$A$1:$AK$41"}</definedName>
    <definedName name="trezeabril" localSheetId="17" hidden="1">{"'gráf jan00'!$A$1:$AK$41"}</definedName>
    <definedName name="trezeabril" localSheetId="15" hidden="1">{"'gráf jan00'!$A$1:$AK$41"}</definedName>
    <definedName name="trezeabril" localSheetId="12" hidden="1">{"'gráf jan00'!$A$1:$AK$41"}</definedName>
    <definedName name="trezeabril" localSheetId="38" hidden="1">{"'gráf jan00'!$A$1:$AK$41"}</definedName>
    <definedName name="trezeabril" localSheetId="37" hidden="1">{"'gráf jan00'!$A$1:$AK$41"}</definedName>
    <definedName name="trezeabril" localSheetId="36" hidden="1">{"'gráf jan00'!$A$1:$AK$41"}</definedName>
    <definedName name="trezeabril" localSheetId="34" hidden="1">{"'gráf jan00'!$A$1:$AK$41"}</definedName>
    <definedName name="trezeabril" localSheetId="35" hidden="1">{"'gráf jan00'!$A$1:$AK$41"}</definedName>
    <definedName name="trezeabril" localSheetId="30" hidden="1">{"'gráf jan00'!$A$1:$AK$41"}</definedName>
    <definedName name="trezeabril" hidden="1">{"'gráf jan00'!$A$1:$AK$41"}</definedName>
    <definedName name="TREZEABRILL" localSheetId="25" hidden="1">{"'gráf jan00'!$A$1:$AK$41"}</definedName>
    <definedName name="TREZEABRILL" localSheetId="16" hidden="1">{"'gráf jan00'!$A$1:$AK$41"}</definedName>
    <definedName name="TREZEABRILL" localSheetId="14" hidden="1">{"'gráf jan00'!$A$1:$AK$41"}</definedName>
    <definedName name="TREZEABRILL" localSheetId="13" hidden="1">{"'gráf jan00'!$A$1:$AK$41"}</definedName>
    <definedName name="TREZEABRILL" localSheetId="11" hidden="1">{"'gráf jan00'!$A$1:$AK$41"}</definedName>
    <definedName name="TREZEABRILL" localSheetId="10" hidden="1">{"'gráf jan00'!$A$1:$AK$41"}</definedName>
    <definedName name="TREZEABRILL" localSheetId="9" hidden="1">{"'gráf jan00'!$A$1:$AK$41"}</definedName>
    <definedName name="TREZEABRILL" localSheetId="8" hidden="1">{"'gráf jan00'!$A$1:$AK$41"}</definedName>
    <definedName name="TREZEABRILL" localSheetId="7" hidden="1">{"'gráf jan00'!$A$1:$AK$41"}</definedName>
    <definedName name="TREZEABRILL" localSheetId="33" hidden="1">{"'gráf jan00'!$A$1:$AK$41"}</definedName>
    <definedName name="TREZEABRILL" localSheetId="32" hidden="1">{"'gráf jan00'!$A$1:$AK$41"}</definedName>
    <definedName name="TREZEABRILL" localSheetId="31" hidden="1">{"'gráf jan00'!$A$1:$AK$41"}</definedName>
    <definedName name="TREZEABRILL" localSheetId="29" hidden="1">{"'gráf jan00'!$A$1:$AK$41"}</definedName>
    <definedName name="TREZEABRILL" localSheetId="28" hidden="1">{"'gráf jan00'!$A$1:$AK$41"}</definedName>
    <definedName name="TREZEABRILL" localSheetId="27" hidden="1">{"'gráf jan00'!$A$1:$AK$41"}</definedName>
    <definedName name="TREZEABRILL" localSheetId="24" hidden="1">{"'gráf jan00'!$A$1:$AK$41"}</definedName>
    <definedName name="TREZEABRILL" localSheetId="26" hidden="1">{"'gráf jan00'!$A$1:$AK$41"}</definedName>
    <definedName name="TREZEABRILL" localSheetId="23" hidden="1">{"'gráf jan00'!$A$1:$AK$41"}</definedName>
    <definedName name="TREZEABRILL" localSheetId="22" hidden="1">{"'gráf jan00'!$A$1:$AK$41"}</definedName>
    <definedName name="TREZEABRILL" localSheetId="19" hidden="1">{"'gráf jan00'!$A$1:$AK$41"}</definedName>
    <definedName name="TREZEABRILL" localSheetId="21" hidden="1">{"'gráf jan00'!$A$1:$AK$41"}</definedName>
    <definedName name="TREZEABRILL" localSheetId="20" hidden="1">{"'gráf jan00'!$A$1:$AK$41"}</definedName>
    <definedName name="TREZEABRILL" localSheetId="18" hidden="1">{"'gráf jan00'!$A$1:$AK$41"}</definedName>
    <definedName name="TREZEABRILL" localSheetId="17" hidden="1">{"'gráf jan00'!$A$1:$AK$41"}</definedName>
    <definedName name="TREZEABRILL" localSheetId="15" hidden="1">{"'gráf jan00'!$A$1:$AK$41"}</definedName>
    <definedName name="TREZEABRILL" localSheetId="12" hidden="1">{"'gráf jan00'!$A$1:$AK$41"}</definedName>
    <definedName name="TREZEABRILL" localSheetId="38" hidden="1">{"'gráf jan00'!$A$1:$AK$41"}</definedName>
    <definedName name="TREZEABRILL" localSheetId="37" hidden="1">{"'gráf jan00'!$A$1:$AK$41"}</definedName>
    <definedName name="TREZEABRILL" localSheetId="36" hidden="1">{"'gráf jan00'!$A$1:$AK$41"}</definedName>
    <definedName name="TREZEABRILL" localSheetId="34" hidden="1">{"'gráf jan00'!$A$1:$AK$41"}</definedName>
    <definedName name="TREZEABRILL" localSheetId="35" hidden="1">{"'gráf jan00'!$A$1:$AK$41"}</definedName>
    <definedName name="TREZEABRILL" localSheetId="30" hidden="1">{"'gráf jan00'!$A$1:$AK$41"}</definedName>
    <definedName name="TREZEABRILL" hidden="1">{"'gráf jan00'!$A$1:$AK$41"}</definedName>
    <definedName name="trezeagosto" localSheetId="25" hidden="1">{"'gráf jan00'!$A$1:$AK$41"}</definedName>
    <definedName name="trezeagosto" localSheetId="16" hidden="1">{"'gráf jan00'!$A$1:$AK$41"}</definedName>
    <definedName name="trezeagosto" localSheetId="14" hidden="1">{"'gráf jan00'!$A$1:$AK$41"}</definedName>
    <definedName name="trezeagosto" localSheetId="13" hidden="1">{"'gráf jan00'!$A$1:$AK$41"}</definedName>
    <definedName name="trezeagosto" localSheetId="11" hidden="1">{"'gráf jan00'!$A$1:$AK$41"}</definedName>
    <definedName name="trezeagosto" localSheetId="10" hidden="1">{"'gráf jan00'!$A$1:$AK$41"}</definedName>
    <definedName name="trezeagosto" localSheetId="9" hidden="1">{"'gráf jan00'!$A$1:$AK$41"}</definedName>
    <definedName name="trezeagosto" localSheetId="8" hidden="1">{"'gráf jan00'!$A$1:$AK$41"}</definedName>
    <definedName name="trezeagosto" localSheetId="7" hidden="1">{"'gráf jan00'!$A$1:$AK$41"}</definedName>
    <definedName name="trezeagosto" localSheetId="33" hidden="1">{"'gráf jan00'!$A$1:$AK$41"}</definedName>
    <definedName name="trezeagosto" localSheetId="32" hidden="1">{"'gráf jan00'!$A$1:$AK$41"}</definedName>
    <definedName name="trezeagosto" localSheetId="31" hidden="1">{"'gráf jan00'!$A$1:$AK$41"}</definedName>
    <definedName name="trezeagosto" localSheetId="29" hidden="1">{"'gráf jan00'!$A$1:$AK$41"}</definedName>
    <definedName name="trezeagosto" localSheetId="28" hidden="1">{"'gráf jan00'!$A$1:$AK$41"}</definedName>
    <definedName name="trezeagosto" localSheetId="27" hidden="1">{"'gráf jan00'!$A$1:$AK$41"}</definedName>
    <definedName name="trezeagosto" localSheetId="24" hidden="1">{"'gráf jan00'!$A$1:$AK$41"}</definedName>
    <definedName name="trezeagosto" localSheetId="26" hidden="1">{"'gráf jan00'!$A$1:$AK$41"}</definedName>
    <definedName name="trezeagosto" localSheetId="23" hidden="1">{"'gráf jan00'!$A$1:$AK$41"}</definedName>
    <definedName name="trezeagosto" localSheetId="22" hidden="1">{"'gráf jan00'!$A$1:$AK$41"}</definedName>
    <definedName name="trezeagosto" localSheetId="19" hidden="1">{"'gráf jan00'!$A$1:$AK$41"}</definedName>
    <definedName name="trezeagosto" localSheetId="21" hidden="1">{"'gráf jan00'!$A$1:$AK$41"}</definedName>
    <definedName name="trezeagosto" localSheetId="20" hidden="1">{"'gráf jan00'!$A$1:$AK$41"}</definedName>
    <definedName name="trezeagosto" localSheetId="18" hidden="1">{"'gráf jan00'!$A$1:$AK$41"}</definedName>
    <definedName name="trezeagosto" localSheetId="17" hidden="1">{"'gráf jan00'!$A$1:$AK$41"}</definedName>
    <definedName name="trezeagosto" localSheetId="15" hidden="1">{"'gráf jan00'!$A$1:$AK$41"}</definedName>
    <definedName name="trezeagosto" localSheetId="12" hidden="1">{"'gráf jan00'!$A$1:$AK$41"}</definedName>
    <definedName name="trezeagosto" localSheetId="38" hidden="1">{"'gráf jan00'!$A$1:$AK$41"}</definedName>
    <definedName name="trezeagosto" localSheetId="37" hidden="1">{"'gráf jan00'!$A$1:$AK$41"}</definedName>
    <definedName name="trezeagosto" localSheetId="36" hidden="1">{"'gráf jan00'!$A$1:$AK$41"}</definedName>
    <definedName name="trezeagosto" localSheetId="34" hidden="1">{"'gráf jan00'!$A$1:$AK$41"}</definedName>
    <definedName name="trezeagosto" localSheetId="35" hidden="1">{"'gráf jan00'!$A$1:$AK$41"}</definedName>
    <definedName name="trezeagosto" localSheetId="30" hidden="1">{"'gráf jan00'!$A$1:$AK$41"}</definedName>
    <definedName name="trezeagosto" hidden="1">{"'gráf jan00'!$A$1:$AK$41"}</definedName>
    <definedName name="trezeagosto2" localSheetId="25" hidden="1">{"'gráf jan00'!$A$1:$AK$41"}</definedName>
    <definedName name="trezeagosto2" localSheetId="16" hidden="1">{"'gráf jan00'!$A$1:$AK$41"}</definedName>
    <definedName name="trezeagosto2" localSheetId="14" hidden="1">{"'gráf jan00'!$A$1:$AK$41"}</definedName>
    <definedName name="trezeagosto2" localSheetId="13" hidden="1">{"'gráf jan00'!$A$1:$AK$41"}</definedName>
    <definedName name="trezeagosto2" localSheetId="11" hidden="1">{"'gráf jan00'!$A$1:$AK$41"}</definedName>
    <definedName name="trezeagosto2" localSheetId="10" hidden="1">{"'gráf jan00'!$A$1:$AK$41"}</definedName>
    <definedName name="trezeagosto2" localSheetId="9" hidden="1">{"'gráf jan00'!$A$1:$AK$41"}</definedName>
    <definedName name="trezeagosto2" localSheetId="8" hidden="1">{"'gráf jan00'!$A$1:$AK$41"}</definedName>
    <definedName name="trezeagosto2" localSheetId="7" hidden="1">{"'gráf jan00'!$A$1:$AK$41"}</definedName>
    <definedName name="trezeagosto2" localSheetId="33" hidden="1">{"'gráf jan00'!$A$1:$AK$41"}</definedName>
    <definedName name="trezeagosto2" localSheetId="32" hidden="1">{"'gráf jan00'!$A$1:$AK$41"}</definedName>
    <definedName name="trezeagosto2" localSheetId="31" hidden="1">{"'gráf jan00'!$A$1:$AK$41"}</definedName>
    <definedName name="trezeagosto2" localSheetId="29" hidden="1">{"'gráf jan00'!$A$1:$AK$41"}</definedName>
    <definedName name="trezeagosto2" localSheetId="28" hidden="1">{"'gráf jan00'!$A$1:$AK$41"}</definedName>
    <definedName name="trezeagosto2" localSheetId="27" hidden="1">{"'gráf jan00'!$A$1:$AK$41"}</definedName>
    <definedName name="trezeagosto2" localSheetId="24" hidden="1">{"'gráf jan00'!$A$1:$AK$41"}</definedName>
    <definedName name="trezeagosto2" localSheetId="26" hidden="1">{"'gráf jan00'!$A$1:$AK$41"}</definedName>
    <definedName name="trezeagosto2" localSheetId="23" hidden="1">{"'gráf jan00'!$A$1:$AK$41"}</definedName>
    <definedName name="trezeagosto2" localSheetId="22" hidden="1">{"'gráf jan00'!$A$1:$AK$41"}</definedName>
    <definedName name="trezeagosto2" localSheetId="19" hidden="1">{"'gráf jan00'!$A$1:$AK$41"}</definedName>
    <definedName name="trezeagosto2" localSheetId="21" hidden="1">{"'gráf jan00'!$A$1:$AK$41"}</definedName>
    <definedName name="trezeagosto2" localSheetId="20" hidden="1">{"'gráf jan00'!$A$1:$AK$41"}</definedName>
    <definedName name="trezeagosto2" localSheetId="18" hidden="1">{"'gráf jan00'!$A$1:$AK$41"}</definedName>
    <definedName name="trezeagosto2" localSheetId="17" hidden="1">{"'gráf jan00'!$A$1:$AK$41"}</definedName>
    <definedName name="trezeagosto2" localSheetId="15" hidden="1">{"'gráf jan00'!$A$1:$AK$41"}</definedName>
    <definedName name="trezeagosto2" localSheetId="12" hidden="1">{"'gráf jan00'!$A$1:$AK$41"}</definedName>
    <definedName name="trezeagosto2" localSheetId="38" hidden="1">{"'gráf jan00'!$A$1:$AK$41"}</definedName>
    <definedName name="trezeagosto2" localSheetId="37" hidden="1">{"'gráf jan00'!$A$1:$AK$41"}</definedName>
    <definedName name="trezeagosto2" localSheetId="36" hidden="1">{"'gráf jan00'!$A$1:$AK$41"}</definedName>
    <definedName name="trezeagosto2" localSheetId="34" hidden="1">{"'gráf jan00'!$A$1:$AK$41"}</definedName>
    <definedName name="trezeagosto2" localSheetId="35" hidden="1">{"'gráf jan00'!$A$1:$AK$41"}</definedName>
    <definedName name="trezeagosto2" localSheetId="30" hidden="1">{"'gráf jan00'!$A$1:$AK$41"}</definedName>
    <definedName name="trezeagosto2" hidden="1">{"'gráf jan00'!$A$1:$AK$41"}</definedName>
    <definedName name="trezeagosto3" localSheetId="25" hidden="1">{"'gráf jan00'!$A$1:$AK$41"}</definedName>
    <definedName name="trezeagosto3" localSheetId="16" hidden="1">{"'gráf jan00'!$A$1:$AK$41"}</definedName>
    <definedName name="trezeagosto3" localSheetId="14" hidden="1">{"'gráf jan00'!$A$1:$AK$41"}</definedName>
    <definedName name="trezeagosto3" localSheetId="13" hidden="1">{"'gráf jan00'!$A$1:$AK$41"}</definedName>
    <definedName name="trezeagosto3" localSheetId="11" hidden="1">{"'gráf jan00'!$A$1:$AK$41"}</definedName>
    <definedName name="trezeagosto3" localSheetId="10" hidden="1">{"'gráf jan00'!$A$1:$AK$41"}</definedName>
    <definedName name="trezeagosto3" localSheetId="9" hidden="1">{"'gráf jan00'!$A$1:$AK$41"}</definedName>
    <definedName name="trezeagosto3" localSheetId="8" hidden="1">{"'gráf jan00'!$A$1:$AK$41"}</definedName>
    <definedName name="trezeagosto3" localSheetId="7" hidden="1">{"'gráf jan00'!$A$1:$AK$41"}</definedName>
    <definedName name="trezeagosto3" localSheetId="33" hidden="1">{"'gráf jan00'!$A$1:$AK$41"}</definedName>
    <definedName name="trezeagosto3" localSheetId="32" hidden="1">{"'gráf jan00'!$A$1:$AK$41"}</definedName>
    <definedName name="trezeagosto3" localSheetId="31" hidden="1">{"'gráf jan00'!$A$1:$AK$41"}</definedName>
    <definedName name="trezeagosto3" localSheetId="29" hidden="1">{"'gráf jan00'!$A$1:$AK$41"}</definedName>
    <definedName name="trezeagosto3" localSheetId="28" hidden="1">{"'gráf jan00'!$A$1:$AK$41"}</definedName>
    <definedName name="trezeagosto3" localSheetId="27" hidden="1">{"'gráf jan00'!$A$1:$AK$41"}</definedName>
    <definedName name="trezeagosto3" localSheetId="24" hidden="1">{"'gráf jan00'!$A$1:$AK$41"}</definedName>
    <definedName name="trezeagosto3" localSheetId="26" hidden="1">{"'gráf jan00'!$A$1:$AK$41"}</definedName>
    <definedName name="trezeagosto3" localSheetId="23" hidden="1">{"'gráf jan00'!$A$1:$AK$41"}</definedName>
    <definedName name="trezeagosto3" localSheetId="22" hidden="1">{"'gráf jan00'!$A$1:$AK$41"}</definedName>
    <definedName name="trezeagosto3" localSheetId="19" hidden="1">{"'gráf jan00'!$A$1:$AK$41"}</definedName>
    <definedName name="trezeagosto3" localSheetId="21" hidden="1">{"'gráf jan00'!$A$1:$AK$41"}</definedName>
    <definedName name="trezeagosto3" localSheetId="20" hidden="1">{"'gráf jan00'!$A$1:$AK$41"}</definedName>
    <definedName name="trezeagosto3" localSheetId="18" hidden="1">{"'gráf jan00'!$A$1:$AK$41"}</definedName>
    <definedName name="trezeagosto3" localSheetId="17" hidden="1">{"'gráf jan00'!$A$1:$AK$41"}</definedName>
    <definedName name="trezeagosto3" localSheetId="15" hidden="1">{"'gráf jan00'!$A$1:$AK$41"}</definedName>
    <definedName name="trezeagosto3" localSheetId="12" hidden="1">{"'gráf jan00'!$A$1:$AK$41"}</definedName>
    <definedName name="trezeagosto3" localSheetId="38" hidden="1">{"'gráf jan00'!$A$1:$AK$41"}</definedName>
    <definedName name="trezeagosto3" localSheetId="37" hidden="1">{"'gráf jan00'!$A$1:$AK$41"}</definedName>
    <definedName name="trezeagosto3" localSheetId="36" hidden="1">{"'gráf jan00'!$A$1:$AK$41"}</definedName>
    <definedName name="trezeagosto3" localSheetId="34" hidden="1">{"'gráf jan00'!$A$1:$AK$41"}</definedName>
    <definedName name="trezeagosto3" localSheetId="35" hidden="1">{"'gráf jan00'!$A$1:$AK$41"}</definedName>
    <definedName name="trezeagosto3" localSheetId="30" hidden="1">{"'gráf jan00'!$A$1:$AK$41"}</definedName>
    <definedName name="trezeagosto3" hidden="1">{"'gráf jan00'!$A$1:$AK$41"}</definedName>
    <definedName name="trezeagosto4" localSheetId="25" hidden="1">{"'gráf jan00'!$A$1:$AK$41"}</definedName>
    <definedName name="trezeagosto4" localSheetId="16" hidden="1">{"'gráf jan00'!$A$1:$AK$41"}</definedName>
    <definedName name="trezeagosto4" localSheetId="14" hidden="1">{"'gráf jan00'!$A$1:$AK$41"}</definedName>
    <definedName name="trezeagosto4" localSheetId="13" hidden="1">{"'gráf jan00'!$A$1:$AK$41"}</definedName>
    <definedName name="trezeagosto4" localSheetId="11" hidden="1">{"'gráf jan00'!$A$1:$AK$41"}</definedName>
    <definedName name="trezeagosto4" localSheetId="10" hidden="1">{"'gráf jan00'!$A$1:$AK$41"}</definedName>
    <definedName name="trezeagosto4" localSheetId="9" hidden="1">{"'gráf jan00'!$A$1:$AK$41"}</definedName>
    <definedName name="trezeagosto4" localSheetId="8" hidden="1">{"'gráf jan00'!$A$1:$AK$41"}</definedName>
    <definedName name="trezeagosto4" localSheetId="7" hidden="1">{"'gráf jan00'!$A$1:$AK$41"}</definedName>
    <definedName name="trezeagosto4" localSheetId="33" hidden="1">{"'gráf jan00'!$A$1:$AK$41"}</definedName>
    <definedName name="trezeagosto4" localSheetId="32" hidden="1">{"'gráf jan00'!$A$1:$AK$41"}</definedName>
    <definedName name="trezeagosto4" localSheetId="31" hidden="1">{"'gráf jan00'!$A$1:$AK$41"}</definedName>
    <definedName name="trezeagosto4" localSheetId="29" hidden="1">{"'gráf jan00'!$A$1:$AK$41"}</definedName>
    <definedName name="trezeagosto4" localSheetId="28" hidden="1">{"'gráf jan00'!$A$1:$AK$41"}</definedName>
    <definedName name="trezeagosto4" localSheetId="27" hidden="1">{"'gráf jan00'!$A$1:$AK$41"}</definedName>
    <definedName name="trezeagosto4" localSheetId="24" hidden="1">{"'gráf jan00'!$A$1:$AK$41"}</definedName>
    <definedName name="trezeagosto4" localSheetId="26" hidden="1">{"'gráf jan00'!$A$1:$AK$41"}</definedName>
    <definedName name="trezeagosto4" localSheetId="23" hidden="1">{"'gráf jan00'!$A$1:$AK$41"}</definedName>
    <definedName name="trezeagosto4" localSheetId="22" hidden="1">{"'gráf jan00'!$A$1:$AK$41"}</definedName>
    <definedName name="trezeagosto4" localSheetId="19" hidden="1">{"'gráf jan00'!$A$1:$AK$41"}</definedName>
    <definedName name="trezeagosto4" localSheetId="21" hidden="1">{"'gráf jan00'!$A$1:$AK$41"}</definedName>
    <definedName name="trezeagosto4" localSheetId="20" hidden="1">{"'gráf jan00'!$A$1:$AK$41"}</definedName>
    <definedName name="trezeagosto4" localSheetId="18" hidden="1">{"'gráf jan00'!$A$1:$AK$41"}</definedName>
    <definedName name="trezeagosto4" localSheetId="17" hidden="1">{"'gráf jan00'!$A$1:$AK$41"}</definedName>
    <definedName name="trezeagosto4" localSheetId="15" hidden="1">{"'gráf jan00'!$A$1:$AK$41"}</definedName>
    <definedName name="trezeagosto4" localSheetId="12" hidden="1">{"'gráf jan00'!$A$1:$AK$41"}</definedName>
    <definedName name="trezeagosto4" localSheetId="38" hidden="1">{"'gráf jan00'!$A$1:$AK$41"}</definedName>
    <definedName name="trezeagosto4" localSheetId="37" hidden="1">{"'gráf jan00'!$A$1:$AK$41"}</definedName>
    <definedName name="trezeagosto4" localSheetId="36" hidden="1">{"'gráf jan00'!$A$1:$AK$41"}</definedName>
    <definedName name="trezeagosto4" localSheetId="34" hidden="1">{"'gráf jan00'!$A$1:$AK$41"}</definedName>
    <definedName name="trezeagosto4" localSheetId="35" hidden="1">{"'gráf jan00'!$A$1:$AK$41"}</definedName>
    <definedName name="trezeagosto4" localSheetId="30" hidden="1">{"'gráf jan00'!$A$1:$AK$41"}</definedName>
    <definedName name="trezeagosto4" hidden="1">{"'gráf jan00'!$A$1:$AK$41"}</definedName>
    <definedName name="trezeagosto5" localSheetId="25" hidden="1">{"'gráf jan00'!$A$1:$AK$41"}</definedName>
    <definedName name="trezeagosto5" localSheetId="16" hidden="1">{"'gráf jan00'!$A$1:$AK$41"}</definedName>
    <definedName name="trezeagosto5" localSheetId="14" hidden="1">{"'gráf jan00'!$A$1:$AK$41"}</definedName>
    <definedName name="trezeagosto5" localSheetId="13" hidden="1">{"'gráf jan00'!$A$1:$AK$41"}</definedName>
    <definedName name="trezeagosto5" localSheetId="11" hidden="1">{"'gráf jan00'!$A$1:$AK$41"}</definedName>
    <definedName name="trezeagosto5" localSheetId="10" hidden="1">{"'gráf jan00'!$A$1:$AK$41"}</definedName>
    <definedName name="trezeagosto5" localSheetId="9" hidden="1">{"'gráf jan00'!$A$1:$AK$41"}</definedName>
    <definedName name="trezeagosto5" localSheetId="8" hidden="1">{"'gráf jan00'!$A$1:$AK$41"}</definedName>
    <definedName name="trezeagosto5" localSheetId="7" hidden="1">{"'gráf jan00'!$A$1:$AK$41"}</definedName>
    <definedName name="trezeagosto5" localSheetId="33" hidden="1">{"'gráf jan00'!$A$1:$AK$41"}</definedName>
    <definedName name="trezeagosto5" localSheetId="32" hidden="1">{"'gráf jan00'!$A$1:$AK$41"}</definedName>
    <definedName name="trezeagosto5" localSheetId="31" hidden="1">{"'gráf jan00'!$A$1:$AK$41"}</definedName>
    <definedName name="trezeagosto5" localSheetId="29" hidden="1">{"'gráf jan00'!$A$1:$AK$41"}</definedName>
    <definedName name="trezeagosto5" localSheetId="28" hidden="1">{"'gráf jan00'!$A$1:$AK$41"}</definedName>
    <definedName name="trezeagosto5" localSheetId="27" hidden="1">{"'gráf jan00'!$A$1:$AK$41"}</definedName>
    <definedName name="trezeagosto5" localSheetId="24" hidden="1">{"'gráf jan00'!$A$1:$AK$41"}</definedName>
    <definedName name="trezeagosto5" localSheetId="26" hidden="1">{"'gráf jan00'!$A$1:$AK$41"}</definedName>
    <definedName name="trezeagosto5" localSheetId="23" hidden="1">{"'gráf jan00'!$A$1:$AK$41"}</definedName>
    <definedName name="trezeagosto5" localSheetId="22" hidden="1">{"'gráf jan00'!$A$1:$AK$41"}</definedName>
    <definedName name="trezeagosto5" localSheetId="19" hidden="1">{"'gráf jan00'!$A$1:$AK$41"}</definedName>
    <definedName name="trezeagosto5" localSheetId="21" hidden="1">{"'gráf jan00'!$A$1:$AK$41"}</definedName>
    <definedName name="trezeagosto5" localSheetId="20" hidden="1">{"'gráf jan00'!$A$1:$AK$41"}</definedName>
    <definedName name="trezeagosto5" localSheetId="18" hidden="1">{"'gráf jan00'!$A$1:$AK$41"}</definedName>
    <definedName name="trezeagosto5" localSheetId="17" hidden="1">{"'gráf jan00'!$A$1:$AK$41"}</definedName>
    <definedName name="trezeagosto5" localSheetId="15" hidden="1">{"'gráf jan00'!$A$1:$AK$41"}</definedName>
    <definedName name="trezeagosto5" localSheetId="12" hidden="1">{"'gráf jan00'!$A$1:$AK$41"}</definedName>
    <definedName name="trezeagosto5" localSheetId="38" hidden="1">{"'gráf jan00'!$A$1:$AK$41"}</definedName>
    <definedName name="trezeagosto5" localSheetId="37" hidden="1">{"'gráf jan00'!$A$1:$AK$41"}</definedName>
    <definedName name="trezeagosto5" localSheetId="36" hidden="1">{"'gráf jan00'!$A$1:$AK$41"}</definedName>
    <definedName name="trezeagosto5" localSheetId="34" hidden="1">{"'gráf jan00'!$A$1:$AK$41"}</definedName>
    <definedName name="trezeagosto5" localSheetId="35" hidden="1">{"'gráf jan00'!$A$1:$AK$41"}</definedName>
    <definedName name="trezeagosto5" localSheetId="30" hidden="1">{"'gráf jan00'!$A$1:$AK$41"}</definedName>
    <definedName name="trezeagosto5" hidden="1">{"'gráf jan00'!$A$1:$AK$41"}</definedName>
    <definedName name="trezeagosto6" localSheetId="25" hidden="1">{"'gráf jan00'!$A$1:$AK$41"}</definedName>
    <definedName name="trezeagosto6" localSheetId="16" hidden="1">{"'gráf jan00'!$A$1:$AK$41"}</definedName>
    <definedName name="trezeagosto6" localSheetId="14" hidden="1">{"'gráf jan00'!$A$1:$AK$41"}</definedName>
    <definedName name="trezeagosto6" localSheetId="13" hidden="1">{"'gráf jan00'!$A$1:$AK$41"}</definedName>
    <definedName name="trezeagosto6" localSheetId="11" hidden="1">{"'gráf jan00'!$A$1:$AK$41"}</definedName>
    <definedName name="trezeagosto6" localSheetId="10" hidden="1">{"'gráf jan00'!$A$1:$AK$41"}</definedName>
    <definedName name="trezeagosto6" localSheetId="9" hidden="1">{"'gráf jan00'!$A$1:$AK$41"}</definedName>
    <definedName name="trezeagosto6" localSheetId="8" hidden="1">{"'gráf jan00'!$A$1:$AK$41"}</definedName>
    <definedName name="trezeagosto6" localSheetId="7" hidden="1">{"'gráf jan00'!$A$1:$AK$41"}</definedName>
    <definedName name="trezeagosto6" localSheetId="33" hidden="1">{"'gráf jan00'!$A$1:$AK$41"}</definedName>
    <definedName name="trezeagosto6" localSheetId="32" hidden="1">{"'gráf jan00'!$A$1:$AK$41"}</definedName>
    <definedName name="trezeagosto6" localSheetId="31" hidden="1">{"'gráf jan00'!$A$1:$AK$41"}</definedName>
    <definedName name="trezeagosto6" localSheetId="29" hidden="1">{"'gráf jan00'!$A$1:$AK$41"}</definedName>
    <definedName name="trezeagosto6" localSheetId="28" hidden="1">{"'gráf jan00'!$A$1:$AK$41"}</definedName>
    <definedName name="trezeagosto6" localSheetId="27" hidden="1">{"'gráf jan00'!$A$1:$AK$41"}</definedName>
    <definedName name="trezeagosto6" localSheetId="24" hidden="1">{"'gráf jan00'!$A$1:$AK$41"}</definedName>
    <definedName name="trezeagosto6" localSheetId="26" hidden="1">{"'gráf jan00'!$A$1:$AK$41"}</definedName>
    <definedName name="trezeagosto6" localSheetId="23" hidden="1">{"'gráf jan00'!$A$1:$AK$41"}</definedName>
    <definedName name="trezeagosto6" localSheetId="22" hidden="1">{"'gráf jan00'!$A$1:$AK$41"}</definedName>
    <definedName name="trezeagosto6" localSheetId="19" hidden="1">{"'gráf jan00'!$A$1:$AK$41"}</definedName>
    <definedName name="trezeagosto6" localSheetId="21" hidden="1">{"'gráf jan00'!$A$1:$AK$41"}</definedName>
    <definedName name="trezeagosto6" localSheetId="20" hidden="1">{"'gráf jan00'!$A$1:$AK$41"}</definedName>
    <definedName name="trezeagosto6" localSheetId="18" hidden="1">{"'gráf jan00'!$A$1:$AK$41"}</definedName>
    <definedName name="trezeagosto6" localSheetId="17" hidden="1">{"'gráf jan00'!$A$1:$AK$41"}</definedName>
    <definedName name="trezeagosto6" localSheetId="15" hidden="1">{"'gráf jan00'!$A$1:$AK$41"}</definedName>
    <definedName name="trezeagosto6" localSheetId="12" hidden="1">{"'gráf jan00'!$A$1:$AK$41"}</definedName>
    <definedName name="trezeagosto6" localSheetId="38" hidden="1">{"'gráf jan00'!$A$1:$AK$41"}</definedName>
    <definedName name="trezeagosto6" localSheetId="37" hidden="1">{"'gráf jan00'!$A$1:$AK$41"}</definedName>
    <definedName name="trezeagosto6" localSheetId="36" hidden="1">{"'gráf jan00'!$A$1:$AK$41"}</definedName>
    <definedName name="trezeagosto6" localSheetId="34" hidden="1">{"'gráf jan00'!$A$1:$AK$41"}</definedName>
    <definedName name="trezeagosto6" localSheetId="35" hidden="1">{"'gráf jan00'!$A$1:$AK$41"}</definedName>
    <definedName name="trezeagosto6" localSheetId="30" hidden="1">{"'gráf jan00'!$A$1:$AK$41"}</definedName>
    <definedName name="trezeagosto6" hidden="1">{"'gráf jan00'!$A$1:$AK$41"}</definedName>
    <definedName name="trezeagosto7" localSheetId="25" hidden="1">{"'gráf jan00'!$A$1:$AK$41"}</definedName>
    <definedName name="trezeagosto7" localSheetId="16" hidden="1">{"'gráf jan00'!$A$1:$AK$41"}</definedName>
    <definedName name="trezeagosto7" localSheetId="14" hidden="1">{"'gráf jan00'!$A$1:$AK$41"}</definedName>
    <definedName name="trezeagosto7" localSheetId="13" hidden="1">{"'gráf jan00'!$A$1:$AK$41"}</definedName>
    <definedName name="trezeagosto7" localSheetId="11" hidden="1">{"'gráf jan00'!$A$1:$AK$41"}</definedName>
    <definedName name="trezeagosto7" localSheetId="10" hidden="1">{"'gráf jan00'!$A$1:$AK$41"}</definedName>
    <definedName name="trezeagosto7" localSheetId="9" hidden="1">{"'gráf jan00'!$A$1:$AK$41"}</definedName>
    <definedName name="trezeagosto7" localSheetId="8" hidden="1">{"'gráf jan00'!$A$1:$AK$41"}</definedName>
    <definedName name="trezeagosto7" localSheetId="7" hidden="1">{"'gráf jan00'!$A$1:$AK$41"}</definedName>
    <definedName name="trezeagosto7" localSheetId="33" hidden="1">{"'gráf jan00'!$A$1:$AK$41"}</definedName>
    <definedName name="trezeagosto7" localSheetId="32" hidden="1">{"'gráf jan00'!$A$1:$AK$41"}</definedName>
    <definedName name="trezeagosto7" localSheetId="31" hidden="1">{"'gráf jan00'!$A$1:$AK$41"}</definedName>
    <definedName name="trezeagosto7" localSheetId="29" hidden="1">{"'gráf jan00'!$A$1:$AK$41"}</definedName>
    <definedName name="trezeagosto7" localSheetId="28" hidden="1">{"'gráf jan00'!$A$1:$AK$41"}</definedName>
    <definedName name="trezeagosto7" localSheetId="27" hidden="1">{"'gráf jan00'!$A$1:$AK$41"}</definedName>
    <definedName name="trezeagosto7" localSheetId="24" hidden="1">{"'gráf jan00'!$A$1:$AK$41"}</definedName>
    <definedName name="trezeagosto7" localSheetId="26" hidden="1">{"'gráf jan00'!$A$1:$AK$41"}</definedName>
    <definedName name="trezeagosto7" localSheetId="23" hidden="1">{"'gráf jan00'!$A$1:$AK$41"}</definedName>
    <definedName name="trezeagosto7" localSheetId="22" hidden="1">{"'gráf jan00'!$A$1:$AK$41"}</definedName>
    <definedName name="trezeagosto7" localSheetId="19" hidden="1">{"'gráf jan00'!$A$1:$AK$41"}</definedName>
    <definedName name="trezeagosto7" localSheetId="21" hidden="1">{"'gráf jan00'!$A$1:$AK$41"}</definedName>
    <definedName name="trezeagosto7" localSheetId="20" hidden="1">{"'gráf jan00'!$A$1:$AK$41"}</definedName>
    <definedName name="trezeagosto7" localSheetId="18" hidden="1">{"'gráf jan00'!$A$1:$AK$41"}</definedName>
    <definedName name="trezeagosto7" localSheetId="17" hidden="1">{"'gráf jan00'!$A$1:$AK$41"}</definedName>
    <definedName name="trezeagosto7" localSheetId="15" hidden="1">{"'gráf jan00'!$A$1:$AK$41"}</definedName>
    <definedName name="trezeagosto7" localSheetId="12" hidden="1">{"'gráf jan00'!$A$1:$AK$41"}</definedName>
    <definedName name="trezeagosto7" localSheetId="38" hidden="1">{"'gráf jan00'!$A$1:$AK$41"}</definedName>
    <definedName name="trezeagosto7" localSheetId="37" hidden="1">{"'gráf jan00'!$A$1:$AK$41"}</definedName>
    <definedName name="trezeagosto7" localSheetId="36" hidden="1">{"'gráf jan00'!$A$1:$AK$41"}</definedName>
    <definedName name="trezeagosto7" localSheetId="34" hidden="1">{"'gráf jan00'!$A$1:$AK$41"}</definedName>
    <definedName name="trezeagosto7" localSheetId="35" hidden="1">{"'gráf jan00'!$A$1:$AK$41"}</definedName>
    <definedName name="trezeagosto7" localSheetId="30" hidden="1">{"'gráf jan00'!$A$1:$AK$41"}</definedName>
    <definedName name="trezeagosto7" hidden="1">{"'gráf jan00'!$A$1:$AK$41"}</definedName>
    <definedName name="trezeagosto8" localSheetId="25" hidden="1">{"'gráf jan00'!$A$1:$AK$41"}</definedName>
    <definedName name="trezeagosto8" localSheetId="16" hidden="1">{"'gráf jan00'!$A$1:$AK$41"}</definedName>
    <definedName name="trezeagosto8" localSheetId="14" hidden="1">{"'gráf jan00'!$A$1:$AK$41"}</definedName>
    <definedName name="trezeagosto8" localSheetId="13" hidden="1">{"'gráf jan00'!$A$1:$AK$41"}</definedName>
    <definedName name="trezeagosto8" localSheetId="11" hidden="1">{"'gráf jan00'!$A$1:$AK$41"}</definedName>
    <definedName name="trezeagosto8" localSheetId="10" hidden="1">{"'gráf jan00'!$A$1:$AK$41"}</definedName>
    <definedName name="trezeagosto8" localSheetId="9" hidden="1">{"'gráf jan00'!$A$1:$AK$41"}</definedName>
    <definedName name="trezeagosto8" localSheetId="8" hidden="1">{"'gráf jan00'!$A$1:$AK$41"}</definedName>
    <definedName name="trezeagosto8" localSheetId="7" hidden="1">{"'gráf jan00'!$A$1:$AK$41"}</definedName>
    <definedName name="trezeagosto8" localSheetId="33" hidden="1">{"'gráf jan00'!$A$1:$AK$41"}</definedName>
    <definedName name="trezeagosto8" localSheetId="32" hidden="1">{"'gráf jan00'!$A$1:$AK$41"}</definedName>
    <definedName name="trezeagosto8" localSheetId="31" hidden="1">{"'gráf jan00'!$A$1:$AK$41"}</definedName>
    <definedName name="trezeagosto8" localSheetId="29" hidden="1">{"'gráf jan00'!$A$1:$AK$41"}</definedName>
    <definedName name="trezeagosto8" localSheetId="28" hidden="1">{"'gráf jan00'!$A$1:$AK$41"}</definedName>
    <definedName name="trezeagosto8" localSheetId="27" hidden="1">{"'gráf jan00'!$A$1:$AK$41"}</definedName>
    <definedName name="trezeagosto8" localSheetId="24" hidden="1">{"'gráf jan00'!$A$1:$AK$41"}</definedName>
    <definedName name="trezeagosto8" localSheetId="26" hidden="1">{"'gráf jan00'!$A$1:$AK$41"}</definedName>
    <definedName name="trezeagosto8" localSheetId="23" hidden="1">{"'gráf jan00'!$A$1:$AK$41"}</definedName>
    <definedName name="trezeagosto8" localSheetId="22" hidden="1">{"'gráf jan00'!$A$1:$AK$41"}</definedName>
    <definedName name="trezeagosto8" localSheetId="19" hidden="1">{"'gráf jan00'!$A$1:$AK$41"}</definedName>
    <definedName name="trezeagosto8" localSheetId="21" hidden="1">{"'gráf jan00'!$A$1:$AK$41"}</definedName>
    <definedName name="trezeagosto8" localSheetId="20" hidden="1">{"'gráf jan00'!$A$1:$AK$41"}</definedName>
    <definedName name="trezeagosto8" localSheetId="18" hidden="1">{"'gráf jan00'!$A$1:$AK$41"}</definedName>
    <definedName name="trezeagosto8" localSheetId="17" hidden="1">{"'gráf jan00'!$A$1:$AK$41"}</definedName>
    <definedName name="trezeagosto8" localSheetId="15" hidden="1">{"'gráf jan00'!$A$1:$AK$41"}</definedName>
    <definedName name="trezeagosto8" localSheetId="12" hidden="1">{"'gráf jan00'!$A$1:$AK$41"}</definedName>
    <definedName name="trezeagosto8" localSheetId="38" hidden="1">{"'gráf jan00'!$A$1:$AK$41"}</definedName>
    <definedName name="trezeagosto8" localSheetId="37" hidden="1">{"'gráf jan00'!$A$1:$AK$41"}</definedName>
    <definedName name="trezeagosto8" localSheetId="36" hidden="1">{"'gráf jan00'!$A$1:$AK$41"}</definedName>
    <definedName name="trezeagosto8" localSheetId="34" hidden="1">{"'gráf jan00'!$A$1:$AK$41"}</definedName>
    <definedName name="trezeagosto8" localSheetId="35" hidden="1">{"'gráf jan00'!$A$1:$AK$41"}</definedName>
    <definedName name="trezeagosto8" localSheetId="30" hidden="1">{"'gráf jan00'!$A$1:$AK$41"}</definedName>
    <definedName name="trezeagosto8" hidden="1">{"'gráf jan00'!$A$1:$AK$41"}</definedName>
    <definedName name="trezejulho" localSheetId="25" hidden="1">{"'gráf jan00'!$A$1:$AK$41"}</definedName>
    <definedName name="trezejulho" localSheetId="16" hidden="1">{"'gráf jan00'!$A$1:$AK$41"}</definedName>
    <definedName name="trezejulho" localSheetId="14" hidden="1">{"'gráf jan00'!$A$1:$AK$41"}</definedName>
    <definedName name="trezejulho" localSheetId="13" hidden="1">{"'gráf jan00'!$A$1:$AK$41"}</definedName>
    <definedName name="trezejulho" localSheetId="11" hidden="1">{"'gráf jan00'!$A$1:$AK$41"}</definedName>
    <definedName name="trezejulho" localSheetId="10" hidden="1">{"'gráf jan00'!$A$1:$AK$41"}</definedName>
    <definedName name="trezejulho" localSheetId="9" hidden="1">{"'gráf jan00'!$A$1:$AK$41"}</definedName>
    <definedName name="trezejulho" localSheetId="8" hidden="1">{"'gráf jan00'!$A$1:$AK$41"}</definedName>
    <definedName name="trezejulho" localSheetId="7" hidden="1">{"'gráf jan00'!$A$1:$AK$41"}</definedName>
    <definedName name="trezejulho" localSheetId="33" hidden="1">{"'gráf jan00'!$A$1:$AK$41"}</definedName>
    <definedName name="trezejulho" localSheetId="32" hidden="1">{"'gráf jan00'!$A$1:$AK$41"}</definedName>
    <definedName name="trezejulho" localSheetId="31" hidden="1">{"'gráf jan00'!$A$1:$AK$41"}</definedName>
    <definedName name="trezejulho" localSheetId="29" hidden="1">{"'gráf jan00'!$A$1:$AK$41"}</definedName>
    <definedName name="trezejulho" localSheetId="28" hidden="1">{"'gráf jan00'!$A$1:$AK$41"}</definedName>
    <definedName name="trezejulho" localSheetId="27" hidden="1">{"'gráf jan00'!$A$1:$AK$41"}</definedName>
    <definedName name="trezejulho" localSheetId="24" hidden="1">{"'gráf jan00'!$A$1:$AK$41"}</definedName>
    <definedName name="trezejulho" localSheetId="26" hidden="1">{"'gráf jan00'!$A$1:$AK$41"}</definedName>
    <definedName name="trezejulho" localSheetId="23" hidden="1">{"'gráf jan00'!$A$1:$AK$41"}</definedName>
    <definedName name="trezejulho" localSheetId="22" hidden="1">{"'gráf jan00'!$A$1:$AK$41"}</definedName>
    <definedName name="trezejulho" localSheetId="19" hidden="1">{"'gráf jan00'!$A$1:$AK$41"}</definedName>
    <definedName name="trezejulho" localSheetId="21" hidden="1">{"'gráf jan00'!$A$1:$AK$41"}</definedName>
    <definedName name="trezejulho" localSheetId="20" hidden="1">{"'gráf jan00'!$A$1:$AK$41"}</definedName>
    <definedName name="trezejulho" localSheetId="18" hidden="1">{"'gráf jan00'!$A$1:$AK$41"}</definedName>
    <definedName name="trezejulho" localSheetId="17" hidden="1">{"'gráf jan00'!$A$1:$AK$41"}</definedName>
    <definedName name="trezejulho" localSheetId="15" hidden="1">{"'gráf jan00'!$A$1:$AK$41"}</definedName>
    <definedName name="trezejulho" localSheetId="12" hidden="1">{"'gráf jan00'!$A$1:$AK$41"}</definedName>
    <definedName name="trezejulho" localSheetId="38" hidden="1">{"'gráf jan00'!$A$1:$AK$41"}</definedName>
    <definedName name="trezejulho" localSheetId="37" hidden="1">{"'gráf jan00'!$A$1:$AK$41"}</definedName>
    <definedName name="trezejulho" localSheetId="36" hidden="1">{"'gráf jan00'!$A$1:$AK$41"}</definedName>
    <definedName name="trezejulho" localSheetId="34" hidden="1">{"'gráf jan00'!$A$1:$AK$41"}</definedName>
    <definedName name="trezejulho" localSheetId="35" hidden="1">{"'gráf jan00'!$A$1:$AK$41"}</definedName>
    <definedName name="trezejulho" localSheetId="30" hidden="1">{"'gráf jan00'!$A$1:$AK$41"}</definedName>
    <definedName name="trezejulho" hidden="1">{"'gráf jan00'!$A$1:$AK$41"}</definedName>
    <definedName name="trezejulho2" localSheetId="25" hidden="1">{"'gráf jan00'!$A$1:$AK$41"}</definedName>
    <definedName name="trezejulho2" localSheetId="16" hidden="1">{"'gráf jan00'!$A$1:$AK$41"}</definedName>
    <definedName name="trezejulho2" localSheetId="14" hidden="1">{"'gráf jan00'!$A$1:$AK$41"}</definedName>
    <definedName name="trezejulho2" localSheetId="13" hidden="1">{"'gráf jan00'!$A$1:$AK$41"}</definedName>
    <definedName name="trezejulho2" localSheetId="11" hidden="1">{"'gráf jan00'!$A$1:$AK$41"}</definedName>
    <definedName name="trezejulho2" localSheetId="10" hidden="1">{"'gráf jan00'!$A$1:$AK$41"}</definedName>
    <definedName name="trezejulho2" localSheetId="9" hidden="1">{"'gráf jan00'!$A$1:$AK$41"}</definedName>
    <definedName name="trezejulho2" localSheetId="8" hidden="1">{"'gráf jan00'!$A$1:$AK$41"}</definedName>
    <definedName name="trezejulho2" localSheetId="7" hidden="1">{"'gráf jan00'!$A$1:$AK$41"}</definedName>
    <definedName name="trezejulho2" localSheetId="33" hidden="1">{"'gráf jan00'!$A$1:$AK$41"}</definedName>
    <definedName name="trezejulho2" localSheetId="32" hidden="1">{"'gráf jan00'!$A$1:$AK$41"}</definedName>
    <definedName name="trezejulho2" localSheetId="31" hidden="1">{"'gráf jan00'!$A$1:$AK$41"}</definedName>
    <definedName name="trezejulho2" localSheetId="29" hidden="1">{"'gráf jan00'!$A$1:$AK$41"}</definedName>
    <definedName name="trezejulho2" localSheetId="28" hidden="1">{"'gráf jan00'!$A$1:$AK$41"}</definedName>
    <definedName name="trezejulho2" localSheetId="27" hidden="1">{"'gráf jan00'!$A$1:$AK$41"}</definedName>
    <definedName name="trezejulho2" localSheetId="24" hidden="1">{"'gráf jan00'!$A$1:$AK$41"}</definedName>
    <definedName name="trezejulho2" localSheetId="26" hidden="1">{"'gráf jan00'!$A$1:$AK$41"}</definedName>
    <definedName name="trezejulho2" localSheetId="23" hidden="1">{"'gráf jan00'!$A$1:$AK$41"}</definedName>
    <definedName name="trezejulho2" localSheetId="22" hidden="1">{"'gráf jan00'!$A$1:$AK$41"}</definedName>
    <definedName name="trezejulho2" localSheetId="19" hidden="1">{"'gráf jan00'!$A$1:$AK$41"}</definedName>
    <definedName name="trezejulho2" localSheetId="21" hidden="1">{"'gráf jan00'!$A$1:$AK$41"}</definedName>
    <definedName name="trezejulho2" localSheetId="20" hidden="1">{"'gráf jan00'!$A$1:$AK$41"}</definedName>
    <definedName name="trezejulho2" localSheetId="18" hidden="1">{"'gráf jan00'!$A$1:$AK$41"}</definedName>
    <definedName name="trezejulho2" localSheetId="17" hidden="1">{"'gráf jan00'!$A$1:$AK$41"}</definedName>
    <definedName name="trezejulho2" localSheetId="15" hidden="1">{"'gráf jan00'!$A$1:$AK$41"}</definedName>
    <definedName name="trezejulho2" localSheetId="12" hidden="1">{"'gráf jan00'!$A$1:$AK$41"}</definedName>
    <definedName name="trezejulho2" localSheetId="38" hidden="1">{"'gráf jan00'!$A$1:$AK$41"}</definedName>
    <definedName name="trezejulho2" localSheetId="37" hidden="1">{"'gráf jan00'!$A$1:$AK$41"}</definedName>
    <definedName name="trezejulho2" localSheetId="36" hidden="1">{"'gráf jan00'!$A$1:$AK$41"}</definedName>
    <definedName name="trezejulho2" localSheetId="34" hidden="1">{"'gráf jan00'!$A$1:$AK$41"}</definedName>
    <definedName name="trezejulho2" localSheetId="35" hidden="1">{"'gráf jan00'!$A$1:$AK$41"}</definedName>
    <definedName name="trezejulho2" localSheetId="30" hidden="1">{"'gráf jan00'!$A$1:$AK$41"}</definedName>
    <definedName name="trezejulho2" hidden="1">{"'gráf jan00'!$A$1:$AK$41"}</definedName>
    <definedName name="trezejulho3" localSheetId="25" hidden="1">{"'gráf jan00'!$A$1:$AK$41"}</definedName>
    <definedName name="trezejulho3" localSheetId="16" hidden="1">{"'gráf jan00'!$A$1:$AK$41"}</definedName>
    <definedName name="trezejulho3" localSheetId="14" hidden="1">{"'gráf jan00'!$A$1:$AK$41"}</definedName>
    <definedName name="trezejulho3" localSheetId="13" hidden="1">{"'gráf jan00'!$A$1:$AK$41"}</definedName>
    <definedName name="trezejulho3" localSheetId="11" hidden="1">{"'gráf jan00'!$A$1:$AK$41"}</definedName>
    <definedName name="trezejulho3" localSheetId="10" hidden="1">{"'gráf jan00'!$A$1:$AK$41"}</definedName>
    <definedName name="trezejulho3" localSheetId="9" hidden="1">{"'gráf jan00'!$A$1:$AK$41"}</definedName>
    <definedName name="trezejulho3" localSheetId="8" hidden="1">{"'gráf jan00'!$A$1:$AK$41"}</definedName>
    <definedName name="trezejulho3" localSheetId="7" hidden="1">{"'gráf jan00'!$A$1:$AK$41"}</definedName>
    <definedName name="trezejulho3" localSheetId="33" hidden="1">{"'gráf jan00'!$A$1:$AK$41"}</definedName>
    <definedName name="trezejulho3" localSheetId="32" hidden="1">{"'gráf jan00'!$A$1:$AK$41"}</definedName>
    <definedName name="trezejulho3" localSheetId="31" hidden="1">{"'gráf jan00'!$A$1:$AK$41"}</definedName>
    <definedName name="trezejulho3" localSheetId="29" hidden="1">{"'gráf jan00'!$A$1:$AK$41"}</definedName>
    <definedName name="trezejulho3" localSheetId="28" hidden="1">{"'gráf jan00'!$A$1:$AK$41"}</definedName>
    <definedName name="trezejulho3" localSheetId="27" hidden="1">{"'gráf jan00'!$A$1:$AK$41"}</definedName>
    <definedName name="trezejulho3" localSheetId="24" hidden="1">{"'gráf jan00'!$A$1:$AK$41"}</definedName>
    <definedName name="trezejulho3" localSheetId="26" hidden="1">{"'gráf jan00'!$A$1:$AK$41"}</definedName>
    <definedName name="trezejulho3" localSheetId="23" hidden="1">{"'gráf jan00'!$A$1:$AK$41"}</definedName>
    <definedName name="trezejulho3" localSheetId="22" hidden="1">{"'gráf jan00'!$A$1:$AK$41"}</definedName>
    <definedName name="trezejulho3" localSheetId="19" hidden="1">{"'gráf jan00'!$A$1:$AK$41"}</definedName>
    <definedName name="trezejulho3" localSheetId="21" hidden="1">{"'gráf jan00'!$A$1:$AK$41"}</definedName>
    <definedName name="trezejulho3" localSheetId="20" hidden="1">{"'gráf jan00'!$A$1:$AK$41"}</definedName>
    <definedName name="trezejulho3" localSheetId="18" hidden="1">{"'gráf jan00'!$A$1:$AK$41"}</definedName>
    <definedName name="trezejulho3" localSheetId="17" hidden="1">{"'gráf jan00'!$A$1:$AK$41"}</definedName>
    <definedName name="trezejulho3" localSheetId="15" hidden="1">{"'gráf jan00'!$A$1:$AK$41"}</definedName>
    <definedName name="trezejulho3" localSheetId="12" hidden="1">{"'gráf jan00'!$A$1:$AK$41"}</definedName>
    <definedName name="trezejulho3" localSheetId="38" hidden="1">{"'gráf jan00'!$A$1:$AK$41"}</definedName>
    <definedName name="trezejulho3" localSheetId="37" hidden="1">{"'gráf jan00'!$A$1:$AK$41"}</definedName>
    <definedName name="trezejulho3" localSheetId="36" hidden="1">{"'gráf jan00'!$A$1:$AK$41"}</definedName>
    <definedName name="trezejulho3" localSheetId="34" hidden="1">{"'gráf jan00'!$A$1:$AK$41"}</definedName>
    <definedName name="trezejulho3" localSheetId="35" hidden="1">{"'gráf jan00'!$A$1:$AK$41"}</definedName>
    <definedName name="trezejulho3" localSheetId="30" hidden="1">{"'gráf jan00'!$A$1:$AK$41"}</definedName>
    <definedName name="trezejulho3" hidden="1">{"'gráf jan00'!$A$1:$AK$41"}</definedName>
    <definedName name="trezejun" localSheetId="25" hidden="1">{"'gráf jan00'!$A$1:$AK$41"}</definedName>
    <definedName name="trezejun" localSheetId="16" hidden="1">{"'gráf jan00'!$A$1:$AK$41"}</definedName>
    <definedName name="trezejun" localSheetId="14" hidden="1">{"'gráf jan00'!$A$1:$AK$41"}</definedName>
    <definedName name="trezejun" localSheetId="13" hidden="1">{"'gráf jan00'!$A$1:$AK$41"}</definedName>
    <definedName name="trezejun" localSheetId="11" hidden="1">{"'gráf jan00'!$A$1:$AK$41"}</definedName>
    <definedName name="trezejun" localSheetId="10" hidden="1">{"'gráf jan00'!$A$1:$AK$41"}</definedName>
    <definedName name="trezejun" localSheetId="9" hidden="1">{"'gráf jan00'!$A$1:$AK$41"}</definedName>
    <definedName name="trezejun" localSheetId="8" hidden="1">{"'gráf jan00'!$A$1:$AK$41"}</definedName>
    <definedName name="trezejun" localSheetId="7" hidden="1">{"'gráf jan00'!$A$1:$AK$41"}</definedName>
    <definedName name="trezejun" localSheetId="33" hidden="1">{"'gráf jan00'!$A$1:$AK$41"}</definedName>
    <definedName name="trezejun" localSheetId="32" hidden="1">{"'gráf jan00'!$A$1:$AK$41"}</definedName>
    <definedName name="trezejun" localSheetId="31" hidden="1">{"'gráf jan00'!$A$1:$AK$41"}</definedName>
    <definedName name="trezejun" localSheetId="29" hidden="1">{"'gráf jan00'!$A$1:$AK$41"}</definedName>
    <definedName name="trezejun" localSheetId="28" hidden="1">{"'gráf jan00'!$A$1:$AK$41"}</definedName>
    <definedName name="trezejun" localSheetId="27" hidden="1">{"'gráf jan00'!$A$1:$AK$41"}</definedName>
    <definedName name="trezejun" localSheetId="24" hidden="1">{"'gráf jan00'!$A$1:$AK$41"}</definedName>
    <definedName name="trezejun" localSheetId="26" hidden="1">{"'gráf jan00'!$A$1:$AK$41"}</definedName>
    <definedName name="trezejun" localSheetId="23" hidden="1">{"'gráf jan00'!$A$1:$AK$41"}</definedName>
    <definedName name="trezejun" localSheetId="22" hidden="1">{"'gráf jan00'!$A$1:$AK$41"}</definedName>
    <definedName name="trezejun" localSheetId="19" hidden="1">{"'gráf jan00'!$A$1:$AK$41"}</definedName>
    <definedName name="trezejun" localSheetId="21" hidden="1">{"'gráf jan00'!$A$1:$AK$41"}</definedName>
    <definedName name="trezejun" localSheetId="20" hidden="1">{"'gráf jan00'!$A$1:$AK$41"}</definedName>
    <definedName name="trezejun" localSheetId="18" hidden="1">{"'gráf jan00'!$A$1:$AK$41"}</definedName>
    <definedName name="trezejun" localSheetId="17" hidden="1">{"'gráf jan00'!$A$1:$AK$41"}</definedName>
    <definedName name="trezejun" localSheetId="15" hidden="1">{"'gráf jan00'!$A$1:$AK$41"}</definedName>
    <definedName name="trezejun" localSheetId="12" hidden="1">{"'gráf jan00'!$A$1:$AK$41"}</definedName>
    <definedName name="trezejun" localSheetId="38" hidden="1">{"'gráf jan00'!$A$1:$AK$41"}</definedName>
    <definedName name="trezejun" localSheetId="37" hidden="1">{"'gráf jan00'!$A$1:$AK$41"}</definedName>
    <definedName name="trezejun" localSheetId="36" hidden="1">{"'gráf jan00'!$A$1:$AK$41"}</definedName>
    <definedName name="trezejun" localSheetId="34" hidden="1">{"'gráf jan00'!$A$1:$AK$41"}</definedName>
    <definedName name="trezejun" localSheetId="35" hidden="1">{"'gráf jan00'!$A$1:$AK$41"}</definedName>
    <definedName name="trezejun" localSheetId="30" hidden="1">{"'gráf jan00'!$A$1:$AK$41"}</definedName>
    <definedName name="trezejun" hidden="1">{"'gráf jan00'!$A$1:$AK$41"}</definedName>
    <definedName name="trezejunho" localSheetId="25" hidden="1">{"'gráf jan00'!$A$1:$AK$41"}</definedName>
    <definedName name="trezejunho" localSheetId="16" hidden="1">{"'gráf jan00'!$A$1:$AK$41"}</definedName>
    <definedName name="trezejunho" localSheetId="14" hidden="1">{"'gráf jan00'!$A$1:$AK$41"}</definedName>
    <definedName name="trezejunho" localSheetId="13" hidden="1">{"'gráf jan00'!$A$1:$AK$41"}</definedName>
    <definedName name="trezejunho" localSheetId="11" hidden="1">{"'gráf jan00'!$A$1:$AK$41"}</definedName>
    <definedName name="trezejunho" localSheetId="10" hidden="1">{"'gráf jan00'!$A$1:$AK$41"}</definedName>
    <definedName name="trezejunho" localSheetId="9" hidden="1">{"'gráf jan00'!$A$1:$AK$41"}</definedName>
    <definedName name="trezejunho" localSheetId="8" hidden="1">{"'gráf jan00'!$A$1:$AK$41"}</definedName>
    <definedName name="trezejunho" localSheetId="7" hidden="1">{"'gráf jan00'!$A$1:$AK$41"}</definedName>
    <definedName name="trezejunho" localSheetId="33" hidden="1">{"'gráf jan00'!$A$1:$AK$41"}</definedName>
    <definedName name="trezejunho" localSheetId="32" hidden="1">{"'gráf jan00'!$A$1:$AK$41"}</definedName>
    <definedName name="trezejunho" localSheetId="31" hidden="1">{"'gráf jan00'!$A$1:$AK$41"}</definedName>
    <definedName name="trezejunho" localSheetId="29" hidden="1">{"'gráf jan00'!$A$1:$AK$41"}</definedName>
    <definedName name="trezejunho" localSheetId="28" hidden="1">{"'gráf jan00'!$A$1:$AK$41"}</definedName>
    <definedName name="trezejunho" localSheetId="27" hidden="1">{"'gráf jan00'!$A$1:$AK$41"}</definedName>
    <definedName name="trezejunho" localSheetId="24" hidden="1">{"'gráf jan00'!$A$1:$AK$41"}</definedName>
    <definedName name="trezejunho" localSheetId="26" hidden="1">{"'gráf jan00'!$A$1:$AK$41"}</definedName>
    <definedName name="trezejunho" localSheetId="23" hidden="1">{"'gráf jan00'!$A$1:$AK$41"}</definedName>
    <definedName name="trezejunho" localSheetId="22" hidden="1">{"'gráf jan00'!$A$1:$AK$41"}</definedName>
    <definedName name="trezejunho" localSheetId="19" hidden="1">{"'gráf jan00'!$A$1:$AK$41"}</definedName>
    <definedName name="trezejunho" localSheetId="21" hidden="1">{"'gráf jan00'!$A$1:$AK$41"}</definedName>
    <definedName name="trezejunho" localSheetId="20" hidden="1">{"'gráf jan00'!$A$1:$AK$41"}</definedName>
    <definedName name="trezejunho" localSheetId="18" hidden="1">{"'gráf jan00'!$A$1:$AK$41"}</definedName>
    <definedName name="trezejunho" localSheetId="17" hidden="1">{"'gráf jan00'!$A$1:$AK$41"}</definedName>
    <definedName name="trezejunho" localSheetId="15" hidden="1">{"'gráf jan00'!$A$1:$AK$41"}</definedName>
    <definedName name="trezejunho" localSheetId="12" hidden="1">{"'gráf jan00'!$A$1:$AK$41"}</definedName>
    <definedName name="trezejunho" localSheetId="38" hidden="1">{"'gráf jan00'!$A$1:$AK$41"}</definedName>
    <definedName name="trezejunho" localSheetId="37" hidden="1">{"'gráf jan00'!$A$1:$AK$41"}</definedName>
    <definedName name="trezejunho" localSheetId="36" hidden="1">{"'gráf jan00'!$A$1:$AK$41"}</definedName>
    <definedName name="trezejunho" localSheetId="34" hidden="1">{"'gráf jan00'!$A$1:$AK$41"}</definedName>
    <definedName name="trezejunho" localSheetId="35" hidden="1">{"'gráf jan00'!$A$1:$AK$41"}</definedName>
    <definedName name="trezejunho" localSheetId="30" hidden="1">{"'gráf jan00'!$A$1:$AK$41"}</definedName>
    <definedName name="trezejunho" hidden="1">{"'gráf jan00'!$A$1:$AK$41"}</definedName>
    <definedName name="trezejunnho" localSheetId="25" hidden="1">{"'gráf jan00'!$A$1:$AK$41"}</definedName>
    <definedName name="trezejunnho" localSheetId="16" hidden="1">{"'gráf jan00'!$A$1:$AK$41"}</definedName>
    <definedName name="trezejunnho" localSheetId="14" hidden="1">{"'gráf jan00'!$A$1:$AK$41"}</definedName>
    <definedName name="trezejunnho" localSheetId="13" hidden="1">{"'gráf jan00'!$A$1:$AK$41"}</definedName>
    <definedName name="trezejunnho" localSheetId="11" hidden="1">{"'gráf jan00'!$A$1:$AK$41"}</definedName>
    <definedName name="trezejunnho" localSheetId="10" hidden="1">{"'gráf jan00'!$A$1:$AK$41"}</definedName>
    <definedName name="trezejunnho" localSheetId="9" hidden="1">{"'gráf jan00'!$A$1:$AK$41"}</definedName>
    <definedName name="trezejunnho" localSheetId="8" hidden="1">{"'gráf jan00'!$A$1:$AK$41"}</definedName>
    <definedName name="trezejunnho" localSheetId="7" hidden="1">{"'gráf jan00'!$A$1:$AK$41"}</definedName>
    <definedName name="trezejunnho" localSheetId="33" hidden="1">{"'gráf jan00'!$A$1:$AK$41"}</definedName>
    <definedName name="trezejunnho" localSheetId="32" hidden="1">{"'gráf jan00'!$A$1:$AK$41"}</definedName>
    <definedName name="trezejunnho" localSheetId="31" hidden="1">{"'gráf jan00'!$A$1:$AK$41"}</definedName>
    <definedName name="trezejunnho" localSheetId="29" hidden="1">{"'gráf jan00'!$A$1:$AK$41"}</definedName>
    <definedName name="trezejunnho" localSheetId="28" hidden="1">{"'gráf jan00'!$A$1:$AK$41"}</definedName>
    <definedName name="trezejunnho" localSheetId="27" hidden="1">{"'gráf jan00'!$A$1:$AK$41"}</definedName>
    <definedName name="trezejunnho" localSheetId="24" hidden="1">{"'gráf jan00'!$A$1:$AK$41"}</definedName>
    <definedName name="trezejunnho" localSheetId="26" hidden="1">{"'gráf jan00'!$A$1:$AK$41"}</definedName>
    <definedName name="trezejunnho" localSheetId="23" hidden="1">{"'gráf jan00'!$A$1:$AK$41"}</definedName>
    <definedName name="trezejunnho" localSheetId="22" hidden="1">{"'gráf jan00'!$A$1:$AK$41"}</definedName>
    <definedName name="trezejunnho" localSheetId="19" hidden="1">{"'gráf jan00'!$A$1:$AK$41"}</definedName>
    <definedName name="trezejunnho" localSheetId="21" hidden="1">{"'gráf jan00'!$A$1:$AK$41"}</definedName>
    <definedName name="trezejunnho" localSheetId="20" hidden="1">{"'gráf jan00'!$A$1:$AK$41"}</definedName>
    <definedName name="trezejunnho" localSheetId="18" hidden="1">{"'gráf jan00'!$A$1:$AK$41"}</definedName>
    <definedName name="trezejunnho" localSheetId="17" hidden="1">{"'gráf jan00'!$A$1:$AK$41"}</definedName>
    <definedName name="trezejunnho" localSheetId="15" hidden="1">{"'gráf jan00'!$A$1:$AK$41"}</definedName>
    <definedName name="trezejunnho" localSheetId="12" hidden="1">{"'gráf jan00'!$A$1:$AK$41"}</definedName>
    <definedName name="trezejunnho" localSheetId="38" hidden="1">{"'gráf jan00'!$A$1:$AK$41"}</definedName>
    <definedName name="trezejunnho" localSheetId="37" hidden="1">{"'gráf jan00'!$A$1:$AK$41"}</definedName>
    <definedName name="trezejunnho" localSheetId="36" hidden="1">{"'gráf jan00'!$A$1:$AK$41"}</definedName>
    <definedName name="trezejunnho" localSheetId="34" hidden="1">{"'gráf jan00'!$A$1:$AK$41"}</definedName>
    <definedName name="trezejunnho" localSheetId="35" hidden="1">{"'gráf jan00'!$A$1:$AK$41"}</definedName>
    <definedName name="trezejunnho" localSheetId="30" hidden="1">{"'gráf jan00'!$A$1:$AK$41"}</definedName>
    <definedName name="trezejunnho" hidden="1">{"'gráf jan00'!$A$1:$AK$41"}</definedName>
    <definedName name="trezemarço" localSheetId="25" hidden="1">{"'gráf jan00'!$A$1:$AK$41"}</definedName>
    <definedName name="trezemarço" localSheetId="16" hidden="1">{"'gráf jan00'!$A$1:$AK$41"}</definedName>
    <definedName name="trezemarço" localSheetId="14" hidden="1">{"'gráf jan00'!$A$1:$AK$41"}</definedName>
    <definedName name="trezemarço" localSheetId="13" hidden="1">{"'gráf jan00'!$A$1:$AK$41"}</definedName>
    <definedName name="trezemarço" localSheetId="11" hidden="1">{"'gráf jan00'!$A$1:$AK$41"}</definedName>
    <definedName name="trezemarço" localSheetId="10" hidden="1">{"'gráf jan00'!$A$1:$AK$41"}</definedName>
    <definedName name="trezemarço" localSheetId="9" hidden="1">{"'gráf jan00'!$A$1:$AK$41"}</definedName>
    <definedName name="trezemarço" localSheetId="8" hidden="1">{"'gráf jan00'!$A$1:$AK$41"}</definedName>
    <definedName name="trezemarço" localSheetId="7" hidden="1">{"'gráf jan00'!$A$1:$AK$41"}</definedName>
    <definedName name="trezemarço" localSheetId="33" hidden="1">{"'gráf jan00'!$A$1:$AK$41"}</definedName>
    <definedName name="trezemarço" localSheetId="32" hidden="1">{"'gráf jan00'!$A$1:$AK$41"}</definedName>
    <definedName name="trezemarço" localSheetId="31" hidden="1">{"'gráf jan00'!$A$1:$AK$41"}</definedName>
    <definedName name="trezemarço" localSheetId="29" hidden="1">{"'gráf jan00'!$A$1:$AK$41"}</definedName>
    <definedName name="trezemarço" localSheetId="28" hidden="1">{"'gráf jan00'!$A$1:$AK$41"}</definedName>
    <definedName name="trezemarço" localSheetId="27" hidden="1">{"'gráf jan00'!$A$1:$AK$41"}</definedName>
    <definedName name="trezemarço" localSheetId="24" hidden="1">{"'gráf jan00'!$A$1:$AK$41"}</definedName>
    <definedName name="trezemarço" localSheetId="26" hidden="1">{"'gráf jan00'!$A$1:$AK$41"}</definedName>
    <definedName name="trezemarço" localSheetId="23" hidden="1">{"'gráf jan00'!$A$1:$AK$41"}</definedName>
    <definedName name="trezemarço" localSheetId="22" hidden="1">{"'gráf jan00'!$A$1:$AK$41"}</definedName>
    <definedName name="trezemarço" localSheetId="19" hidden="1">{"'gráf jan00'!$A$1:$AK$41"}</definedName>
    <definedName name="trezemarço" localSheetId="21" hidden="1">{"'gráf jan00'!$A$1:$AK$41"}</definedName>
    <definedName name="trezemarço" localSheetId="20" hidden="1">{"'gráf jan00'!$A$1:$AK$41"}</definedName>
    <definedName name="trezemarço" localSheetId="18" hidden="1">{"'gráf jan00'!$A$1:$AK$41"}</definedName>
    <definedName name="trezemarço" localSheetId="17" hidden="1">{"'gráf jan00'!$A$1:$AK$41"}</definedName>
    <definedName name="trezemarço" localSheetId="15" hidden="1">{"'gráf jan00'!$A$1:$AK$41"}</definedName>
    <definedName name="trezemarço" localSheetId="12" hidden="1">{"'gráf jan00'!$A$1:$AK$41"}</definedName>
    <definedName name="trezemarço" localSheetId="38" hidden="1">{"'gráf jan00'!$A$1:$AK$41"}</definedName>
    <definedName name="trezemarço" localSheetId="37" hidden="1">{"'gráf jan00'!$A$1:$AK$41"}</definedName>
    <definedName name="trezemarço" localSheetId="36" hidden="1">{"'gráf jan00'!$A$1:$AK$41"}</definedName>
    <definedName name="trezemarço" localSheetId="34" hidden="1">{"'gráf jan00'!$A$1:$AK$41"}</definedName>
    <definedName name="trezemarço" localSheetId="35" hidden="1">{"'gráf jan00'!$A$1:$AK$41"}</definedName>
    <definedName name="trezemarço" localSheetId="30" hidden="1">{"'gráf jan00'!$A$1:$AK$41"}</definedName>
    <definedName name="trezemarço" hidden="1">{"'gráf jan00'!$A$1:$AK$41"}</definedName>
    <definedName name="TROC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P">#REF!</definedName>
    <definedName name="trt" localSheetId="25" hidden="1">{"'gráf jan00'!$A$1:$AK$41"}</definedName>
    <definedName name="trt" localSheetId="16" hidden="1">{"'gráf jan00'!$A$1:$AK$41"}</definedName>
    <definedName name="trt" localSheetId="14" hidden="1">{"'gráf jan00'!$A$1:$AK$41"}</definedName>
    <definedName name="trt" localSheetId="13" hidden="1">{"'gráf jan00'!$A$1:$AK$41"}</definedName>
    <definedName name="trt" localSheetId="11" hidden="1">{"'gráf jan00'!$A$1:$AK$41"}</definedName>
    <definedName name="trt" localSheetId="10" hidden="1">{"'gráf jan00'!$A$1:$AK$41"}</definedName>
    <definedName name="trt" localSheetId="9" hidden="1">{"'gráf jan00'!$A$1:$AK$41"}</definedName>
    <definedName name="trt" localSheetId="8" hidden="1">{"'gráf jan00'!$A$1:$AK$41"}</definedName>
    <definedName name="trt" localSheetId="7" hidden="1">{"'gráf jan00'!$A$1:$AK$41"}</definedName>
    <definedName name="trt" localSheetId="33" hidden="1">{"'gráf jan00'!$A$1:$AK$41"}</definedName>
    <definedName name="trt" localSheetId="32" hidden="1">{"'gráf jan00'!$A$1:$AK$41"}</definedName>
    <definedName name="trt" localSheetId="31" hidden="1">{"'gráf jan00'!$A$1:$AK$41"}</definedName>
    <definedName name="trt" localSheetId="29" hidden="1">{"'gráf jan00'!$A$1:$AK$41"}</definedName>
    <definedName name="trt" localSheetId="28" hidden="1">{"'gráf jan00'!$A$1:$AK$41"}</definedName>
    <definedName name="trt" localSheetId="27" hidden="1">{"'gráf jan00'!$A$1:$AK$41"}</definedName>
    <definedName name="trt" localSheetId="24" hidden="1">{"'gráf jan00'!$A$1:$AK$41"}</definedName>
    <definedName name="trt" localSheetId="26" hidden="1">{"'gráf jan00'!$A$1:$AK$41"}</definedName>
    <definedName name="trt" localSheetId="23" hidden="1">{"'gráf jan00'!$A$1:$AK$41"}</definedName>
    <definedName name="trt" localSheetId="22" hidden="1">{"'gráf jan00'!$A$1:$AK$41"}</definedName>
    <definedName name="trt" localSheetId="19" hidden="1">{"'gráf jan00'!$A$1:$AK$41"}</definedName>
    <definedName name="trt" localSheetId="21" hidden="1">{"'gráf jan00'!$A$1:$AK$41"}</definedName>
    <definedName name="trt" localSheetId="20" hidden="1">{"'gráf jan00'!$A$1:$AK$41"}</definedName>
    <definedName name="trt" localSheetId="18" hidden="1">{"'gráf jan00'!$A$1:$AK$41"}</definedName>
    <definedName name="trt" localSheetId="17" hidden="1">{"'gráf jan00'!$A$1:$AK$41"}</definedName>
    <definedName name="trt" localSheetId="15" hidden="1">{"'gráf jan00'!$A$1:$AK$41"}</definedName>
    <definedName name="trt" localSheetId="12" hidden="1">{"'gráf jan00'!$A$1:$AK$41"}</definedName>
    <definedName name="trt" localSheetId="38" hidden="1">{"'gráf jan00'!$A$1:$AK$41"}</definedName>
    <definedName name="trt" localSheetId="37" hidden="1">{"'gráf jan00'!$A$1:$AK$41"}</definedName>
    <definedName name="trt" localSheetId="36" hidden="1">{"'gráf jan00'!$A$1:$AK$41"}</definedName>
    <definedName name="trt" localSheetId="34" hidden="1">{"'gráf jan00'!$A$1:$AK$41"}</definedName>
    <definedName name="trt" localSheetId="35" hidden="1">{"'gráf jan00'!$A$1:$AK$41"}</definedName>
    <definedName name="trt" localSheetId="30" hidden="1">{"'gráf jan00'!$A$1:$AK$41"}</definedName>
    <definedName name="trt" hidden="1">{"'gráf jan00'!$A$1:$AK$41"}</definedName>
    <definedName name="TRYGTRHGASR" localSheetId="25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6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4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3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1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0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9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8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7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3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2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1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9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8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7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4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6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3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2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9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1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20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8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7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5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12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8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7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6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4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5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30" hidden="1">{#N/A,#N/A,FALSE,"Suprimentos";#N/A,#N/A,FALSE,"Medicina e Segurança";#N/A,#N/A,FALSE,"Administração";#N/A,#N/A,FALSE,"Meio Ambiente";#N/A,#N/A,FALSE,"Operação (Mina)";#N/A,#N/A,FALSE,"Operação (Porto)"}</definedName>
    <definedName name="TRYGTRHGASR" hidden="1">{#N/A,#N/A,FALSE,"Suprimentos";#N/A,#N/A,FALSE,"Medicina e Segurança";#N/A,#N/A,FALSE,"Administração";#N/A,#N/A,FALSE,"Meio Ambiente";#N/A,#N/A,FALSE,"Operação (Mina)";#N/A,#N/A,FALSE,"Operação (Porto)"}</definedName>
    <definedName name="TRYU" localSheetId="25" hidden="1">{"'Quadro'!$A$4:$BG$78"}</definedName>
    <definedName name="TRYU" localSheetId="16" hidden="1">{"'Quadro'!$A$4:$BG$78"}</definedName>
    <definedName name="TRYU" localSheetId="14" hidden="1">{"'Quadro'!$A$4:$BG$78"}</definedName>
    <definedName name="TRYU" localSheetId="13" hidden="1">{"'Quadro'!$A$4:$BG$78"}</definedName>
    <definedName name="TRYU" localSheetId="11" hidden="1">{"'Quadro'!$A$4:$BG$78"}</definedName>
    <definedName name="TRYU" localSheetId="10" hidden="1">{"'Quadro'!$A$4:$BG$78"}</definedName>
    <definedName name="TRYU" localSheetId="9" hidden="1">{"'Quadro'!$A$4:$BG$78"}</definedName>
    <definedName name="TRYU" localSheetId="8" hidden="1">{"'Quadro'!$A$4:$BG$78"}</definedName>
    <definedName name="TRYU" localSheetId="7" hidden="1">{"'Quadro'!$A$4:$BG$78"}</definedName>
    <definedName name="TRYU" localSheetId="33" hidden="1">{"'Quadro'!$A$4:$BG$78"}</definedName>
    <definedName name="TRYU" localSheetId="32" hidden="1">{"'Quadro'!$A$4:$BG$78"}</definedName>
    <definedName name="TRYU" localSheetId="31" hidden="1">{"'Quadro'!$A$4:$BG$78"}</definedName>
    <definedName name="TRYU" localSheetId="29" hidden="1">{"'Quadro'!$A$4:$BG$78"}</definedName>
    <definedName name="TRYU" localSheetId="28" hidden="1">{"'Quadro'!$A$4:$BG$78"}</definedName>
    <definedName name="TRYU" localSheetId="27" hidden="1">{"'Quadro'!$A$4:$BG$78"}</definedName>
    <definedName name="TRYU" localSheetId="24" hidden="1">{"'Quadro'!$A$4:$BG$78"}</definedName>
    <definedName name="TRYU" localSheetId="26" hidden="1">{"'Quadro'!$A$4:$BG$78"}</definedName>
    <definedName name="TRYU" localSheetId="23" hidden="1">{"'Quadro'!$A$4:$BG$78"}</definedName>
    <definedName name="TRYU" localSheetId="22" hidden="1">{"'Quadro'!$A$4:$BG$78"}</definedName>
    <definedName name="TRYU" localSheetId="19" hidden="1">{"'Quadro'!$A$4:$BG$78"}</definedName>
    <definedName name="TRYU" localSheetId="21" hidden="1">{"'Quadro'!$A$4:$BG$78"}</definedName>
    <definedName name="TRYU" localSheetId="20" hidden="1">{"'Quadro'!$A$4:$BG$78"}</definedName>
    <definedName name="TRYU" localSheetId="18" hidden="1">{"'Quadro'!$A$4:$BG$78"}</definedName>
    <definedName name="TRYU" localSheetId="17" hidden="1">{"'Quadro'!$A$4:$BG$78"}</definedName>
    <definedName name="TRYU" localSheetId="15" hidden="1">{"'Quadro'!$A$4:$BG$78"}</definedName>
    <definedName name="TRYU" localSheetId="12" hidden="1">{"'Quadro'!$A$4:$BG$78"}</definedName>
    <definedName name="TRYU" localSheetId="38" hidden="1">{"'Quadro'!$A$4:$BG$78"}</definedName>
    <definedName name="TRYU" localSheetId="37" hidden="1">{"'Quadro'!$A$4:$BG$78"}</definedName>
    <definedName name="TRYU" localSheetId="36" hidden="1">{"'Quadro'!$A$4:$BG$78"}</definedName>
    <definedName name="TRYU" localSheetId="34" hidden="1">{"'Quadro'!$A$4:$BG$78"}</definedName>
    <definedName name="TRYU" localSheetId="35" hidden="1">{"'Quadro'!$A$4:$BG$78"}</definedName>
    <definedName name="TRYU" localSheetId="30" hidden="1">{"'Quadro'!$A$4:$BG$78"}</definedName>
    <definedName name="TRYU" hidden="1">{"'Quadro'!$A$4:$BG$78"}</definedName>
    <definedName name="tste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 localSheetId="4" hidden="1">#REF!</definedName>
    <definedName name="TT" localSheetId="5" hidden="1">#REF!</definedName>
    <definedName name="TT" localSheetId="2" hidden="1">#REF!</definedName>
    <definedName name="TT" localSheetId="25" hidden="1">#REF!</definedName>
    <definedName name="TT" localSheetId="16" hidden="1">#REF!</definedName>
    <definedName name="TT" localSheetId="14" hidden="1">#REF!</definedName>
    <definedName name="TT" localSheetId="13" hidden="1">#REF!</definedName>
    <definedName name="TT" localSheetId="11" hidden="1">#REF!</definedName>
    <definedName name="TT" localSheetId="10" hidden="1">#REF!</definedName>
    <definedName name="TT" localSheetId="9" hidden="1">#REF!</definedName>
    <definedName name="TT" localSheetId="8" hidden="1">#REF!</definedName>
    <definedName name="TT" localSheetId="7" hidden="1">#REF!</definedName>
    <definedName name="TT" localSheetId="33" hidden="1">#REF!</definedName>
    <definedName name="TT" localSheetId="32" hidden="1">#REF!</definedName>
    <definedName name="TT" localSheetId="31" hidden="1">#REF!</definedName>
    <definedName name="TT" localSheetId="29" hidden="1">#REF!</definedName>
    <definedName name="TT" localSheetId="28" hidden="1">#REF!</definedName>
    <definedName name="TT" localSheetId="27" hidden="1">#REF!</definedName>
    <definedName name="TT" localSheetId="24" hidden="1">#REF!</definedName>
    <definedName name="TT" localSheetId="26" hidden="1">#REF!</definedName>
    <definedName name="TT" localSheetId="23" hidden="1">#REF!</definedName>
    <definedName name="TT" localSheetId="22" hidden="1">#REF!</definedName>
    <definedName name="TT" localSheetId="19" hidden="1">#REF!</definedName>
    <definedName name="TT" localSheetId="21" hidden="1">#REF!</definedName>
    <definedName name="TT" localSheetId="20" hidden="1">#REF!</definedName>
    <definedName name="TT" localSheetId="18" hidden="1">#REF!</definedName>
    <definedName name="TT" localSheetId="17" hidden="1">#REF!</definedName>
    <definedName name="TT" localSheetId="15" hidden="1">#REF!</definedName>
    <definedName name="TT" localSheetId="12" hidden="1">#REF!</definedName>
    <definedName name="TT" localSheetId="38" hidden="1">#REF!</definedName>
    <definedName name="TT" localSheetId="37" hidden="1">#REF!</definedName>
    <definedName name="TT" localSheetId="36" hidden="1">#REF!</definedName>
    <definedName name="TT" localSheetId="34" hidden="1">#REF!</definedName>
    <definedName name="TT" localSheetId="35" hidden="1">#REF!</definedName>
    <definedName name="TT" localSheetId="30" hidden="1">#REF!</definedName>
    <definedName name="TT" localSheetId="1" hidden="1">#REF!</definedName>
    <definedName name="TT" hidden="1">{#N/A,#N/A,FALSE,"ET-CAPA";#N/A,#N/A,FALSE,"ET-PAG1";#N/A,#N/A,FALSE,"ET-PAG2";#N/A,#N/A,FALSE,"ET-PAG3";#N/A,#N/A,FALSE,"ET-PAG4";#N/A,#N/A,FALSE,"ET-PAG5"}</definedName>
    <definedName name="TTER" localSheetId="25" hidden="1">{"'Quadro'!$A$4:$BG$78"}</definedName>
    <definedName name="TTER" localSheetId="16" hidden="1">{"'Quadro'!$A$4:$BG$78"}</definedName>
    <definedName name="TTER" localSheetId="14" hidden="1">{"'Quadro'!$A$4:$BG$78"}</definedName>
    <definedName name="TTER" localSheetId="13" hidden="1">{"'Quadro'!$A$4:$BG$78"}</definedName>
    <definedName name="TTER" localSheetId="11" hidden="1">{"'Quadro'!$A$4:$BG$78"}</definedName>
    <definedName name="TTER" localSheetId="10" hidden="1">{"'Quadro'!$A$4:$BG$78"}</definedName>
    <definedName name="TTER" localSheetId="9" hidden="1">{"'Quadro'!$A$4:$BG$78"}</definedName>
    <definedName name="TTER" localSheetId="8" hidden="1">{"'Quadro'!$A$4:$BG$78"}</definedName>
    <definedName name="TTER" localSheetId="7" hidden="1">{"'Quadro'!$A$4:$BG$78"}</definedName>
    <definedName name="TTER" localSheetId="33" hidden="1">{"'Quadro'!$A$4:$BG$78"}</definedName>
    <definedName name="TTER" localSheetId="32" hidden="1">{"'Quadro'!$A$4:$BG$78"}</definedName>
    <definedName name="TTER" localSheetId="31" hidden="1">{"'Quadro'!$A$4:$BG$78"}</definedName>
    <definedName name="TTER" localSheetId="29" hidden="1">{"'Quadro'!$A$4:$BG$78"}</definedName>
    <definedName name="TTER" localSheetId="28" hidden="1">{"'Quadro'!$A$4:$BG$78"}</definedName>
    <definedName name="TTER" localSheetId="27" hidden="1">{"'Quadro'!$A$4:$BG$78"}</definedName>
    <definedName name="TTER" localSheetId="24" hidden="1">{"'Quadro'!$A$4:$BG$78"}</definedName>
    <definedName name="TTER" localSheetId="26" hidden="1">{"'Quadro'!$A$4:$BG$78"}</definedName>
    <definedName name="TTER" localSheetId="23" hidden="1">{"'Quadro'!$A$4:$BG$78"}</definedName>
    <definedName name="TTER" localSheetId="22" hidden="1">{"'Quadro'!$A$4:$BG$78"}</definedName>
    <definedName name="TTER" localSheetId="19" hidden="1">{"'Quadro'!$A$4:$BG$78"}</definedName>
    <definedName name="TTER" localSheetId="21" hidden="1">{"'Quadro'!$A$4:$BG$78"}</definedName>
    <definedName name="TTER" localSheetId="20" hidden="1">{"'Quadro'!$A$4:$BG$78"}</definedName>
    <definedName name="TTER" localSheetId="18" hidden="1">{"'Quadro'!$A$4:$BG$78"}</definedName>
    <definedName name="TTER" localSheetId="17" hidden="1">{"'Quadro'!$A$4:$BG$78"}</definedName>
    <definedName name="TTER" localSheetId="15" hidden="1">{"'Quadro'!$A$4:$BG$78"}</definedName>
    <definedName name="TTER" localSheetId="12" hidden="1">{"'Quadro'!$A$4:$BG$78"}</definedName>
    <definedName name="TTER" localSheetId="38" hidden="1">{"'Quadro'!$A$4:$BG$78"}</definedName>
    <definedName name="TTER" localSheetId="37" hidden="1">{"'Quadro'!$A$4:$BG$78"}</definedName>
    <definedName name="TTER" localSheetId="36" hidden="1">{"'Quadro'!$A$4:$BG$78"}</definedName>
    <definedName name="TTER" localSheetId="34" hidden="1">{"'Quadro'!$A$4:$BG$78"}</definedName>
    <definedName name="TTER" localSheetId="35" hidden="1">{"'Quadro'!$A$4:$BG$78"}</definedName>
    <definedName name="TTER" localSheetId="30" hidden="1">{"'Quadro'!$A$4:$BG$78"}</definedName>
    <definedName name="TTER" hidden="1">{"'Quadro'!$A$4:$BG$78"}</definedName>
    <definedName name="TTLCUSTOSINDIRETOS">#REF!</definedName>
    <definedName name="TTRGHT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T">#REF!</definedName>
    <definedName name="tttt">#REF!</definedName>
    <definedName name="ttttt">#REF!</definedName>
    <definedName name="ttvdwd">#REF!*2*9/1.23</definedName>
    <definedName name="TUBO">#REF!</definedName>
    <definedName name="TUBO_1">#REF!</definedName>
    <definedName name="TUBO_1_2">#REF!</definedName>
    <definedName name="TUBO_1_3">#REF!</definedName>
    <definedName name="TUBO_2">#REF!</definedName>
    <definedName name="TUBO_3">#REF!</definedName>
    <definedName name="TUBO_4">#REF!</definedName>
    <definedName name="Tubos_PRFV">#REF!</definedName>
    <definedName name="Tubulacao">#REF!</definedName>
    <definedName name="TUBULAÇÃO">#REF!</definedName>
    <definedName name="turno">#REF!</definedName>
    <definedName name="twoone">#REF!</definedName>
    <definedName name="twozero">#REF!</definedName>
    <definedName name="TXREMATI">#REF!</definedName>
    <definedName name="tyjtykj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U" localSheetId="25" hidden="1">{"'Quadro'!$A$4:$BG$78"}</definedName>
    <definedName name="TYU" localSheetId="16" hidden="1">{"'Quadro'!$A$4:$BG$78"}</definedName>
    <definedName name="TYU" localSheetId="14" hidden="1">{"'Quadro'!$A$4:$BG$78"}</definedName>
    <definedName name="TYU" localSheetId="13" hidden="1">{"'Quadro'!$A$4:$BG$78"}</definedName>
    <definedName name="TYU" localSheetId="11" hidden="1">{"'Quadro'!$A$4:$BG$78"}</definedName>
    <definedName name="TYU" localSheetId="10" hidden="1">{"'Quadro'!$A$4:$BG$78"}</definedName>
    <definedName name="TYU" localSheetId="9" hidden="1">{"'Quadro'!$A$4:$BG$78"}</definedName>
    <definedName name="TYU" localSheetId="8" hidden="1">{"'Quadro'!$A$4:$BG$78"}</definedName>
    <definedName name="TYU" localSheetId="7" hidden="1">{"'Quadro'!$A$4:$BG$78"}</definedName>
    <definedName name="TYU" localSheetId="33" hidden="1">{"'Quadro'!$A$4:$BG$78"}</definedName>
    <definedName name="TYU" localSheetId="32" hidden="1">{"'Quadro'!$A$4:$BG$78"}</definedName>
    <definedName name="TYU" localSheetId="31" hidden="1">{"'Quadro'!$A$4:$BG$78"}</definedName>
    <definedName name="TYU" localSheetId="29" hidden="1">{"'Quadro'!$A$4:$BG$78"}</definedName>
    <definedName name="TYU" localSheetId="28" hidden="1">{"'Quadro'!$A$4:$BG$78"}</definedName>
    <definedName name="TYU" localSheetId="27" hidden="1">{"'Quadro'!$A$4:$BG$78"}</definedName>
    <definedName name="TYU" localSheetId="24" hidden="1">{"'Quadro'!$A$4:$BG$78"}</definedName>
    <definedName name="TYU" localSheetId="26" hidden="1">{"'Quadro'!$A$4:$BG$78"}</definedName>
    <definedName name="TYU" localSheetId="23" hidden="1">{"'Quadro'!$A$4:$BG$78"}</definedName>
    <definedName name="TYU" localSheetId="22" hidden="1">{"'Quadro'!$A$4:$BG$78"}</definedName>
    <definedName name="TYU" localSheetId="19" hidden="1">{"'Quadro'!$A$4:$BG$78"}</definedName>
    <definedName name="TYU" localSheetId="21" hidden="1">{"'Quadro'!$A$4:$BG$78"}</definedName>
    <definedName name="TYU" localSheetId="20" hidden="1">{"'Quadro'!$A$4:$BG$78"}</definedName>
    <definedName name="TYU" localSheetId="18" hidden="1">{"'Quadro'!$A$4:$BG$78"}</definedName>
    <definedName name="TYU" localSheetId="17" hidden="1">{"'Quadro'!$A$4:$BG$78"}</definedName>
    <definedName name="TYU" localSheetId="15" hidden="1">{"'Quadro'!$A$4:$BG$78"}</definedName>
    <definedName name="TYU" localSheetId="12" hidden="1">{"'Quadro'!$A$4:$BG$78"}</definedName>
    <definedName name="TYU" localSheetId="38" hidden="1">{"'Quadro'!$A$4:$BG$78"}</definedName>
    <definedName name="TYU" localSheetId="37" hidden="1">{"'Quadro'!$A$4:$BG$78"}</definedName>
    <definedName name="TYU" localSheetId="36" hidden="1">{"'Quadro'!$A$4:$BG$78"}</definedName>
    <definedName name="TYU" localSheetId="34" hidden="1">{"'Quadro'!$A$4:$BG$78"}</definedName>
    <definedName name="TYU" localSheetId="35" hidden="1">{"'Quadro'!$A$4:$BG$78"}</definedName>
    <definedName name="TYU" localSheetId="30" hidden="1">{"'Quadro'!$A$4:$BG$78"}</definedName>
    <definedName name="TYU" hidden="1">{"'Quadro'!$A$4:$BG$78"}</definedName>
    <definedName name="TYUIO" localSheetId="25" hidden="1">{#N/A,#N/A,TRUE,"Serviços"}</definedName>
    <definedName name="TYUIO" localSheetId="16" hidden="1">{#N/A,#N/A,TRUE,"Serviços"}</definedName>
    <definedName name="TYUIO" localSheetId="14" hidden="1">{#N/A,#N/A,TRUE,"Serviços"}</definedName>
    <definedName name="TYUIO" localSheetId="13" hidden="1">{#N/A,#N/A,TRUE,"Serviços"}</definedName>
    <definedName name="TYUIO" localSheetId="11" hidden="1">{#N/A,#N/A,TRUE,"Serviços"}</definedName>
    <definedName name="TYUIO" localSheetId="10" hidden="1">{#N/A,#N/A,TRUE,"Serviços"}</definedName>
    <definedName name="TYUIO" localSheetId="9" hidden="1">{#N/A,#N/A,TRUE,"Serviços"}</definedName>
    <definedName name="TYUIO" localSheetId="8" hidden="1">{#N/A,#N/A,TRUE,"Serviços"}</definedName>
    <definedName name="TYUIO" localSheetId="7" hidden="1">{#N/A,#N/A,TRUE,"Serviços"}</definedName>
    <definedName name="TYUIO" localSheetId="33" hidden="1">{#N/A,#N/A,TRUE,"Serviços"}</definedName>
    <definedName name="TYUIO" localSheetId="32" hidden="1">{#N/A,#N/A,TRUE,"Serviços"}</definedName>
    <definedName name="TYUIO" localSheetId="31" hidden="1">{#N/A,#N/A,TRUE,"Serviços"}</definedName>
    <definedName name="TYUIO" localSheetId="29" hidden="1">{#N/A,#N/A,TRUE,"Serviços"}</definedName>
    <definedName name="TYUIO" localSheetId="28" hidden="1">{#N/A,#N/A,TRUE,"Serviços"}</definedName>
    <definedName name="TYUIO" localSheetId="27" hidden="1">{#N/A,#N/A,TRUE,"Serviços"}</definedName>
    <definedName name="TYUIO" localSheetId="24" hidden="1">{#N/A,#N/A,TRUE,"Serviços"}</definedName>
    <definedName name="TYUIO" localSheetId="26" hidden="1">{#N/A,#N/A,TRUE,"Serviços"}</definedName>
    <definedName name="TYUIO" localSheetId="23" hidden="1">{#N/A,#N/A,TRUE,"Serviços"}</definedName>
    <definedName name="TYUIO" localSheetId="22" hidden="1">{#N/A,#N/A,TRUE,"Serviços"}</definedName>
    <definedName name="TYUIO" localSheetId="19" hidden="1">{#N/A,#N/A,TRUE,"Serviços"}</definedName>
    <definedName name="TYUIO" localSheetId="21" hidden="1">{#N/A,#N/A,TRUE,"Serviços"}</definedName>
    <definedName name="TYUIO" localSheetId="20" hidden="1">{#N/A,#N/A,TRUE,"Serviços"}</definedName>
    <definedName name="TYUIO" localSheetId="18" hidden="1">{#N/A,#N/A,TRUE,"Serviços"}</definedName>
    <definedName name="TYUIO" localSheetId="17" hidden="1">{#N/A,#N/A,TRUE,"Serviços"}</definedName>
    <definedName name="TYUIO" localSheetId="15" hidden="1">{#N/A,#N/A,TRUE,"Serviços"}</definedName>
    <definedName name="TYUIO" localSheetId="12" hidden="1">{#N/A,#N/A,TRUE,"Serviços"}</definedName>
    <definedName name="TYUIO" localSheetId="38" hidden="1">{#N/A,#N/A,TRUE,"Serviços"}</definedName>
    <definedName name="TYUIO" localSheetId="37" hidden="1">{#N/A,#N/A,TRUE,"Serviços"}</definedName>
    <definedName name="TYUIO" localSheetId="36" hidden="1">{#N/A,#N/A,TRUE,"Serviços"}</definedName>
    <definedName name="TYUIO" localSheetId="34" hidden="1">{#N/A,#N/A,TRUE,"Serviços"}</definedName>
    <definedName name="TYUIO" localSheetId="35" hidden="1">{#N/A,#N/A,TRUE,"Serviços"}</definedName>
    <definedName name="TYUIO" localSheetId="30" hidden="1">{#N/A,#N/A,TRUE,"Serviços"}</definedName>
    <definedName name="TYUIO" hidden="1">{#N/A,#N/A,TRUE,"Serviços"}</definedName>
    <definedName name="U">#N/A</definedName>
    <definedName name="UGCCATDT">#REF!</definedName>
    <definedName name="U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ÚltimaLinha" localSheetId="4">COUNTIF(#REF!,"&gt;1")+[0]!LinhadeCabeçalho</definedName>
    <definedName name="ÚltimaLinha" localSheetId="5">COUNTIF(#REF!,"&gt;1")+[0]!LinhadeCabeçalho</definedName>
    <definedName name="ÚltimaLinha" localSheetId="2">COUNTIF(#REF!,"&gt;1")+[0]!LinhadeCabeçalho</definedName>
    <definedName name="ÚltimaLinha" localSheetId="25">COUNTIF(#REF!,"&gt;1")+[0]!LinhadeCabeçalho</definedName>
    <definedName name="ÚltimaLinha" localSheetId="16">COUNTIF(#REF!,"&gt;1")+[0]!LinhadeCabeçalho</definedName>
    <definedName name="ÚltimaLinha" localSheetId="14">COUNTIF(#REF!,"&gt;1")+[0]!LinhadeCabeçalho</definedName>
    <definedName name="ÚltimaLinha" localSheetId="13">COUNTIF(#REF!,"&gt;1")+[0]!LinhadeCabeçalho</definedName>
    <definedName name="ÚltimaLinha" localSheetId="11">COUNTIF(#REF!,"&gt;1")+[0]!LinhadeCabeçalho</definedName>
    <definedName name="ÚltimaLinha" localSheetId="10">COUNTIF(#REF!,"&gt;1")+[0]!LinhadeCabeçalho</definedName>
    <definedName name="ÚltimaLinha" localSheetId="9">COUNTIF(#REF!,"&gt;1")+[0]!LinhadeCabeçalho</definedName>
    <definedName name="ÚltimaLinha" localSheetId="8">COUNTIF(#REF!,"&gt;1")+[0]!LinhadeCabeçalho</definedName>
    <definedName name="ÚltimaLinha" localSheetId="7">COUNTIF(#REF!,"&gt;1")+[0]!LinhadeCabeçalho</definedName>
    <definedName name="ÚltimaLinha" localSheetId="33">COUNTIF(#REF!,"&gt;1")+[0]!LinhadeCabeçalho</definedName>
    <definedName name="ÚltimaLinha" localSheetId="32">COUNTIF(#REF!,"&gt;1")+[0]!LinhadeCabeçalho</definedName>
    <definedName name="ÚltimaLinha" localSheetId="31">COUNTIF(#REF!,"&gt;1")+[0]!LinhadeCabeçalho</definedName>
    <definedName name="ÚltimaLinha" localSheetId="29">COUNTIF(#REF!,"&gt;1")+[0]!LinhadeCabeçalho</definedName>
    <definedName name="ÚltimaLinha" localSheetId="28">COUNTIF(#REF!,"&gt;1")+[0]!LinhadeCabeçalho</definedName>
    <definedName name="ÚltimaLinha" localSheetId="27">COUNTIF(#REF!,"&gt;1")+[0]!LinhadeCabeçalho</definedName>
    <definedName name="ÚltimaLinha" localSheetId="24">COUNTIF(#REF!,"&gt;1")+[0]!LinhadeCabeçalho</definedName>
    <definedName name="ÚltimaLinha" localSheetId="26">COUNTIF(#REF!,"&gt;1")+LinhadeCabeçalho</definedName>
    <definedName name="ÚltimaLinha" localSheetId="23">COUNTIF(#REF!,"&gt;1")+[0]!LinhadeCabeçalho</definedName>
    <definedName name="ÚltimaLinha" localSheetId="22">COUNTIF(#REF!,"&gt;1")+[0]!LinhadeCabeçalho</definedName>
    <definedName name="ÚltimaLinha" localSheetId="19">COUNTIF(#REF!,"&gt;1")+[0]!LinhadeCabeçalho</definedName>
    <definedName name="ÚltimaLinha" localSheetId="21">COUNTIF(#REF!,"&gt;1")+[0]!LinhadeCabeçalho</definedName>
    <definedName name="ÚltimaLinha" localSheetId="20">COUNTIF(#REF!,"&gt;1")+[0]!LinhadeCabeçalho</definedName>
    <definedName name="ÚltimaLinha" localSheetId="18">COUNTIF(#REF!,"&gt;1")+[0]!LinhadeCabeçalho</definedName>
    <definedName name="ÚltimaLinha" localSheetId="17">COUNTIF(#REF!,"&gt;1")+[0]!LinhadeCabeçalho</definedName>
    <definedName name="ÚltimaLinha" localSheetId="15">COUNTIF(#REF!,"&gt;1")+[0]!LinhadeCabeçalho</definedName>
    <definedName name="ÚltimaLinha" localSheetId="12">COUNTIF(#REF!,"&gt;1")+[0]!LinhadeCabeçalho</definedName>
    <definedName name="ÚltimaLinha" localSheetId="38">COUNTIF(#REF!,"&gt;1")+[0]!LinhadeCabeçalho</definedName>
    <definedName name="ÚltimaLinha" localSheetId="37">COUNTIF(#REF!,"&gt;1")+[0]!LinhadeCabeçalho</definedName>
    <definedName name="ÚltimaLinha" localSheetId="36">COUNTIF(#REF!,"&gt;1")+[0]!LinhadeCabeçalho</definedName>
    <definedName name="ÚltimaLinha" localSheetId="34">COUNTIF(#REF!,"&gt;1")+[0]!LinhadeCabeçalho</definedName>
    <definedName name="ÚltimaLinha" localSheetId="35">COUNTIF(#REF!,"&gt;1")+[0]!LinhadeCabeçalho</definedName>
    <definedName name="ÚltimaLinha" localSheetId="30">COUNTIF(#REF!,"&gt;1")+[0]!LinhadeCabeçalho</definedName>
    <definedName name="ÚltimaLinha" localSheetId="1">COUNTIF(#REF!,"&gt;1")+LinhadeCabeçalho</definedName>
    <definedName name="ÚltimaLinha">COUNTIF(#REF!,"&gt;1")+LinhadeCabeçalho</definedName>
    <definedName name="um" localSheetId="4" hidden="1">{#N/A,#N/A,FALSE,"Cronograma";#N/A,#N/A,FALSE,"Cronogr. 2"}</definedName>
    <definedName name="um" localSheetId="5" hidden="1">{#N/A,#N/A,FALSE,"Cronograma";#N/A,#N/A,FALSE,"Cronogr. 2"}</definedName>
    <definedName name="um" localSheetId="2" hidden="1">{#N/A,#N/A,FALSE,"Cronograma";#N/A,#N/A,FALSE,"Cronogr. 2"}</definedName>
    <definedName name="um" localSheetId="25" hidden="1">{#N/A,#N/A,FALSE,"Cronograma";#N/A,#N/A,FALSE,"Cronogr. 2"}</definedName>
    <definedName name="um" localSheetId="16" hidden="1">{#N/A,#N/A,FALSE,"Cronograma";#N/A,#N/A,FALSE,"Cronogr. 2"}</definedName>
    <definedName name="um" localSheetId="14" hidden="1">{#N/A,#N/A,FALSE,"Cronograma";#N/A,#N/A,FALSE,"Cronogr. 2"}</definedName>
    <definedName name="um" localSheetId="13" hidden="1">{#N/A,#N/A,FALSE,"Cronograma";#N/A,#N/A,FALSE,"Cronogr. 2"}</definedName>
    <definedName name="um" localSheetId="11" hidden="1">{#N/A,#N/A,FALSE,"Cronograma";#N/A,#N/A,FALSE,"Cronogr. 2"}</definedName>
    <definedName name="um" localSheetId="10" hidden="1">{#N/A,#N/A,FALSE,"Cronograma";#N/A,#N/A,FALSE,"Cronogr. 2"}</definedName>
    <definedName name="um" localSheetId="9" hidden="1">{#N/A,#N/A,FALSE,"Cronograma";#N/A,#N/A,FALSE,"Cronogr. 2"}</definedName>
    <definedName name="um" localSheetId="8" hidden="1">{#N/A,#N/A,FALSE,"Cronograma";#N/A,#N/A,FALSE,"Cronogr. 2"}</definedName>
    <definedName name="um" localSheetId="7" hidden="1">{#N/A,#N/A,FALSE,"Cronograma";#N/A,#N/A,FALSE,"Cronogr. 2"}</definedName>
    <definedName name="um" localSheetId="33" hidden="1">{#N/A,#N/A,FALSE,"Cronograma";#N/A,#N/A,FALSE,"Cronogr. 2"}</definedName>
    <definedName name="um" localSheetId="32" hidden="1">{#N/A,#N/A,FALSE,"Cronograma";#N/A,#N/A,FALSE,"Cronogr. 2"}</definedName>
    <definedName name="um" localSheetId="31" hidden="1">{#N/A,#N/A,FALSE,"Cronograma";#N/A,#N/A,FALSE,"Cronogr. 2"}</definedName>
    <definedName name="um" localSheetId="29" hidden="1">{#N/A,#N/A,FALSE,"Cronograma";#N/A,#N/A,FALSE,"Cronogr. 2"}</definedName>
    <definedName name="um" localSheetId="28" hidden="1">{#N/A,#N/A,FALSE,"Cronograma";#N/A,#N/A,FALSE,"Cronogr. 2"}</definedName>
    <definedName name="um" localSheetId="27" hidden="1">{#N/A,#N/A,FALSE,"Cronograma";#N/A,#N/A,FALSE,"Cronogr. 2"}</definedName>
    <definedName name="um" localSheetId="24" hidden="1">{#N/A,#N/A,FALSE,"Cronograma";#N/A,#N/A,FALSE,"Cronogr. 2"}</definedName>
    <definedName name="um" localSheetId="26" hidden="1">{#N/A,#N/A,FALSE,"Cronograma";#N/A,#N/A,FALSE,"Cronogr. 2"}</definedName>
    <definedName name="um" localSheetId="23" hidden="1">{#N/A,#N/A,FALSE,"Cronograma";#N/A,#N/A,FALSE,"Cronogr. 2"}</definedName>
    <definedName name="um" localSheetId="22" hidden="1">{#N/A,#N/A,FALSE,"Cronograma";#N/A,#N/A,FALSE,"Cronogr. 2"}</definedName>
    <definedName name="um" localSheetId="19" hidden="1">{#N/A,#N/A,FALSE,"Cronograma";#N/A,#N/A,FALSE,"Cronogr. 2"}</definedName>
    <definedName name="um" localSheetId="21" hidden="1">{#N/A,#N/A,FALSE,"Cronograma";#N/A,#N/A,FALSE,"Cronogr. 2"}</definedName>
    <definedName name="um" localSheetId="20" hidden="1">{#N/A,#N/A,FALSE,"Cronograma";#N/A,#N/A,FALSE,"Cronogr. 2"}</definedName>
    <definedName name="um" localSheetId="18" hidden="1">{#N/A,#N/A,FALSE,"Cronograma";#N/A,#N/A,FALSE,"Cronogr. 2"}</definedName>
    <definedName name="um" localSheetId="17" hidden="1">{#N/A,#N/A,FALSE,"Cronograma";#N/A,#N/A,FALSE,"Cronogr. 2"}</definedName>
    <definedName name="um" localSheetId="15" hidden="1">{#N/A,#N/A,FALSE,"Cronograma";#N/A,#N/A,FALSE,"Cronogr. 2"}</definedName>
    <definedName name="um" localSheetId="12" hidden="1">{#N/A,#N/A,FALSE,"Cronograma";#N/A,#N/A,FALSE,"Cronogr. 2"}</definedName>
    <definedName name="um" localSheetId="38" hidden="1">{#N/A,#N/A,FALSE,"Cronograma";#N/A,#N/A,FALSE,"Cronogr. 2"}</definedName>
    <definedName name="um" localSheetId="37" hidden="1">{#N/A,#N/A,FALSE,"Cronograma";#N/A,#N/A,FALSE,"Cronogr. 2"}</definedName>
    <definedName name="um" localSheetId="36" hidden="1">{#N/A,#N/A,FALSE,"Cronograma";#N/A,#N/A,FALSE,"Cronogr. 2"}</definedName>
    <definedName name="um" localSheetId="34" hidden="1">{#N/A,#N/A,FALSE,"Cronograma";#N/A,#N/A,FALSE,"Cronogr. 2"}</definedName>
    <definedName name="um" localSheetId="35" hidden="1">{#N/A,#N/A,FALSE,"Cronograma";#N/A,#N/A,FALSE,"Cronogr. 2"}</definedName>
    <definedName name="um" localSheetId="30" hidden="1">{#N/A,#N/A,FALSE,"Cronograma";#N/A,#N/A,FALSE,"Cronogr. 2"}</definedName>
    <definedName name="um" localSheetId="1" hidden="1">{#N/A,#N/A,FALSE,"Cronograma";#N/A,#N/A,FALSE,"Cronogr. 2"}</definedName>
    <definedName name="um" hidden="1">{#N/A,#N/A,FALSE,"Cronograma";#N/A,#N/A,FALSE,"Cronogr. 2"}</definedName>
    <definedName name="UMT">#REF!</definedName>
    <definedName name="UND">#REF!</definedName>
    <definedName name="UNI">#REF!</definedName>
    <definedName name="UNIDADE">OFFSET(#REF!,0,0,COUNTA(#REF!)-1,1)</definedName>
    <definedName name="UNIDADES">#REF!</definedName>
    <definedName name="UNIFORME">#REF!</definedName>
    <definedName name="UNITALIM">#REF!</definedName>
    <definedName name="UNITAPOIO">#REF!</definedName>
    <definedName name="UNITEPI">#REF!</definedName>
    <definedName name="UNITEQDIV">#REF!</definedName>
    <definedName name="UNITEXAM">#REF!</definedName>
    <definedName name="UNITHE">#REF!</definedName>
    <definedName name="UNITS">#REF!</definedName>
    <definedName name="UNITTRANS">#REF!</definedName>
    <definedName name="uoluyk" localSheetId="25" hidden="1">{#N/A,#N/A,TRUE,"indice";#N/A,#N/A,TRUE,"indicadores";#N/A,#N/A,TRUE,"comentarios"}</definedName>
    <definedName name="uoluyk" localSheetId="16" hidden="1">{#N/A,#N/A,TRUE,"indice";#N/A,#N/A,TRUE,"indicadores";#N/A,#N/A,TRUE,"comentarios"}</definedName>
    <definedName name="uoluyk" localSheetId="14" hidden="1">{#N/A,#N/A,TRUE,"indice";#N/A,#N/A,TRUE,"indicadores";#N/A,#N/A,TRUE,"comentarios"}</definedName>
    <definedName name="uoluyk" localSheetId="13" hidden="1">{#N/A,#N/A,TRUE,"indice";#N/A,#N/A,TRUE,"indicadores";#N/A,#N/A,TRUE,"comentarios"}</definedName>
    <definedName name="uoluyk" localSheetId="11" hidden="1">{#N/A,#N/A,TRUE,"indice";#N/A,#N/A,TRUE,"indicadores";#N/A,#N/A,TRUE,"comentarios"}</definedName>
    <definedName name="uoluyk" localSheetId="10" hidden="1">{#N/A,#N/A,TRUE,"indice";#N/A,#N/A,TRUE,"indicadores";#N/A,#N/A,TRUE,"comentarios"}</definedName>
    <definedName name="uoluyk" localSheetId="9" hidden="1">{#N/A,#N/A,TRUE,"indice";#N/A,#N/A,TRUE,"indicadores";#N/A,#N/A,TRUE,"comentarios"}</definedName>
    <definedName name="uoluyk" localSheetId="8" hidden="1">{#N/A,#N/A,TRUE,"indice";#N/A,#N/A,TRUE,"indicadores";#N/A,#N/A,TRUE,"comentarios"}</definedName>
    <definedName name="uoluyk" localSheetId="7" hidden="1">{#N/A,#N/A,TRUE,"indice";#N/A,#N/A,TRUE,"indicadores";#N/A,#N/A,TRUE,"comentarios"}</definedName>
    <definedName name="uoluyk" localSheetId="33" hidden="1">{#N/A,#N/A,TRUE,"indice";#N/A,#N/A,TRUE,"indicadores";#N/A,#N/A,TRUE,"comentarios"}</definedName>
    <definedName name="uoluyk" localSheetId="32" hidden="1">{#N/A,#N/A,TRUE,"indice";#N/A,#N/A,TRUE,"indicadores";#N/A,#N/A,TRUE,"comentarios"}</definedName>
    <definedName name="uoluyk" localSheetId="31" hidden="1">{#N/A,#N/A,TRUE,"indice";#N/A,#N/A,TRUE,"indicadores";#N/A,#N/A,TRUE,"comentarios"}</definedName>
    <definedName name="uoluyk" localSheetId="29" hidden="1">{#N/A,#N/A,TRUE,"indice";#N/A,#N/A,TRUE,"indicadores";#N/A,#N/A,TRUE,"comentarios"}</definedName>
    <definedName name="uoluyk" localSheetId="28" hidden="1">{#N/A,#N/A,TRUE,"indice";#N/A,#N/A,TRUE,"indicadores";#N/A,#N/A,TRUE,"comentarios"}</definedName>
    <definedName name="uoluyk" localSheetId="27" hidden="1">{#N/A,#N/A,TRUE,"indice";#N/A,#N/A,TRUE,"indicadores";#N/A,#N/A,TRUE,"comentarios"}</definedName>
    <definedName name="uoluyk" localSheetId="24" hidden="1">{#N/A,#N/A,TRUE,"indice";#N/A,#N/A,TRUE,"indicadores";#N/A,#N/A,TRUE,"comentarios"}</definedName>
    <definedName name="uoluyk" localSheetId="26" hidden="1">{#N/A,#N/A,TRUE,"indice";#N/A,#N/A,TRUE,"indicadores";#N/A,#N/A,TRUE,"comentarios"}</definedName>
    <definedName name="uoluyk" localSheetId="23" hidden="1">{#N/A,#N/A,TRUE,"indice";#N/A,#N/A,TRUE,"indicadores";#N/A,#N/A,TRUE,"comentarios"}</definedName>
    <definedName name="uoluyk" localSheetId="22" hidden="1">{#N/A,#N/A,TRUE,"indice";#N/A,#N/A,TRUE,"indicadores";#N/A,#N/A,TRUE,"comentarios"}</definedName>
    <definedName name="uoluyk" localSheetId="19" hidden="1">{#N/A,#N/A,TRUE,"indice";#N/A,#N/A,TRUE,"indicadores";#N/A,#N/A,TRUE,"comentarios"}</definedName>
    <definedName name="uoluyk" localSheetId="21" hidden="1">{#N/A,#N/A,TRUE,"indice";#N/A,#N/A,TRUE,"indicadores";#N/A,#N/A,TRUE,"comentarios"}</definedName>
    <definedName name="uoluyk" localSheetId="20" hidden="1">{#N/A,#N/A,TRUE,"indice";#N/A,#N/A,TRUE,"indicadores";#N/A,#N/A,TRUE,"comentarios"}</definedName>
    <definedName name="uoluyk" localSheetId="18" hidden="1">{#N/A,#N/A,TRUE,"indice";#N/A,#N/A,TRUE,"indicadores";#N/A,#N/A,TRUE,"comentarios"}</definedName>
    <definedName name="uoluyk" localSheetId="17" hidden="1">{#N/A,#N/A,TRUE,"indice";#N/A,#N/A,TRUE,"indicadores";#N/A,#N/A,TRUE,"comentarios"}</definedName>
    <definedName name="uoluyk" localSheetId="15" hidden="1">{#N/A,#N/A,TRUE,"indice";#N/A,#N/A,TRUE,"indicadores";#N/A,#N/A,TRUE,"comentarios"}</definedName>
    <definedName name="uoluyk" localSheetId="12" hidden="1">{#N/A,#N/A,TRUE,"indice";#N/A,#N/A,TRUE,"indicadores";#N/A,#N/A,TRUE,"comentarios"}</definedName>
    <definedName name="uoluyk" localSheetId="38" hidden="1">{#N/A,#N/A,TRUE,"indice";#N/A,#N/A,TRUE,"indicadores";#N/A,#N/A,TRUE,"comentarios"}</definedName>
    <definedName name="uoluyk" localSheetId="37" hidden="1">{#N/A,#N/A,TRUE,"indice";#N/A,#N/A,TRUE,"indicadores";#N/A,#N/A,TRUE,"comentarios"}</definedName>
    <definedName name="uoluyk" localSheetId="36" hidden="1">{#N/A,#N/A,TRUE,"indice";#N/A,#N/A,TRUE,"indicadores";#N/A,#N/A,TRUE,"comentarios"}</definedName>
    <definedName name="uoluyk" localSheetId="34" hidden="1">{#N/A,#N/A,TRUE,"indice";#N/A,#N/A,TRUE,"indicadores";#N/A,#N/A,TRUE,"comentarios"}</definedName>
    <definedName name="uoluyk" localSheetId="35" hidden="1">{#N/A,#N/A,TRUE,"indice";#N/A,#N/A,TRUE,"indicadores";#N/A,#N/A,TRUE,"comentarios"}</definedName>
    <definedName name="uoluyk" localSheetId="30" hidden="1">{#N/A,#N/A,TRUE,"indice";#N/A,#N/A,TRUE,"indicadores";#N/A,#N/A,TRUE,"comentarios"}</definedName>
    <definedName name="uoluyk" hidden="1">{#N/A,#N/A,TRUE,"indice";#N/A,#N/A,TRUE,"indicadores";#N/A,#N/A,TRUE,"comentarios"}</definedName>
    <definedName name="Upvc_2001">#REF!</definedName>
    <definedName name="UPVC_99">#REF!</definedName>
    <definedName name="US">#REF!</definedName>
    <definedName name="USDOLAR">#REF!</definedName>
    <definedName name="usimina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tensílio">#REF!</definedName>
    <definedName name="Utensílios">#REF!</definedName>
    <definedName name="Utensílios1">#REF!</definedName>
    <definedName name="uu" localSheetId="25" hidden="1">{"'REL CUSTODIF'!$B$1:$H$72"}</definedName>
    <definedName name="uu" localSheetId="16" hidden="1">{"'REL CUSTODIF'!$B$1:$H$72"}</definedName>
    <definedName name="uu" localSheetId="14" hidden="1">{"'REL CUSTODIF'!$B$1:$H$72"}</definedName>
    <definedName name="uu" localSheetId="13" hidden="1">{"'REL CUSTODIF'!$B$1:$H$72"}</definedName>
    <definedName name="uu" localSheetId="11" hidden="1">{"'REL CUSTODIF'!$B$1:$H$72"}</definedName>
    <definedName name="uu" localSheetId="10" hidden="1">{"'REL CUSTODIF'!$B$1:$H$72"}</definedName>
    <definedName name="uu" localSheetId="9" hidden="1">{"'REL CUSTODIF'!$B$1:$H$72"}</definedName>
    <definedName name="uu" localSheetId="8" hidden="1">{"'REL CUSTODIF'!$B$1:$H$72"}</definedName>
    <definedName name="uu" localSheetId="7" hidden="1">{"'REL CUSTODIF'!$B$1:$H$72"}</definedName>
    <definedName name="uu" localSheetId="33" hidden="1">{"'REL CUSTODIF'!$B$1:$H$72"}</definedName>
    <definedName name="uu" localSheetId="32" hidden="1">{"'REL CUSTODIF'!$B$1:$H$72"}</definedName>
    <definedName name="uu" localSheetId="31" hidden="1">{"'REL CUSTODIF'!$B$1:$H$72"}</definedName>
    <definedName name="uu" localSheetId="29" hidden="1">{"'REL CUSTODIF'!$B$1:$H$72"}</definedName>
    <definedName name="uu" localSheetId="28" hidden="1">{"'REL CUSTODIF'!$B$1:$H$72"}</definedName>
    <definedName name="uu" localSheetId="27" hidden="1">{"'REL CUSTODIF'!$B$1:$H$72"}</definedName>
    <definedName name="uu" localSheetId="24" hidden="1">{"'REL CUSTODIF'!$B$1:$H$72"}</definedName>
    <definedName name="uu" localSheetId="26" hidden="1">{"'REL CUSTODIF'!$B$1:$H$72"}</definedName>
    <definedName name="uu" localSheetId="23" hidden="1">{"'REL CUSTODIF'!$B$1:$H$72"}</definedName>
    <definedName name="uu" localSheetId="22" hidden="1">{"'REL CUSTODIF'!$B$1:$H$72"}</definedName>
    <definedName name="uu" localSheetId="19" hidden="1">{"'REL CUSTODIF'!$B$1:$H$72"}</definedName>
    <definedName name="uu" localSheetId="21" hidden="1">{"'REL CUSTODIF'!$B$1:$H$72"}</definedName>
    <definedName name="uu" localSheetId="20" hidden="1">{"'REL CUSTODIF'!$B$1:$H$72"}</definedName>
    <definedName name="uu" localSheetId="18" hidden="1">{"'REL CUSTODIF'!$B$1:$H$72"}</definedName>
    <definedName name="uu" localSheetId="17" hidden="1">{"'REL CUSTODIF'!$B$1:$H$72"}</definedName>
    <definedName name="uu" localSheetId="15" hidden="1">{"'REL CUSTODIF'!$B$1:$H$72"}</definedName>
    <definedName name="uu" localSheetId="12" hidden="1">{"'REL CUSTODIF'!$B$1:$H$72"}</definedName>
    <definedName name="uu" localSheetId="38" hidden="1">{"'REL CUSTODIF'!$B$1:$H$72"}</definedName>
    <definedName name="uu" localSheetId="37" hidden="1">{"'REL CUSTODIF'!$B$1:$H$72"}</definedName>
    <definedName name="uu" localSheetId="36" hidden="1">{"'REL CUSTODIF'!$B$1:$H$72"}</definedName>
    <definedName name="uu" localSheetId="34" hidden="1">{"'REL CUSTODIF'!$B$1:$H$72"}</definedName>
    <definedName name="uu" localSheetId="35" hidden="1">{"'REL CUSTODIF'!$B$1:$H$72"}</definedName>
    <definedName name="uu" localSheetId="30" hidden="1">{"'REL CUSTODIF'!$B$1:$H$72"}</definedName>
    <definedName name="uu" hidden="1">{"'REL CUSTODIF'!$B$1:$H$72"}</definedName>
    <definedName name="uuu" localSheetId="25" hidden="1">{#N/A,#N/A,TRUE,"Serviços"}</definedName>
    <definedName name="uuu" localSheetId="16" hidden="1">{#N/A,#N/A,TRUE,"Serviços"}</definedName>
    <definedName name="uuu" localSheetId="14" hidden="1">{#N/A,#N/A,TRUE,"Serviços"}</definedName>
    <definedName name="uuu" localSheetId="13" hidden="1">{#N/A,#N/A,TRUE,"Serviços"}</definedName>
    <definedName name="uuu" localSheetId="11" hidden="1">{#N/A,#N/A,TRUE,"Serviços"}</definedName>
    <definedName name="uuu" localSheetId="10" hidden="1">{#N/A,#N/A,TRUE,"Serviços"}</definedName>
    <definedName name="uuu" localSheetId="9" hidden="1">{#N/A,#N/A,TRUE,"Serviços"}</definedName>
    <definedName name="uuu" localSheetId="8" hidden="1">{#N/A,#N/A,TRUE,"Serviços"}</definedName>
    <definedName name="uuu" localSheetId="7" hidden="1">{#N/A,#N/A,TRUE,"Serviços"}</definedName>
    <definedName name="uuu" localSheetId="33" hidden="1">{#N/A,#N/A,TRUE,"Serviços"}</definedName>
    <definedName name="uuu" localSheetId="32" hidden="1">{#N/A,#N/A,TRUE,"Serviços"}</definedName>
    <definedName name="uuu" localSheetId="31" hidden="1">{#N/A,#N/A,TRUE,"Serviços"}</definedName>
    <definedName name="uuu" localSheetId="29" hidden="1">{#N/A,#N/A,TRUE,"Serviços"}</definedName>
    <definedName name="uuu" localSheetId="28" hidden="1">{#N/A,#N/A,TRUE,"Serviços"}</definedName>
    <definedName name="uuu" localSheetId="27" hidden="1">{#N/A,#N/A,TRUE,"Serviços"}</definedName>
    <definedName name="uuu" localSheetId="24" hidden="1">{#N/A,#N/A,TRUE,"Serviços"}</definedName>
    <definedName name="uuu" localSheetId="26" hidden="1">{#N/A,#N/A,TRUE,"Serviços"}</definedName>
    <definedName name="uuu" localSheetId="23" hidden="1">{#N/A,#N/A,TRUE,"Serviços"}</definedName>
    <definedName name="uuu" localSheetId="22" hidden="1">{#N/A,#N/A,TRUE,"Serviços"}</definedName>
    <definedName name="uuu" localSheetId="19" hidden="1">{#N/A,#N/A,TRUE,"Serviços"}</definedName>
    <definedName name="uuu" localSheetId="21" hidden="1">{#N/A,#N/A,TRUE,"Serviços"}</definedName>
    <definedName name="uuu" localSheetId="20" hidden="1">{#N/A,#N/A,TRUE,"Serviços"}</definedName>
    <definedName name="uuu" localSheetId="18" hidden="1">{#N/A,#N/A,TRUE,"Serviços"}</definedName>
    <definedName name="uuu" localSheetId="17" hidden="1">{#N/A,#N/A,TRUE,"Serviços"}</definedName>
    <definedName name="uuu" localSheetId="15" hidden="1">{#N/A,#N/A,TRUE,"Serviços"}</definedName>
    <definedName name="uuu" localSheetId="12" hidden="1">{#N/A,#N/A,TRUE,"Serviços"}</definedName>
    <definedName name="uuu" localSheetId="38" hidden="1">{#N/A,#N/A,TRUE,"Serviços"}</definedName>
    <definedName name="uuu" localSheetId="37" hidden="1">{#N/A,#N/A,TRUE,"Serviços"}</definedName>
    <definedName name="uuu" localSheetId="36" hidden="1">{#N/A,#N/A,TRUE,"Serviços"}</definedName>
    <definedName name="uuu" localSheetId="34" hidden="1">{#N/A,#N/A,TRUE,"Serviços"}</definedName>
    <definedName name="uuu" localSheetId="35" hidden="1">{#N/A,#N/A,TRUE,"Serviços"}</definedName>
    <definedName name="uuu" localSheetId="30" hidden="1">{#N/A,#N/A,TRUE,"Serviços"}</definedName>
    <definedName name="uuu" hidden="1">{#N/A,#N/A,TRUE,"Serviços"}</definedName>
    <definedName name="UUUUUUU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localSheetId="25" hidden="1">{#N/A,#N/A,FALSE,"PCOL"}</definedName>
    <definedName name="v" localSheetId="16" hidden="1">{#N/A,#N/A,FALSE,"PCOL"}</definedName>
    <definedName name="v" localSheetId="14" hidden="1">{#N/A,#N/A,FALSE,"PCOL"}</definedName>
    <definedName name="v" localSheetId="13" hidden="1">{#N/A,#N/A,FALSE,"PCOL"}</definedName>
    <definedName name="v" localSheetId="11" hidden="1">{#N/A,#N/A,FALSE,"PCOL"}</definedName>
    <definedName name="v" localSheetId="10" hidden="1">{#N/A,#N/A,FALSE,"PCOL"}</definedName>
    <definedName name="v" localSheetId="9" hidden="1">{#N/A,#N/A,FALSE,"PCOL"}</definedName>
    <definedName name="v" localSheetId="8" hidden="1">{#N/A,#N/A,FALSE,"PCOL"}</definedName>
    <definedName name="v" localSheetId="7" hidden="1">{#N/A,#N/A,FALSE,"PCOL"}</definedName>
    <definedName name="v" localSheetId="33" hidden="1">{#N/A,#N/A,FALSE,"PCOL"}</definedName>
    <definedName name="v" localSheetId="32" hidden="1">{#N/A,#N/A,FALSE,"PCOL"}</definedName>
    <definedName name="v" localSheetId="31" hidden="1">{#N/A,#N/A,FALSE,"PCOL"}</definedName>
    <definedName name="v" localSheetId="29" hidden="1">{#N/A,#N/A,FALSE,"PCOL"}</definedName>
    <definedName name="v" localSheetId="28" hidden="1">{#N/A,#N/A,FALSE,"PCOL"}</definedName>
    <definedName name="v" localSheetId="27" hidden="1">{#N/A,#N/A,FALSE,"PCOL"}</definedName>
    <definedName name="v" localSheetId="24" hidden="1">{#N/A,#N/A,FALSE,"PCOL"}</definedName>
    <definedName name="v" localSheetId="26" hidden="1">{#N/A,#N/A,FALSE,"PCOL"}</definedName>
    <definedName name="v" localSheetId="23" hidden="1">{#N/A,#N/A,FALSE,"PCOL"}</definedName>
    <definedName name="v" localSheetId="22" hidden="1">{#N/A,#N/A,FALSE,"PCOL"}</definedName>
    <definedName name="v" localSheetId="19" hidden="1">{#N/A,#N/A,FALSE,"PCOL"}</definedName>
    <definedName name="v" localSheetId="21" hidden="1">{#N/A,#N/A,FALSE,"PCOL"}</definedName>
    <definedName name="v" localSheetId="20" hidden="1">{#N/A,#N/A,FALSE,"PCOL"}</definedName>
    <definedName name="v" localSheetId="18" hidden="1">{#N/A,#N/A,FALSE,"PCOL"}</definedName>
    <definedName name="v" localSheetId="17" hidden="1">{#N/A,#N/A,FALSE,"PCOL"}</definedName>
    <definedName name="v" localSheetId="15" hidden="1">{#N/A,#N/A,FALSE,"PCOL"}</definedName>
    <definedName name="v" localSheetId="12" hidden="1">{#N/A,#N/A,FALSE,"PCOL"}</definedName>
    <definedName name="v" localSheetId="38" hidden="1">{#N/A,#N/A,FALSE,"PCOL"}</definedName>
    <definedName name="v" localSheetId="37" hidden="1">{#N/A,#N/A,FALSE,"PCOL"}</definedName>
    <definedName name="v" localSheetId="36" hidden="1">{#N/A,#N/A,FALSE,"PCOL"}</definedName>
    <definedName name="v" localSheetId="34" hidden="1">{#N/A,#N/A,FALSE,"PCOL"}</definedName>
    <definedName name="v" localSheetId="35" hidden="1">{#N/A,#N/A,FALSE,"PCOL"}</definedName>
    <definedName name="v" localSheetId="30" hidden="1">{#N/A,#N/A,FALSE,"PCOL"}</definedName>
    <definedName name="v" localSheetId="1">#REF!</definedName>
    <definedName name="v" hidden="1">{#N/A,#N/A,FALSE,"PCOL"}</definedName>
    <definedName name="VA">#REF!</definedName>
    <definedName name="VADSV" localSheetId="25" hidden="1">{"'REL CUSTODIF'!$B$1:$H$72"}</definedName>
    <definedName name="VADSV" localSheetId="16" hidden="1">{"'REL CUSTODIF'!$B$1:$H$72"}</definedName>
    <definedName name="VADSV" localSheetId="14" hidden="1">{"'REL CUSTODIF'!$B$1:$H$72"}</definedName>
    <definedName name="VADSV" localSheetId="13" hidden="1">{"'REL CUSTODIF'!$B$1:$H$72"}</definedName>
    <definedName name="VADSV" localSheetId="11" hidden="1">{"'REL CUSTODIF'!$B$1:$H$72"}</definedName>
    <definedName name="VADSV" localSheetId="10" hidden="1">{"'REL CUSTODIF'!$B$1:$H$72"}</definedName>
    <definedName name="VADSV" localSheetId="9" hidden="1">{"'REL CUSTODIF'!$B$1:$H$72"}</definedName>
    <definedName name="VADSV" localSheetId="8" hidden="1">{"'REL CUSTODIF'!$B$1:$H$72"}</definedName>
    <definedName name="VADSV" localSheetId="7" hidden="1">{"'REL CUSTODIF'!$B$1:$H$72"}</definedName>
    <definedName name="VADSV" localSheetId="33" hidden="1">{"'REL CUSTODIF'!$B$1:$H$72"}</definedName>
    <definedName name="VADSV" localSheetId="32" hidden="1">{"'REL CUSTODIF'!$B$1:$H$72"}</definedName>
    <definedName name="VADSV" localSheetId="31" hidden="1">{"'REL CUSTODIF'!$B$1:$H$72"}</definedName>
    <definedName name="VADSV" localSheetId="29" hidden="1">{"'REL CUSTODIF'!$B$1:$H$72"}</definedName>
    <definedName name="VADSV" localSheetId="28" hidden="1">{"'REL CUSTODIF'!$B$1:$H$72"}</definedName>
    <definedName name="VADSV" localSheetId="27" hidden="1">{"'REL CUSTODIF'!$B$1:$H$72"}</definedName>
    <definedName name="VADSV" localSheetId="24" hidden="1">{"'REL CUSTODIF'!$B$1:$H$72"}</definedName>
    <definedName name="VADSV" localSheetId="26" hidden="1">{"'REL CUSTODIF'!$B$1:$H$72"}</definedName>
    <definedName name="VADSV" localSheetId="23" hidden="1">{"'REL CUSTODIF'!$B$1:$H$72"}</definedName>
    <definedName name="VADSV" localSheetId="22" hidden="1">{"'REL CUSTODIF'!$B$1:$H$72"}</definedName>
    <definedName name="VADSV" localSheetId="19" hidden="1">{"'REL CUSTODIF'!$B$1:$H$72"}</definedName>
    <definedName name="VADSV" localSheetId="21" hidden="1">{"'REL CUSTODIF'!$B$1:$H$72"}</definedName>
    <definedName name="VADSV" localSheetId="20" hidden="1">{"'REL CUSTODIF'!$B$1:$H$72"}</definedName>
    <definedName name="VADSV" localSheetId="18" hidden="1">{"'REL CUSTODIF'!$B$1:$H$72"}</definedName>
    <definedName name="VADSV" localSheetId="17" hidden="1">{"'REL CUSTODIF'!$B$1:$H$72"}</definedName>
    <definedName name="VADSV" localSheetId="15" hidden="1">{"'REL CUSTODIF'!$B$1:$H$72"}</definedName>
    <definedName name="VADSV" localSheetId="12" hidden="1">{"'REL CUSTODIF'!$B$1:$H$72"}</definedName>
    <definedName name="VADSV" localSheetId="38" hidden="1">{"'REL CUSTODIF'!$B$1:$H$72"}</definedName>
    <definedName name="VADSV" localSheetId="37" hidden="1">{"'REL CUSTODIF'!$B$1:$H$72"}</definedName>
    <definedName name="VADSV" localSheetId="36" hidden="1">{"'REL CUSTODIF'!$B$1:$H$72"}</definedName>
    <definedName name="VADSV" localSheetId="34" hidden="1">{"'REL CUSTODIF'!$B$1:$H$72"}</definedName>
    <definedName name="VADSV" localSheetId="35" hidden="1">{"'REL CUSTODIF'!$B$1:$H$72"}</definedName>
    <definedName name="VADSV" localSheetId="30" hidden="1">{"'REL CUSTODIF'!$B$1:$H$72"}</definedName>
    <definedName name="VADSV" hidden="1">{"'REL CUSTODIF'!$B$1:$H$72"}</definedName>
    <definedName name="ValAAn">#REF!</definedName>
    <definedName name="ValAAnrl">#REF!</definedName>
    <definedName name="ValAcu">#REF!</definedName>
    <definedName name="ValAcurl">#REF!</definedName>
    <definedName name="Valchv">#REF!</definedName>
    <definedName name="Valchvrl">#REF!</definedName>
    <definedName name="VALE">#REF!</definedName>
    <definedName name="VALHH">#N/A</definedName>
    <definedName name="VALHH1">#N/A</definedName>
    <definedName name="VALHH2">#N/A</definedName>
    <definedName name="VALHH3">#N/A</definedName>
    <definedName name="VALHH4">#N/A</definedName>
    <definedName name="VALHHGER">#N/A</definedName>
    <definedName name="Validade">#REF!</definedName>
    <definedName name="VALIDFORMAT">#REF!</definedName>
    <definedName name="Valmes">#REF!</definedName>
    <definedName name="ValMesRL">#REF!</definedName>
    <definedName name="ValMesUS">#REF!</definedName>
    <definedName name="Valor">#REF!</definedName>
    <definedName name="VALORALIM">#REF!</definedName>
    <definedName name="VALORAPOIO">#REF!</definedName>
    <definedName name="VALORBDI">#REF!</definedName>
    <definedName name="valorcant">#REF!</definedName>
    <definedName name="VALORCUSTO">#REF!</definedName>
    <definedName name="ValordoEmpréstimo">#REF!</definedName>
    <definedName name="ValordoImóvel">#REF!</definedName>
    <definedName name="ValordoIPTU">#REF!</definedName>
    <definedName name="VALOREPI">#REF!</definedName>
    <definedName name="VALOREQDIV">#REF!</definedName>
    <definedName name="VALOREQESP">#REF!</definedName>
    <definedName name="VALORES_VALORES_Listar">#REF!</definedName>
    <definedName name="ValoresInseridos" localSheetId="4">IF([0]!ValordoEmpréstimo*[0]!TaxadeJuros*[0]!DuraçãodoEmpréstimo*[0]!IníciodoEmpréstimo*[0]!TaxadoIPTU*[0]!ValordoIPTU*[0]!TaxaPMI*[0]!ValorPMI&gt;0,1,0)</definedName>
    <definedName name="ValoresInseridos" localSheetId="5">IF([0]!ValordoEmpréstimo*[0]!TaxadeJuros*[0]!DuraçãodoEmpréstimo*[0]!IníciodoEmpréstimo*[0]!TaxadoIPTU*[0]!ValordoIPTU*[0]!TaxaPMI*[0]!ValorPMI&gt;0,1,0)</definedName>
    <definedName name="ValoresInseridos" localSheetId="2">IF([0]!ValordoEmpréstimo*[0]!TaxadeJuros*[0]!DuraçãodoEmpréstimo*[0]!IníciodoEmpréstimo*[0]!TaxadoIPTU*[0]!ValordoIPTU*[0]!TaxaPMI*[0]!ValorPMI&gt;0,1,0)</definedName>
    <definedName name="ValoresInseridos" localSheetId="25">IF([0]!ValordoEmpréstimo*[0]!TaxadeJuros*[0]!DuraçãodoEmpréstimo*[0]!IníciodoEmpréstimo*[0]!TaxadoIPTU*[0]!ValordoIPTU*[0]!TaxaPMI*[0]!ValorPMI&gt;0,1,0)</definedName>
    <definedName name="ValoresInseridos" localSheetId="16">IF([0]!ValordoEmpréstimo*[0]!TaxadeJuros*[0]!DuraçãodoEmpréstimo*[0]!IníciodoEmpréstimo*[0]!TaxadoIPTU*[0]!ValordoIPTU*[0]!TaxaPMI*[0]!ValorPMI&gt;0,1,0)</definedName>
    <definedName name="ValoresInseridos" localSheetId="14">IF([0]!ValordoEmpréstimo*[0]!TaxadeJuros*[0]!DuraçãodoEmpréstimo*[0]!IníciodoEmpréstimo*[0]!TaxadoIPTU*[0]!ValordoIPTU*[0]!TaxaPMI*[0]!ValorPMI&gt;0,1,0)</definedName>
    <definedName name="ValoresInseridos" localSheetId="13">IF([0]!ValordoEmpréstimo*[0]!TaxadeJuros*[0]!DuraçãodoEmpréstimo*[0]!IníciodoEmpréstimo*[0]!TaxadoIPTU*[0]!ValordoIPTU*[0]!TaxaPMI*[0]!ValorPMI&gt;0,1,0)</definedName>
    <definedName name="ValoresInseridos" localSheetId="11">IF([0]!ValordoEmpréstimo*[0]!TaxadeJuros*[0]!DuraçãodoEmpréstimo*[0]!IníciodoEmpréstimo*[0]!TaxadoIPTU*[0]!ValordoIPTU*[0]!TaxaPMI*[0]!ValorPMI&gt;0,1,0)</definedName>
    <definedName name="ValoresInseridos" localSheetId="10">IF([0]!ValordoEmpréstimo*[0]!TaxadeJuros*[0]!DuraçãodoEmpréstimo*[0]!IníciodoEmpréstimo*[0]!TaxadoIPTU*[0]!ValordoIPTU*[0]!TaxaPMI*[0]!ValorPMI&gt;0,1,0)</definedName>
    <definedName name="ValoresInseridos" localSheetId="9">IF([0]!ValordoEmpréstimo*[0]!TaxadeJuros*[0]!DuraçãodoEmpréstimo*[0]!IníciodoEmpréstimo*[0]!TaxadoIPTU*[0]!ValordoIPTU*[0]!TaxaPMI*[0]!ValorPMI&gt;0,1,0)</definedName>
    <definedName name="ValoresInseridos" localSheetId="8">IF([0]!ValordoEmpréstimo*[0]!TaxadeJuros*[0]!DuraçãodoEmpréstimo*[0]!IníciodoEmpréstimo*[0]!TaxadoIPTU*[0]!ValordoIPTU*[0]!TaxaPMI*[0]!ValorPMI&gt;0,1,0)</definedName>
    <definedName name="ValoresInseridos" localSheetId="7">IF([0]!ValordoEmpréstimo*[0]!TaxadeJuros*[0]!DuraçãodoEmpréstimo*[0]!IníciodoEmpréstimo*[0]!TaxadoIPTU*[0]!ValordoIPTU*[0]!TaxaPMI*[0]!ValorPMI&gt;0,1,0)</definedName>
    <definedName name="ValoresInseridos" localSheetId="33">IF([0]!ValordoEmpréstimo*[0]!TaxadeJuros*[0]!DuraçãodoEmpréstimo*[0]!IníciodoEmpréstimo*[0]!TaxadoIPTU*[0]!ValordoIPTU*[0]!TaxaPMI*[0]!ValorPMI&gt;0,1,0)</definedName>
    <definedName name="ValoresInseridos" localSheetId="32">IF([0]!ValordoEmpréstimo*[0]!TaxadeJuros*[0]!DuraçãodoEmpréstimo*[0]!IníciodoEmpréstimo*[0]!TaxadoIPTU*[0]!ValordoIPTU*[0]!TaxaPMI*[0]!ValorPMI&gt;0,1,0)</definedName>
    <definedName name="ValoresInseridos" localSheetId="31">IF([0]!ValordoEmpréstimo*[0]!TaxadeJuros*[0]!DuraçãodoEmpréstimo*[0]!IníciodoEmpréstimo*[0]!TaxadoIPTU*[0]!ValordoIPTU*[0]!TaxaPMI*[0]!ValorPMI&gt;0,1,0)</definedName>
    <definedName name="ValoresInseridos" localSheetId="29">IF([0]!ValordoEmpréstimo*[0]!TaxadeJuros*[0]!DuraçãodoEmpréstimo*[0]!IníciodoEmpréstimo*[0]!TaxadoIPTU*[0]!ValordoIPTU*[0]!TaxaPMI*[0]!ValorPMI&gt;0,1,0)</definedName>
    <definedName name="ValoresInseridos" localSheetId="28">IF([0]!ValordoEmpréstimo*[0]!TaxadeJuros*[0]!DuraçãodoEmpréstimo*[0]!IníciodoEmpréstimo*[0]!TaxadoIPTU*[0]!ValordoIPTU*[0]!TaxaPMI*[0]!ValorPMI&gt;0,1,0)</definedName>
    <definedName name="ValoresInseridos" localSheetId="27">IF([0]!ValordoEmpréstimo*[0]!TaxadeJuros*[0]!DuraçãodoEmpréstimo*[0]!IníciodoEmpréstimo*[0]!TaxadoIPTU*[0]!ValordoIPTU*[0]!TaxaPMI*[0]!ValorPMI&gt;0,1,0)</definedName>
    <definedName name="ValoresInseridos" localSheetId="24">IF([0]!ValordoEmpréstimo*[0]!TaxadeJuros*[0]!DuraçãodoEmpréstimo*[0]!IníciodoEmpréstimo*[0]!TaxadoIPTU*[0]!ValordoIPTU*[0]!TaxaPMI*[0]!ValorPMI&gt;0,1,0)</definedName>
    <definedName name="ValoresInseridos" localSheetId="26">IF(ValordoEmpréstimo*TaxadeJuros*DuraçãodoEmpréstimo*IníciodoEmpréstimo*TaxadoIPTU*ValordoIPTU*TaxaPMI*ValorPMI&gt;0,1,0)</definedName>
    <definedName name="ValoresInseridos" localSheetId="23">IF([0]!ValordoEmpréstimo*[0]!TaxadeJuros*[0]!DuraçãodoEmpréstimo*[0]!IníciodoEmpréstimo*[0]!TaxadoIPTU*[0]!ValordoIPTU*[0]!TaxaPMI*[0]!ValorPMI&gt;0,1,0)</definedName>
    <definedName name="ValoresInseridos" localSheetId="22">IF([0]!ValordoEmpréstimo*[0]!TaxadeJuros*[0]!DuraçãodoEmpréstimo*[0]!IníciodoEmpréstimo*[0]!TaxadoIPTU*[0]!ValordoIPTU*[0]!TaxaPMI*[0]!ValorPMI&gt;0,1,0)</definedName>
    <definedName name="ValoresInseridos" localSheetId="19">IF([0]!ValordoEmpréstimo*[0]!TaxadeJuros*[0]!DuraçãodoEmpréstimo*[0]!IníciodoEmpréstimo*[0]!TaxadoIPTU*[0]!ValordoIPTU*[0]!TaxaPMI*[0]!ValorPMI&gt;0,1,0)</definedName>
    <definedName name="ValoresInseridos" localSheetId="21">IF([0]!ValordoEmpréstimo*[0]!TaxadeJuros*[0]!DuraçãodoEmpréstimo*[0]!IníciodoEmpréstimo*[0]!TaxadoIPTU*[0]!ValordoIPTU*[0]!TaxaPMI*[0]!ValorPMI&gt;0,1,0)</definedName>
    <definedName name="ValoresInseridos" localSheetId="20">IF([0]!ValordoEmpréstimo*[0]!TaxadeJuros*[0]!DuraçãodoEmpréstimo*[0]!IníciodoEmpréstimo*[0]!TaxadoIPTU*[0]!ValordoIPTU*[0]!TaxaPMI*[0]!ValorPMI&gt;0,1,0)</definedName>
    <definedName name="ValoresInseridos" localSheetId="18">IF([0]!ValordoEmpréstimo*[0]!TaxadeJuros*[0]!DuraçãodoEmpréstimo*[0]!IníciodoEmpréstimo*[0]!TaxadoIPTU*[0]!ValordoIPTU*[0]!TaxaPMI*[0]!ValorPMI&gt;0,1,0)</definedName>
    <definedName name="ValoresInseridos" localSheetId="17">IF([0]!ValordoEmpréstimo*[0]!TaxadeJuros*[0]!DuraçãodoEmpréstimo*[0]!IníciodoEmpréstimo*[0]!TaxadoIPTU*[0]!ValordoIPTU*[0]!TaxaPMI*[0]!ValorPMI&gt;0,1,0)</definedName>
    <definedName name="ValoresInseridos" localSheetId="15">IF([0]!ValordoEmpréstimo*[0]!TaxadeJuros*[0]!DuraçãodoEmpréstimo*[0]!IníciodoEmpréstimo*[0]!TaxadoIPTU*[0]!ValordoIPTU*[0]!TaxaPMI*[0]!ValorPMI&gt;0,1,0)</definedName>
    <definedName name="ValoresInseridos" localSheetId="12">IF([0]!ValordoEmpréstimo*[0]!TaxadeJuros*[0]!DuraçãodoEmpréstimo*[0]!IníciodoEmpréstimo*[0]!TaxadoIPTU*[0]!ValordoIPTU*[0]!TaxaPMI*[0]!ValorPMI&gt;0,1,0)</definedName>
    <definedName name="ValoresInseridos" localSheetId="38">IF([0]!ValordoEmpréstimo*[0]!TaxadeJuros*[0]!DuraçãodoEmpréstimo*[0]!IníciodoEmpréstimo*[0]!TaxadoIPTU*[0]!ValordoIPTU*[0]!TaxaPMI*[0]!ValorPMI&gt;0,1,0)</definedName>
    <definedName name="ValoresInseridos" localSheetId="37">IF([0]!ValordoEmpréstimo*[0]!TaxadeJuros*[0]!DuraçãodoEmpréstimo*[0]!IníciodoEmpréstimo*[0]!TaxadoIPTU*[0]!ValordoIPTU*[0]!TaxaPMI*[0]!ValorPMI&gt;0,1,0)</definedName>
    <definedName name="ValoresInseridos" localSheetId="36">IF([0]!ValordoEmpréstimo*[0]!TaxadeJuros*[0]!DuraçãodoEmpréstimo*[0]!IníciodoEmpréstimo*[0]!TaxadoIPTU*[0]!ValordoIPTU*[0]!TaxaPMI*[0]!ValorPMI&gt;0,1,0)</definedName>
    <definedName name="ValoresInseridos" localSheetId="34">IF([0]!ValordoEmpréstimo*[0]!TaxadeJuros*[0]!DuraçãodoEmpréstimo*[0]!IníciodoEmpréstimo*[0]!TaxadoIPTU*[0]!ValordoIPTU*[0]!TaxaPMI*[0]!ValorPMI&gt;0,1,0)</definedName>
    <definedName name="ValoresInseridos" localSheetId="35">IF([0]!ValordoEmpréstimo*[0]!TaxadeJuros*[0]!DuraçãodoEmpréstimo*[0]!IníciodoEmpréstimo*[0]!TaxadoIPTU*[0]!ValordoIPTU*[0]!TaxaPMI*[0]!ValorPMI&gt;0,1,0)</definedName>
    <definedName name="ValoresInseridos" localSheetId="30">IF([0]!ValordoEmpréstimo*[0]!TaxadeJuros*[0]!DuraçãodoEmpréstimo*[0]!IníciodoEmpréstimo*[0]!TaxadoIPTU*[0]!ValordoIPTU*[0]!TaxaPMI*[0]!ValorPMI&gt;0,1,0)</definedName>
    <definedName name="ValoresInseridos" localSheetId="1">IF(ValordoEmpréstimo*TaxadeJuros*DuraçãodoEmpréstimo*IníciodoEmpréstimo*TaxadoIPTU*ValordoIPTU*TaxaPMI*ValorPMI&gt;0,1,0)</definedName>
    <definedName name="ValoresInseridos">IF(ValordoEmpréstimo*TaxadeJuros*DuraçãodoEmpréstimo*IníciodoEmpréstimo*TaxadoIPTU*ValordoIPTU*TaxaPMI*ValorPMI&gt;0,1,0)</definedName>
    <definedName name="VALORESTABDIV">#REF!</definedName>
    <definedName name="VALOREXAM">#REF!</definedName>
    <definedName name="VALORFEC">#REF!</definedName>
    <definedName name="VALORHORASEXTRA">#REF!</definedName>
    <definedName name="VALORMATCO">#REF!</definedName>
    <definedName name="VALORMATPE">#REF!</definedName>
    <definedName name="VALORMOD">#REF!</definedName>
    <definedName name="ValorPMI">#REF!</definedName>
    <definedName name="VALORSUB">#REF!</definedName>
    <definedName name="VALORTRANS">#REF!</definedName>
    <definedName name="VALSUBEMP">#REF!</definedName>
    <definedName name="Válvula_agulha">[21]FL.03!$BE$158:$BE$160</definedName>
    <definedName name="Válvula_reguladora">[21]FL.03!$BE$154:$BE$156</definedName>
    <definedName name="VARIAVELGRUPO">"-"</definedName>
    <definedName name="VAZAO">#REF!</definedName>
    <definedName name="VB">#REF!</definedName>
    <definedName name="vbvhvghfgf">#REF!</definedName>
    <definedName name="VC">#REF!</definedName>
    <definedName name="VEÍCULOS">#REF!</definedName>
    <definedName name="VENDA">#REF!</definedName>
    <definedName name="VENDA___0">#REF!</definedName>
    <definedName name="Verba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bração">[21]FL.03!$BE$47:$BE$49</definedName>
    <definedName name="VLimit">#REF!</definedName>
    <definedName name="VOL_ACUM">#REF!</definedName>
    <definedName name="Volaan">#REF!</definedName>
    <definedName name="Volacu">#REF!</definedName>
    <definedName name="VolFAT">#REF!</definedName>
    <definedName name="Volmes">#REF!</definedName>
    <definedName name="VOLUME">#REF!</definedName>
    <definedName name="vp" localSheetId="25" hidden="1">{"'Quadro'!$A$4:$BG$78"}</definedName>
    <definedName name="vp" localSheetId="16" hidden="1">{"'Quadro'!$A$4:$BG$78"}</definedName>
    <definedName name="vp" localSheetId="14" hidden="1">{"'Quadro'!$A$4:$BG$78"}</definedName>
    <definedName name="vp" localSheetId="13" hidden="1">{"'Quadro'!$A$4:$BG$78"}</definedName>
    <definedName name="vp" localSheetId="11" hidden="1">{"'Quadro'!$A$4:$BG$78"}</definedName>
    <definedName name="vp" localSheetId="10" hidden="1">{"'Quadro'!$A$4:$BG$78"}</definedName>
    <definedName name="vp" localSheetId="9" hidden="1">{"'Quadro'!$A$4:$BG$78"}</definedName>
    <definedName name="vp" localSheetId="8" hidden="1">{"'Quadro'!$A$4:$BG$78"}</definedName>
    <definedName name="vp" localSheetId="7" hidden="1">{"'Quadro'!$A$4:$BG$78"}</definedName>
    <definedName name="vp" localSheetId="33" hidden="1">{"'Quadro'!$A$4:$BG$78"}</definedName>
    <definedName name="vp" localSheetId="32" hidden="1">{"'Quadro'!$A$4:$BG$78"}</definedName>
    <definedName name="vp" localSheetId="31" hidden="1">{"'Quadro'!$A$4:$BG$78"}</definedName>
    <definedName name="vp" localSheetId="29" hidden="1">{"'Quadro'!$A$4:$BG$78"}</definedName>
    <definedName name="vp" localSheetId="28" hidden="1">{"'Quadro'!$A$4:$BG$78"}</definedName>
    <definedName name="vp" localSheetId="27" hidden="1">{"'Quadro'!$A$4:$BG$78"}</definedName>
    <definedName name="vp" localSheetId="24" hidden="1">{"'Quadro'!$A$4:$BG$78"}</definedName>
    <definedName name="vp" localSheetId="26" hidden="1">{"'Quadro'!$A$4:$BG$78"}</definedName>
    <definedName name="vp" localSheetId="23" hidden="1">{"'Quadro'!$A$4:$BG$78"}</definedName>
    <definedName name="vp" localSheetId="22" hidden="1">{"'Quadro'!$A$4:$BG$78"}</definedName>
    <definedName name="vp" localSheetId="19" hidden="1">{"'Quadro'!$A$4:$BG$78"}</definedName>
    <definedName name="vp" localSheetId="21" hidden="1">{"'Quadro'!$A$4:$BG$78"}</definedName>
    <definedName name="vp" localSheetId="20" hidden="1">{"'Quadro'!$A$4:$BG$78"}</definedName>
    <definedName name="vp" localSheetId="18" hidden="1">{"'Quadro'!$A$4:$BG$78"}</definedName>
    <definedName name="vp" localSheetId="17" hidden="1">{"'Quadro'!$A$4:$BG$78"}</definedName>
    <definedName name="vp" localSheetId="15" hidden="1">{"'Quadro'!$A$4:$BG$78"}</definedName>
    <definedName name="vp" localSheetId="12" hidden="1">{"'Quadro'!$A$4:$BG$78"}</definedName>
    <definedName name="vp" localSheetId="38" hidden="1">{"'Quadro'!$A$4:$BG$78"}</definedName>
    <definedName name="vp" localSheetId="37" hidden="1">{"'Quadro'!$A$4:$BG$78"}</definedName>
    <definedName name="vp" localSheetId="36" hidden="1">{"'Quadro'!$A$4:$BG$78"}</definedName>
    <definedName name="vp" localSheetId="34" hidden="1">{"'Quadro'!$A$4:$BG$78"}</definedName>
    <definedName name="vp" localSheetId="35" hidden="1">{"'Quadro'!$A$4:$BG$78"}</definedName>
    <definedName name="vp" localSheetId="30" hidden="1">{"'Quadro'!$A$4:$BG$78"}</definedName>
    <definedName name="vp" hidden="1">{"'Quadro'!$A$4:$BG$78"}</definedName>
    <definedName name="VR">#REF!</definedName>
    <definedName name="vs">#REF!</definedName>
    <definedName name="VT">#REF!</definedName>
    <definedName name="VV">#REF!</definedName>
    <definedName name="vvvvv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localSheetId="25" hidden="1">{"'RR'!$A$2:$E$81"}</definedName>
    <definedName name="vxs" localSheetId="16" hidden="1">{"'RR'!$A$2:$E$81"}</definedName>
    <definedName name="vxs" localSheetId="14" hidden="1">{"'RR'!$A$2:$E$81"}</definedName>
    <definedName name="vxs" localSheetId="13" hidden="1">{"'RR'!$A$2:$E$81"}</definedName>
    <definedName name="vxs" localSheetId="11" hidden="1">{"'RR'!$A$2:$E$81"}</definedName>
    <definedName name="vxs" localSheetId="10" hidden="1">{"'RR'!$A$2:$E$81"}</definedName>
    <definedName name="vxs" localSheetId="9" hidden="1">{"'RR'!$A$2:$E$81"}</definedName>
    <definedName name="vxs" localSheetId="8" hidden="1">{"'RR'!$A$2:$E$81"}</definedName>
    <definedName name="vxs" localSheetId="7" hidden="1">{"'RR'!$A$2:$E$81"}</definedName>
    <definedName name="vxs" localSheetId="33" hidden="1">{"'RR'!$A$2:$E$81"}</definedName>
    <definedName name="vxs" localSheetId="32" hidden="1">{"'RR'!$A$2:$E$81"}</definedName>
    <definedName name="vxs" localSheetId="31" hidden="1">{"'RR'!$A$2:$E$81"}</definedName>
    <definedName name="vxs" localSheetId="29" hidden="1">{"'RR'!$A$2:$E$81"}</definedName>
    <definedName name="vxs" localSheetId="28" hidden="1">{"'RR'!$A$2:$E$81"}</definedName>
    <definedName name="vxs" localSheetId="27" hidden="1">{"'RR'!$A$2:$E$81"}</definedName>
    <definedName name="vxs" localSheetId="24" hidden="1">{"'RR'!$A$2:$E$81"}</definedName>
    <definedName name="vxs" localSheetId="26" hidden="1">{"'RR'!$A$2:$E$81"}</definedName>
    <definedName name="vxs" localSheetId="23" hidden="1">{"'RR'!$A$2:$E$81"}</definedName>
    <definedName name="vxs" localSheetId="22" hidden="1">{"'RR'!$A$2:$E$81"}</definedName>
    <definedName name="vxs" localSheetId="19" hidden="1">{"'RR'!$A$2:$E$81"}</definedName>
    <definedName name="vxs" localSheetId="21" hidden="1">{"'RR'!$A$2:$E$81"}</definedName>
    <definedName name="vxs" localSheetId="20" hidden="1">{"'RR'!$A$2:$E$81"}</definedName>
    <definedName name="vxs" localSheetId="18" hidden="1">{"'RR'!$A$2:$E$81"}</definedName>
    <definedName name="vxs" localSheetId="17" hidden="1">{"'RR'!$A$2:$E$81"}</definedName>
    <definedName name="vxs" localSheetId="15" hidden="1">{"'RR'!$A$2:$E$81"}</definedName>
    <definedName name="vxs" localSheetId="12" hidden="1">{"'RR'!$A$2:$E$81"}</definedName>
    <definedName name="vxs" localSheetId="38" hidden="1">{"'RR'!$A$2:$E$81"}</definedName>
    <definedName name="vxs" localSheetId="37" hidden="1">{"'RR'!$A$2:$E$81"}</definedName>
    <definedName name="vxs" localSheetId="36" hidden="1">{"'RR'!$A$2:$E$81"}</definedName>
    <definedName name="vxs" localSheetId="34" hidden="1">{"'RR'!$A$2:$E$81"}</definedName>
    <definedName name="vxs" localSheetId="35" hidden="1">{"'RR'!$A$2:$E$81"}</definedName>
    <definedName name="vxs" localSheetId="30" hidden="1">{"'RR'!$A$2:$E$81"}</definedName>
    <definedName name="vxs" hidden="1">{"'RR'!$A$2:$E$81"}</definedName>
    <definedName name="w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cc">#REF!</definedName>
    <definedName name="wadfaw" localSheetId="25" hidden="1">{#N/A,#N/A,TRUE,"indice";#N/A,#N/A,TRUE,"indicadores";#N/A,#N/A,TRUE,"comentarios"}</definedName>
    <definedName name="wadfaw" localSheetId="16" hidden="1">{#N/A,#N/A,TRUE,"indice";#N/A,#N/A,TRUE,"indicadores";#N/A,#N/A,TRUE,"comentarios"}</definedName>
    <definedName name="wadfaw" localSheetId="14" hidden="1">{#N/A,#N/A,TRUE,"indice";#N/A,#N/A,TRUE,"indicadores";#N/A,#N/A,TRUE,"comentarios"}</definedName>
    <definedName name="wadfaw" localSheetId="13" hidden="1">{#N/A,#N/A,TRUE,"indice";#N/A,#N/A,TRUE,"indicadores";#N/A,#N/A,TRUE,"comentarios"}</definedName>
    <definedName name="wadfaw" localSheetId="11" hidden="1">{#N/A,#N/A,TRUE,"indice";#N/A,#N/A,TRUE,"indicadores";#N/A,#N/A,TRUE,"comentarios"}</definedName>
    <definedName name="wadfaw" localSheetId="10" hidden="1">{#N/A,#N/A,TRUE,"indice";#N/A,#N/A,TRUE,"indicadores";#N/A,#N/A,TRUE,"comentarios"}</definedName>
    <definedName name="wadfaw" localSheetId="9" hidden="1">{#N/A,#N/A,TRUE,"indice";#N/A,#N/A,TRUE,"indicadores";#N/A,#N/A,TRUE,"comentarios"}</definedName>
    <definedName name="wadfaw" localSheetId="8" hidden="1">{#N/A,#N/A,TRUE,"indice";#N/A,#N/A,TRUE,"indicadores";#N/A,#N/A,TRUE,"comentarios"}</definedName>
    <definedName name="wadfaw" localSheetId="7" hidden="1">{#N/A,#N/A,TRUE,"indice";#N/A,#N/A,TRUE,"indicadores";#N/A,#N/A,TRUE,"comentarios"}</definedName>
    <definedName name="wadfaw" localSheetId="33" hidden="1">{#N/A,#N/A,TRUE,"indice";#N/A,#N/A,TRUE,"indicadores";#N/A,#N/A,TRUE,"comentarios"}</definedName>
    <definedName name="wadfaw" localSheetId="32" hidden="1">{#N/A,#N/A,TRUE,"indice";#N/A,#N/A,TRUE,"indicadores";#N/A,#N/A,TRUE,"comentarios"}</definedName>
    <definedName name="wadfaw" localSheetId="31" hidden="1">{#N/A,#N/A,TRUE,"indice";#N/A,#N/A,TRUE,"indicadores";#N/A,#N/A,TRUE,"comentarios"}</definedName>
    <definedName name="wadfaw" localSheetId="29" hidden="1">{#N/A,#N/A,TRUE,"indice";#N/A,#N/A,TRUE,"indicadores";#N/A,#N/A,TRUE,"comentarios"}</definedName>
    <definedName name="wadfaw" localSheetId="28" hidden="1">{#N/A,#N/A,TRUE,"indice";#N/A,#N/A,TRUE,"indicadores";#N/A,#N/A,TRUE,"comentarios"}</definedName>
    <definedName name="wadfaw" localSheetId="27" hidden="1">{#N/A,#N/A,TRUE,"indice";#N/A,#N/A,TRUE,"indicadores";#N/A,#N/A,TRUE,"comentarios"}</definedName>
    <definedName name="wadfaw" localSheetId="24" hidden="1">{#N/A,#N/A,TRUE,"indice";#N/A,#N/A,TRUE,"indicadores";#N/A,#N/A,TRUE,"comentarios"}</definedName>
    <definedName name="wadfaw" localSheetId="26" hidden="1">{#N/A,#N/A,TRUE,"indice";#N/A,#N/A,TRUE,"indicadores";#N/A,#N/A,TRUE,"comentarios"}</definedName>
    <definedName name="wadfaw" localSheetId="23" hidden="1">{#N/A,#N/A,TRUE,"indice";#N/A,#N/A,TRUE,"indicadores";#N/A,#N/A,TRUE,"comentarios"}</definedName>
    <definedName name="wadfaw" localSheetId="22" hidden="1">{#N/A,#N/A,TRUE,"indice";#N/A,#N/A,TRUE,"indicadores";#N/A,#N/A,TRUE,"comentarios"}</definedName>
    <definedName name="wadfaw" localSheetId="19" hidden="1">{#N/A,#N/A,TRUE,"indice";#N/A,#N/A,TRUE,"indicadores";#N/A,#N/A,TRUE,"comentarios"}</definedName>
    <definedName name="wadfaw" localSheetId="21" hidden="1">{#N/A,#N/A,TRUE,"indice";#N/A,#N/A,TRUE,"indicadores";#N/A,#N/A,TRUE,"comentarios"}</definedName>
    <definedName name="wadfaw" localSheetId="20" hidden="1">{#N/A,#N/A,TRUE,"indice";#N/A,#N/A,TRUE,"indicadores";#N/A,#N/A,TRUE,"comentarios"}</definedName>
    <definedName name="wadfaw" localSheetId="18" hidden="1">{#N/A,#N/A,TRUE,"indice";#N/A,#N/A,TRUE,"indicadores";#N/A,#N/A,TRUE,"comentarios"}</definedName>
    <definedName name="wadfaw" localSheetId="17" hidden="1">{#N/A,#N/A,TRUE,"indice";#N/A,#N/A,TRUE,"indicadores";#N/A,#N/A,TRUE,"comentarios"}</definedName>
    <definedName name="wadfaw" localSheetId="15" hidden="1">{#N/A,#N/A,TRUE,"indice";#N/A,#N/A,TRUE,"indicadores";#N/A,#N/A,TRUE,"comentarios"}</definedName>
    <definedName name="wadfaw" localSheetId="12" hidden="1">{#N/A,#N/A,TRUE,"indice";#N/A,#N/A,TRUE,"indicadores";#N/A,#N/A,TRUE,"comentarios"}</definedName>
    <definedName name="wadfaw" localSheetId="38" hidden="1">{#N/A,#N/A,TRUE,"indice";#N/A,#N/A,TRUE,"indicadores";#N/A,#N/A,TRUE,"comentarios"}</definedName>
    <definedName name="wadfaw" localSheetId="37" hidden="1">{#N/A,#N/A,TRUE,"indice";#N/A,#N/A,TRUE,"indicadores";#N/A,#N/A,TRUE,"comentarios"}</definedName>
    <definedName name="wadfaw" localSheetId="36" hidden="1">{#N/A,#N/A,TRUE,"indice";#N/A,#N/A,TRUE,"indicadores";#N/A,#N/A,TRUE,"comentarios"}</definedName>
    <definedName name="wadfaw" localSheetId="34" hidden="1">{#N/A,#N/A,TRUE,"indice";#N/A,#N/A,TRUE,"indicadores";#N/A,#N/A,TRUE,"comentarios"}</definedName>
    <definedName name="wadfaw" localSheetId="35" hidden="1">{#N/A,#N/A,TRUE,"indice";#N/A,#N/A,TRUE,"indicadores";#N/A,#N/A,TRUE,"comentarios"}</definedName>
    <definedName name="wadfaw" localSheetId="30" hidden="1">{#N/A,#N/A,TRUE,"indice";#N/A,#N/A,TRUE,"indicadores";#N/A,#N/A,TRUE,"comentarios"}</definedName>
    <definedName name="wadfaw" hidden="1">{#N/A,#N/A,TRUE,"indice";#N/A,#N/A,TRUE,"indicadores";#N/A,#N/A,TRUE,"comentarios"}</definedName>
    <definedName name="Wagua">#REF!</definedName>
    <definedName name="water">#REF!</definedName>
    <definedName name="WDASD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ewdwd" localSheetId="25" hidden="1">{#N/A,#N/A,FALSE,"PCOL"}</definedName>
    <definedName name="wdewdwd" localSheetId="16" hidden="1">{#N/A,#N/A,FALSE,"PCOL"}</definedName>
    <definedName name="wdewdwd" localSheetId="14" hidden="1">{#N/A,#N/A,FALSE,"PCOL"}</definedName>
    <definedName name="wdewdwd" localSheetId="13" hidden="1">{#N/A,#N/A,FALSE,"PCOL"}</definedName>
    <definedName name="wdewdwd" localSheetId="11" hidden="1">{#N/A,#N/A,FALSE,"PCOL"}</definedName>
    <definedName name="wdewdwd" localSheetId="10" hidden="1">{#N/A,#N/A,FALSE,"PCOL"}</definedName>
    <definedName name="wdewdwd" localSheetId="9" hidden="1">{#N/A,#N/A,FALSE,"PCOL"}</definedName>
    <definedName name="wdewdwd" localSheetId="8" hidden="1">{#N/A,#N/A,FALSE,"PCOL"}</definedName>
    <definedName name="wdewdwd" localSheetId="7" hidden="1">{#N/A,#N/A,FALSE,"PCOL"}</definedName>
    <definedName name="wdewdwd" localSheetId="33" hidden="1">{#N/A,#N/A,FALSE,"PCOL"}</definedName>
    <definedName name="wdewdwd" localSheetId="32" hidden="1">{#N/A,#N/A,FALSE,"PCOL"}</definedName>
    <definedName name="wdewdwd" localSheetId="31" hidden="1">{#N/A,#N/A,FALSE,"PCOL"}</definedName>
    <definedName name="wdewdwd" localSheetId="29" hidden="1">{#N/A,#N/A,FALSE,"PCOL"}</definedName>
    <definedName name="wdewdwd" localSheetId="28" hidden="1">{#N/A,#N/A,FALSE,"PCOL"}</definedName>
    <definedName name="wdewdwd" localSheetId="27" hidden="1">{#N/A,#N/A,FALSE,"PCOL"}</definedName>
    <definedName name="wdewdwd" localSheetId="24" hidden="1">{#N/A,#N/A,FALSE,"PCOL"}</definedName>
    <definedName name="wdewdwd" localSheetId="26" hidden="1">{#N/A,#N/A,FALSE,"PCOL"}</definedName>
    <definedName name="wdewdwd" localSheetId="23" hidden="1">{#N/A,#N/A,FALSE,"PCOL"}</definedName>
    <definedName name="wdewdwd" localSheetId="22" hidden="1">{#N/A,#N/A,FALSE,"PCOL"}</definedName>
    <definedName name="wdewdwd" localSheetId="19" hidden="1">{#N/A,#N/A,FALSE,"PCOL"}</definedName>
    <definedName name="wdewdwd" localSheetId="21" hidden="1">{#N/A,#N/A,FALSE,"PCOL"}</definedName>
    <definedName name="wdewdwd" localSheetId="20" hidden="1">{#N/A,#N/A,FALSE,"PCOL"}</definedName>
    <definedName name="wdewdwd" localSheetId="18" hidden="1">{#N/A,#N/A,FALSE,"PCOL"}</definedName>
    <definedName name="wdewdwd" localSheetId="17" hidden="1">{#N/A,#N/A,FALSE,"PCOL"}</definedName>
    <definedName name="wdewdwd" localSheetId="15" hidden="1">{#N/A,#N/A,FALSE,"PCOL"}</definedName>
    <definedName name="wdewdwd" localSheetId="12" hidden="1">{#N/A,#N/A,FALSE,"PCOL"}</definedName>
    <definedName name="wdewdwd" localSheetId="38" hidden="1">{#N/A,#N/A,FALSE,"PCOL"}</definedName>
    <definedName name="wdewdwd" localSheetId="37" hidden="1">{#N/A,#N/A,FALSE,"PCOL"}</definedName>
    <definedName name="wdewdwd" localSheetId="36" hidden="1">{#N/A,#N/A,FALSE,"PCOL"}</definedName>
    <definedName name="wdewdwd" localSheetId="34" hidden="1">{#N/A,#N/A,FALSE,"PCOL"}</definedName>
    <definedName name="wdewdwd" localSheetId="35" hidden="1">{#N/A,#N/A,FALSE,"PCOL"}</definedName>
    <definedName name="wdewdwd" localSheetId="30" hidden="1">{#N/A,#N/A,FALSE,"PCOL"}</definedName>
    <definedName name="wdewdwd" hidden="1">{#N/A,#N/A,FALSE,"PCOL"}</definedName>
    <definedName name="wdwd" localSheetId="25" hidden="1">{#N/A,#N/A,FALSE,"PCOL"}</definedName>
    <definedName name="wdwd" localSheetId="16" hidden="1">{#N/A,#N/A,FALSE,"PCOL"}</definedName>
    <definedName name="wdwd" localSheetId="14" hidden="1">{#N/A,#N/A,FALSE,"PCOL"}</definedName>
    <definedName name="wdwd" localSheetId="13" hidden="1">{#N/A,#N/A,FALSE,"PCOL"}</definedName>
    <definedName name="wdwd" localSheetId="11" hidden="1">{#N/A,#N/A,FALSE,"PCOL"}</definedName>
    <definedName name="wdwd" localSheetId="10" hidden="1">{#N/A,#N/A,FALSE,"PCOL"}</definedName>
    <definedName name="wdwd" localSheetId="9" hidden="1">{#N/A,#N/A,FALSE,"PCOL"}</definedName>
    <definedName name="wdwd" localSheetId="8" hidden="1">{#N/A,#N/A,FALSE,"PCOL"}</definedName>
    <definedName name="wdwd" localSheetId="7" hidden="1">{#N/A,#N/A,FALSE,"PCOL"}</definedName>
    <definedName name="wdwd" localSheetId="33" hidden="1">{#N/A,#N/A,FALSE,"PCOL"}</definedName>
    <definedName name="wdwd" localSheetId="32" hidden="1">{#N/A,#N/A,FALSE,"PCOL"}</definedName>
    <definedName name="wdwd" localSheetId="31" hidden="1">{#N/A,#N/A,FALSE,"PCOL"}</definedName>
    <definedName name="wdwd" localSheetId="29" hidden="1">{#N/A,#N/A,FALSE,"PCOL"}</definedName>
    <definedName name="wdwd" localSheetId="28" hidden="1">{#N/A,#N/A,FALSE,"PCOL"}</definedName>
    <definedName name="wdwd" localSheetId="27" hidden="1">{#N/A,#N/A,FALSE,"PCOL"}</definedName>
    <definedName name="wdwd" localSheetId="24" hidden="1">{#N/A,#N/A,FALSE,"PCOL"}</definedName>
    <definedName name="wdwd" localSheetId="26" hidden="1">{#N/A,#N/A,FALSE,"PCOL"}</definedName>
    <definedName name="wdwd" localSheetId="23" hidden="1">{#N/A,#N/A,FALSE,"PCOL"}</definedName>
    <definedName name="wdwd" localSheetId="22" hidden="1">{#N/A,#N/A,FALSE,"PCOL"}</definedName>
    <definedName name="wdwd" localSheetId="19" hidden="1">{#N/A,#N/A,FALSE,"PCOL"}</definedName>
    <definedName name="wdwd" localSheetId="21" hidden="1">{#N/A,#N/A,FALSE,"PCOL"}</definedName>
    <definedName name="wdwd" localSheetId="20" hidden="1">{#N/A,#N/A,FALSE,"PCOL"}</definedName>
    <definedName name="wdwd" localSheetId="18" hidden="1">{#N/A,#N/A,FALSE,"PCOL"}</definedName>
    <definedName name="wdwd" localSheetId="17" hidden="1">{#N/A,#N/A,FALSE,"PCOL"}</definedName>
    <definedName name="wdwd" localSheetId="15" hidden="1">{#N/A,#N/A,FALSE,"PCOL"}</definedName>
    <definedName name="wdwd" localSheetId="12" hidden="1">{#N/A,#N/A,FALSE,"PCOL"}</definedName>
    <definedName name="wdwd" localSheetId="38" hidden="1">{#N/A,#N/A,FALSE,"PCOL"}</definedName>
    <definedName name="wdwd" localSheetId="37" hidden="1">{#N/A,#N/A,FALSE,"PCOL"}</definedName>
    <definedName name="wdwd" localSheetId="36" hidden="1">{#N/A,#N/A,FALSE,"PCOL"}</definedName>
    <definedName name="wdwd" localSheetId="34" hidden="1">{#N/A,#N/A,FALSE,"PCOL"}</definedName>
    <definedName name="wdwd" localSheetId="35" hidden="1">{#N/A,#N/A,FALSE,"PCOL"}</definedName>
    <definedName name="wdwd" localSheetId="30" hidden="1">{#N/A,#N/A,FALSE,"PCOL"}</definedName>
    <definedName name="wdwd" hidden="1">{#N/A,#N/A,FALSE,"PCOL"}</definedName>
    <definedName name="wedwedw" localSheetId="25" hidden="1">{#N/A,#N/A,FALSE,"PCOL"}</definedName>
    <definedName name="wedwedw" localSheetId="16" hidden="1">{#N/A,#N/A,FALSE,"PCOL"}</definedName>
    <definedName name="wedwedw" localSheetId="14" hidden="1">{#N/A,#N/A,FALSE,"PCOL"}</definedName>
    <definedName name="wedwedw" localSheetId="13" hidden="1">{#N/A,#N/A,FALSE,"PCOL"}</definedName>
    <definedName name="wedwedw" localSheetId="11" hidden="1">{#N/A,#N/A,FALSE,"PCOL"}</definedName>
    <definedName name="wedwedw" localSheetId="10" hidden="1">{#N/A,#N/A,FALSE,"PCOL"}</definedName>
    <definedName name="wedwedw" localSheetId="9" hidden="1">{#N/A,#N/A,FALSE,"PCOL"}</definedName>
    <definedName name="wedwedw" localSheetId="8" hidden="1">{#N/A,#N/A,FALSE,"PCOL"}</definedName>
    <definedName name="wedwedw" localSheetId="7" hidden="1">{#N/A,#N/A,FALSE,"PCOL"}</definedName>
    <definedName name="wedwedw" localSheetId="33" hidden="1">{#N/A,#N/A,FALSE,"PCOL"}</definedName>
    <definedName name="wedwedw" localSheetId="32" hidden="1">{#N/A,#N/A,FALSE,"PCOL"}</definedName>
    <definedName name="wedwedw" localSheetId="31" hidden="1">{#N/A,#N/A,FALSE,"PCOL"}</definedName>
    <definedName name="wedwedw" localSheetId="29" hidden="1">{#N/A,#N/A,FALSE,"PCOL"}</definedName>
    <definedName name="wedwedw" localSheetId="28" hidden="1">{#N/A,#N/A,FALSE,"PCOL"}</definedName>
    <definedName name="wedwedw" localSheetId="27" hidden="1">{#N/A,#N/A,FALSE,"PCOL"}</definedName>
    <definedName name="wedwedw" localSheetId="24" hidden="1">{#N/A,#N/A,FALSE,"PCOL"}</definedName>
    <definedName name="wedwedw" localSheetId="26" hidden="1">{#N/A,#N/A,FALSE,"PCOL"}</definedName>
    <definedName name="wedwedw" localSheetId="23" hidden="1">{#N/A,#N/A,FALSE,"PCOL"}</definedName>
    <definedName name="wedwedw" localSheetId="22" hidden="1">{#N/A,#N/A,FALSE,"PCOL"}</definedName>
    <definedName name="wedwedw" localSheetId="19" hidden="1">{#N/A,#N/A,FALSE,"PCOL"}</definedName>
    <definedName name="wedwedw" localSheetId="21" hidden="1">{#N/A,#N/A,FALSE,"PCOL"}</definedName>
    <definedName name="wedwedw" localSheetId="20" hidden="1">{#N/A,#N/A,FALSE,"PCOL"}</definedName>
    <definedName name="wedwedw" localSheetId="18" hidden="1">{#N/A,#N/A,FALSE,"PCOL"}</definedName>
    <definedName name="wedwedw" localSheetId="17" hidden="1">{#N/A,#N/A,FALSE,"PCOL"}</definedName>
    <definedName name="wedwedw" localSheetId="15" hidden="1">{#N/A,#N/A,FALSE,"PCOL"}</definedName>
    <definedName name="wedwedw" localSheetId="12" hidden="1">{#N/A,#N/A,FALSE,"PCOL"}</definedName>
    <definedName name="wedwedw" localSheetId="38" hidden="1">{#N/A,#N/A,FALSE,"PCOL"}</definedName>
    <definedName name="wedwedw" localSheetId="37" hidden="1">{#N/A,#N/A,FALSE,"PCOL"}</definedName>
    <definedName name="wedwedw" localSheetId="36" hidden="1">{#N/A,#N/A,FALSE,"PCOL"}</definedName>
    <definedName name="wedwedw" localSheetId="34" hidden="1">{#N/A,#N/A,FALSE,"PCOL"}</definedName>
    <definedName name="wedwedw" localSheetId="35" hidden="1">{#N/A,#N/A,FALSE,"PCOL"}</definedName>
    <definedName name="wedwedw" localSheetId="30" hidden="1">{#N/A,#N/A,FALSE,"PCOL"}</definedName>
    <definedName name="wedwedw" hidden="1">{#N/A,#N/A,FALSE,"PCOL"}</definedName>
    <definedName name="wedwew" localSheetId="25" hidden="1">{#N/A,#N/A,FALSE,"PCOL"}</definedName>
    <definedName name="wedwew" localSheetId="16" hidden="1">{#N/A,#N/A,FALSE,"PCOL"}</definedName>
    <definedName name="wedwew" localSheetId="14" hidden="1">{#N/A,#N/A,FALSE,"PCOL"}</definedName>
    <definedName name="wedwew" localSheetId="13" hidden="1">{#N/A,#N/A,FALSE,"PCOL"}</definedName>
    <definedName name="wedwew" localSheetId="11" hidden="1">{#N/A,#N/A,FALSE,"PCOL"}</definedName>
    <definedName name="wedwew" localSheetId="10" hidden="1">{#N/A,#N/A,FALSE,"PCOL"}</definedName>
    <definedName name="wedwew" localSheetId="9" hidden="1">{#N/A,#N/A,FALSE,"PCOL"}</definedName>
    <definedName name="wedwew" localSheetId="8" hidden="1">{#N/A,#N/A,FALSE,"PCOL"}</definedName>
    <definedName name="wedwew" localSheetId="7" hidden="1">{#N/A,#N/A,FALSE,"PCOL"}</definedName>
    <definedName name="wedwew" localSheetId="33" hidden="1">{#N/A,#N/A,FALSE,"PCOL"}</definedName>
    <definedName name="wedwew" localSheetId="32" hidden="1">{#N/A,#N/A,FALSE,"PCOL"}</definedName>
    <definedName name="wedwew" localSheetId="31" hidden="1">{#N/A,#N/A,FALSE,"PCOL"}</definedName>
    <definedName name="wedwew" localSheetId="29" hidden="1">{#N/A,#N/A,FALSE,"PCOL"}</definedName>
    <definedName name="wedwew" localSheetId="28" hidden="1">{#N/A,#N/A,FALSE,"PCOL"}</definedName>
    <definedName name="wedwew" localSheetId="27" hidden="1">{#N/A,#N/A,FALSE,"PCOL"}</definedName>
    <definedName name="wedwew" localSheetId="24" hidden="1">{#N/A,#N/A,FALSE,"PCOL"}</definedName>
    <definedName name="wedwew" localSheetId="26" hidden="1">{#N/A,#N/A,FALSE,"PCOL"}</definedName>
    <definedName name="wedwew" localSheetId="23" hidden="1">{#N/A,#N/A,FALSE,"PCOL"}</definedName>
    <definedName name="wedwew" localSheetId="22" hidden="1">{#N/A,#N/A,FALSE,"PCOL"}</definedName>
    <definedName name="wedwew" localSheetId="19" hidden="1">{#N/A,#N/A,FALSE,"PCOL"}</definedName>
    <definedName name="wedwew" localSheetId="21" hidden="1">{#N/A,#N/A,FALSE,"PCOL"}</definedName>
    <definedName name="wedwew" localSheetId="20" hidden="1">{#N/A,#N/A,FALSE,"PCOL"}</definedName>
    <definedName name="wedwew" localSheetId="18" hidden="1">{#N/A,#N/A,FALSE,"PCOL"}</definedName>
    <definedName name="wedwew" localSheetId="17" hidden="1">{#N/A,#N/A,FALSE,"PCOL"}</definedName>
    <definedName name="wedwew" localSheetId="15" hidden="1">{#N/A,#N/A,FALSE,"PCOL"}</definedName>
    <definedName name="wedwew" localSheetId="12" hidden="1">{#N/A,#N/A,FALSE,"PCOL"}</definedName>
    <definedName name="wedwew" localSheetId="38" hidden="1">{#N/A,#N/A,FALSE,"PCOL"}</definedName>
    <definedName name="wedwew" localSheetId="37" hidden="1">{#N/A,#N/A,FALSE,"PCOL"}</definedName>
    <definedName name="wedwew" localSheetId="36" hidden="1">{#N/A,#N/A,FALSE,"PCOL"}</definedName>
    <definedName name="wedwew" localSheetId="34" hidden="1">{#N/A,#N/A,FALSE,"PCOL"}</definedName>
    <definedName name="wedwew" localSheetId="35" hidden="1">{#N/A,#N/A,FALSE,"PCOL"}</definedName>
    <definedName name="wedwew" localSheetId="30" hidden="1">{#N/A,#N/A,FALSE,"PCOL"}</definedName>
    <definedName name="wedwew" hidden="1">{#N/A,#N/A,FALSE,"PCOL"}</definedName>
    <definedName name="wer" hidden="1">#REF!</definedName>
    <definedName name="wert">#REF!</definedName>
    <definedName name="wewe" localSheetId="25" hidden="1">{#N/A,#N/A,FALSE,"PCOL"}</definedName>
    <definedName name="wewe" localSheetId="16" hidden="1">{#N/A,#N/A,FALSE,"PCOL"}</definedName>
    <definedName name="wewe" localSheetId="14" hidden="1">{#N/A,#N/A,FALSE,"PCOL"}</definedName>
    <definedName name="wewe" localSheetId="13" hidden="1">{#N/A,#N/A,FALSE,"PCOL"}</definedName>
    <definedName name="wewe" localSheetId="11" hidden="1">{#N/A,#N/A,FALSE,"PCOL"}</definedName>
    <definedName name="wewe" localSheetId="10" hidden="1">{#N/A,#N/A,FALSE,"PCOL"}</definedName>
    <definedName name="wewe" localSheetId="9" hidden="1">{#N/A,#N/A,FALSE,"PCOL"}</definedName>
    <definedName name="wewe" localSheetId="8" hidden="1">{#N/A,#N/A,FALSE,"PCOL"}</definedName>
    <definedName name="wewe" localSheetId="7" hidden="1">{#N/A,#N/A,FALSE,"PCOL"}</definedName>
    <definedName name="wewe" localSheetId="33" hidden="1">{#N/A,#N/A,FALSE,"PCOL"}</definedName>
    <definedName name="wewe" localSheetId="32" hidden="1">{#N/A,#N/A,FALSE,"PCOL"}</definedName>
    <definedName name="wewe" localSheetId="31" hidden="1">{#N/A,#N/A,FALSE,"PCOL"}</definedName>
    <definedName name="wewe" localSheetId="29" hidden="1">{#N/A,#N/A,FALSE,"PCOL"}</definedName>
    <definedName name="wewe" localSheetId="28" hidden="1">{#N/A,#N/A,FALSE,"PCOL"}</definedName>
    <definedName name="wewe" localSheetId="27" hidden="1">{#N/A,#N/A,FALSE,"PCOL"}</definedName>
    <definedName name="wewe" localSheetId="24" hidden="1">{#N/A,#N/A,FALSE,"PCOL"}</definedName>
    <definedName name="wewe" localSheetId="26" hidden="1">{#N/A,#N/A,FALSE,"PCOL"}</definedName>
    <definedName name="wewe" localSheetId="23" hidden="1">{#N/A,#N/A,FALSE,"PCOL"}</definedName>
    <definedName name="wewe" localSheetId="22" hidden="1">{#N/A,#N/A,FALSE,"PCOL"}</definedName>
    <definedName name="wewe" localSheetId="19" hidden="1">{#N/A,#N/A,FALSE,"PCOL"}</definedName>
    <definedName name="wewe" localSheetId="21" hidden="1">{#N/A,#N/A,FALSE,"PCOL"}</definedName>
    <definedName name="wewe" localSheetId="20" hidden="1">{#N/A,#N/A,FALSE,"PCOL"}</definedName>
    <definedName name="wewe" localSheetId="18" hidden="1">{#N/A,#N/A,FALSE,"PCOL"}</definedName>
    <definedName name="wewe" localSheetId="17" hidden="1">{#N/A,#N/A,FALSE,"PCOL"}</definedName>
    <definedName name="wewe" localSheetId="15" hidden="1">{#N/A,#N/A,FALSE,"PCOL"}</definedName>
    <definedName name="wewe" localSheetId="12" hidden="1">{#N/A,#N/A,FALSE,"PCOL"}</definedName>
    <definedName name="wewe" localSheetId="38" hidden="1">{#N/A,#N/A,FALSE,"PCOL"}</definedName>
    <definedName name="wewe" localSheetId="37" hidden="1">{#N/A,#N/A,FALSE,"PCOL"}</definedName>
    <definedName name="wewe" localSheetId="36" hidden="1">{#N/A,#N/A,FALSE,"PCOL"}</definedName>
    <definedName name="wewe" localSheetId="34" hidden="1">{#N/A,#N/A,FALSE,"PCOL"}</definedName>
    <definedName name="wewe" localSheetId="35" hidden="1">{#N/A,#N/A,FALSE,"PCOL"}</definedName>
    <definedName name="wewe" localSheetId="30" hidden="1">{#N/A,#N/A,FALSE,"PCOL"}</definedName>
    <definedName name="wewe" hidden="1">{#N/A,#N/A,FALSE,"PCOL"}</definedName>
    <definedName name="wewedwedw" localSheetId="25" hidden="1">{#N/A,#N/A,FALSE,"PCOL"}</definedName>
    <definedName name="wewedwedw" localSheetId="16" hidden="1">{#N/A,#N/A,FALSE,"PCOL"}</definedName>
    <definedName name="wewedwedw" localSheetId="14" hidden="1">{#N/A,#N/A,FALSE,"PCOL"}</definedName>
    <definedName name="wewedwedw" localSheetId="13" hidden="1">{#N/A,#N/A,FALSE,"PCOL"}</definedName>
    <definedName name="wewedwedw" localSheetId="11" hidden="1">{#N/A,#N/A,FALSE,"PCOL"}</definedName>
    <definedName name="wewedwedw" localSheetId="10" hidden="1">{#N/A,#N/A,FALSE,"PCOL"}</definedName>
    <definedName name="wewedwedw" localSheetId="9" hidden="1">{#N/A,#N/A,FALSE,"PCOL"}</definedName>
    <definedName name="wewedwedw" localSheetId="8" hidden="1">{#N/A,#N/A,FALSE,"PCOL"}</definedName>
    <definedName name="wewedwedw" localSheetId="7" hidden="1">{#N/A,#N/A,FALSE,"PCOL"}</definedName>
    <definedName name="wewedwedw" localSheetId="33" hidden="1">{#N/A,#N/A,FALSE,"PCOL"}</definedName>
    <definedName name="wewedwedw" localSheetId="32" hidden="1">{#N/A,#N/A,FALSE,"PCOL"}</definedName>
    <definedName name="wewedwedw" localSheetId="31" hidden="1">{#N/A,#N/A,FALSE,"PCOL"}</definedName>
    <definedName name="wewedwedw" localSheetId="29" hidden="1">{#N/A,#N/A,FALSE,"PCOL"}</definedName>
    <definedName name="wewedwedw" localSheetId="28" hidden="1">{#N/A,#N/A,FALSE,"PCOL"}</definedName>
    <definedName name="wewedwedw" localSheetId="27" hidden="1">{#N/A,#N/A,FALSE,"PCOL"}</definedName>
    <definedName name="wewedwedw" localSheetId="24" hidden="1">{#N/A,#N/A,FALSE,"PCOL"}</definedName>
    <definedName name="wewedwedw" localSheetId="26" hidden="1">{#N/A,#N/A,FALSE,"PCOL"}</definedName>
    <definedName name="wewedwedw" localSheetId="23" hidden="1">{#N/A,#N/A,FALSE,"PCOL"}</definedName>
    <definedName name="wewedwedw" localSheetId="22" hidden="1">{#N/A,#N/A,FALSE,"PCOL"}</definedName>
    <definedName name="wewedwedw" localSheetId="19" hidden="1">{#N/A,#N/A,FALSE,"PCOL"}</definedName>
    <definedName name="wewedwedw" localSheetId="21" hidden="1">{#N/A,#N/A,FALSE,"PCOL"}</definedName>
    <definedName name="wewedwedw" localSheetId="20" hidden="1">{#N/A,#N/A,FALSE,"PCOL"}</definedName>
    <definedName name="wewedwedw" localSheetId="18" hidden="1">{#N/A,#N/A,FALSE,"PCOL"}</definedName>
    <definedName name="wewedwedw" localSheetId="17" hidden="1">{#N/A,#N/A,FALSE,"PCOL"}</definedName>
    <definedName name="wewedwedw" localSheetId="15" hidden="1">{#N/A,#N/A,FALSE,"PCOL"}</definedName>
    <definedName name="wewedwedw" localSheetId="12" hidden="1">{#N/A,#N/A,FALSE,"PCOL"}</definedName>
    <definedName name="wewedwedw" localSheetId="38" hidden="1">{#N/A,#N/A,FALSE,"PCOL"}</definedName>
    <definedName name="wewedwedw" localSheetId="37" hidden="1">{#N/A,#N/A,FALSE,"PCOL"}</definedName>
    <definedName name="wewedwedw" localSheetId="36" hidden="1">{#N/A,#N/A,FALSE,"PCOL"}</definedName>
    <definedName name="wewedwedw" localSheetId="34" hidden="1">{#N/A,#N/A,FALSE,"PCOL"}</definedName>
    <definedName name="wewedwedw" localSheetId="35" hidden="1">{#N/A,#N/A,FALSE,"PCOL"}</definedName>
    <definedName name="wewedwedw" localSheetId="30" hidden="1">{#N/A,#N/A,FALSE,"PCOL"}</definedName>
    <definedName name="wewedwedw" hidden="1">{#N/A,#N/A,FALSE,"PCOL"}</definedName>
    <definedName name="wewew" localSheetId="25" hidden="1">{#N/A,#N/A,FALSE,"PCOL"}</definedName>
    <definedName name="wewew" localSheetId="16" hidden="1">{#N/A,#N/A,FALSE,"PCOL"}</definedName>
    <definedName name="wewew" localSheetId="14" hidden="1">{#N/A,#N/A,FALSE,"PCOL"}</definedName>
    <definedName name="wewew" localSheetId="13" hidden="1">{#N/A,#N/A,FALSE,"PCOL"}</definedName>
    <definedName name="wewew" localSheetId="11" hidden="1">{#N/A,#N/A,FALSE,"PCOL"}</definedName>
    <definedName name="wewew" localSheetId="10" hidden="1">{#N/A,#N/A,FALSE,"PCOL"}</definedName>
    <definedName name="wewew" localSheetId="9" hidden="1">{#N/A,#N/A,FALSE,"PCOL"}</definedName>
    <definedName name="wewew" localSheetId="8" hidden="1">{#N/A,#N/A,FALSE,"PCOL"}</definedName>
    <definedName name="wewew" localSheetId="7" hidden="1">{#N/A,#N/A,FALSE,"PCOL"}</definedName>
    <definedName name="wewew" localSheetId="33" hidden="1">{#N/A,#N/A,FALSE,"PCOL"}</definedName>
    <definedName name="wewew" localSheetId="32" hidden="1">{#N/A,#N/A,FALSE,"PCOL"}</definedName>
    <definedName name="wewew" localSheetId="31" hidden="1">{#N/A,#N/A,FALSE,"PCOL"}</definedName>
    <definedName name="wewew" localSheetId="29" hidden="1">{#N/A,#N/A,FALSE,"PCOL"}</definedName>
    <definedName name="wewew" localSheetId="28" hidden="1">{#N/A,#N/A,FALSE,"PCOL"}</definedName>
    <definedName name="wewew" localSheetId="27" hidden="1">{#N/A,#N/A,FALSE,"PCOL"}</definedName>
    <definedName name="wewew" localSheetId="24" hidden="1">{#N/A,#N/A,FALSE,"PCOL"}</definedName>
    <definedName name="wewew" localSheetId="26" hidden="1">{#N/A,#N/A,FALSE,"PCOL"}</definedName>
    <definedName name="wewew" localSheetId="23" hidden="1">{#N/A,#N/A,FALSE,"PCOL"}</definedName>
    <definedName name="wewew" localSheetId="22" hidden="1">{#N/A,#N/A,FALSE,"PCOL"}</definedName>
    <definedName name="wewew" localSheetId="19" hidden="1">{#N/A,#N/A,FALSE,"PCOL"}</definedName>
    <definedName name="wewew" localSheetId="21" hidden="1">{#N/A,#N/A,FALSE,"PCOL"}</definedName>
    <definedName name="wewew" localSheetId="20" hidden="1">{#N/A,#N/A,FALSE,"PCOL"}</definedName>
    <definedName name="wewew" localSheetId="18" hidden="1">{#N/A,#N/A,FALSE,"PCOL"}</definedName>
    <definedName name="wewew" localSheetId="17" hidden="1">{#N/A,#N/A,FALSE,"PCOL"}</definedName>
    <definedName name="wewew" localSheetId="15" hidden="1">{#N/A,#N/A,FALSE,"PCOL"}</definedName>
    <definedName name="wewew" localSheetId="12" hidden="1">{#N/A,#N/A,FALSE,"PCOL"}</definedName>
    <definedName name="wewew" localSheetId="38" hidden="1">{#N/A,#N/A,FALSE,"PCOL"}</definedName>
    <definedName name="wewew" localSheetId="37" hidden="1">{#N/A,#N/A,FALSE,"PCOL"}</definedName>
    <definedName name="wewew" localSheetId="36" hidden="1">{#N/A,#N/A,FALSE,"PCOL"}</definedName>
    <definedName name="wewew" localSheetId="34" hidden="1">{#N/A,#N/A,FALSE,"PCOL"}</definedName>
    <definedName name="wewew" localSheetId="35" hidden="1">{#N/A,#N/A,FALSE,"PCOL"}</definedName>
    <definedName name="wewew" localSheetId="30" hidden="1">{#N/A,#N/A,FALSE,"PCOL"}</definedName>
    <definedName name="wewew" hidden="1">{#N/A,#N/A,FALSE,"PCOL"}</definedName>
    <definedName name="WITHPOPUP">#REF!</definedName>
    <definedName name="wnr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ipe">#REF!</definedName>
    <definedName name="WQ" localSheetId="25" hidden="1">{#N/A,#N/A,FALSE,"ET-CAPA";#N/A,#N/A,FALSE,"ET-PAG1";#N/A,#N/A,FALSE,"ET-PAG2";#N/A,#N/A,FALSE,"ET-PAG3";#N/A,#N/A,FALSE,"ET-PAG4";#N/A,#N/A,FALSE,"ET-PAG5"}</definedName>
    <definedName name="WQ" localSheetId="16" hidden="1">{#N/A,#N/A,FALSE,"ET-CAPA";#N/A,#N/A,FALSE,"ET-PAG1";#N/A,#N/A,FALSE,"ET-PAG2";#N/A,#N/A,FALSE,"ET-PAG3";#N/A,#N/A,FALSE,"ET-PAG4";#N/A,#N/A,FALSE,"ET-PAG5"}</definedName>
    <definedName name="WQ" localSheetId="14" hidden="1">{#N/A,#N/A,FALSE,"ET-CAPA";#N/A,#N/A,FALSE,"ET-PAG1";#N/A,#N/A,FALSE,"ET-PAG2";#N/A,#N/A,FALSE,"ET-PAG3";#N/A,#N/A,FALSE,"ET-PAG4";#N/A,#N/A,FALSE,"ET-PAG5"}</definedName>
    <definedName name="WQ" localSheetId="13" hidden="1">{#N/A,#N/A,FALSE,"ET-CAPA";#N/A,#N/A,FALSE,"ET-PAG1";#N/A,#N/A,FALSE,"ET-PAG2";#N/A,#N/A,FALSE,"ET-PAG3";#N/A,#N/A,FALSE,"ET-PAG4";#N/A,#N/A,FALSE,"ET-PAG5"}</definedName>
    <definedName name="WQ" localSheetId="11" hidden="1">{#N/A,#N/A,FALSE,"ET-CAPA";#N/A,#N/A,FALSE,"ET-PAG1";#N/A,#N/A,FALSE,"ET-PAG2";#N/A,#N/A,FALSE,"ET-PAG3";#N/A,#N/A,FALSE,"ET-PAG4";#N/A,#N/A,FALSE,"ET-PAG5"}</definedName>
    <definedName name="WQ" localSheetId="10" hidden="1">{#N/A,#N/A,FALSE,"ET-CAPA";#N/A,#N/A,FALSE,"ET-PAG1";#N/A,#N/A,FALSE,"ET-PAG2";#N/A,#N/A,FALSE,"ET-PAG3";#N/A,#N/A,FALSE,"ET-PAG4";#N/A,#N/A,FALSE,"ET-PAG5"}</definedName>
    <definedName name="WQ" localSheetId="9" hidden="1">{#N/A,#N/A,FALSE,"ET-CAPA";#N/A,#N/A,FALSE,"ET-PAG1";#N/A,#N/A,FALSE,"ET-PAG2";#N/A,#N/A,FALSE,"ET-PAG3";#N/A,#N/A,FALSE,"ET-PAG4";#N/A,#N/A,FALSE,"ET-PAG5"}</definedName>
    <definedName name="WQ" localSheetId="8" hidden="1">{#N/A,#N/A,FALSE,"ET-CAPA";#N/A,#N/A,FALSE,"ET-PAG1";#N/A,#N/A,FALSE,"ET-PAG2";#N/A,#N/A,FALSE,"ET-PAG3";#N/A,#N/A,FALSE,"ET-PAG4";#N/A,#N/A,FALSE,"ET-PAG5"}</definedName>
    <definedName name="WQ" localSheetId="7" hidden="1">{#N/A,#N/A,FALSE,"ET-CAPA";#N/A,#N/A,FALSE,"ET-PAG1";#N/A,#N/A,FALSE,"ET-PAG2";#N/A,#N/A,FALSE,"ET-PAG3";#N/A,#N/A,FALSE,"ET-PAG4";#N/A,#N/A,FALSE,"ET-PAG5"}</definedName>
    <definedName name="WQ" localSheetId="33" hidden="1">{#N/A,#N/A,FALSE,"ET-CAPA";#N/A,#N/A,FALSE,"ET-PAG1";#N/A,#N/A,FALSE,"ET-PAG2";#N/A,#N/A,FALSE,"ET-PAG3";#N/A,#N/A,FALSE,"ET-PAG4";#N/A,#N/A,FALSE,"ET-PAG5"}</definedName>
    <definedName name="WQ" localSheetId="32" hidden="1">{#N/A,#N/A,FALSE,"ET-CAPA";#N/A,#N/A,FALSE,"ET-PAG1";#N/A,#N/A,FALSE,"ET-PAG2";#N/A,#N/A,FALSE,"ET-PAG3";#N/A,#N/A,FALSE,"ET-PAG4";#N/A,#N/A,FALSE,"ET-PAG5"}</definedName>
    <definedName name="WQ" localSheetId="31" hidden="1">{#N/A,#N/A,FALSE,"ET-CAPA";#N/A,#N/A,FALSE,"ET-PAG1";#N/A,#N/A,FALSE,"ET-PAG2";#N/A,#N/A,FALSE,"ET-PAG3";#N/A,#N/A,FALSE,"ET-PAG4";#N/A,#N/A,FALSE,"ET-PAG5"}</definedName>
    <definedName name="WQ" localSheetId="29" hidden="1">{#N/A,#N/A,FALSE,"ET-CAPA";#N/A,#N/A,FALSE,"ET-PAG1";#N/A,#N/A,FALSE,"ET-PAG2";#N/A,#N/A,FALSE,"ET-PAG3";#N/A,#N/A,FALSE,"ET-PAG4";#N/A,#N/A,FALSE,"ET-PAG5"}</definedName>
    <definedName name="WQ" localSheetId="28" hidden="1">{#N/A,#N/A,FALSE,"ET-CAPA";#N/A,#N/A,FALSE,"ET-PAG1";#N/A,#N/A,FALSE,"ET-PAG2";#N/A,#N/A,FALSE,"ET-PAG3";#N/A,#N/A,FALSE,"ET-PAG4";#N/A,#N/A,FALSE,"ET-PAG5"}</definedName>
    <definedName name="WQ" localSheetId="27" hidden="1">{#N/A,#N/A,FALSE,"ET-CAPA";#N/A,#N/A,FALSE,"ET-PAG1";#N/A,#N/A,FALSE,"ET-PAG2";#N/A,#N/A,FALSE,"ET-PAG3";#N/A,#N/A,FALSE,"ET-PAG4";#N/A,#N/A,FALSE,"ET-PAG5"}</definedName>
    <definedName name="WQ" localSheetId="24" hidden="1">{#N/A,#N/A,FALSE,"ET-CAPA";#N/A,#N/A,FALSE,"ET-PAG1";#N/A,#N/A,FALSE,"ET-PAG2";#N/A,#N/A,FALSE,"ET-PAG3";#N/A,#N/A,FALSE,"ET-PAG4";#N/A,#N/A,FALSE,"ET-PAG5"}</definedName>
    <definedName name="WQ" localSheetId="26" hidden="1">{#N/A,#N/A,FALSE,"ET-CAPA";#N/A,#N/A,FALSE,"ET-PAG1";#N/A,#N/A,FALSE,"ET-PAG2";#N/A,#N/A,FALSE,"ET-PAG3";#N/A,#N/A,FALSE,"ET-PAG4";#N/A,#N/A,FALSE,"ET-PAG5"}</definedName>
    <definedName name="WQ" localSheetId="23" hidden="1">{#N/A,#N/A,FALSE,"ET-CAPA";#N/A,#N/A,FALSE,"ET-PAG1";#N/A,#N/A,FALSE,"ET-PAG2";#N/A,#N/A,FALSE,"ET-PAG3";#N/A,#N/A,FALSE,"ET-PAG4";#N/A,#N/A,FALSE,"ET-PAG5"}</definedName>
    <definedName name="WQ" localSheetId="22" hidden="1">{#N/A,#N/A,FALSE,"ET-CAPA";#N/A,#N/A,FALSE,"ET-PAG1";#N/A,#N/A,FALSE,"ET-PAG2";#N/A,#N/A,FALSE,"ET-PAG3";#N/A,#N/A,FALSE,"ET-PAG4";#N/A,#N/A,FALSE,"ET-PAG5"}</definedName>
    <definedName name="WQ" localSheetId="19" hidden="1">{#N/A,#N/A,FALSE,"ET-CAPA";#N/A,#N/A,FALSE,"ET-PAG1";#N/A,#N/A,FALSE,"ET-PAG2";#N/A,#N/A,FALSE,"ET-PAG3";#N/A,#N/A,FALSE,"ET-PAG4";#N/A,#N/A,FALSE,"ET-PAG5"}</definedName>
    <definedName name="WQ" localSheetId="21" hidden="1">{#N/A,#N/A,FALSE,"ET-CAPA";#N/A,#N/A,FALSE,"ET-PAG1";#N/A,#N/A,FALSE,"ET-PAG2";#N/A,#N/A,FALSE,"ET-PAG3";#N/A,#N/A,FALSE,"ET-PAG4";#N/A,#N/A,FALSE,"ET-PAG5"}</definedName>
    <definedName name="WQ" localSheetId="20" hidden="1">{#N/A,#N/A,FALSE,"ET-CAPA";#N/A,#N/A,FALSE,"ET-PAG1";#N/A,#N/A,FALSE,"ET-PAG2";#N/A,#N/A,FALSE,"ET-PAG3";#N/A,#N/A,FALSE,"ET-PAG4";#N/A,#N/A,FALSE,"ET-PAG5"}</definedName>
    <definedName name="WQ" localSheetId="18" hidden="1">{#N/A,#N/A,FALSE,"ET-CAPA";#N/A,#N/A,FALSE,"ET-PAG1";#N/A,#N/A,FALSE,"ET-PAG2";#N/A,#N/A,FALSE,"ET-PAG3";#N/A,#N/A,FALSE,"ET-PAG4";#N/A,#N/A,FALSE,"ET-PAG5"}</definedName>
    <definedName name="WQ" localSheetId="17" hidden="1">{#N/A,#N/A,FALSE,"ET-CAPA";#N/A,#N/A,FALSE,"ET-PAG1";#N/A,#N/A,FALSE,"ET-PAG2";#N/A,#N/A,FALSE,"ET-PAG3";#N/A,#N/A,FALSE,"ET-PAG4";#N/A,#N/A,FALSE,"ET-PAG5"}</definedName>
    <definedName name="WQ" localSheetId="15" hidden="1">{#N/A,#N/A,FALSE,"ET-CAPA";#N/A,#N/A,FALSE,"ET-PAG1";#N/A,#N/A,FALSE,"ET-PAG2";#N/A,#N/A,FALSE,"ET-PAG3";#N/A,#N/A,FALSE,"ET-PAG4";#N/A,#N/A,FALSE,"ET-PAG5"}</definedName>
    <definedName name="WQ" localSheetId="12" hidden="1">{#N/A,#N/A,FALSE,"ET-CAPA";#N/A,#N/A,FALSE,"ET-PAG1";#N/A,#N/A,FALSE,"ET-PAG2";#N/A,#N/A,FALSE,"ET-PAG3";#N/A,#N/A,FALSE,"ET-PAG4";#N/A,#N/A,FALSE,"ET-PAG5"}</definedName>
    <definedName name="WQ" localSheetId="38" hidden="1">{#N/A,#N/A,FALSE,"ET-CAPA";#N/A,#N/A,FALSE,"ET-PAG1";#N/A,#N/A,FALSE,"ET-PAG2";#N/A,#N/A,FALSE,"ET-PAG3";#N/A,#N/A,FALSE,"ET-PAG4";#N/A,#N/A,FALSE,"ET-PAG5"}</definedName>
    <definedName name="WQ" localSheetId="37" hidden="1">{#N/A,#N/A,FALSE,"ET-CAPA";#N/A,#N/A,FALSE,"ET-PAG1";#N/A,#N/A,FALSE,"ET-PAG2";#N/A,#N/A,FALSE,"ET-PAG3";#N/A,#N/A,FALSE,"ET-PAG4";#N/A,#N/A,FALSE,"ET-PAG5"}</definedName>
    <definedName name="WQ" localSheetId="36" hidden="1">{#N/A,#N/A,FALSE,"ET-CAPA";#N/A,#N/A,FALSE,"ET-PAG1";#N/A,#N/A,FALSE,"ET-PAG2";#N/A,#N/A,FALSE,"ET-PAG3";#N/A,#N/A,FALSE,"ET-PAG4";#N/A,#N/A,FALSE,"ET-PAG5"}</definedName>
    <definedName name="WQ" localSheetId="34" hidden="1">{#N/A,#N/A,FALSE,"ET-CAPA";#N/A,#N/A,FALSE,"ET-PAG1";#N/A,#N/A,FALSE,"ET-PAG2";#N/A,#N/A,FALSE,"ET-PAG3";#N/A,#N/A,FALSE,"ET-PAG4";#N/A,#N/A,FALSE,"ET-PAG5"}</definedName>
    <definedName name="WQ" localSheetId="35" hidden="1">{#N/A,#N/A,FALSE,"ET-CAPA";#N/A,#N/A,FALSE,"ET-PAG1";#N/A,#N/A,FALSE,"ET-PAG2";#N/A,#N/A,FALSE,"ET-PAG3";#N/A,#N/A,FALSE,"ET-PAG4";#N/A,#N/A,FALSE,"ET-PAG5"}</definedName>
    <definedName name="WQ" localSheetId="30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R" localSheetId="25" hidden="1">{"'Quadro'!$A$4:$BG$78"}</definedName>
    <definedName name="WR" localSheetId="16" hidden="1">{"'Quadro'!$A$4:$BG$78"}</definedName>
    <definedName name="WR" localSheetId="14" hidden="1">{"'Quadro'!$A$4:$BG$78"}</definedName>
    <definedName name="WR" localSheetId="13" hidden="1">{"'Quadro'!$A$4:$BG$78"}</definedName>
    <definedName name="WR" localSheetId="11" hidden="1">{"'Quadro'!$A$4:$BG$78"}</definedName>
    <definedName name="WR" localSheetId="10" hidden="1">{"'Quadro'!$A$4:$BG$78"}</definedName>
    <definedName name="WR" localSheetId="9" hidden="1">{"'Quadro'!$A$4:$BG$78"}</definedName>
    <definedName name="WR" localSheetId="8" hidden="1">{"'Quadro'!$A$4:$BG$78"}</definedName>
    <definedName name="WR" localSheetId="7" hidden="1">{"'Quadro'!$A$4:$BG$78"}</definedName>
    <definedName name="WR" localSheetId="33" hidden="1">{"'Quadro'!$A$4:$BG$78"}</definedName>
    <definedName name="WR" localSheetId="32" hidden="1">{"'Quadro'!$A$4:$BG$78"}</definedName>
    <definedName name="WR" localSheetId="31" hidden="1">{"'Quadro'!$A$4:$BG$78"}</definedName>
    <definedName name="WR" localSheetId="29" hidden="1">{"'Quadro'!$A$4:$BG$78"}</definedName>
    <definedName name="WR" localSheetId="28" hidden="1">{"'Quadro'!$A$4:$BG$78"}</definedName>
    <definedName name="WR" localSheetId="27" hidden="1">{"'Quadro'!$A$4:$BG$78"}</definedName>
    <definedName name="WR" localSheetId="24" hidden="1">{"'Quadro'!$A$4:$BG$78"}</definedName>
    <definedName name="WR" localSheetId="26" hidden="1">{"'Quadro'!$A$4:$BG$78"}</definedName>
    <definedName name="WR" localSheetId="23" hidden="1">{"'Quadro'!$A$4:$BG$78"}</definedName>
    <definedName name="WR" localSheetId="22" hidden="1">{"'Quadro'!$A$4:$BG$78"}</definedName>
    <definedName name="WR" localSheetId="19" hidden="1">{"'Quadro'!$A$4:$BG$78"}</definedName>
    <definedName name="WR" localSheetId="21" hidden="1">{"'Quadro'!$A$4:$BG$78"}</definedName>
    <definedName name="WR" localSheetId="20" hidden="1">{"'Quadro'!$A$4:$BG$78"}</definedName>
    <definedName name="WR" localSheetId="18" hidden="1">{"'Quadro'!$A$4:$BG$78"}</definedName>
    <definedName name="WR" localSheetId="17" hidden="1">{"'Quadro'!$A$4:$BG$78"}</definedName>
    <definedName name="WR" localSheetId="15" hidden="1">{"'Quadro'!$A$4:$BG$78"}</definedName>
    <definedName name="WR" localSheetId="12" hidden="1">{"'Quadro'!$A$4:$BG$78"}</definedName>
    <definedName name="WR" localSheetId="38" hidden="1">{"'Quadro'!$A$4:$BG$78"}</definedName>
    <definedName name="WR" localSheetId="37" hidden="1">{"'Quadro'!$A$4:$BG$78"}</definedName>
    <definedName name="WR" localSheetId="36" hidden="1">{"'Quadro'!$A$4:$BG$78"}</definedName>
    <definedName name="WR" localSheetId="34" hidden="1">{"'Quadro'!$A$4:$BG$78"}</definedName>
    <definedName name="WR" localSheetId="35" hidden="1">{"'Quadro'!$A$4:$BG$78"}</definedName>
    <definedName name="WR" localSheetId="30" hidden="1">{"'Quadro'!$A$4:$BG$78"}</definedName>
    <definedName name="WR" hidden="1">{"'Quadro'!$A$4:$BG$78"}</definedName>
    <definedName name="wrn.1000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Aging._.and._.Trend._.Analysis." localSheetId="25" hidden="1">{#N/A,#N/A,FALSE,"Aging Summary";#N/A,#N/A,FALSE,"Ratio Analysis";#N/A,#N/A,FALSE,"Test 120 Day Accts";#N/A,#N/A,FALSE,"Tickmarks"}</definedName>
    <definedName name="wrn.Aging._.and._.Trend._.Analysis." localSheetId="16" hidden="1">{#N/A,#N/A,FALSE,"Aging Summary";#N/A,#N/A,FALSE,"Ratio Analysis";#N/A,#N/A,FALSE,"Test 120 Day Accts";#N/A,#N/A,FALSE,"Tickmarks"}</definedName>
    <definedName name="wrn.Aging._.and._.Trend._.Analysis." localSheetId="14" hidden="1">{#N/A,#N/A,FALSE,"Aging Summary";#N/A,#N/A,FALSE,"Ratio Analysis";#N/A,#N/A,FALSE,"Test 120 Day Accts";#N/A,#N/A,FALSE,"Tickmarks"}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26" hidden="1">{#N/A,#N/A,FALSE,"Aging Summary";#N/A,#N/A,FALSE,"Ratio Analysis";#N/A,#N/A,FALSE,"Test 120 Day Accts";#N/A,#N/A,FALSE,"Tickmarks"}</definedName>
    <definedName name="wrn.Aging._.and._.Trend._.Analysis." localSheetId="23" hidden="1">{#N/A,#N/A,FALSE,"Aging Summary";#N/A,#N/A,FALSE,"Ratio Analysis";#N/A,#N/A,FALSE,"Test 120 Day Accts";#N/A,#N/A,FALSE,"Tickmarks"}</definedName>
    <definedName name="wrn.Aging._.and._.Trend._.Analysis." localSheetId="22" hidden="1">{#N/A,#N/A,FALSE,"Aging Summary";#N/A,#N/A,FALSE,"Ratio Analysis";#N/A,#N/A,FALSE,"Test 120 Day Accts";#N/A,#N/A,FALSE,"Tickmarks"}</definedName>
    <definedName name="wrn.Aging._.and._.Trend._.Analysis." localSheetId="19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20" hidden="1">{#N/A,#N/A,FALSE,"Aging Summary";#N/A,#N/A,FALSE,"Ratio Analysis";#N/A,#N/A,FALSE,"Test 120 Day Accts";#N/A,#N/A,FALSE,"Tickmarks"}</definedName>
    <definedName name="wrn.Aging._.and._.Trend._.Analysis." localSheetId="18" hidden="1">{#N/A,#N/A,FALSE,"Aging Summary";#N/A,#N/A,FALSE,"Ratio Analysis";#N/A,#N/A,FALSE,"Test 120 Day Accts";#N/A,#N/A,FALSE,"Tickmarks"}</definedName>
    <definedName name="wrn.Aging._.and._.Trend._.Analysis." localSheetId="17" hidden="1">{#N/A,#N/A,FALSE,"Aging Summary";#N/A,#N/A,FALSE,"Ratio Analysis";#N/A,#N/A,FALSE,"Test 120 Day Accts";#N/A,#N/A,FALSE,"Tickmarks"}</definedName>
    <definedName name="wrn.Aging._.and._.Trend._.Analysis." localSheetId="15" hidden="1">{#N/A,#N/A,FALSE,"Aging Summary";#N/A,#N/A,FALSE,"Ratio Analysis";#N/A,#N/A,FALSE,"Test 120 Day Accts";#N/A,#N/A,FALSE,"Tickmarks"}</definedName>
    <definedName name="wrn.Aging._.and._.Trend._.Analysis." localSheetId="12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Tabs._.for._.Ken." localSheetId="25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6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4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3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1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0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9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8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7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3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2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1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9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8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7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4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6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3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2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9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1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20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8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7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5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12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8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7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6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4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5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30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BB1." localSheetId="25" hidden="1">{#N/A,#N/A,FALSE,"RESUMO-BB1";#N/A,#N/A,FALSE,"MOD-A01-R - BB1";#N/A,#N/A,FALSE,"URB-BB1"}</definedName>
    <definedName name="wrn.BB1." localSheetId="16" hidden="1">{#N/A,#N/A,FALSE,"RESUMO-BB1";#N/A,#N/A,FALSE,"MOD-A01-R - BB1";#N/A,#N/A,FALSE,"URB-BB1"}</definedName>
    <definedName name="wrn.BB1." localSheetId="14" hidden="1">{#N/A,#N/A,FALSE,"RESUMO-BB1";#N/A,#N/A,FALSE,"MOD-A01-R - BB1";#N/A,#N/A,FALSE,"URB-BB1"}</definedName>
    <definedName name="wrn.BB1." localSheetId="13" hidden="1">{#N/A,#N/A,FALSE,"RESUMO-BB1";#N/A,#N/A,FALSE,"MOD-A01-R - BB1";#N/A,#N/A,FALSE,"URB-BB1"}</definedName>
    <definedName name="wrn.BB1." localSheetId="11" hidden="1">{#N/A,#N/A,FALSE,"RESUMO-BB1";#N/A,#N/A,FALSE,"MOD-A01-R - BB1";#N/A,#N/A,FALSE,"URB-BB1"}</definedName>
    <definedName name="wrn.BB1." localSheetId="10" hidden="1">{#N/A,#N/A,FALSE,"RESUMO-BB1";#N/A,#N/A,FALSE,"MOD-A01-R - BB1";#N/A,#N/A,FALSE,"URB-BB1"}</definedName>
    <definedName name="wrn.BB1." localSheetId="9" hidden="1">{#N/A,#N/A,FALSE,"RESUMO-BB1";#N/A,#N/A,FALSE,"MOD-A01-R - BB1";#N/A,#N/A,FALSE,"URB-BB1"}</definedName>
    <definedName name="wrn.BB1." localSheetId="8" hidden="1">{#N/A,#N/A,FALSE,"RESUMO-BB1";#N/A,#N/A,FALSE,"MOD-A01-R - BB1";#N/A,#N/A,FALSE,"URB-BB1"}</definedName>
    <definedName name="wrn.BB1." localSheetId="7" hidden="1">{#N/A,#N/A,FALSE,"RESUMO-BB1";#N/A,#N/A,FALSE,"MOD-A01-R - BB1";#N/A,#N/A,FALSE,"URB-BB1"}</definedName>
    <definedName name="wrn.BB1." localSheetId="33" hidden="1">{#N/A,#N/A,FALSE,"RESUMO-BB1";#N/A,#N/A,FALSE,"MOD-A01-R - BB1";#N/A,#N/A,FALSE,"URB-BB1"}</definedName>
    <definedName name="wrn.BB1." localSheetId="32" hidden="1">{#N/A,#N/A,FALSE,"RESUMO-BB1";#N/A,#N/A,FALSE,"MOD-A01-R - BB1";#N/A,#N/A,FALSE,"URB-BB1"}</definedName>
    <definedName name="wrn.BB1." localSheetId="31" hidden="1">{#N/A,#N/A,FALSE,"RESUMO-BB1";#N/A,#N/A,FALSE,"MOD-A01-R - BB1";#N/A,#N/A,FALSE,"URB-BB1"}</definedName>
    <definedName name="wrn.BB1." localSheetId="29" hidden="1">{#N/A,#N/A,FALSE,"RESUMO-BB1";#N/A,#N/A,FALSE,"MOD-A01-R - BB1";#N/A,#N/A,FALSE,"URB-BB1"}</definedName>
    <definedName name="wrn.BB1." localSheetId="28" hidden="1">{#N/A,#N/A,FALSE,"RESUMO-BB1";#N/A,#N/A,FALSE,"MOD-A01-R - BB1";#N/A,#N/A,FALSE,"URB-BB1"}</definedName>
    <definedName name="wrn.BB1." localSheetId="27" hidden="1">{#N/A,#N/A,FALSE,"RESUMO-BB1";#N/A,#N/A,FALSE,"MOD-A01-R - BB1";#N/A,#N/A,FALSE,"URB-BB1"}</definedName>
    <definedName name="wrn.BB1." localSheetId="24" hidden="1">{#N/A,#N/A,FALSE,"RESUMO-BB1";#N/A,#N/A,FALSE,"MOD-A01-R - BB1";#N/A,#N/A,FALSE,"URB-BB1"}</definedName>
    <definedName name="wrn.BB1." localSheetId="26" hidden="1">{#N/A,#N/A,FALSE,"RESUMO-BB1";#N/A,#N/A,FALSE,"MOD-A01-R - BB1";#N/A,#N/A,FALSE,"URB-BB1"}</definedName>
    <definedName name="wrn.BB1." localSheetId="23" hidden="1">{#N/A,#N/A,FALSE,"RESUMO-BB1";#N/A,#N/A,FALSE,"MOD-A01-R - BB1";#N/A,#N/A,FALSE,"URB-BB1"}</definedName>
    <definedName name="wrn.BB1." localSheetId="22" hidden="1">{#N/A,#N/A,FALSE,"RESUMO-BB1";#N/A,#N/A,FALSE,"MOD-A01-R - BB1";#N/A,#N/A,FALSE,"URB-BB1"}</definedName>
    <definedName name="wrn.BB1." localSheetId="19" hidden="1">{#N/A,#N/A,FALSE,"RESUMO-BB1";#N/A,#N/A,FALSE,"MOD-A01-R - BB1";#N/A,#N/A,FALSE,"URB-BB1"}</definedName>
    <definedName name="wrn.BB1." localSheetId="21" hidden="1">{#N/A,#N/A,FALSE,"RESUMO-BB1";#N/A,#N/A,FALSE,"MOD-A01-R - BB1";#N/A,#N/A,FALSE,"URB-BB1"}</definedName>
    <definedName name="wrn.BB1." localSheetId="20" hidden="1">{#N/A,#N/A,FALSE,"RESUMO-BB1";#N/A,#N/A,FALSE,"MOD-A01-R - BB1";#N/A,#N/A,FALSE,"URB-BB1"}</definedName>
    <definedName name="wrn.BB1." localSheetId="18" hidden="1">{#N/A,#N/A,FALSE,"RESUMO-BB1";#N/A,#N/A,FALSE,"MOD-A01-R - BB1";#N/A,#N/A,FALSE,"URB-BB1"}</definedName>
    <definedName name="wrn.BB1." localSheetId="17" hidden="1">{#N/A,#N/A,FALSE,"RESUMO-BB1";#N/A,#N/A,FALSE,"MOD-A01-R - BB1";#N/A,#N/A,FALSE,"URB-BB1"}</definedName>
    <definedName name="wrn.BB1." localSheetId="15" hidden="1">{#N/A,#N/A,FALSE,"RESUMO-BB1";#N/A,#N/A,FALSE,"MOD-A01-R - BB1";#N/A,#N/A,FALSE,"URB-BB1"}</definedName>
    <definedName name="wrn.BB1." localSheetId="12" hidden="1">{#N/A,#N/A,FALSE,"RESUMO-BB1";#N/A,#N/A,FALSE,"MOD-A01-R - BB1";#N/A,#N/A,FALSE,"URB-BB1"}</definedName>
    <definedName name="wrn.BB1." localSheetId="38" hidden="1">{#N/A,#N/A,FALSE,"RESUMO-BB1";#N/A,#N/A,FALSE,"MOD-A01-R - BB1";#N/A,#N/A,FALSE,"URB-BB1"}</definedName>
    <definedName name="wrn.BB1." localSheetId="37" hidden="1">{#N/A,#N/A,FALSE,"RESUMO-BB1";#N/A,#N/A,FALSE,"MOD-A01-R - BB1";#N/A,#N/A,FALSE,"URB-BB1"}</definedName>
    <definedName name="wrn.BB1." localSheetId="36" hidden="1">{#N/A,#N/A,FALSE,"RESUMO-BB1";#N/A,#N/A,FALSE,"MOD-A01-R - BB1";#N/A,#N/A,FALSE,"URB-BB1"}</definedName>
    <definedName name="wrn.BB1." localSheetId="34" hidden="1">{#N/A,#N/A,FALSE,"RESUMO-BB1";#N/A,#N/A,FALSE,"MOD-A01-R - BB1";#N/A,#N/A,FALSE,"URB-BB1"}</definedName>
    <definedName name="wrn.BB1." localSheetId="35" hidden="1">{#N/A,#N/A,FALSE,"RESUMO-BB1";#N/A,#N/A,FALSE,"MOD-A01-R - BB1";#N/A,#N/A,FALSE,"URB-BB1"}</definedName>
    <definedName name="wrn.BB1." localSheetId="30" hidden="1">{#N/A,#N/A,FALSE,"RESUMO-BB1";#N/A,#N/A,FALSE,"MOD-A01-R - BB1";#N/A,#N/A,FALSE,"URB-BB1"}</definedName>
    <definedName name="wrn.BB1." hidden="1">{#N/A,#N/A,FALSE,"RESUMO-BB1";#N/A,#N/A,FALSE,"MOD-A01-R - BB1";#N/A,#N/A,FALSE,"URB-BB1"}</definedName>
    <definedName name="wrn.BB2" localSheetId="25" hidden="1">{#N/A,#N/A,FALSE,"RESUMO-BB1";#N/A,#N/A,FALSE,"MOD-A01-R - BB1";#N/A,#N/A,FALSE,"URB-BB1"}</definedName>
    <definedName name="wrn.BB2" localSheetId="16" hidden="1">{#N/A,#N/A,FALSE,"RESUMO-BB1";#N/A,#N/A,FALSE,"MOD-A01-R - BB1";#N/A,#N/A,FALSE,"URB-BB1"}</definedName>
    <definedName name="wrn.BB2" localSheetId="14" hidden="1">{#N/A,#N/A,FALSE,"RESUMO-BB1";#N/A,#N/A,FALSE,"MOD-A01-R - BB1";#N/A,#N/A,FALSE,"URB-BB1"}</definedName>
    <definedName name="wrn.BB2" localSheetId="13" hidden="1">{#N/A,#N/A,FALSE,"RESUMO-BB1";#N/A,#N/A,FALSE,"MOD-A01-R - BB1";#N/A,#N/A,FALSE,"URB-BB1"}</definedName>
    <definedName name="wrn.BB2" localSheetId="11" hidden="1">{#N/A,#N/A,FALSE,"RESUMO-BB1";#N/A,#N/A,FALSE,"MOD-A01-R - BB1";#N/A,#N/A,FALSE,"URB-BB1"}</definedName>
    <definedName name="wrn.BB2" localSheetId="10" hidden="1">{#N/A,#N/A,FALSE,"RESUMO-BB1";#N/A,#N/A,FALSE,"MOD-A01-R - BB1";#N/A,#N/A,FALSE,"URB-BB1"}</definedName>
    <definedName name="wrn.BB2" localSheetId="9" hidden="1">{#N/A,#N/A,FALSE,"RESUMO-BB1";#N/A,#N/A,FALSE,"MOD-A01-R - BB1";#N/A,#N/A,FALSE,"URB-BB1"}</definedName>
    <definedName name="wrn.BB2" localSheetId="8" hidden="1">{#N/A,#N/A,FALSE,"RESUMO-BB1";#N/A,#N/A,FALSE,"MOD-A01-R - BB1";#N/A,#N/A,FALSE,"URB-BB1"}</definedName>
    <definedName name="wrn.BB2" localSheetId="7" hidden="1">{#N/A,#N/A,FALSE,"RESUMO-BB1";#N/A,#N/A,FALSE,"MOD-A01-R - BB1";#N/A,#N/A,FALSE,"URB-BB1"}</definedName>
    <definedName name="wrn.BB2" localSheetId="33" hidden="1">{#N/A,#N/A,FALSE,"RESUMO-BB1";#N/A,#N/A,FALSE,"MOD-A01-R - BB1";#N/A,#N/A,FALSE,"URB-BB1"}</definedName>
    <definedName name="wrn.BB2" localSheetId="32" hidden="1">{#N/A,#N/A,FALSE,"RESUMO-BB1";#N/A,#N/A,FALSE,"MOD-A01-R - BB1";#N/A,#N/A,FALSE,"URB-BB1"}</definedName>
    <definedName name="wrn.BB2" localSheetId="31" hidden="1">{#N/A,#N/A,FALSE,"RESUMO-BB1";#N/A,#N/A,FALSE,"MOD-A01-R - BB1";#N/A,#N/A,FALSE,"URB-BB1"}</definedName>
    <definedName name="wrn.BB2" localSheetId="29" hidden="1">{#N/A,#N/A,FALSE,"RESUMO-BB1";#N/A,#N/A,FALSE,"MOD-A01-R - BB1";#N/A,#N/A,FALSE,"URB-BB1"}</definedName>
    <definedName name="wrn.BB2" localSheetId="28" hidden="1">{#N/A,#N/A,FALSE,"RESUMO-BB1";#N/A,#N/A,FALSE,"MOD-A01-R - BB1";#N/A,#N/A,FALSE,"URB-BB1"}</definedName>
    <definedName name="wrn.BB2" localSheetId="27" hidden="1">{#N/A,#N/A,FALSE,"RESUMO-BB1";#N/A,#N/A,FALSE,"MOD-A01-R - BB1";#N/A,#N/A,FALSE,"URB-BB1"}</definedName>
    <definedName name="wrn.BB2" localSheetId="24" hidden="1">{#N/A,#N/A,FALSE,"RESUMO-BB1";#N/A,#N/A,FALSE,"MOD-A01-R - BB1";#N/A,#N/A,FALSE,"URB-BB1"}</definedName>
    <definedName name="wrn.BB2" localSheetId="26" hidden="1">{#N/A,#N/A,FALSE,"RESUMO-BB1";#N/A,#N/A,FALSE,"MOD-A01-R - BB1";#N/A,#N/A,FALSE,"URB-BB1"}</definedName>
    <definedName name="wrn.BB2" localSheetId="23" hidden="1">{#N/A,#N/A,FALSE,"RESUMO-BB1";#N/A,#N/A,FALSE,"MOD-A01-R - BB1";#N/A,#N/A,FALSE,"URB-BB1"}</definedName>
    <definedName name="wrn.BB2" localSheetId="22" hidden="1">{#N/A,#N/A,FALSE,"RESUMO-BB1";#N/A,#N/A,FALSE,"MOD-A01-R - BB1";#N/A,#N/A,FALSE,"URB-BB1"}</definedName>
    <definedName name="wrn.BB2" localSheetId="19" hidden="1">{#N/A,#N/A,FALSE,"RESUMO-BB1";#N/A,#N/A,FALSE,"MOD-A01-R - BB1";#N/A,#N/A,FALSE,"URB-BB1"}</definedName>
    <definedName name="wrn.BB2" localSheetId="21" hidden="1">{#N/A,#N/A,FALSE,"RESUMO-BB1";#N/A,#N/A,FALSE,"MOD-A01-R - BB1";#N/A,#N/A,FALSE,"URB-BB1"}</definedName>
    <definedName name="wrn.BB2" localSheetId="20" hidden="1">{#N/A,#N/A,FALSE,"RESUMO-BB1";#N/A,#N/A,FALSE,"MOD-A01-R - BB1";#N/A,#N/A,FALSE,"URB-BB1"}</definedName>
    <definedName name="wrn.BB2" localSheetId="18" hidden="1">{#N/A,#N/A,FALSE,"RESUMO-BB1";#N/A,#N/A,FALSE,"MOD-A01-R - BB1";#N/A,#N/A,FALSE,"URB-BB1"}</definedName>
    <definedName name="wrn.BB2" localSheetId="17" hidden="1">{#N/A,#N/A,FALSE,"RESUMO-BB1";#N/A,#N/A,FALSE,"MOD-A01-R - BB1";#N/A,#N/A,FALSE,"URB-BB1"}</definedName>
    <definedName name="wrn.BB2" localSheetId="15" hidden="1">{#N/A,#N/A,FALSE,"RESUMO-BB1";#N/A,#N/A,FALSE,"MOD-A01-R - BB1";#N/A,#N/A,FALSE,"URB-BB1"}</definedName>
    <definedName name="wrn.BB2" localSheetId="12" hidden="1">{#N/A,#N/A,FALSE,"RESUMO-BB1";#N/A,#N/A,FALSE,"MOD-A01-R - BB1";#N/A,#N/A,FALSE,"URB-BB1"}</definedName>
    <definedName name="wrn.BB2" localSheetId="38" hidden="1">{#N/A,#N/A,FALSE,"RESUMO-BB1";#N/A,#N/A,FALSE,"MOD-A01-R - BB1";#N/A,#N/A,FALSE,"URB-BB1"}</definedName>
    <definedName name="wrn.BB2" localSheetId="37" hidden="1">{#N/A,#N/A,FALSE,"RESUMO-BB1";#N/A,#N/A,FALSE,"MOD-A01-R - BB1";#N/A,#N/A,FALSE,"URB-BB1"}</definedName>
    <definedName name="wrn.BB2" localSheetId="36" hidden="1">{#N/A,#N/A,FALSE,"RESUMO-BB1";#N/A,#N/A,FALSE,"MOD-A01-R - BB1";#N/A,#N/A,FALSE,"URB-BB1"}</definedName>
    <definedName name="wrn.BB2" localSheetId="34" hidden="1">{#N/A,#N/A,FALSE,"RESUMO-BB1";#N/A,#N/A,FALSE,"MOD-A01-R - BB1";#N/A,#N/A,FALSE,"URB-BB1"}</definedName>
    <definedName name="wrn.BB2" localSheetId="35" hidden="1">{#N/A,#N/A,FALSE,"RESUMO-BB1";#N/A,#N/A,FALSE,"MOD-A01-R - BB1";#N/A,#N/A,FALSE,"URB-BB1"}</definedName>
    <definedName name="wrn.BB2" localSheetId="30" hidden="1">{#N/A,#N/A,FALSE,"RESUMO-BB1";#N/A,#N/A,FALSE,"MOD-A01-R - BB1";#N/A,#N/A,FALSE,"URB-BB1"}</definedName>
    <definedName name="wrn.BB2" hidden="1">{#N/A,#N/A,FALSE,"RESUMO-BB1";#N/A,#N/A,FALSE,"MOD-A01-R - BB1";#N/A,#N/A,FALSE,"URB-BB1"}</definedName>
    <definedName name="wrn.BETER." localSheetId="25" hidden="1">{#N/A,#N/A,FALSE,"BETER -1";#N/A,#N/A,FALSE,"BETER -2";#N/A,#N/A,FALSE,"BETER -3";#N/A,#N/A,FALSE,"BETER -urb";#N/A,#N/A,FALSE,"BETER -RESUMO"}</definedName>
    <definedName name="wrn.BETER." localSheetId="16" hidden="1">{#N/A,#N/A,FALSE,"BETER -1";#N/A,#N/A,FALSE,"BETER -2";#N/A,#N/A,FALSE,"BETER -3";#N/A,#N/A,FALSE,"BETER -urb";#N/A,#N/A,FALSE,"BETER -RESUMO"}</definedName>
    <definedName name="wrn.BETER." localSheetId="14" hidden="1">{#N/A,#N/A,FALSE,"BETER -1";#N/A,#N/A,FALSE,"BETER -2";#N/A,#N/A,FALSE,"BETER -3";#N/A,#N/A,FALSE,"BETER -urb";#N/A,#N/A,FALSE,"BETER -RESUMO"}</definedName>
    <definedName name="wrn.BETER." localSheetId="13" hidden="1">{#N/A,#N/A,FALSE,"BETER -1";#N/A,#N/A,FALSE,"BETER -2";#N/A,#N/A,FALSE,"BETER -3";#N/A,#N/A,FALSE,"BETER -urb";#N/A,#N/A,FALSE,"BETER -RESUMO"}</definedName>
    <definedName name="wrn.BETER." localSheetId="11" hidden="1">{#N/A,#N/A,FALSE,"BETER -1";#N/A,#N/A,FALSE,"BETER -2";#N/A,#N/A,FALSE,"BETER -3";#N/A,#N/A,FALSE,"BETER -urb";#N/A,#N/A,FALSE,"BETER -RESUMO"}</definedName>
    <definedName name="wrn.BETER." localSheetId="10" hidden="1">{#N/A,#N/A,FALSE,"BETER -1";#N/A,#N/A,FALSE,"BETER -2";#N/A,#N/A,FALSE,"BETER -3";#N/A,#N/A,FALSE,"BETER -urb";#N/A,#N/A,FALSE,"BETER -RESUMO"}</definedName>
    <definedName name="wrn.BETER." localSheetId="9" hidden="1">{#N/A,#N/A,FALSE,"BETER -1";#N/A,#N/A,FALSE,"BETER -2";#N/A,#N/A,FALSE,"BETER -3";#N/A,#N/A,FALSE,"BETER -urb";#N/A,#N/A,FALSE,"BETER -RESUMO"}</definedName>
    <definedName name="wrn.BETER." localSheetId="8" hidden="1">{#N/A,#N/A,FALSE,"BETER -1";#N/A,#N/A,FALSE,"BETER -2";#N/A,#N/A,FALSE,"BETER -3";#N/A,#N/A,FALSE,"BETER -urb";#N/A,#N/A,FALSE,"BETER -RESUMO"}</definedName>
    <definedName name="wrn.BETER." localSheetId="7" hidden="1">{#N/A,#N/A,FALSE,"BETER -1";#N/A,#N/A,FALSE,"BETER -2";#N/A,#N/A,FALSE,"BETER -3";#N/A,#N/A,FALSE,"BETER -urb";#N/A,#N/A,FALSE,"BETER -RESUMO"}</definedName>
    <definedName name="wrn.BETER." localSheetId="33" hidden="1">{#N/A,#N/A,FALSE,"BETER -1";#N/A,#N/A,FALSE,"BETER -2";#N/A,#N/A,FALSE,"BETER -3";#N/A,#N/A,FALSE,"BETER -urb";#N/A,#N/A,FALSE,"BETER -RESUMO"}</definedName>
    <definedName name="wrn.BETER." localSheetId="32" hidden="1">{#N/A,#N/A,FALSE,"BETER -1";#N/A,#N/A,FALSE,"BETER -2";#N/A,#N/A,FALSE,"BETER -3";#N/A,#N/A,FALSE,"BETER -urb";#N/A,#N/A,FALSE,"BETER -RESUMO"}</definedName>
    <definedName name="wrn.BETER." localSheetId="31" hidden="1">{#N/A,#N/A,FALSE,"BETER -1";#N/A,#N/A,FALSE,"BETER -2";#N/A,#N/A,FALSE,"BETER -3";#N/A,#N/A,FALSE,"BETER -urb";#N/A,#N/A,FALSE,"BETER -RESUMO"}</definedName>
    <definedName name="wrn.BETER." localSheetId="29" hidden="1">{#N/A,#N/A,FALSE,"BETER -1";#N/A,#N/A,FALSE,"BETER -2";#N/A,#N/A,FALSE,"BETER -3";#N/A,#N/A,FALSE,"BETER -urb";#N/A,#N/A,FALSE,"BETER -RESUMO"}</definedName>
    <definedName name="wrn.BETER." localSheetId="28" hidden="1">{#N/A,#N/A,FALSE,"BETER -1";#N/A,#N/A,FALSE,"BETER -2";#N/A,#N/A,FALSE,"BETER -3";#N/A,#N/A,FALSE,"BETER -urb";#N/A,#N/A,FALSE,"BETER -RESUMO"}</definedName>
    <definedName name="wrn.BETER." localSheetId="27" hidden="1">{#N/A,#N/A,FALSE,"BETER -1";#N/A,#N/A,FALSE,"BETER -2";#N/A,#N/A,FALSE,"BETER -3";#N/A,#N/A,FALSE,"BETER -urb";#N/A,#N/A,FALSE,"BETER -RESUMO"}</definedName>
    <definedName name="wrn.BETER." localSheetId="24" hidden="1">{#N/A,#N/A,FALSE,"BETER -1";#N/A,#N/A,FALSE,"BETER -2";#N/A,#N/A,FALSE,"BETER -3";#N/A,#N/A,FALSE,"BETER -urb";#N/A,#N/A,FALSE,"BETER -RESUMO"}</definedName>
    <definedName name="wrn.BETER." localSheetId="26" hidden="1">{#N/A,#N/A,FALSE,"BETER -1";#N/A,#N/A,FALSE,"BETER -2";#N/A,#N/A,FALSE,"BETER -3";#N/A,#N/A,FALSE,"BETER -urb";#N/A,#N/A,FALSE,"BETER -RESUMO"}</definedName>
    <definedName name="wrn.BETER." localSheetId="23" hidden="1">{#N/A,#N/A,FALSE,"BETER -1";#N/A,#N/A,FALSE,"BETER -2";#N/A,#N/A,FALSE,"BETER -3";#N/A,#N/A,FALSE,"BETER -urb";#N/A,#N/A,FALSE,"BETER -RESUMO"}</definedName>
    <definedName name="wrn.BETER." localSheetId="22" hidden="1">{#N/A,#N/A,FALSE,"BETER -1";#N/A,#N/A,FALSE,"BETER -2";#N/A,#N/A,FALSE,"BETER -3";#N/A,#N/A,FALSE,"BETER -urb";#N/A,#N/A,FALSE,"BETER -RESUMO"}</definedName>
    <definedName name="wrn.BETER." localSheetId="19" hidden="1">{#N/A,#N/A,FALSE,"BETER -1";#N/A,#N/A,FALSE,"BETER -2";#N/A,#N/A,FALSE,"BETER -3";#N/A,#N/A,FALSE,"BETER -urb";#N/A,#N/A,FALSE,"BETER -RESUMO"}</definedName>
    <definedName name="wrn.BETER." localSheetId="21" hidden="1">{#N/A,#N/A,FALSE,"BETER -1";#N/A,#N/A,FALSE,"BETER -2";#N/A,#N/A,FALSE,"BETER -3";#N/A,#N/A,FALSE,"BETER -urb";#N/A,#N/A,FALSE,"BETER -RESUMO"}</definedName>
    <definedName name="wrn.BETER." localSheetId="20" hidden="1">{#N/A,#N/A,FALSE,"BETER -1";#N/A,#N/A,FALSE,"BETER -2";#N/A,#N/A,FALSE,"BETER -3";#N/A,#N/A,FALSE,"BETER -urb";#N/A,#N/A,FALSE,"BETER -RESUMO"}</definedName>
    <definedName name="wrn.BETER." localSheetId="18" hidden="1">{#N/A,#N/A,FALSE,"BETER -1";#N/A,#N/A,FALSE,"BETER -2";#N/A,#N/A,FALSE,"BETER -3";#N/A,#N/A,FALSE,"BETER -urb";#N/A,#N/A,FALSE,"BETER -RESUMO"}</definedName>
    <definedName name="wrn.BETER." localSheetId="17" hidden="1">{#N/A,#N/A,FALSE,"BETER -1";#N/A,#N/A,FALSE,"BETER -2";#N/A,#N/A,FALSE,"BETER -3";#N/A,#N/A,FALSE,"BETER -urb";#N/A,#N/A,FALSE,"BETER -RESUMO"}</definedName>
    <definedName name="wrn.BETER." localSheetId="15" hidden="1">{#N/A,#N/A,FALSE,"BETER -1";#N/A,#N/A,FALSE,"BETER -2";#N/A,#N/A,FALSE,"BETER -3";#N/A,#N/A,FALSE,"BETER -urb";#N/A,#N/A,FALSE,"BETER -RESUMO"}</definedName>
    <definedName name="wrn.BETER." localSheetId="12" hidden="1">{#N/A,#N/A,FALSE,"BETER -1";#N/A,#N/A,FALSE,"BETER -2";#N/A,#N/A,FALSE,"BETER -3";#N/A,#N/A,FALSE,"BETER -urb";#N/A,#N/A,FALSE,"BETER -RESUMO"}</definedName>
    <definedName name="wrn.BETER." localSheetId="38" hidden="1">{#N/A,#N/A,FALSE,"BETER -1";#N/A,#N/A,FALSE,"BETER -2";#N/A,#N/A,FALSE,"BETER -3";#N/A,#N/A,FALSE,"BETER -urb";#N/A,#N/A,FALSE,"BETER -RESUMO"}</definedName>
    <definedName name="wrn.BETER." localSheetId="37" hidden="1">{#N/A,#N/A,FALSE,"BETER -1";#N/A,#N/A,FALSE,"BETER -2";#N/A,#N/A,FALSE,"BETER -3";#N/A,#N/A,FALSE,"BETER -urb";#N/A,#N/A,FALSE,"BETER -RESUMO"}</definedName>
    <definedName name="wrn.BETER." localSheetId="36" hidden="1">{#N/A,#N/A,FALSE,"BETER -1";#N/A,#N/A,FALSE,"BETER -2";#N/A,#N/A,FALSE,"BETER -3";#N/A,#N/A,FALSE,"BETER -urb";#N/A,#N/A,FALSE,"BETER -RESUMO"}</definedName>
    <definedName name="wrn.BETER." localSheetId="34" hidden="1">{#N/A,#N/A,FALSE,"BETER -1";#N/A,#N/A,FALSE,"BETER -2";#N/A,#N/A,FALSE,"BETER -3";#N/A,#N/A,FALSE,"BETER -urb";#N/A,#N/A,FALSE,"BETER -RESUMO"}</definedName>
    <definedName name="wrn.BETER." localSheetId="35" hidden="1">{#N/A,#N/A,FALSE,"BETER -1";#N/A,#N/A,FALSE,"BETER -2";#N/A,#N/A,FALSE,"BETER -3";#N/A,#N/A,FALSE,"BETER -urb";#N/A,#N/A,FALSE,"BETER -RESUMO"}</definedName>
    <definedName name="wrn.BETER." localSheetId="30" hidden="1">{#N/A,#N/A,FALSE,"BETER -1";#N/A,#N/A,FALSE,"BETER -2";#N/A,#N/A,FALSE,"BETER -3";#N/A,#N/A,FALSE,"BETER -urb";#N/A,#N/A,FALSE,"BETER -RESUMO"}</definedName>
    <definedName name="wrn.BETER." hidden="1">{#N/A,#N/A,FALSE,"BETER -1";#N/A,#N/A,FALSE,"BETER -2";#N/A,#N/A,FALSE,"BETER -3";#N/A,#N/A,FALSE,"BETER -urb";#N/A,#N/A,FALSE,"BETER -RESUMO"}</definedName>
    <definedName name="wrn.Caixa._.de._.Ferramentas." localSheetId="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9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2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2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8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7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6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4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30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9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2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8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7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6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4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30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1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mentario." localSheetId="25" hidden="1">{#N/A,#N/A,FALSE,"PCOL"}</definedName>
    <definedName name="wrn.comentario." localSheetId="16" hidden="1">{#N/A,#N/A,FALSE,"PCOL"}</definedName>
    <definedName name="wrn.comentario." localSheetId="14" hidden="1">{#N/A,#N/A,FALSE,"PCOL"}</definedName>
    <definedName name="wrn.comentario." localSheetId="13" hidden="1">{#N/A,#N/A,FALSE,"PCOL"}</definedName>
    <definedName name="wrn.comentario." localSheetId="11" hidden="1">{#N/A,#N/A,FALSE,"PCOL"}</definedName>
    <definedName name="wrn.comentario." localSheetId="10" hidden="1">{#N/A,#N/A,FALSE,"PCOL"}</definedName>
    <definedName name="wrn.comentario." localSheetId="9" hidden="1">{#N/A,#N/A,FALSE,"PCOL"}</definedName>
    <definedName name="wrn.comentario." localSheetId="8" hidden="1">{#N/A,#N/A,FALSE,"PCOL"}</definedName>
    <definedName name="wrn.comentario." localSheetId="7" hidden="1">{#N/A,#N/A,FALSE,"PCOL"}</definedName>
    <definedName name="wrn.comentario." localSheetId="33" hidden="1">{#N/A,#N/A,FALSE,"PCOL"}</definedName>
    <definedName name="wrn.comentario." localSheetId="32" hidden="1">{#N/A,#N/A,FALSE,"PCOL"}</definedName>
    <definedName name="wrn.comentario." localSheetId="31" hidden="1">{#N/A,#N/A,FALSE,"PCOL"}</definedName>
    <definedName name="wrn.comentario." localSheetId="29" hidden="1">{#N/A,#N/A,FALSE,"PCOL"}</definedName>
    <definedName name="wrn.comentario." localSheetId="28" hidden="1">{#N/A,#N/A,FALSE,"PCOL"}</definedName>
    <definedName name="wrn.comentario." localSheetId="27" hidden="1">{#N/A,#N/A,FALSE,"PCOL"}</definedName>
    <definedName name="wrn.comentario." localSheetId="24" hidden="1">{#N/A,#N/A,FALSE,"PCOL"}</definedName>
    <definedName name="wrn.comentario." localSheetId="26" hidden="1">{#N/A,#N/A,FALSE,"PCOL"}</definedName>
    <definedName name="wrn.comentario." localSheetId="23" hidden="1">{#N/A,#N/A,FALSE,"PCOL"}</definedName>
    <definedName name="wrn.comentario." localSheetId="22" hidden="1">{#N/A,#N/A,FALSE,"PCOL"}</definedName>
    <definedName name="wrn.comentario." localSheetId="19" hidden="1">{#N/A,#N/A,FALSE,"PCOL"}</definedName>
    <definedName name="wrn.comentario." localSheetId="21" hidden="1">{#N/A,#N/A,FALSE,"PCOL"}</definedName>
    <definedName name="wrn.comentario." localSheetId="20" hidden="1">{#N/A,#N/A,FALSE,"PCOL"}</definedName>
    <definedName name="wrn.comentario." localSheetId="18" hidden="1">{#N/A,#N/A,FALSE,"PCOL"}</definedName>
    <definedName name="wrn.comentario." localSheetId="17" hidden="1">{#N/A,#N/A,FALSE,"PCOL"}</definedName>
    <definedName name="wrn.comentario." localSheetId="15" hidden="1">{#N/A,#N/A,FALSE,"PCOL"}</definedName>
    <definedName name="wrn.comentario." localSheetId="12" hidden="1">{#N/A,#N/A,FALSE,"PCOL"}</definedName>
    <definedName name="wrn.comentario." localSheetId="38" hidden="1">{#N/A,#N/A,FALSE,"PCOL"}</definedName>
    <definedName name="wrn.comentario." localSheetId="37" hidden="1">{#N/A,#N/A,FALSE,"PCOL"}</definedName>
    <definedName name="wrn.comentario." localSheetId="36" hidden="1">{#N/A,#N/A,FALSE,"PCOL"}</definedName>
    <definedName name="wrn.comentario." localSheetId="34" hidden="1">{#N/A,#N/A,FALSE,"PCOL"}</definedName>
    <definedName name="wrn.comentario." localSheetId="35" hidden="1">{#N/A,#N/A,FALSE,"PCOL"}</definedName>
    <definedName name="wrn.comentario." localSheetId="30" hidden="1">{#N/A,#N/A,FALSE,"PCOL"}</definedName>
    <definedName name="wrn.comentario." hidden="1">{#N/A,#N/A,FALSE,"PCOL"}</definedName>
    <definedName name="wrn.Comparaison._.DMU." localSheetId="2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9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2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1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8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7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6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30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ronograma." localSheetId="4" hidden="1">{#N/A,#N/A,FALSE,"Cronograma";#N/A,#N/A,FALSE,"Cronogr. 2"}</definedName>
    <definedName name="wrn.Cronograma." localSheetId="5" hidden="1">{#N/A,#N/A,FALSE,"Cronograma";#N/A,#N/A,FALSE,"Cronogr. 2"}</definedName>
    <definedName name="wrn.Cronograma." localSheetId="2" hidden="1">{#N/A,#N/A,FALSE,"Cronograma";#N/A,#N/A,FALSE,"Cronogr. 2"}</definedName>
    <definedName name="wrn.Cronograma." localSheetId="25" hidden="1">{#N/A,#N/A,FALSE,"Cronograma";#N/A,#N/A,FALSE,"Cronogr. 2"}</definedName>
    <definedName name="wrn.Cronograma." localSheetId="16" hidden="1">{#N/A,#N/A,FALSE,"Cronograma";#N/A,#N/A,FALSE,"Cronogr. 2"}</definedName>
    <definedName name="wrn.Cronograma." localSheetId="14" hidden="1">{#N/A,#N/A,FALSE,"Cronograma";#N/A,#N/A,FALSE,"Cronogr. 2"}</definedName>
    <definedName name="wrn.Cronograma." localSheetId="13" hidden="1">{#N/A,#N/A,FALSE,"Cronograma";#N/A,#N/A,FALSE,"Cronogr. 2"}</definedName>
    <definedName name="wrn.Cronograma." localSheetId="11" hidden="1">{#N/A,#N/A,FALSE,"Cronograma";#N/A,#N/A,FALSE,"Cronogr. 2"}</definedName>
    <definedName name="wrn.Cronograma." localSheetId="10" hidden="1">{#N/A,#N/A,FALSE,"Cronograma";#N/A,#N/A,FALSE,"Cronogr. 2"}</definedName>
    <definedName name="wrn.Cronograma." localSheetId="9" hidden="1">{#N/A,#N/A,FALSE,"Cronograma";#N/A,#N/A,FALSE,"Cronogr. 2"}</definedName>
    <definedName name="wrn.Cronograma." localSheetId="8" hidden="1">{#N/A,#N/A,FALSE,"Cronograma";#N/A,#N/A,FALSE,"Cronogr. 2"}</definedName>
    <definedName name="wrn.Cronograma." localSheetId="7" hidden="1">{#N/A,#N/A,FALSE,"Cronograma";#N/A,#N/A,FALSE,"Cronogr. 2"}</definedName>
    <definedName name="wrn.Cronograma." localSheetId="33" hidden="1">{#N/A,#N/A,FALSE,"Cronograma";#N/A,#N/A,FALSE,"Cronogr. 2"}</definedName>
    <definedName name="wrn.Cronograma." localSheetId="32" hidden="1">{#N/A,#N/A,FALSE,"Cronograma";#N/A,#N/A,FALSE,"Cronogr. 2"}</definedName>
    <definedName name="wrn.Cronograma." localSheetId="31" hidden="1">{#N/A,#N/A,FALSE,"Cronograma";#N/A,#N/A,FALSE,"Cronogr. 2"}</definedName>
    <definedName name="wrn.Cronograma." localSheetId="29" hidden="1">{#N/A,#N/A,FALSE,"Cronograma";#N/A,#N/A,FALSE,"Cronogr. 2"}</definedName>
    <definedName name="wrn.Cronograma." localSheetId="28" hidden="1">{#N/A,#N/A,FALSE,"Cronograma";#N/A,#N/A,FALSE,"Cronogr. 2"}</definedName>
    <definedName name="wrn.Cronograma." localSheetId="27" hidden="1">{#N/A,#N/A,FALSE,"Cronograma";#N/A,#N/A,FALSE,"Cronogr. 2"}</definedName>
    <definedName name="wrn.Cronograma." localSheetId="24" hidden="1">{#N/A,#N/A,FALSE,"Cronograma";#N/A,#N/A,FALSE,"Cronogr. 2"}</definedName>
    <definedName name="wrn.Cronograma." localSheetId="26" hidden="1">{#N/A,#N/A,FALSE,"Cronograma";#N/A,#N/A,FALSE,"Cronogr. 2"}</definedName>
    <definedName name="wrn.Cronograma." localSheetId="23" hidden="1">{#N/A,#N/A,FALSE,"Cronograma";#N/A,#N/A,FALSE,"Cronogr. 2"}</definedName>
    <definedName name="wrn.Cronograma." localSheetId="22" hidden="1">{#N/A,#N/A,FALSE,"Cronograma";#N/A,#N/A,FALSE,"Cronogr. 2"}</definedName>
    <definedName name="wrn.Cronograma." localSheetId="19" hidden="1">{#N/A,#N/A,FALSE,"Cronograma";#N/A,#N/A,FALSE,"Cronogr. 2"}</definedName>
    <definedName name="wrn.Cronograma." localSheetId="21" hidden="1">{#N/A,#N/A,FALSE,"Cronograma";#N/A,#N/A,FALSE,"Cronogr. 2"}</definedName>
    <definedName name="wrn.Cronograma." localSheetId="20" hidden="1">{#N/A,#N/A,FALSE,"Cronograma";#N/A,#N/A,FALSE,"Cronogr. 2"}</definedName>
    <definedName name="wrn.Cronograma." localSheetId="18" hidden="1">{#N/A,#N/A,FALSE,"Cronograma";#N/A,#N/A,FALSE,"Cronogr. 2"}</definedName>
    <definedName name="wrn.Cronograma." localSheetId="17" hidden="1">{#N/A,#N/A,FALSE,"Cronograma";#N/A,#N/A,FALSE,"Cronogr. 2"}</definedName>
    <definedName name="wrn.Cronograma." localSheetId="15" hidden="1">{#N/A,#N/A,FALSE,"Cronograma";#N/A,#N/A,FALSE,"Cronogr. 2"}</definedName>
    <definedName name="wrn.Cronograma." localSheetId="12" hidden="1">{#N/A,#N/A,FALSE,"Cronograma";#N/A,#N/A,FALSE,"Cronogr. 2"}</definedName>
    <definedName name="wrn.Cronograma." localSheetId="38" hidden="1">{#N/A,#N/A,FALSE,"Cronograma";#N/A,#N/A,FALSE,"Cronogr. 2"}</definedName>
    <definedName name="wrn.Cronograma." localSheetId="37" hidden="1">{#N/A,#N/A,FALSE,"Cronograma";#N/A,#N/A,FALSE,"Cronogr. 2"}</definedName>
    <definedName name="wrn.Cronograma." localSheetId="36" hidden="1">{#N/A,#N/A,FALSE,"Cronograma";#N/A,#N/A,FALSE,"Cronogr. 2"}</definedName>
    <definedName name="wrn.Cronograma." localSheetId="34" hidden="1">{#N/A,#N/A,FALSE,"Cronograma";#N/A,#N/A,FALSE,"Cronogr. 2"}</definedName>
    <definedName name="wrn.Cronograma." localSheetId="35" hidden="1">{#N/A,#N/A,FALSE,"Cronograma";#N/A,#N/A,FALSE,"Cronogr. 2"}</definedName>
    <definedName name="wrn.Cronograma." localSheetId="30" hidden="1">{#N/A,#N/A,FALSE,"Cronograma";#N/A,#N/A,FALSE,"Cronogr. 2"}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def9806." localSheetId="25" hidden="1">{#N/A,#N/A,FALSE,"DEF1";#N/A,#N/A,FALSE,"DEF2";#N/A,#N/A,FALSE,"DEF3"}</definedName>
    <definedName name="wrn.def9806." localSheetId="16" hidden="1">{#N/A,#N/A,FALSE,"DEF1";#N/A,#N/A,FALSE,"DEF2";#N/A,#N/A,FALSE,"DEF3"}</definedName>
    <definedName name="wrn.def9806." localSheetId="14" hidden="1">{#N/A,#N/A,FALSE,"DEF1";#N/A,#N/A,FALSE,"DEF2";#N/A,#N/A,FALSE,"DEF3"}</definedName>
    <definedName name="wrn.def9806." localSheetId="13" hidden="1">{#N/A,#N/A,FALSE,"DEF1";#N/A,#N/A,FALSE,"DEF2";#N/A,#N/A,FALSE,"DEF3"}</definedName>
    <definedName name="wrn.def9806." localSheetId="11" hidden="1">{#N/A,#N/A,FALSE,"DEF1";#N/A,#N/A,FALSE,"DEF2";#N/A,#N/A,FALSE,"DEF3"}</definedName>
    <definedName name="wrn.def9806." localSheetId="10" hidden="1">{#N/A,#N/A,FALSE,"DEF1";#N/A,#N/A,FALSE,"DEF2";#N/A,#N/A,FALSE,"DEF3"}</definedName>
    <definedName name="wrn.def9806." localSheetId="9" hidden="1">{#N/A,#N/A,FALSE,"DEF1";#N/A,#N/A,FALSE,"DEF2";#N/A,#N/A,FALSE,"DEF3"}</definedName>
    <definedName name="wrn.def9806." localSheetId="8" hidden="1">{#N/A,#N/A,FALSE,"DEF1";#N/A,#N/A,FALSE,"DEF2";#N/A,#N/A,FALSE,"DEF3"}</definedName>
    <definedName name="wrn.def9806." localSheetId="7" hidden="1">{#N/A,#N/A,FALSE,"DEF1";#N/A,#N/A,FALSE,"DEF2";#N/A,#N/A,FALSE,"DEF3"}</definedName>
    <definedName name="wrn.def9806." localSheetId="33" hidden="1">{#N/A,#N/A,FALSE,"DEF1";#N/A,#N/A,FALSE,"DEF2";#N/A,#N/A,FALSE,"DEF3"}</definedName>
    <definedName name="wrn.def9806." localSheetId="32" hidden="1">{#N/A,#N/A,FALSE,"DEF1";#N/A,#N/A,FALSE,"DEF2";#N/A,#N/A,FALSE,"DEF3"}</definedName>
    <definedName name="wrn.def9806." localSheetId="31" hidden="1">{#N/A,#N/A,FALSE,"DEF1";#N/A,#N/A,FALSE,"DEF2";#N/A,#N/A,FALSE,"DEF3"}</definedName>
    <definedName name="wrn.def9806." localSheetId="29" hidden="1">{#N/A,#N/A,FALSE,"DEF1";#N/A,#N/A,FALSE,"DEF2";#N/A,#N/A,FALSE,"DEF3"}</definedName>
    <definedName name="wrn.def9806." localSheetId="28" hidden="1">{#N/A,#N/A,FALSE,"DEF1";#N/A,#N/A,FALSE,"DEF2";#N/A,#N/A,FALSE,"DEF3"}</definedName>
    <definedName name="wrn.def9806." localSheetId="27" hidden="1">{#N/A,#N/A,FALSE,"DEF1";#N/A,#N/A,FALSE,"DEF2";#N/A,#N/A,FALSE,"DEF3"}</definedName>
    <definedName name="wrn.def9806." localSheetId="24" hidden="1">{#N/A,#N/A,FALSE,"DEF1";#N/A,#N/A,FALSE,"DEF2";#N/A,#N/A,FALSE,"DEF3"}</definedName>
    <definedName name="wrn.def9806." localSheetId="26" hidden="1">{#N/A,#N/A,FALSE,"DEF1";#N/A,#N/A,FALSE,"DEF2";#N/A,#N/A,FALSE,"DEF3"}</definedName>
    <definedName name="wrn.def9806." localSheetId="23" hidden="1">{#N/A,#N/A,FALSE,"DEF1";#N/A,#N/A,FALSE,"DEF2";#N/A,#N/A,FALSE,"DEF3"}</definedName>
    <definedName name="wrn.def9806." localSheetId="22" hidden="1">{#N/A,#N/A,FALSE,"DEF1";#N/A,#N/A,FALSE,"DEF2";#N/A,#N/A,FALSE,"DEF3"}</definedName>
    <definedName name="wrn.def9806." localSheetId="19" hidden="1">{#N/A,#N/A,FALSE,"DEF1";#N/A,#N/A,FALSE,"DEF2";#N/A,#N/A,FALSE,"DEF3"}</definedName>
    <definedName name="wrn.def9806." localSheetId="21" hidden="1">{#N/A,#N/A,FALSE,"DEF1";#N/A,#N/A,FALSE,"DEF2";#N/A,#N/A,FALSE,"DEF3"}</definedName>
    <definedName name="wrn.def9806." localSheetId="20" hidden="1">{#N/A,#N/A,FALSE,"DEF1";#N/A,#N/A,FALSE,"DEF2";#N/A,#N/A,FALSE,"DEF3"}</definedName>
    <definedName name="wrn.def9806." localSheetId="18" hidden="1">{#N/A,#N/A,FALSE,"DEF1";#N/A,#N/A,FALSE,"DEF2";#N/A,#N/A,FALSE,"DEF3"}</definedName>
    <definedName name="wrn.def9806." localSheetId="17" hidden="1">{#N/A,#N/A,FALSE,"DEF1";#N/A,#N/A,FALSE,"DEF2";#N/A,#N/A,FALSE,"DEF3"}</definedName>
    <definedName name="wrn.def9806." localSheetId="15" hidden="1">{#N/A,#N/A,FALSE,"DEF1";#N/A,#N/A,FALSE,"DEF2";#N/A,#N/A,FALSE,"DEF3"}</definedName>
    <definedName name="wrn.def9806." localSheetId="12" hidden="1">{#N/A,#N/A,FALSE,"DEF1";#N/A,#N/A,FALSE,"DEF2";#N/A,#N/A,FALSE,"DEF3"}</definedName>
    <definedName name="wrn.def9806." localSheetId="38" hidden="1">{#N/A,#N/A,FALSE,"DEF1";#N/A,#N/A,FALSE,"DEF2";#N/A,#N/A,FALSE,"DEF3"}</definedName>
    <definedName name="wrn.def9806." localSheetId="37" hidden="1">{#N/A,#N/A,FALSE,"DEF1";#N/A,#N/A,FALSE,"DEF2";#N/A,#N/A,FALSE,"DEF3"}</definedName>
    <definedName name="wrn.def9806." localSheetId="36" hidden="1">{#N/A,#N/A,FALSE,"DEF1";#N/A,#N/A,FALSE,"DEF2";#N/A,#N/A,FALSE,"DEF3"}</definedName>
    <definedName name="wrn.def9806." localSheetId="34" hidden="1">{#N/A,#N/A,FALSE,"DEF1";#N/A,#N/A,FALSE,"DEF2";#N/A,#N/A,FALSE,"DEF3"}</definedName>
    <definedName name="wrn.def9806." localSheetId="35" hidden="1">{#N/A,#N/A,FALSE,"DEF1";#N/A,#N/A,FALSE,"DEF2";#N/A,#N/A,FALSE,"DEF3"}</definedName>
    <definedName name="wrn.def9806." localSheetId="30" hidden="1">{#N/A,#N/A,FALSE,"DEF1";#N/A,#N/A,FALSE,"DEF2";#N/A,#N/A,FALSE,"DEF3"}</definedName>
    <definedName name="wrn.def9806." hidden="1">{#N/A,#N/A,FALSE,"DEF1";#N/A,#N/A,FALSE,"DEF2";#N/A,#N/A,FALSE,"DEF3"}</definedName>
    <definedName name="wrn.DESDOBRE." localSheetId="25" hidden="1">{#N/A,#N/A,FALSE,"CPV";#N/A,#N/A,FALSE,"Pareto";#N/A,#N/A,FALSE,"Gráficos"}</definedName>
    <definedName name="wrn.DESDOBRE." localSheetId="16" hidden="1">{#N/A,#N/A,FALSE,"CPV";#N/A,#N/A,FALSE,"Pareto";#N/A,#N/A,FALSE,"Gráficos"}</definedName>
    <definedName name="wrn.DESDOBRE." localSheetId="14" hidden="1">{#N/A,#N/A,FALSE,"CPV";#N/A,#N/A,FALSE,"Pareto";#N/A,#N/A,FALSE,"Gráficos"}</definedName>
    <definedName name="wrn.DESDOBRE." localSheetId="13" hidden="1">{#N/A,#N/A,FALSE,"CPV";#N/A,#N/A,FALSE,"Pareto";#N/A,#N/A,FALSE,"Gráficos"}</definedName>
    <definedName name="wrn.DESDOBRE." localSheetId="11" hidden="1">{#N/A,#N/A,FALSE,"CPV";#N/A,#N/A,FALSE,"Pareto";#N/A,#N/A,FALSE,"Gráficos"}</definedName>
    <definedName name="wrn.DESDOBRE." localSheetId="10" hidden="1">{#N/A,#N/A,FALSE,"CPV";#N/A,#N/A,FALSE,"Pareto";#N/A,#N/A,FALSE,"Gráficos"}</definedName>
    <definedName name="wrn.DESDOBRE." localSheetId="9" hidden="1">{#N/A,#N/A,FALSE,"CPV";#N/A,#N/A,FALSE,"Pareto";#N/A,#N/A,FALSE,"Gráficos"}</definedName>
    <definedName name="wrn.DESDOBRE." localSheetId="8" hidden="1">{#N/A,#N/A,FALSE,"CPV";#N/A,#N/A,FALSE,"Pareto";#N/A,#N/A,FALSE,"Gráficos"}</definedName>
    <definedName name="wrn.DESDOBRE." localSheetId="7" hidden="1">{#N/A,#N/A,FALSE,"CPV";#N/A,#N/A,FALSE,"Pareto";#N/A,#N/A,FALSE,"Gráficos"}</definedName>
    <definedName name="wrn.DESDOBRE." localSheetId="33" hidden="1">{#N/A,#N/A,FALSE,"CPV";#N/A,#N/A,FALSE,"Pareto";#N/A,#N/A,FALSE,"Gráficos"}</definedName>
    <definedName name="wrn.DESDOBRE." localSheetId="32" hidden="1">{#N/A,#N/A,FALSE,"CPV";#N/A,#N/A,FALSE,"Pareto";#N/A,#N/A,FALSE,"Gráficos"}</definedName>
    <definedName name="wrn.DESDOBRE." localSheetId="31" hidden="1">{#N/A,#N/A,FALSE,"CPV";#N/A,#N/A,FALSE,"Pareto";#N/A,#N/A,FALSE,"Gráficos"}</definedName>
    <definedName name="wrn.DESDOBRE." localSheetId="29" hidden="1">{#N/A,#N/A,FALSE,"CPV";#N/A,#N/A,FALSE,"Pareto";#N/A,#N/A,FALSE,"Gráficos"}</definedName>
    <definedName name="wrn.DESDOBRE." localSheetId="28" hidden="1">{#N/A,#N/A,FALSE,"CPV";#N/A,#N/A,FALSE,"Pareto";#N/A,#N/A,FALSE,"Gráficos"}</definedName>
    <definedName name="wrn.DESDOBRE." localSheetId="27" hidden="1">{#N/A,#N/A,FALSE,"CPV";#N/A,#N/A,FALSE,"Pareto";#N/A,#N/A,FALSE,"Gráficos"}</definedName>
    <definedName name="wrn.DESDOBRE." localSheetId="24" hidden="1">{#N/A,#N/A,FALSE,"CPV";#N/A,#N/A,FALSE,"Pareto";#N/A,#N/A,FALSE,"Gráficos"}</definedName>
    <definedName name="wrn.DESDOBRE." localSheetId="26" hidden="1">{#N/A,#N/A,FALSE,"CPV";#N/A,#N/A,FALSE,"Pareto";#N/A,#N/A,FALSE,"Gráficos"}</definedName>
    <definedName name="wrn.DESDOBRE." localSheetId="23" hidden="1">{#N/A,#N/A,FALSE,"CPV";#N/A,#N/A,FALSE,"Pareto";#N/A,#N/A,FALSE,"Gráficos"}</definedName>
    <definedName name="wrn.DESDOBRE." localSheetId="22" hidden="1">{#N/A,#N/A,FALSE,"CPV";#N/A,#N/A,FALSE,"Pareto";#N/A,#N/A,FALSE,"Gráficos"}</definedName>
    <definedName name="wrn.DESDOBRE." localSheetId="19" hidden="1">{#N/A,#N/A,FALSE,"CPV";#N/A,#N/A,FALSE,"Pareto";#N/A,#N/A,FALSE,"Gráficos"}</definedName>
    <definedName name="wrn.DESDOBRE." localSheetId="21" hidden="1">{#N/A,#N/A,FALSE,"CPV";#N/A,#N/A,FALSE,"Pareto";#N/A,#N/A,FALSE,"Gráficos"}</definedName>
    <definedName name="wrn.DESDOBRE." localSheetId="20" hidden="1">{#N/A,#N/A,FALSE,"CPV";#N/A,#N/A,FALSE,"Pareto";#N/A,#N/A,FALSE,"Gráficos"}</definedName>
    <definedName name="wrn.DESDOBRE." localSheetId="18" hidden="1">{#N/A,#N/A,FALSE,"CPV";#N/A,#N/A,FALSE,"Pareto";#N/A,#N/A,FALSE,"Gráficos"}</definedName>
    <definedName name="wrn.DESDOBRE." localSheetId="17" hidden="1">{#N/A,#N/A,FALSE,"CPV";#N/A,#N/A,FALSE,"Pareto";#N/A,#N/A,FALSE,"Gráficos"}</definedName>
    <definedName name="wrn.DESDOBRE." localSheetId="15" hidden="1">{#N/A,#N/A,FALSE,"CPV";#N/A,#N/A,FALSE,"Pareto";#N/A,#N/A,FALSE,"Gráficos"}</definedName>
    <definedName name="wrn.DESDOBRE." localSheetId="12" hidden="1">{#N/A,#N/A,FALSE,"CPV";#N/A,#N/A,FALSE,"Pareto";#N/A,#N/A,FALSE,"Gráficos"}</definedName>
    <definedName name="wrn.DESDOBRE." localSheetId="38" hidden="1">{#N/A,#N/A,FALSE,"CPV";#N/A,#N/A,FALSE,"Pareto";#N/A,#N/A,FALSE,"Gráficos"}</definedName>
    <definedName name="wrn.DESDOBRE." localSheetId="37" hidden="1">{#N/A,#N/A,FALSE,"CPV";#N/A,#N/A,FALSE,"Pareto";#N/A,#N/A,FALSE,"Gráficos"}</definedName>
    <definedName name="wrn.DESDOBRE." localSheetId="36" hidden="1">{#N/A,#N/A,FALSE,"CPV";#N/A,#N/A,FALSE,"Pareto";#N/A,#N/A,FALSE,"Gráficos"}</definedName>
    <definedName name="wrn.DESDOBRE." localSheetId="34" hidden="1">{#N/A,#N/A,FALSE,"CPV";#N/A,#N/A,FALSE,"Pareto";#N/A,#N/A,FALSE,"Gráficos"}</definedName>
    <definedName name="wrn.DESDOBRE." localSheetId="35" hidden="1">{#N/A,#N/A,FALSE,"CPV";#N/A,#N/A,FALSE,"Pareto";#N/A,#N/A,FALSE,"Gráficos"}</definedName>
    <definedName name="wrn.DESDOBRE." localSheetId="30" hidden="1">{#N/A,#N/A,FALSE,"CPV";#N/A,#N/A,FALSE,"Pareto";#N/A,#N/A,FALSE,"Gráficos"}</definedName>
    <definedName name="wrn.DESDOBRE." hidden="1">{#N/A,#N/A,FALSE,"CPV";#N/A,#N/A,FALSE,"Pareto";#N/A,#N/A,FALSE,"Gráficos"}</definedName>
    <definedName name="wrn.GERAL." localSheetId="25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3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33" hidden="1">{#N/A,#N/A,FALSE,"ET-CAPA";#N/A,#N/A,FALSE,"ET-PAG1";#N/A,#N/A,FALSE,"ET-PAG2";#N/A,#N/A,FALSE,"ET-PAG3";#N/A,#N/A,FALSE,"ET-PAG4";#N/A,#N/A,FALSE,"ET-PAG5"}</definedName>
    <definedName name="wrn.GERAL." localSheetId="32" hidden="1">{#N/A,#N/A,FALSE,"ET-CAPA";#N/A,#N/A,FALSE,"ET-PAG1";#N/A,#N/A,FALSE,"ET-PAG2";#N/A,#N/A,FALSE,"ET-PAG3";#N/A,#N/A,FALSE,"ET-PAG4";#N/A,#N/A,FALSE,"ET-PAG5"}</definedName>
    <definedName name="wrn.GERAL." localSheetId="31" hidden="1">{#N/A,#N/A,FALSE,"ET-CAPA";#N/A,#N/A,FALSE,"ET-PAG1";#N/A,#N/A,FALSE,"ET-PAG2";#N/A,#N/A,FALSE,"ET-PAG3";#N/A,#N/A,FALSE,"ET-PAG4";#N/A,#N/A,FALSE,"ET-PAG5"}</definedName>
    <definedName name="wrn.GERAL." localSheetId="29" hidden="1">{#N/A,#N/A,FALSE,"ET-CAPA";#N/A,#N/A,FALSE,"ET-PAG1";#N/A,#N/A,FALSE,"ET-PAG2";#N/A,#N/A,FALSE,"ET-PAG3";#N/A,#N/A,FALSE,"ET-PAG4";#N/A,#N/A,FALSE,"ET-PAG5"}</definedName>
    <definedName name="wrn.GERAL." localSheetId="28" hidden="1">{#N/A,#N/A,FALSE,"ET-CAPA";#N/A,#N/A,FALSE,"ET-PAG1";#N/A,#N/A,FALSE,"ET-PAG2";#N/A,#N/A,FALSE,"ET-PAG3";#N/A,#N/A,FALSE,"ET-PAG4";#N/A,#N/A,FALSE,"ET-PAG5"}</definedName>
    <definedName name="wrn.GERAL." localSheetId="27" hidden="1">{#N/A,#N/A,FALSE,"ET-CAPA";#N/A,#N/A,FALSE,"ET-PAG1";#N/A,#N/A,FALSE,"ET-PAG2";#N/A,#N/A,FALSE,"ET-PAG3";#N/A,#N/A,FALSE,"ET-PAG4";#N/A,#N/A,FALSE,"ET-PAG5"}</definedName>
    <definedName name="wrn.GERAL." localSheetId="24" hidden="1">{#N/A,#N/A,FALSE,"ET-CAPA";#N/A,#N/A,FALSE,"ET-PAG1";#N/A,#N/A,FALSE,"ET-PAG2";#N/A,#N/A,FALSE,"ET-PAG3";#N/A,#N/A,FALSE,"ET-PAG4";#N/A,#N/A,FALSE,"ET-PAG5"}</definedName>
    <definedName name="wrn.GERAL." localSheetId="26" hidden="1">{#N/A,#N/A,FALSE,"ET-CAPA";#N/A,#N/A,FALSE,"ET-PAG1";#N/A,#N/A,FALSE,"ET-PAG2";#N/A,#N/A,FALSE,"ET-PAG3";#N/A,#N/A,FALSE,"ET-PAG4";#N/A,#N/A,FALSE,"ET-PAG5"}</definedName>
    <definedName name="wrn.GERAL." localSheetId="23" hidden="1">{#N/A,#N/A,FALSE,"ET-CAPA";#N/A,#N/A,FALSE,"ET-PAG1";#N/A,#N/A,FALSE,"ET-PAG2";#N/A,#N/A,FALSE,"ET-PAG3";#N/A,#N/A,FALSE,"ET-PAG4";#N/A,#N/A,FALSE,"ET-PAG5"}</definedName>
    <definedName name="wrn.GERAL." localSheetId="22" hidden="1">{#N/A,#N/A,FALSE,"ET-CAPA";#N/A,#N/A,FALSE,"ET-PAG1";#N/A,#N/A,FALSE,"ET-PAG2";#N/A,#N/A,FALSE,"ET-PAG3";#N/A,#N/A,FALSE,"ET-PAG4";#N/A,#N/A,FALSE,"ET-PAG5"}</definedName>
    <definedName name="wrn.GERAL." localSheetId="19" hidden="1">{#N/A,#N/A,FALSE,"ET-CAPA";#N/A,#N/A,FALSE,"ET-PAG1";#N/A,#N/A,FALSE,"ET-PAG2";#N/A,#N/A,FALSE,"ET-PAG3";#N/A,#N/A,FALSE,"ET-PAG4";#N/A,#N/A,FALSE,"ET-PAG5"}</definedName>
    <definedName name="wrn.GERAL." localSheetId="21" hidden="1">{#N/A,#N/A,FALSE,"ET-CAPA";#N/A,#N/A,FALSE,"ET-PAG1";#N/A,#N/A,FALSE,"ET-PAG2";#N/A,#N/A,FALSE,"ET-PAG3";#N/A,#N/A,FALSE,"ET-PAG4";#N/A,#N/A,FALSE,"ET-PAG5"}</definedName>
    <definedName name="wrn.GERAL." localSheetId="20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15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localSheetId="38" hidden="1">{#N/A,#N/A,FALSE,"ET-CAPA";#N/A,#N/A,FALSE,"ET-PAG1";#N/A,#N/A,FALSE,"ET-PAG2";#N/A,#N/A,FALSE,"ET-PAG3";#N/A,#N/A,FALSE,"ET-PAG4";#N/A,#N/A,FALSE,"ET-PAG5"}</definedName>
    <definedName name="wrn.GERAL." localSheetId="37" hidden="1">{#N/A,#N/A,FALSE,"ET-CAPA";#N/A,#N/A,FALSE,"ET-PAG1";#N/A,#N/A,FALSE,"ET-PAG2";#N/A,#N/A,FALSE,"ET-PAG3";#N/A,#N/A,FALSE,"ET-PAG4";#N/A,#N/A,FALSE,"ET-PAG5"}</definedName>
    <definedName name="wrn.GERAL." localSheetId="36" hidden="1">{#N/A,#N/A,FALSE,"ET-CAPA";#N/A,#N/A,FALSE,"ET-PAG1";#N/A,#N/A,FALSE,"ET-PAG2";#N/A,#N/A,FALSE,"ET-PAG3";#N/A,#N/A,FALSE,"ET-PAG4";#N/A,#N/A,FALSE,"ET-PAG5"}</definedName>
    <definedName name="wrn.GERAL." localSheetId="34" hidden="1">{#N/A,#N/A,FALSE,"ET-CAPA";#N/A,#N/A,FALSE,"ET-PAG1";#N/A,#N/A,FALSE,"ET-PAG2";#N/A,#N/A,FALSE,"ET-PAG3";#N/A,#N/A,FALSE,"ET-PAG4";#N/A,#N/A,FALSE,"ET-PAG5"}</definedName>
    <definedName name="wrn.GERAL." localSheetId="35" hidden="1">{#N/A,#N/A,FALSE,"ET-CAPA";#N/A,#N/A,FALSE,"ET-PAG1";#N/A,#N/A,FALSE,"ET-PAG2";#N/A,#N/A,FALSE,"ET-PAG3";#N/A,#N/A,FALSE,"ET-PAG4";#N/A,#N/A,FALSE,"ET-PAG5"}</definedName>
    <definedName name="wrn.GERAL." localSheetId="30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." localSheetId="25" hidden="1">{#N/A,#N/A,FALSE,"GQGEMPRE"}</definedName>
    <definedName name="wrn.gere." localSheetId="16" hidden="1">{#N/A,#N/A,FALSE,"GQGEMPRE"}</definedName>
    <definedName name="wrn.gere." localSheetId="14" hidden="1">{#N/A,#N/A,FALSE,"GQGEMPRE"}</definedName>
    <definedName name="wrn.gere." localSheetId="13" hidden="1">{#N/A,#N/A,FALSE,"GQGEMPRE"}</definedName>
    <definedName name="wrn.gere." localSheetId="11" hidden="1">{#N/A,#N/A,FALSE,"GQGEMPRE"}</definedName>
    <definedName name="wrn.gere." localSheetId="10" hidden="1">{#N/A,#N/A,FALSE,"GQGEMPRE"}</definedName>
    <definedName name="wrn.gere." localSheetId="9" hidden="1">{#N/A,#N/A,FALSE,"GQGEMPRE"}</definedName>
    <definedName name="wrn.gere." localSheetId="8" hidden="1">{#N/A,#N/A,FALSE,"GQGEMPRE"}</definedName>
    <definedName name="wrn.gere." localSheetId="7" hidden="1">{#N/A,#N/A,FALSE,"GQGEMPRE"}</definedName>
    <definedName name="wrn.gere." localSheetId="33" hidden="1">{#N/A,#N/A,FALSE,"GQGEMPRE"}</definedName>
    <definedName name="wrn.gere." localSheetId="32" hidden="1">{#N/A,#N/A,FALSE,"GQGEMPRE"}</definedName>
    <definedName name="wrn.gere." localSheetId="31" hidden="1">{#N/A,#N/A,FALSE,"GQGEMPRE"}</definedName>
    <definedName name="wrn.gere." localSheetId="29" hidden="1">{#N/A,#N/A,FALSE,"GQGEMPRE"}</definedName>
    <definedName name="wrn.gere." localSheetId="28" hidden="1">{#N/A,#N/A,FALSE,"GQGEMPRE"}</definedName>
    <definedName name="wrn.gere." localSheetId="27" hidden="1">{#N/A,#N/A,FALSE,"GQGEMPRE"}</definedName>
    <definedName name="wrn.gere." localSheetId="24" hidden="1">{#N/A,#N/A,FALSE,"GQGEMPRE"}</definedName>
    <definedName name="wrn.gere." localSheetId="26" hidden="1">{#N/A,#N/A,FALSE,"GQGEMPRE"}</definedName>
    <definedName name="wrn.gere." localSheetId="23" hidden="1">{#N/A,#N/A,FALSE,"GQGEMPRE"}</definedName>
    <definedName name="wrn.gere." localSheetId="22" hidden="1">{#N/A,#N/A,FALSE,"GQGEMPRE"}</definedName>
    <definedName name="wrn.gere." localSheetId="19" hidden="1">{#N/A,#N/A,FALSE,"GQGEMPRE"}</definedName>
    <definedName name="wrn.gere." localSheetId="21" hidden="1">{#N/A,#N/A,FALSE,"GQGEMPRE"}</definedName>
    <definedName name="wrn.gere." localSheetId="20" hidden="1">{#N/A,#N/A,FALSE,"GQGEMPRE"}</definedName>
    <definedName name="wrn.gere." localSheetId="18" hidden="1">{#N/A,#N/A,FALSE,"GQGEMPRE"}</definedName>
    <definedName name="wrn.gere." localSheetId="17" hidden="1">{#N/A,#N/A,FALSE,"GQGEMPRE"}</definedName>
    <definedName name="wrn.gere." localSheetId="15" hidden="1">{#N/A,#N/A,FALSE,"GQGEMPRE"}</definedName>
    <definedName name="wrn.gere." localSheetId="12" hidden="1">{#N/A,#N/A,FALSE,"GQGEMPRE"}</definedName>
    <definedName name="wrn.gere." localSheetId="38" hidden="1">{#N/A,#N/A,FALSE,"GQGEMPRE"}</definedName>
    <definedName name="wrn.gere." localSheetId="37" hidden="1">{#N/A,#N/A,FALSE,"GQGEMPRE"}</definedName>
    <definedName name="wrn.gere." localSheetId="36" hidden="1">{#N/A,#N/A,FALSE,"GQGEMPRE"}</definedName>
    <definedName name="wrn.gere." localSheetId="34" hidden="1">{#N/A,#N/A,FALSE,"GQGEMPRE"}</definedName>
    <definedName name="wrn.gere." localSheetId="35" hidden="1">{#N/A,#N/A,FALSE,"GQGEMPRE"}</definedName>
    <definedName name="wrn.gere." localSheetId="30" hidden="1">{#N/A,#N/A,FALSE,"GQGEMPRE"}</definedName>
    <definedName name="wrn.gere." hidden="1">{#N/A,#N/A,FALSE,"GQGEMPRE"}</definedName>
    <definedName name="wrn.geren." localSheetId="25" hidden="1">{#N/A,#N/A,FALSE,"EXPORTAC";#N/A,#N/A,FALSE,"SUPEL94"}</definedName>
    <definedName name="wrn.geren." localSheetId="16" hidden="1">{#N/A,#N/A,FALSE,"EXPORTAC";#N/A,#N/A,FALSE,"SUPEL94"}</definedName>
    <definedName name="wrn.geren." localSheetId="14" hidden="1">{#N/A,#N/A,FALSE,"EXPORTAC";#N/A,#N/A,FALSE,"SUPEL94"}</definedName>
    <definedName name="wrn.geren." localSheetId="13" hidden="1">{#N/A,#N/A,FALSE,"EXPORTAC";#N/A,#N/A,FALSE,"SUPEL94"}</definedName>
    <definedName name="wrn.geren." localSheetId="11" hidden="1">{#N/A,#N/A,FALSE,"EXPORTAC";#N/A,#N/A,FALSE,"SUPEL94"}</definedName>
    <definedName name="wrn.geren." localSheetId="10" hidden="1">{#N/A,#N/A,FALSE,"EXPORTAC";#N/A,#N/A,FALSE,"SUPEL94"}</definedName>
    <definedName name="wrn.geren." localSheetId="9" hidden="1">{#N/A,#N/A,FALSE,"EXPORTAC";#N/A,#N/A,FALSE,"SUPEL94"}</definedName>
    <definedName name="wrn.geren." localSheetId="8" hidden="1">{#N/A,#N/A,FALSE,"EXPORTAC";#N/A,#N/A,FALSE,"SUPEL94"}</definedName>
    <definedName name="wrn.geren." localSheetId="7" hidden="1">{#N/A,#N/A,FALSE,"EXPORTAC";#N/A,#N/A,FALSE,"SUPEL94"}</definedName>
    <definedName name="wrn.geren." localSheetId="33" hidden="1">{#N/A,#N/A,FALSE,"EXPORTAC";#N/A,#N/A,FALSE,"SUPEL94"}</definedName>
    <definedName name="wrn.geren." localSheetId="32" hidden="1">{#N/A,#N/A,FALSE,"EXPORTAC";#N/A,#N/A,FALSE,"SUPEL94"}</definedName>
    <definedName name="wrn.geren." localSheetId="31" hidden="1">{#N/A,#N/A,FALSE,"EXPORTAC";#N/A,#N/A,FALSE,"SUPEL94"}</definedName>
    <definedName name="wrn.geren." localSheetId="29" hidden="1">{#N/A,#N/A,FALSE,"EXPORTAC";#N/A,#N/A,FALSE,"SUPEL94"}</definedName>
    <definedName name="wrn.geren." localSheetId="28" hidden="1">{#N/A,#N/A,FALSE,"EXPORTAC";#N/A,#N/A,FALSE,"SUPEL94"}</definedName>
    <definedName name="wrn.geren." localSheetId="27" hidden="1">{#N/A,#N/A,FALSE,"EXPORTAC";#N/A,#N/A,FALSE,"SUPEL94"}</definedName>
    <definedName name="wrn.geren." localSheetId="24" hidden="1">{#N/A,#N/A,FALSE,"EXPORTAC";#N/A,#N/A,FALSE,"SUPEL94"}</definedName>
    <definedName name="wrn.geren." localSheetId="26" hidden="1">{#N/A,#N/A,FALSE,"EXPORTAC";#N/A,#N/A,FALSE,"SUPEL94"}</definedName>
    <definedName name="wrn.geren." localSheetId="23" hidden="1">{#N/A,#N/A,FALSE,"EXPORTAC";#N/A,#N/A,FALSE,"SUPEL94"}</definedName>
    <definedName name="wrn.geren." localSheetId="22" hidden="1">{#N/A,#N/A,FALSE,"EXPORTAC";#N/A,#N/A,FALSE,"SUPEL94"}</definedName>
    <definedName name="wrn.geren." localSheetId="19" hidden="1">{#N/A,#N/A,FALSE,"EXPORTAC";#N/A,#N/A,FALSE,"SUPEL94"}</definedName>
    <definedName name="wrn.geren." localSheetId="21" hidden="1">{#N/A,#N/A,FALSE,"EXPORTAC";#N/A,#N/A,FALSE,"SUPEL94"}</definedName>
    <definedName name="wrn.geren." localSheetId="20" hidden="1">{#N/A,#N/A,FALSE,"EXPORTAC";#N/A,#N/A,FALSE,"SUPEL94"}</definedName>
    <definedName name="wrn.geren." localSheetId="18" hidden="1">{#N/A,#N/A,FALSE,"EXPORTAC";#N/A,#N/A,FALSE,"SUPEL94"}</definedName>
    <definedName name="wrn.geren." localSheetId="17" hidden="1">{#N/A,#N/A,FALSE,"EXPORTAC";#N/A,#N/A,FALSE,"SUPEL94"}</definedName>
    <definedName name="wrn.geren." localSheetId="15" hidden="1">{#N/A,#N/A,FALSE,"EXPORTAC";#N/A,#N/A,FALSE,"SUPEL94"}</definedName>
    <definedName name="wrn.geren." localSheetId="12" hidden="1">{#N/A,#N/A,FALSE,"EXPORTAC";#N/A,#N/A,FALSE,"SUPEL94"}</definedName>
    <definedName name="wrn.geren." localSheetId="38" hidden="1">{#N/A,#N/A,FALSE,"EXPORTAC";#N/A,#N/A,FALSE,"SUPEL94"}</definedName>
    <definedName name="wrn.geren." localSheetId="37" hidden="1">{#N/A,#N/A,FALSE,"EXPORTAC";#N/A,#N/A,FALSE,"SUPEL94"}</definedName>
    <definedName name="wrn.geren." localSheetId="36" hidden="1">{#N/A,#N/A,FALSE,"EXPORTAC";#N/A,#N/A,FALSE,"SUPEL94"}</definedName>
    <definedName name="wrn.geren." localSheetId="34" hidden="1">{#N/A,#N/A,FALSE,"EXPORTAC";#N/A,#N/A,FALSE,"SUPEL94"}</definedName>
    <definedName name="wrn.geren." localSheetId="35" hidden="1">{#N/A,#N/A,FALSE,"EXPORTAC";#N/A,#N/A,FALSE,"SUPEL94"}</definedName>
    <definedName name="wrn.geren." localSheetId="30" hidden="1">{#N/A,#N/A,FALSE,"EXPORTAC";#N/A,#N/A,FALSE,"SUPEL94"}</definedName>
    <definedName name="wrn.geren." hidden="1">{#N/A,#N/A,FALSE,"EXPORTAC";#N/A,#N/A,FALSE,"SUPEL94"}</definedName>
    <definedName name="wrn.impressao." localSheetId="2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9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1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2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12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8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7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6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30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NFORMETEC." localSheetId="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VESTIMENTOS._.CORRENTES." localSheetId="25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6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4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3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1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0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9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8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7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3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2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1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9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8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7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4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6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3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2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9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1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20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8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7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5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12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8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7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6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4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5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30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m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int._.All." localSheetId="2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9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1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2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12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8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7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6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4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30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PL._.Reports." localSheetId="25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6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4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3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1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0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9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8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7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3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2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1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9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8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7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4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6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3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2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9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1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20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8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7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5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12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8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7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6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4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5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30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Summary." localSheetId="25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6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4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3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1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0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9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8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7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3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2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1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9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8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7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4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6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3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2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9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1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20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8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7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5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12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8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7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6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4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5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30" hidden="1">{#N/A,#N/A,FALSE,"Summary Intro";#N/A,#N/A,FALSE,"Summary";#N/A,#N/A,FALSE,"TY (formulas)";#N/A,#N/A,FALSE,"Q1 (ACT)";#N/A,#N/A,FALSE,"Q2 (Act)";#N/A,#N/A,FALSE,"Q3 (IOP)";#N/A,#N/A,FALSE,"Q4 (IOP)"}</definedName>
    <definedName name="wrn.Print._.Summary." hidden="1">{#N/A,#N/A,FALSE,"Summary Intro";#N/A,#N/A,FALSE,"Summary";#N/A,#N/A,FALSE,"TY (formulas)";#N/A,#N/A,FALSE,"Q1 (ACT)";#N/A,#N/A,FALSE,"Q2 (Act)";#N/A,#N/A,FALSE,"Q3 (IOP)";#N/A,#N/A,FALSE,"Q4 (IOP)"}</definedName>
    <definedName name="wrn.Print._.TST._.Reports." localSheetId="25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6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4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3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1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0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9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8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7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3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2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1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9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8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7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4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6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3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2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9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1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20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8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7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5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12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8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7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6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4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5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30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Relatório._.Porto.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localSheetId="2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9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1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2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1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8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7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3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ma." localSheetId="2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9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1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2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1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8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7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6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4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30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SITUAÇÃO._.DIÁRIA." localSheetId="25" hidden="1">{#N/A,#N/A,FALSE,"SITUAÇÃO DIÁRIA ";#N/A,#N/A,FALSE,"7 à 7"}</definedName>
    <definedName name="wrn.SITUAÇÃO._.DIÁRIA." localSheetId="16" hidden="1">{#N/A,#N/A,FALSE,"SITUAÇÃO DIÁRIA ";#N/A,#N/A,FALSE,"7 à 7"}</definedName>
    <definedName name="wrn.SITUAÇÃO._.DIÁRIA." localSheetId="14" hidden="1">{#N/A,#N/A,FALSE,"SITUAÇÃO DIÁRIA ";#N/A,#N/A,FALSE,"7 à 7"}</definedName>
    <definedName name="wrn.SITUAÇÃO._.DIÁRIA." localSheetId="13" hidden="1">{#N/A,#N/A,FALSE,"SITUAÇÃO DIÁRIA ";#N/A,#N/A,FALSE,"7 à 7"}</definedName>
    <definedName name="wrn.SITUAÇÃO._.DIÁRIA." localSheetId="11" hidden="1">{#N/A,#N/A,FALSE,"SITUAÇÃO DIÁRIA ";#N/A,#N/A,FALSE,"7 à 7"}</definedName>
    <definedName name="wrn.SITUAÇÃO._.DIÁRIA." localSheetId="10" hidden="1">{#N/A,#N/A,FALSE,"SITUAÇÃO DIÁRIA ";#N/A,#N/A,FALSE,"7 à 7"}</definedName>
    <definedName name="wrn.SITUAÇÃO._.DIÁRIA." localSheetId="9" hidden="1">{#N/A,#N/A,FALSE,"SITUAÇÃO DIÁRIA ";#N/A,#N/A,FALSE,"7 à 7"}</definedName>
    <definedName name="wrn.SITUAÇÃO._.DIÁRIA." localSheetId="8" hidden="1">{#N/A,#N/A,FALSE,"SITUAÇÃO DIÁRIA ";#N/A,#N/A,FALSE,"7 à 7"}</definedName>
    <definedName name="wrn.SITUAÇÃO._.DIÁRIA." localSheetId="7" hidden="1">{#N/A,#N/A,FALSE,"SITUAÇÃO DIÁRIA ";#N/A,#N/A,FALSE,"7 à 7"}</definedName>
    <definedName name="wrn.SITUAÇÃO._.DIÁRIA." localSheetId="33" hidden="1">{#N/A,#N/A,FALSE,"SITUAÇÃO DIÁRIA ";#N/A,#N/A,FALSE,"7 à 7"}</definedName>
    <definedName name="wrn.SITUAÇÃO._.DIÁRIA." localSheetId="32" hidden="1">{#N/A,#N/A,FALSE,"SITUAÇÃO DIÁRIA ";#N/A,#N/A,FALSE,"7 à 7"}</definedName>
    <definedName name="wrn.SITUAÇÃO._.DIÁRIA." localSheetId="31" hidden="1">{#N/A,#N/A,FALSE,"SITUAÇÃO DIÁRIA ";#N/A,#N/A,FALSE,"7 à 7"}</definedName>
    <definedName name="wrn.SITUAÇÃO._.DIÁRIA." localSheetId="29" hidden="1">{#N/A,#N/A,FALSE,"SITUAÇÃO DIÁRIA ";#N/A,#N/A,FALSE,"7 à 7"}</definedName>
    <definedName name="wrn.SITUAÇÃO._.DIÁRIA." localSheetId="28" hidden="1">{#N/A,#N/A,FALSE,"SITUAÇÃO DIÁRIA ";#N/A,#N/A,FALSE,"7 à 7"}</definedName>
    <definedName name="wrn.SITUAÇÃO._.DIÁRIA." localSheetId="27" hidden="1">{#N/A,#N/A,FALSE,"SITUAÇÃO DIÁRIA ";#N/A,#N/A,FALSE,"7 à 7"}</definedName>
    <definedName name="wrn.SITUAÇÃO._.DIÁRIA." localSheetId="24" hidden="1">{#N/A,#N/A,FALSE,"SITUAÇÃO DIÁRIA ";#N/A,#N/A,FALSE,"7 à 7"}</definedName>
    <definedName name="wrn.SITUAÇÃO._.DIÁRIA." localSheetId="26" hidden="1">{#N/A,#N/A,FALSE,"SITUAÇÃO DIÁRIA ";#N/A,#N/A,FALSE,"7 à 7"}</definedName>
    <definedName name="wrn.SITUAÇÃO._.DIÁRIA." localSheetId="23" hidden="1">{#N/A,#N/A,FALSE,"SITUAÇÃO DIÁRIA ";#N/A,#N/A,FALSE,"7 à 7"}</definedName>
    <definedName name="wrn.SITUAÇÃO._.DIÁRIA." localSheetId="22" hidden="1">{#N/A,#N/A,FALSE,"SITUAÇÃO DIÁRIA ";#N/A,#N/A,FALSE,"7 à 7"}</definedName>
    <definedName name="wrn.SITUAÇÃO._.DIÁRIA." localSheetId="19" hidden="1">{#N/A,#N/A,FALSE,"SITUAÇÃO DIÁRIA ";#N/A,#N/A,FALSE,"7 à 7"}</definedName>
    <definedName name="wrn.SITUAÇÃO._.DIÁRIA." localSheetId="21" hidden="1">{#N/A,#N/A,FALSE,"SITUAÇÃO DIÁRIA ";#N/A,#N/A,FALSE,"7 à 7"}</definedName>
    <definedName name="wrn.SITUAÇÃO._.DIÁRIA." localSheetId="20" hidden="1">{#N/A,#N/A,FALSE,"SITUAÇÃO DIÁRIA ";#N/A,#N/A,FALSE,"7 à 7"}</definedName>
    <definedName name="wrn.SITUAÇÃO._.DIÁRIA." localSheetId="18" hidden="1">{#N/A,#N/A,FALSE,"SITUAÇÃO DIÁRIA ";#N/A,#N/A,FALSE,"7 à 7"}</definedName>
    <definedName name="wrn.SITUAÇÃO._.DIÁRIA." localSheetId="17" hidden="1">{#N/A,#N/A,FALSE,"SITUAÇÃO DIÁRIA ";#N/A,#N/A,FALSE,"7 à 7"}</definedName>
    <definedName name="wrn.SITUAÇÃO._.DIÁRIA." localSheetId="15" hidden="1">{#N/A,#N/A,FALSE,"SITUAÇÃO DIÁRIA ";#N/A,#N/A,FALSE,"7 à 7"}</definedName>
    <definedName name="wrn.SITUAÇÃO._.DIÁRIA." localSheetId="12" hidden="1">{#N/A,#N/A,FALSE,"SITUAÇÃO DIÁRIA ";#N/A,#N/A,FALSE,"7 à 7"}</definedName>
    <definedName name="wrn.SITUAÇÃO._.DIÁRIA." localSheetId="38" hidden="1">{#N/A,#N/A,FALSE,"SITUAÇÃO DIÁRIA ";#N/A,#N/A,FALSE,"7 à 7"}</definedName>
    <definedName name="wrn.SITUAÇÃO._.DIÁRIA." localSheetId="37" hidden="1">{#N/A,#N/A,FALSE,"SITUAÇÃO DIÁRIA ";#N/A,#N/A,FALSE,"7 à 7"}</definedName>
    <definedName name="wrn.SITUAÇÃO._.DIÁRIA." localSheetId="36" hidden="1">{#N/A,#N/A,FALSE,"SITUAÇÃO DIÁRIA ";#N/A,#N/A,FALSE,"7 à 7"}</definedName>
    <definedName name="wrn.SITUAÇÃO._.DIÁRIA." localSheetId="34" hidden="1">{#N/A,#N/A,FALSE,"SITUAÇÃO DIÁRIA ";#N/A,#N/A,FALSE,"7 à 7"}</definedName>
    <definedName name="wrn.SITUAÇÃO._.DIÁRIA." localSheetId="35" hidden="1">{#N/A,#N/A,FALSE,"SITUAÇÃO DIÁRIA ";#N/A,#N/A,FALSE,"7 à 7"}</definedName>
    <definedName name="wrn.SITUAÇÃO._.DIÁRIA." localSheetId="30" hidden="1">{#N/A,#N/A,FALSE,"SITUAÇÃO DIÁRIA ";#N/A,#N/A,FALSE,"7 à 7"}</definedName>
    <definedName name="wrn.SITUAÇÃO._.DIÁRIA." hidden="1">{#N/A,#N/A,FALSE,"SITUAÇÃO DIÁRIA ";#N/A,#N/A,FALSE,"7 à 7"}</definedName>
    <definedName name="wrn.Tabs._.for._.Dave." localSheetId="25" hidden="1">{#N/A,#N/A,FALSE,"CW Summary";#N/A,#N/A,FALSE,"Weekly Tracking";#N/A,#N/A,FALSE,"MSA";#N/A,#N/A,FALSE,"Parts";#N/A,#N/A,FALSE,"RS";#N/A,#N/A,FALSE,"Mods";#N/A,#N/A,FALSE,"GEVISA"}</definedName>
    <definedName name="wrn.Tabs._.for._.Dave." localSheetId="16" hidden="1">{#N/A,#N/A,FALSE,"CW Summary";#N/A,#N/A,FALSE,"Weekly Tracking";#N/A,#N/A,FALSE,"MSA";#N/A,#N/A,FALSE,"Parts";#N/A,#N/A,FALSE,"RS";#N/A,#N/A,FALSE,"Mods";#N/A,#N/A,FALSE,"GEVISA"}</definedName>
    <definedName name="wrn.Tabs._.for._.Dave." localSheetId="14" hidden="1">{#N/A,#N/A,FALSE,"CW Summary";#N/A,#N/A,FALSE,"Weekly Tracking";#N/A,#N/A,FALSE,"MSA";#N/A,#N/A,FALSE,"Parts";#N/A,#N/A,FALSE,"RS";#N/A,#N/A,FALSE,"Mods";#N/A,#N/A,FALSE,"GEVISA"}</definedName>
    <definedName name="wrn.Tabs._.for._.Dave." localSheetId="13" hidden="1">{#N/A,#N/A,FALSE,"CW Summary";#N/A,#N/A,FALSE,"Weekly Tracking";#N/A,#N/A,FALSE,"MSA";#N/A,#N/A,FALSE,"Parts";#N/A,#N/A,FALSE,"RS";#N/A,#N/A,FALSE,"Mods";#N/A,#N/A,FALSE,"GEVISA"}</definedName>
    <definedName name="wrn.Tabs._.for._.Dave." localSheetId="11" hidden="1">{#N/A,#N/A,FALSE,"CW Summary";#N/A,#N/A,FALSE,"Weekly Tracking";#N/A,#N/A,FALSE,"MSA";#N/A,#N/A,FALSE,"Parts";#N/A,#N/A,FALSE,"RS";#N/A,#N/A,FALSE,"Mods";#N/A,#N/A,FALSE,"GEVISA"}</definedName>
    <definedName name="wrn.Tabs._.for._.Dave." localSheetId="10" hidden="1">{#N/A,#N/A,FALSE,"CW Summary";#N/A,#N/A,FALSE,"Weekly Tracking";#N/A,#N/A,FALSE,"MSA";#N/A,#N/A,FALSE,"Parts";#N/A,#N/A,FALSE,"RS";#N/A,#N/A,FALSE,"Mods";#N/A,#N/A,FALSE,"GEVISA"}</definedName>
    <definedName name="wrn.Tabs._.for._.Dave." localSheetId="9" hidden="1">{#N/A,#N/A,FALSE,"CW Summary";#N/A,#N/A,FALSE,"Weekly Tracking";#N/A,#N/A,FALSE,"MSA";#N/A,#N/A,FALSE,"Parts";#N/A,#N/A,FALSE,"RS";#N/A,#N/A,FALSE,"Mods";#N/A,#N/A,FALSE,"GEVISA"}</definedName>
    <definedName name="wrn.Tabs._.for._.Dave." localSheetId="8" hidden="1">{#N/A,#N/A,FALSE,"CW Summary";#N/A,#N/A,FALSE,"Weekly Tracking";#N/A,#N/A,FALSE,"MSA";#N/A,#N/A,FALSE,"Parts";#N/A,#N/A,FALSE,"RS";#N/A,#N/A,FALSE,"Mods";#N/A,#N/A,FALSE,"GEVISA"}</definedName>
    <definedName name="wrn.Tabs._.for._.Dave." localSheetId="7" hidden="1">{#N/A,#N/A,FALSE,"CW Summary";#N/A,#N/A,FALSE,"Weekly Tracking";#N/A,#N/A,FALSE,"MSA";#N/A,#N/A,FALSE,"Parts";#N/A,#N/A,FALSE,"RS";#N/A,#N/A,FALSE,"Mods";#N/A,#N/A,FALSE,"GEVISA"}</definedName>
    <definedName name="wrn.Tabs._.for._.Dave." localSheetId="33" hidden="1">{#N/A,#N/A,FALSE,"CW Summary";#N/A,#N/A,FALSE,"Weekly Tracking";#N/A,#N/A,FALSE,"MSA";#N/A,#N/A,FALSE,"Parts";#N/A,#N/A,FALSE,"RS";#N/A,#N/A,FALSE,"Mods";#N/A,#N/A,FALSE,"GEVISA"}</definedName>
    <definedName name="wrn.Tabs._.for._.Dave." localSheetId="32" hidden="1">{#N/A,#N/A,FALSE,"CW Summary";#N/A,#N/A,FALSE,"Weekly Tracking";#N/A,#N/A,FALSE,"MSA";#N/A,#N/A,FALSE,"Parts";#N/A,#N/A,FALSE,"RS";#N/A,#N/A,FALSE,"Mods";#N/A,#N/A,FALSE,"GEVISA"}</definedName>
    <definedName name="wrn.Tabs._.for._.Dave." localSheetId="31" hidden="1">{#N/A,#N/A,FALSE,"CW Summary";#N/A,#N/A,FALSE,"Weekly Tracking";#N/A,#N/A,FALSE,"MSA";#N/A,#N/A,FALSE,"Parts";#N/A,#N/A,FALSE,"RS";#N/A,#N/A,FALSE,"Mods";#N/A,#N/A,FALSE,"GEVISA"}</definedName>
    <definedName name="wrn.Tabs._.for._.Dave." localSheetId="29" hidden="1">{#N/A,#N/A,FALSE,"CW Summary";#N/A,#N/A,FALSE,"Weekly Tracking";#N/A,#N/A,FALSE,"MSA";#N/A,#N/A,FALSE,"Parts";#N/A,#N/A,FALSE,"RS";#N/A,#N/A,FALSE,"Mods";#N/A,#N/A,FALSE,"GEVISA"}</definedName>
    <definedName name="wrn.Tabs._.for._.Dave." localSheetId="28" hidden="1">{#N/A,#N/A,FALSE,"CW Summary";#N/A,#N/A,FALSE,"Weekly Tracking";#N/A,#N/A,FALSE,"MSA";#N/A,#N/A,FALSE,"Parts";#N/A,#N/A,FALSE,"RS";#N/A,#N/A,FALSE,"Mods";#N/A,#N/A,FALSE,"GEVISA"}</definedName>
    <definedName name="wrn.Tabs._.for._.Dave." localSheetId="27" hidden="1">{#N/A,#N/A,FALSE,"CW Summary";#N/A,#N/A,FALSE,"Weekly Tracking";#N/A,#N/A,FALSE,"MSA";#N/A,#N/A,FALSE,"Parts";#N/A,#N/A,FALSE,"RS";#N/A,#N/A,FALSE,"Mods";#N/A,#N/A,FALSE,"GEVISA"}</definedName>
    <definedName name="wrn.Tabs._.for._.Dave." localSheetId="24" hidden="1">{#N/A,#N/A,FALSE,"CW Summary";#N/A,#N/A,FALSE,"Weekly Tracking";#N/A,#N/A,FALSE,"MSA";#N/A,#N/A,FALSE,"Parts";#N/A,#N/A,FALSE,"RS";#N/A,#N/A,FALSE,"Mods";#N/A,#N/A,FALSE,"GEVISA"}</definedName>
    <definedName name="wrn.Tabs._.for._.Dave." localSheetId="26" hidden="1">{#N/A,#N/A,FALSE,"CW Summary";#N/A,#N/A,FALSE,"Weekly Tracking";#N/A,#N/A,FALSE,"MSA";#N/A,#N/A,FALSE,"Parts";#N/A,#N/A,FALSE,"RS";#N/A,#N/A,FALSE,"Mods";#N/A,#N/A,FALSE,"GEVISA"}</definedName>
    <definedName name="wrn.Tabs._.for._.Dave." localSheetId="23" hidden="1">{#N/A,#N/A,FALSE,"CW Summary";#N/A,#N/A,FALSE,"Weekly Tracking";#N/A,#N/A,FALSE,"MSA";#N/A,#N/A,FALSE,"Parts";#N/A,#N/A,FALSE,"RS";#N/A,#N/A,FALSE,"Mods";#N/A,#N/A,FALSE,"GEVISA"}</definedName>
    <definedName name="wrn.Tabs._.for._.Dave." localSheetId="22" hidden="1">{#N/A,#N/A,FALSE,"CW Summary";#N/A,#N/A,FALSE,"Weekly Tracking";#N/A,#N/A,FALSE,"MSA";#N/A,#N/A,FALSE,"Parts";#N/A,#N/A,FALSE,"RS";#N/A,#N/A,FALSE,"Mods";#N/A,#N/A,FALSE,"GEVISA"}</definedName>
    <definedName name="wrn.Tabs._.for._.Dave." localSheetId="19" hidden="1">{#N/A,#N/A,FALSE,"CW Summary";#N/A,#N/A,FALSE,"Weekly Tracking";#N/A,#N/A,FALSE,"MSA";#N/A,#N/A,FALSE,"Parts";#N/A,#N/A,FALSE,"RS";#N/A,#N/A,FALSE,"Mods";#N/A,#N/A,FALSE,"GEVISA"}</definedName>
    <definedName name="wrn.Tabs._.for._.Dave." localSheetId="21" hidden="1">{#N/A,#N/A,FALSE,"CW Summary";#N/A,#N/A,FALSE,"Weekly Tracking";#N/A,#N/A,FALSE,"MSA";#N/A,#N/A,FALSE,"Parts";#N/A,#N/A,FALSE,"RS";#N/A,#N/A,FALSE,"Mods";#N/A,#N/A,FALSE,"GEVISA"}</definedName>
    <definedName name="wrn.Tabs._.for._.Dave." localSheetId="20" hidden="1">{#N/A,#N/A,FALSE,"CW Summary";#N/A,#N/A,FALSE,"Weekly Tracking";#N/A,#N/A,FALSE,"MSA";#N/A,#N/A,FALSE,"Parts";#N/A,#N/A,FALSE,"RS";#N/A,#N/A,FALSE,"Mods";#N/A,#N/A,FALSE,"GEVISA"}</definedName>
    <definedName name="wrn.Tabs._.for._.Dave." localSheetId="18" hidden="1">{#N/A,#N/A,FALSE,"CW Summary";#N/A,#N/A,FALSE,"Weekly Tracking";#N/A,#N/A,FALSE,"MSA";#N/A,#N/A,FALSE,"Parts";#N/A,#N/A,FALSE,"RS";#N/A,#N/A,FALSE,"Mods";#N/A,#N/A,FALSE,"GEVISA"}</definedName>
    <definedName name="wrn.Tabs._.for._.Dave." localSheetId="17" hidden="1">{#N/A,#N/A,FALSE,"CW Summary";#N/A,#N/A,FALSE,"Weekly Tracking";#N/A,#N/A,FALSE,"MSA";#N/A,#N/A,FALSE,"Parts";#N/A,#N/A,FALSE,"RS";#N/A,#N/A,FALSE,"Mods";#N/A,#N/A,FALSE,"GEVISA"}</definedName>
    <definedName name="wrn.Tabs._.for._.Dave." localSheetId="15" hidden="1">{#N/A,#N/A,FALSE,"CW Summary";#N/A,#N/A,FALSE,"Weekly Tracking";#N/A,#N/A,FALSE,"MSA";#N/A,#N/A,FALSE,"Parts";#N/A,#N/A,FALSE,"RS";#N/A,#N/A,FALSE,"Mods";#N/A,#N/A,FALSE,"GEVISA"}</definedName>
    <definedName name="wrn.Tabs._.for._.Dave." localSheetId="12" hidden="1">{#N/A,#N/A,FALSE,"CW Summary";#N/A,#N/A,FALSE,"Weekly Tracking";#N/A,#N/A,FALSE,"MSA";#N/A,#N/A,FALSE,"Parts";#N/A,#N/A,FALSE,"RS";#N/A,#N/A,FALSE,"Mods";#N/A,#N/A,FALSE,"GEVISA"}</definedName>
    <definedName name="wrn.Tabs._.for._.Dave." localSheetId="38" hidden="1">{#N/A,#N/A,FALSE,"CW Summary";#N/A,#N/A,FALSE,"Weekly Tracking";#N/A,#N/A,FALSE,"MSA";#N/A,#N/A,FALSE,"Parts";#N/A,#N/A,FALSE,"RS";#N/A,#N/A,FALSE,"Mods";#N/A,#N/A,FALSE,"GEVISA"}</definedName>
    <definedName name="wrn.Tabs._.for._.Dave." localSheetId="37" hidden="1">{#N/A,#N/A,FALSE,"CW Summary";#N/A,#N/A,FALSE,"Weekly Tracking";#N/A,#N/A,FALSE,"MSA";#N/A,#N/A,FALSE,"Parts";#N/A,#N/A,FALSE,"RS";#N/A,#N/A,FALSE,"Mods";#N/A,#N/A,FALSE,"GEVISA"}</definedName>
    <definedName name="wrn.Tabs._.for._.Dave." localSheetId="36" hidden="1">{#N/A,#N/A,FALSE,"CW Summary";#N/A,#N/A,FALSE,"Weekly Tracking";#N/A,#N/A,FALSE,"MSA";#N/A,#N/A,FALSE,"Parts";#N/A,#N/A,FALSE,"RS";#N/A,#N/A,FALSE,"Mods";#N/A,#N/A,FALSE,"GEVISA"}</definedName>
    <definedName name="wrn.Tabs._.for._.Dave." localSheetId="34" hidden="1">{#N/A,#N/A,FALSE,"CW Summary";#N/A,#N/A,FALSE,"Weekly Tracking";#N/A,#N/A,FALSE,"MSA";#N/A,#N/A,FALSE,"Parts";#N/A,#N/A,FALSE,"RS";#N/A,#N/A,FALSE,"Mods";#N/A,#N/A,FALSE,"GEVISA"}</definedName>
    <definedName name="wrn.Tabs._.for._.Dave." localSheetId="35" hidden="1">{#N/A,#N/A,FALSE,"CW Summary";#N/A,#N/A,FALSE,"Weekly Tracking";#N/A,#N/A,FALSE,"MSA";#N/A,#N/A,FALSE,"Parts";#N/A,#N/A,FALSE,"RS";#N/A,#N/A,FALSE,"Mods";#N/A,#N/A,FALSE,"GEVISA"}</definedName>
    <definedName name="wrn.Tabs._.for._.Dave." localSheetId="30" hidden="1">{#N/A,#N/A,FALSE,"CW Summary";#N/A,#N/A,FALSE,"Weekly Tracking";#N/A,#N/A,FALSE,"MSA";#N/A,#N/A,FALSE,"Parts";#N/A,#N/A,FALSE,"RS";#N/A,#N/A,FALSE,"Mods";#N/A,#N/A,FALSE,"GEVISA"}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este." localSheetId="25" hidden="1">{#N/A,#N/A,TRUE,"indice";#N/A,#N/A,TRUE,"indicadores";#N/A,#N/A,TRUE,"comentarios"}</definedName>
    <definedName name="wrn.teste." localSheetId="16" hidden="1">{#N/A,#N/A,TRUE,"indice";#N/A,#N/A,TRUE,"indicadores";#N/A,#N/A,TRUE,"comentarios"}</definedName>
    <definedName name="wrn.teste." localSheetId="14" hidden="1">{#N/A,#N/A,TRUE,"indice";#N/A,#N/A,TRUE,"indicadores";#N/A,#N/A,TRUE,"comentarios"}</definedName>
    <definedName name="wrn.teste." localSheetId="13" hidden="1">{#N/A,#N/A,TRUE,"indice";#N/A,#N/A,TRUE,"indicadores";#N/A,#N/A,TRUE,"comentarios"}</definedName>
    <definedName name="wrn.teste." localSheetId="11" hidden="1">{#N/A,#N/A,TRUE,"indice";#N/A,#N/A,TRUE,"indicadores";#N/A,#N/A,TRUE,"comentarios"}</definedName>
    <definedName name="wrn.teste." localSheetId="10" hidden="1">{#N/A,#N/A,TRUE,"indice";#N/A,#N/A,TRUE,"indicadores";#N/A,#N/A,TRUE,"comentarios"}</definedName>
    <definedName name="wrn.teste." localSheetId="9" hidden="1">{#N/A,#N/A,TRUE,"indice";#N/A,#N/A,TRUE,"indicadores";#N/A,#N/A,TRUE,"comentarios"}</definedName>
    <definedName name="wrn.teste." localSheetId="8" hidden="1">{#N/A,#N/A,TRUE,"indice";#N/A,#N/A,TRUE,"indicadores";#N/A,#N/A,TRUE,"comentarios"}</definedName>
    <definedName name="wrn.teste." localSheetId="7" hidden="1">{#N/A,#N/A,TRUE,"indice";#N/A,#N/A,TRUE,"indicadores";#N/A,#N/A,TRUE,"comentarios"}</definedName>
    <definedName name="wrn.teste." localSheetId="33" hidden="1">{#N/A,#N/A,TRUE,"indice";#N/A,#N/A,TRUE,"indicadores";#N/A,#N/A,TRUE,"comentarios"}</definedName>
    <definedName name="wrn.teste." localSheetId="32" hidden="1">{#N/A,#N/A,TRUE,"indice";#N/A,#N/A,TRUE,"indicadores";#N/A,#N/A,TRUE,"comentarios"}</definedName>
    <definedName name="wrn.teste." localSheetId="31" hidden="1">{#N/A,#N/A,TRUE,"indice";#N/A,#N/A,TRUE,"indicadores";#N/A,#N/A,TRUE,"comentarios"}</definedName>
    <definedName name="wrn.teste." localSheetId="29" hidden="1">{#N/A,#N/A,TRUE,"indice";#N/A,#N/A,TRUE,"indicadores";#N/A,#N/A,TRUE,"comentarios"}</definedName>
    <definedName name="wrn.teste." localSheetId="28" hidden="1">{#N/A,#N/A,TRUE,"indice";#N/A,#N/A,TRUE,"indicadores";#N/A,#N/A,TRUE,"comentarios"}</definedName>
    <definedName name="wrn.teste." localSheetId="27" hidden="1">{#N/A,#N/A,TRUE,"indice";#N/A,#N/A,TRUE,"indicadores";#N/A,#N/A,TRUE,"comentarios"}</definedName>
    <definedName name="wrn.teste." localSheetId="24" hidden="1">{#N/A,#N/A,TRUE,"indice";#N/A,#N/A,TRUE,"indicadores";#N/A,#N/A,TRUE,"comentarios"}</definedName>
    <definedName name="wrn.teste." localSheetId="26" hidden="1">{#N/A,#N/A,TRUE,"indice";#N/A,#N/A,TRUE,"indicadores";#N/A,#N/A,TRUE,"comentarios"}</definedName>
    <definedName name="wrn.teste." localSheetId="23" hidden="1">{#N/A,#N/A,TRUE,"indice";#N/A,#N/A,TRUE,"indicadores";#N/A,#N/A,TRUE,"comentarios"}</definedName>
    <definedName name="wrn.teste." localSheetId="22" hidden="1">{#N/A,#N/A,TRUE,"indice";#N/A,#N/A,TRUE,"indicadores";#N/A,#N/A,TRUE,"comentarios"}</definedName>
    <definedName name="wrn.teste." localSheetId="19" hidden="1">{#N/A,#N/A,TRUE,"indice";#N/A,#N/A,TRUE,"indicadores";#N/A,#N/A,TRUE,"comentarios"}</definedName>
    <definedName name="wrn.teste." localSheetId="21" hidden="1">{#N/A,#N/A,TRUE,"indice";#N/A,#N/A,TRUE,"indicadores";#N/A,#N/A,TRUE,"comentarios"}</definedName>
    <definedName name="wrn.teste." localSheetId="20" hidden="1">{#N/A,#N/A,TRUE,"indice";#N/A,#N/A,TRUE,"indicadores";#N/A,#N/A,TRUE,"comentarios"}</definedName>
    <definedName name="wrn.teste." localSheetId="18" hidden="1">{#N/A,#N/A,TRUE,"indice";#N/A,#N/A,TRUE,"indicadores";#N/A,#N/A,TRUE,"comentarios"}</definedName>
    <definedName name="wrn.teste." localSheetId="17" hidden="1">{#N/A,#N/A,TRUE,"indice";#N/A,#N/A,TRUE,"indicadores";#N/A,#N/A,TRUE,"comentarios"}</definedName>
    <definedName name="wrn.teste." localSheetId="15" hidden="1">{#N/A,#N/A,TRUE,"indice";#N/A,#N/A,TRUE,"indicadores";#N/A,#N/A,TRUE,"comentarios"}</definedName>
    <definedName name="wrn.teste." localSheetId="12" hidden="1">{#N/A,#N/A,TRUE,"indice";#N/A,#N/A,TRUE,"indicadores";#N/A,#N/A,TRUE,"comentarios"}</definedName>
    <definedName name="wrn.teste." localSheetId="38" hidden="1">{#N/A,#N/A,TRUE,"indice";#N/A,#N/A,TRUE,"indicadores";#N/A,#N/A,TRUE,"comentarios"}</definedName>
    <definedName name="wrn.teste." localSheetId="37" hidden="1">{#N/A,#N/A,TRUE,"indice";#N/A,#N/A,TRUE,"indicadores";#N/A,#N/A,TRUE,"comentarios"}</definedName>
    <definedName name="wrn.teste." localSheetId="36" hidden="1">{#N/A,#N/A,TRUE,"indice";#N/A,#N/A,TRUE,"indicadores";#N/A,#N/A,TRUE,"comentarios"}</definedName>
    <definedName name="wrn.teste." localSheetId="34" hidden="1">{#N/A,#N/A,TRUE,"indice";#N/A,#N/A,TRUE,"indicadores";#N/A,#N/A,TRUE,"comentarios"}</definedName>
    <definedName name="wrn.teste." localSheetId="35" hidden="1">{#N/A,#N/A,TRUE,"indice";#N/A,#N/A,TRUE,"indicadores";#N/A,#N/A,TRUE,"comentarios"}</definedName>
    <definedName name="wrn.teste." localSheetId="30" hidden="1">{#N/A,#N/A,TRUE,"indice";#N/A,#N/A,TRUE,"indicadores";#N/A,#N/A,TRUE,"comentarios"}</definedName>
    <definedName name="wrn.teste." hidden="1">{#N/A,#N/A,TRUE,"indice";#N/A,#N/A,TRUE,"indicadores";#N/A,#N/A,TRUE,"comentarios"}</definedName>
    <definedName name="wrn.Tipo." localSheetId="25" hidden="1">{#N/A,#N/A,TRUE,"Serviços"}</definedName>
    <definedName name="wrn.Tipo." localSheetId="16" hidden="1">{#N/A,#N/A,TRUE,"Serviços"}</definedName>
    <definedName name="wrn.Tipo." localSheetId="14" hidden="1">{#N/A,#N/A,TRUE,"Serviços"}</definedName>
    <definedName name="wrn.Tipo." localSheetId="13" hidden="1">{#N/A,#N/A,TRUE,"Serviços"}</definedName>
    <definedName name="wrn.Tipo." localSheetId="11" hidden="1">{#N/A,#N/A,TRUE,"Serviços"}</definedName>
    <definedName name="wrn.Tipo." localSheetId="10" hidden="1">{#N/A,#N/A,TRUE,"Serviços"}</definedName>
    <definedName name="wrn.Tipo." localSheetId="9" hidden="1">{#N/A,#N/A,TRUE,"Serviços"}</definedName>
    <definedName name="wrn.Tipo." localSheetId="8" hidden="1">{#N/A,#N/A,TRUE,"Serviços"}</definedName>
    <definedName name="wrn.Tipo." localSheetId="7" hidden="1">{#N/A,#N/A,TRUE,"Serviços"}</definedName>
    <definedName name="wrn.Tipo." localSheetId="33" hidden="1">{#N/A,#N/A,TRUE,"Serviços"}</definedName>
    <definedName name="wrn.Tipo." localSheetId="32" hidden="1">{#N/A,#N/A,TRUE,"Serviços"}</definedName>
    <definedName name="wrn.Tipo." localSheetId="31" hidden="1">{#N/A,#N/A,TRUE,"Serviços"}</definedName>
    <definedName name="wrn.Tipo." localSheetId="29" hidden="1">{#N/A,#N/A,TRUE,"Serviços"}</definedName>
    <definedName name="wrn.Tipo." localSheetId="28" hidden="1">{#N/A,#N/A,TRUE,"Serviços"}</definedName>
    <definedName name="wrn.Tipo." localSheetId="27" hidden="1">{#N/A,#N/A,TRUE,"Serviços"}</definedName>
    <definedName name="wrn.Tipo." localSheetId="24" hidden="1">{#N/A,#N/A,TRUE,"Serviços"}</definedName>
    <definedName name="wrn.Tipo." localSheetId="26" hidden="1">{#N/A,#N/A,TRUE,"Serviços"}</definedName>
    <definedName name="wrn.Tipo." localSheetId="23" hidden="1">{#N/A,#N/A,TRUE,"Serviços"}</definedName>
    <definedName name="wrn.Tipo." localSheetId="22" hidden="1">{#N/A,#N/A,TRUE,"Serviços"}</definedName>
    <definedName name="wrn.Tipo." localSheetId="19" hidden="1">{#N/A,#N/A,TRUE,"Serviços"}</definedName>
    <definedName name="wrn.Tipo." localSheetId="21" hidden="1">{#N/A,#N/A,TRUE,"Serviços"}</definedName>
    <definedName name="wrn.Tipo." localSheetId="20" hidden="1">{#N/A,#N/A,TRUE,"Serviços"}</definedName>
    <definedName name="wrn.Tipo." localSheetId="18" hidden="1">{#N/A,#N/A,TRUE,"Serviços"}</definedName>
    <definedName name="wrn.Tipo." localSheetId="17" hidden="1">{#N/A,#N/A,TRUE,"Serviços"}</definedName>
    <definedName name="wrn.Tipo." localSheetId="15" hidden="1">{#N/A,#N/A,TRUE,"Serviços"}</definedName>
    <definedName name="wrn.Tipo." localSheetId="12" hidden="1">{#N/A,#N/A,TRUE,"Serviços"}</definedName>
    <definedName name="wrn.Tipo." localSheetId="38" hidden="1">{#N/A,#N/A,TRUE,"Serviços"}</definedName>
    <definedName name="wrn.Tipo." localSheetId="37" hidden="1">{#N/A,#N/A,TRUE,"Serviços"}</definedName>
    <definedName name="wrn.Tipo." localSheetId="36" hidden="1">{#N/A,#N/A,TRUE,"Serviços"}</definedName>
    <definedName name="wrn.Tipo." localSheetId="34" hidden="1">{#N/A,#N/A,TRUE,"Serviços"}</definedName>
    <definedName name="wrn.Tipo." localSheetId="35" hidden="1">{#N/A,#N/A,TRUE,"Serviços"}</definedName>
    <definedName name="wrn.Tipo." localSheetId="30" hidden="1">{#N/A,#N/A,TRUE,"Serviços"}</definedName>
    <definedName name="wrn.Tipo." hidden="1">{#N/A,#N/A,TRUE,"Serviços"}</definedName>
    <definedName name="wrn_Caixa___de___Ferramentas_">NA()</definedName>
    <definedName name="wrn_Caixa___de___Ferramentas___Individuais_">NA()</definedName>
    <definedName name="wrn_Cronograma_">NA()</definedName>
    <definedName name="WSDWS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ewew" localSheetId="25" hidden="1">{#N/A,#N/A,FALSE,"PCOL"}</definedName>
    <definedName name="wsewew" localSheetId="16" hidden="1">{#N/A,#N/A,FALSE,"PCOL"}</definedName>
    <definedName name="wsewew" localSheetId="14" hidden="1">{#N/A,#N/A,FALSE,"PCOL"}</definedName>
    <definedName name="wsewew" localSheetId="13" hidden="1">{#N/A,#N/A,FALSE,"PCOL"}</definedName>
    <definedName name="wsewew" localSheetId="11" hidden="1">{#N/A,#N/A,FALSE,"PCOL"}</definedName>
    <definedName name="wsewew" localSheetId="10" hidden="1">{#N/A,#N/A,FALSE,"PCOL"}</definedName>
    <definedName name="wsewew" localSheetId="9" hidden="1">{#N/A,#N/A,FALSE,"PCOL"}</definedName>
    <definedName name="wsewew" localSheetId="8" hidden="1">{#N/A,#N/A,FALSE,"PCOL"}</definedName>
    <definedName name="wsewew" localSheetId="7" hidden="1">{#N/A,#N/A,FALSE,"PCOL"}</definedName>
    <definedName name="wsewew" localSheetId="33" hidden="1">{#N/A,#N/A,FALSE,"PCOL"}</definedName>
    <definedName name="wsewew" localSheetId="32" hidden="1">{#N/A,#N/A,FALSE,"PCOL"}</definedName>
    <definedName name="wsewew" localSheetId="31" hidden="1">{#N/A,#N/A,FALSE,"PCOL"}</definedName>
    <definedName name="wsewew" localSheetId="29" hidden="1">{#N/A,#N/A,FALSE,"PCOL"}</definedName>
    <definedName name="wsewew" localSheetId="28" hidden="1">{#N/A,#N/A,FALSE,"PCOL"}</definedName>
    <definedName name="wsewew" localSheetId="27" hidden="1">{#N/A,#N/A,FALSE,"PCOL"}</definedName>
    <definedName name="wsewew" localSheetId="24" hidden="1">{#N/A,#N/A,FALSE,"PCOL"}</definedName>
    <definedName name="wsewew" localSheetId="26" hidden="1">{#N/A,#N/A,FALSE,"PCOL"}</definedName>
    <definedName name="wsewew" localSheetId="23" hidden="1">{#N/A,#N/A,FALSE,"PCOL"}</definedName>
    <definedName name="wsewew" localSheetId="22" hidden="1">{#N/A,#N/A,FALSE,"PCOL"}</definedName>
    <definedName name="wsewew" localSheetId="19" hidden="1">{#N/A,#N/A,FALSE,"PCOL"}</definedName>
    <definedName name="wsewew" localSheetId="21" hidden="1">{#N/A,#N/A,FALSE,"PCOL"}</definedName>
    <definedName name="wsewew" localSheetId="20" hidden="1">{#N/A,#N/A,FALSE,"PCOL"}</definedName>
    <definedName name="wsewew" localSheetId="18" hidden="1">{#N/A,#N/A,FALSE,"PCOL"}</definedName>
    <definedName name="wsewew" localSheetId="17" hidden="1">{#N/A,#N/A,FALSE,"PCOL"}</definedName>
    <definedName name="wsewew" localSheetId="15" hidden="1">{#N/A,#N/A,FALSE,"PCOL"}</definedName>
    <definedName name="wsewew" localSheetId="12" hidden="1">{#N/A,#N/A,FALSE,"PCOL"}</definedName>
    <definedName name="wsewew" localSheetId="38" hidden="1">{#N/A,#N/A,FALSE,"PCOL"}</definedName>
    <definedName name="wsewew" localSheetId="37" hidden="1">{#N/A,#N/A,FALSE,"PCOL"}</definedName>
    <definedName name="wsewew" localSheetId="36" hidden="1">{#N/A,#N/A,FALSE,"PCOL"}</definedName>
    <definedName name="wsewew" localSheetId="34" hidden="1">{#N/A,#N/A,FALSE,"PCOL"}</definedName>
    <definedName name="wsewew" localSheetId="35" hidden="1">{#N/A,#N/A,FALSE,"PCOL"}</definedName>
    <definedName name="wsewew" localSheetId="30" hidden="1">{#N/A,#N/A,FALSE,"PCOL"}</definedName>
    <definedName name="wsewew" hidden="1">{#N/A,#N/A,FALSE,"PCOL"}</definedName>
    <definedName name="Wtotal">#REF!</definedName>
    <definedName name="ww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w">#REF!</definedName>
    <definedName name="WWWWWWWWWW" localSheetId="25" hidden="1">{"'gráf jan00'!$A$1:$AK$41"}</definedName>
    <definedName name="WWWWWWWWWW" localSheetId="16" hidden="1">{"'gráf jan00'!$A$1:$AK$41"}</definedName>
    <definedName name="WWWWWWWWWW" localSheetId="14" hidden="1">{"'gráf jan00'!$A$1:$AK$41"}</definedName>
    <definedName name="WWWWWWWWWW" localSheetId="13" hidden="1">{"'gráf jan00'!$A$1:$AK$41"}</definedName>
    <definedName name="WWWWWWWWWW" localSheetId="11" hidden="1">{"'gráf jan00'!$A$1:$AK$41"}</definedName>
    <definedName name="WWWWWWWWWW" localSheetId="10" hidden="1">{"'gráf jan00'!$A$1:$AK$41"}</definedName>
    <definedName name="WWWWWWWWWW" localSheetId="9" hidden="1">{"'gráf jan00'!$A$1:$AK$41"}</definedName>
    <definedName name="WWWWWWWWWW" localSheetId="8" hidden="1">{"'gráf jan00'!$A$1:$AK$41"}</definedName>
    <definedName name="WWWWWWWWWW" localSheetId="7" hidden="1">{"'gráf jan00'!$A$1:$AK$41"}</definedName>
    <definedName name="WWWWWWWWWW" localSheetId="33" hidden="1">{"'gráf jan00'!$A$1:$AK$41"}</definedName>
    <definedName name="WWWWWWWWWW" localSheetId="32" hidden="1">{"'gráf jan00'!$A$1:$AK$41"}</definedName>
    <definedName name="WWWWWWWWWW" localSheetId="31" hidden="1">{"'gráf jan00'!$A$1:$AK$41"}</definedName>
    <definedName name="WWWWWWWWWW" localSheetId="29" hidden="1">{"'gráf jan00'!$A$1:$AK$41"}</definedName>
    <definedName name="WWWWWWWWWW" localSheetId="28" hidden="1">{"'gráf jan00'!$A$1:$AK$41"}</definedName>
    <definedName name="WWWWWWWWWW" localSheetId="27" hidden="1">{"'gráf jan00'!$A$1:$AK$41"}</definedName>
    <definedName name="WWWWWWWWWW" localSheetId="24" hidden="1">{"'gráf jan00'!$A$1:$AK$41"}</definedName>
    <definedName name="WWWWWWWWWW" localSheetId="26" hidden="1">{"'gráf jan00'!$A$1:$AK$41"}</definedName>
    <definedName name="WWWWWWWWWW" localSheetId="23" hidden="1">{"'gráf jan00'!$A$1:$AK$41"}</definedName>
    <definedName name="WWWWWWWWWW" localSheetId="22" hidden="1">{"'gráf jan00'!$A$1:$AK$41"}</definedName>
    <definedName name="WWWWWWWWWW" localSheetId="19" hidden="1">{"'gráf jan00'!$A$1:$AK$41"}</definedName>
    <definedName name="WWWWWWWWWW" localSheetId="21" hidden="1">{"'gráf jan00'!$A$1:$AK$41"}</definedName>
    <definedName name="WWWWWWWWWW" localSheetId="20" hidden="1">{"'gráf jan00'!$A$1:$AK$41"}</definedName>
    <definedName name="WWWWWWWWWW" localSheetId="18" hidden="1">{"'gráf jan00'!$A$1:$AK$41"}</definedName>
    <definedName name="WWWWWWWWWW" localSheetId="17" hidden="1">{"'gráf jan00'!$A$1:$AK$41"}</definedName>
    <definedName name="WWWWWWWWWW" localSheetId="15" hidden="1">{"'gráf jan00'!$A$1:$AK$41"}</definedName>
    <definedName name="WWWWWWWWWW" localSheetId="12" hidden="1">{"'gráf jan00'!$A$1:$AK$41"}</definedName>
    <definedName name="WWWWWWWWWW" localSheetId="38" hidden="1">{"'gráf jan00'!$A$1:$AK$41"}</definedName>
    <definedName name="WWWWWWWWWW" localSheetId="37" hidden="1">{"'gráf jan00'!$A$1:$AK$41"}</definedName>
    <definedName name="WWWWWWWWWW" localSheetId="36" hidden="1">{"'gráf jan00'!$A$1:$AK$41"}</definedName>
    <definedName name="WWWWWWWWWW" localSheetId="34" hidden="1">{"'gráf jan00'!$A$1:$AK$41"}</definedName>
    <definedName name="WWWWWWWWWW" localSheetId="35" hidden="1">{"'gráf jan00'!$A$1:$AK$41"}</definedName>
    <definedName name="WWWWWWWWWW" localSheetId="30" hidden="1">{"'gráf jan00'!$A$1:$AK$41"}</definedName>
    <definedName name="WWWWWWWWWW" hidden="1">{"'gráf jan00'!$A$1:$AK$41"}</definedName>
    <definedName name="x" localSheetId="4">OFFSET(#REF!,0,0,COUNTIF(#REF!,"&gt;''")-1,1)</definedName>
    <definedName name="x" localSheetId="5">OFFSET(#REF!,0,0,COUNTIF(#REF!,"&gt;''")-1,1)</definedName>
    <definedName name="x" localSheetId="2">OFFSET(#REF!,0,0,COUNTIF(#REF!,"&gt;''")-1,1)</definedName>
    <definedName name="x" localSheetId="25">OFFSET(#REF!,0,0,COUNTIF(#REF!,"&gt;''")-1,1)</definedName>
    <definedName name="x" localSheetId="16">OFFSET(#REF!,0,0,COUNTIF(#REF!,"&gt;''")-1,1)</definedName>
    <definedName name="x" localSheetId="14">OFFSET(#REF!,0,0,COUNTIF(#REF!,"&gt;''")-1,1)</definedName>
    <definedName name="x" localSheetId="13">OFFSET(#REF!,0,0,COUNTIF(#REF!,"&gt;''")-1,1)</definedName>
    <definedName name="x" localSheetId="11">OFFSET(#REF!,0,0,COUNTIF(#REF!,"&gt;''")-1,1)</definedName>
    <definedName name="x" localSheetId="10">OFFSET(#REF!,0,0,COUNTIF(#REF!,"&gt;''")-1,1)</definedName>
    <definedName name="x" localSheetId="9">OFFSET(#REF!,0,0,COUNTIF(#REF!,"&gt;''")-1,1)</definedName>
    <definedName name="x" localSheetId="8">OFFSET(#REF!,0,0,COUNTIF(#REF!,"&gt;''")-1,1)</definedName>
    <definedName name="x" localSheetId="7">OFFSET(#REF!,0,0,COUNTIF(#REF!,"&gt;''")-1,1)</definedName>
    <definedName name="x" localSheetId="33">OFFSET(#REF!,0,0,COUNTIF(#REF!,"&gt;''")-1,1)</definedName>
    <definedName name="x" localSheetId="32">OFFSET(#REF!,0,0,COUNTIF(#REF!,"&gt;''")-1,1)</definedName>
    <definedName name="x" localSheetId="31">OFFSET(#REF!,0,0,COUNTIF(#REF!,"&gt;''")-1,1)</definedName>
    <definedName name="x" localSheetId="29">OFFSET(#REF!,0,0,COUNTIF(#REF!,"&gt;''")-1,1)</definedName>
    <definedName name="x" localSheetId="28">OFFSET(#REF!,0,0,COUNTIF(#REF!,"&gt;''")-1,1)</definedName>
    <definedName name="x" localSheetId="27">OFFSET(#REF!,0,0,COUNTIF(#REF!,"&gt;''")-1,1)</definedName>
    <definedName name="x" localSheetId="24">OFFSET(#REF!,0,0,COUNTIF(#REF!,"&gt;''")-1,1)</definedName>
    <definedName name="x" localSheetId="26">OFFSET(#REF!,0,0,COUNTIF(#REF!,"&gt;''")-1,1)</definedName>
    <definedName name="x" localSheetId="23">OFFSET(#REF!,0,0,COUNTIF(#REF!,"&gt;''")-1,1)</definedName>
    <definedName name="x" localSheetId="22">OFFSET(#REF!,0,0,COUNTIF(#REF!,"&gt;''")-1,1)</definedName>
    <definedName name="x" localSheetId="19">OFFSET(#REF!,0,0,COUNTIF(#REF!,"&gt;''")-1,1)</definedName>
    <definedName name="x" localSheetId="21">OFFSET(#REF!,0,0,COUNTIF(#REF!,"&gt;''")-1,1)</definedName>
    <definedName name="x" localSheetId="20">OFFSET(#REF!,0,0,COUNTIF(#REF!,"&gt;''")-1,1)</definedName>
    <definedName name="x" localSheetId="18">OFFSET(#REF!,0,0,COUNTIF(#REF!,"&gt;''")-1,1)</definedName>
    <definedName name="x" localSheetId="17">OFFSET(#REF!,0,0,COUNTIF(#REF!,"&gt;''")-1,1)</definedName>
    <definedName name="x" localSheetId="15">OFFSET(#REF!,0,0,COUNTIF(#REF!,"&gt;''")-1,1)</definedName>
    <definedName name="x" localSheetId="12">OFFSET(#REF!,0,0,COUNTIF(#REF!,"&gt;''")-1,1)</definedName>
    <definedName name="x" localSheetId="38">OFFSET(#REF!,0,0,COUNTIF(#REF!,"&gt;''")-1,1)</definedName>
    <definedName name="x" localSheetId="37">OFFSET(#REF!,0,0,COUNTIF(#REF!,"&gt;''")-1,1)</definedName>
    <definedName name="x" localSheetId="36">OFFSET(#REF!,0,0,COUNTIF(#REF!,"&gt;''")-1,1)</definedName>
    <definedName name="x" localSheetId="34">OFFSET(#REF!,0,0,COUNTIF(#REF!,"&gt;''")-1,1)</definedName>
    <definedName name="x" localSheetId="35">OFFSET(#REF!,0,0,COUNTIF(#REF!,"&gt;''")-1,1)</definedName>
    <definedName name="x" localSheetId="30">OFFSET(#REF!,0,0,COUNTIF(#REF!,"&gt;''")-1,1)</definedName>
    <definedName name="x" localSheetId="1">OFFSET(#REF!,0,0,COUNTIF(#REF!,"&gt;''")-1,1)</definedName>
    <definedName name="x" hidden="1">{#N/A,#N/A,FALSE,"ET-CAPA";#N/A,#N/A,FALSE,"ET-PAG1";#N/A,#N/A,FALSE,"ET-PAG2";#N/A,#N/A,FALSE,"ET-PAG3";#N/A,#N/A,FALSE,"ET-PAG4";#N/A,#N/A,FALSE,"ET-PAG5"}</definedName>
    <definedName name="xaaxx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">#REF!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CV">#REF!</definedName>
    <definedName name="XCVI">#REF!</definedName>
    <definedName name="XCVII">#REF!</definedName>
    <definedName name="XCVIII">#REF!</definedName>
    <definedName name="xcxcx" localSheetId="25" hidden="1">{"'gráf jan00'!$A$1:$AK$41"}</definedName>
    <definedName name="xcxcx" localSheetId="16" hidden="1">{"'gráf jan00'!$A$1:$AK$41"}</definedName>
    <definedName name="xcxcx" localSheetId="14" hidden="1">{"'gráf jan00'!$A$1:$AK$41"}</definedName>
    <definedName name="xcxcx" localSheetId="13" hidden="1">{"'gráf jan00'!$A$1:$AK$41"}</definedName>
    <definedName name="xcxcx" localSheetId="11" hidden="1">{"'gráf jan00'!$A$1:$AK$41"}</definedName>
    <definedName name="xcxcx" localSheetId="10" hidden="1">{"'gráf jan00'!$A$1:$AK$41"}</definedName>
    <definedName name="xcxcx" localSheetId="9" hidden="1">{"'gráf jan00'!$A$1:$AK$41"}</definedName>
    <definedName name="xcxcx" localSheetId="8" hidden="1">{"'gráf jan00'!$A$1:$AK$41"}</definedName>
    <definedName name="xcxcx" localSheetId="7" hidden="1">{"'gráf jan00'!$A$1:$AK$41"}</definedName>
    <definedName name="xcxcx" localSheetId="33" hidden="1">{"'gráf jan00'!$A$1:$AK$41"}</definedName>
    <definedName name="xcxcx" localSheetId="32" hidden="1">{"'gráf jan00'!$A$1:$AK$41"}</definedName>
    <definedName name="xcxcx" localSheetId="31" hidden="1">{"'gráf jan00'!$A$1:$AK$41"}</definedName>
    <definedName name="xcxcx" localSheetId="29" hidden="1">{"'gráf jan00'!$A$1:$AK$41"}</definedName>
    <definedName name="xcxcx" localSheetId="28" hidden="1">{"'gráf jan00'!$A$1:$AK$41"}</definedName>
    <definedName name="xcxcx" localSheetId="27" hidden="1">{"'gráf jan00'!$A$1:$AK$41"}</definedName>
    <definedName name="xcxcx" localSheetId="24" hidden="1">{"'gráf jan00'!$A$1:$AK$41"}</definedName>
    <definedName name="xcxcx" localSheetId="26" hidden="1">{"'gráf jan00'!$A$1:$AK$41"}</definedName>
    <definedName name="xcxcx" localSheetId="23" hidden="1">{"'gráf jan00'!$A$1:$AK$41"}</definedName>
    <definedName name="xcxcx" localSheetId="22" hidden="1">{"'gráf jan00'!$A$1:$AK$41"}</definedName>
    <definedName name="xcxcx" localSheetId="19" hidden="1">{"'gráf jan00'!$A$1:$AK$41"}</definedName>
    <definedName name="xcxcx" localSheetId="21" hidden="1">{"'gráf jan00'!$A$1:$AK$41"}</definedName>
    <definedName name="xcxcx" localSheetId="20" hidden="1">{"'gráf jan00'!$A$1:$AK$41"}</definedName>
    <definedName name="xcxcx" localSheetId="18" hidden="1">{"'gráf jan00'!$A$1:$AK$41"}</definedName>
    <definedName name="xcxcx" localSheetId="17" hidden="1">{"'gráf jan00'!$A$1:$AK$41"}</definedName>
    <definedName name="xcxcx" localSheetId="15" hidden="1">{"'gráf jan00'!$A$1:$AK$41"}</definedName>
    <definedName name="xcxcx" localSheetId="12" hidden="1">{"'gráf jan00'!$A$1:$AK$41"}</definedName>
    <definedName name="xcxcx" localSheetId="38" hidden="1">{"'gráf jan00'!$A$1:$AK$41"}</definedName>
    <definedName name="xcxcx" localSheetId="37" hidden="1">{"'gráf jan00'!$A$1:$AK$41"}</definedName>
    <definedName name="xcxcx" localSheetId="36" hidden="1">{"'gráf jan00'!$A$1:$AK$41"}</definedName>
    <definedName name="xcxcx" localSheetId="34" hidden="1">{"'gráf jan00'!$A$1:$AK$41"}</definedName>
    <definedName name="xcxcx" localSheetId="35" hidden="1">{"'gráf jan00'!$A$1:$AK$41"}</definedName>
    <definedName name="xcxcx" localSheetId="30" hidden="1">{"'gráf jan00'!$A$1:$AK$41"}</definedName>
    <definedName name="xcxcx" hidden="1">{"'gráf jan00'!$A$1:$AK$41"}</definedName>
    <definedName name="xd" localSheetId="25" hidden="1">{"'gráf jan00'!$A$1:$AK$41"}</definedName>
    <definedName name="xd" localSheetId="16" hidden="1">{"'gráf jan00'!$A$1:$AK$41"}</definedName>
    <definedName name="xd" localSheetId="14" hidden="1">{"'gráf jan00'!$A$1:$AK$41"}</definedName>
    <definedName name="xd" localSheetId="13" hidden="1">{"'gráf jan00'!$A$1:$AK$41"}</definedName>
    <definedName name="xd" localSheetId="11" hidden="1">{"'gráf jan00'!$A$1:$AK$41"}</definedName>
    <definedName name="xd" localSheetId="10" hidden="1">{"'gráf jan00'!$A$1:$AK$41"}</definedName>
    <definedName name="xd" localSheetId="9" hidden="1">{"'gráf jan00'!$A$1:$AK$41"}</definedName>
    <definedName name="xd" localSheetId="8" hidden="1">{"'gráf jan00'!$A$1:$AK$41"}</definedName>
    <definedName name="xd" localSheetId="7" hidden="1">{"'gráf jan00'!$A$1:$AK$41"}</definedName>
    <definedName name="xd" localSheetId="33" hidden="1">{"'gráf jan00'!$A$1:$AK$41"}</definedName>
    <definedName name="xd" localSheetId="32" hidden="1">{"'gráf jan00'!$A$1:$AK$41"}</definedName>
    <definedName name="xd" localSheetId="31" hidden="1">{"'gráf jan00'!$A$1:$AK$41"}</definedName>
    <definedName name="xd" localSheetId="29" hidden="1">{"'gráf jan00'!$A$1:$AK$41"}</definedName>
    <definedName name="xd" localSheetId="28" hidden="1">{"'gráf jan00'!$A$1:$AK$41"}</definedName>
    <definedName name="xd" localSheetId="27" hidden="1">{"'gráf jan00'!$A$1:$AK$41"}</definedName>
    <definedName name="xd" localSheetId="24" hidden="1">{"'gráf jan00'!$A$1:$AK$41"}</definedName>
    <definedName name="xd" localSheetId="26" hidden="1">{"'gráf jan00'!$A$1:$AK$41"}</definedName>
    <definedName name="xd" localSheetId="23" hidden="1">{"'gráf jan00'!$A$1:$AK$41"}</definedName>
    <definedName name="xd" localSheetId="22" hidden="1">{"'gráf jan00'!$A$1:$AK$41"}</definedName>
    <definedName name="xd" localSheetId="19" hidden="1">{"'gráf jan00'!$A$1:$AK$41"}</definedName>
    <definedName name="xd" localSheetId="21" hidden="1">{"'gráf jan00'!$A$1:$AK$41"}</definedName>
    <definedName name="xd" localSheetId="20" hidden="1">{"'gráf jan00'!$A$1:$AK$41"}</definedName>
    <definedName name="xd" localSheetId="18" hidden="1">{"'gráf jan00'!$A$1:$AK$41"}</definedName>
    <definedName name="xd" localSheetId="17" hidden="1">{"'gráf jan00'!$A$1:$AK$41"}</definedName>
    <definedName name="xd" localSheetId="15" hidden="1">{"'gráf jan00'!$A$1:$AK$41"}</definedName>
    <definedName name="xd" localSheetId="12" hidden="1">{"'gráf jan00'!$A$1:$AK$41"}</definedName>
    <definedName name="xd" localSheetId="38" hidden="1">{"'gráf jan00'!$A$1:$AK$41"}</definedName>
    <definedName name="xd" localSheetId="37" hidden="1">{"'gráf jan00'!$A$1:$AK$41"}</definedName>
    <definedName name="xd" localSheetId="36" hidden="1">{"'gráf jan00'!$A$1:$AK$41"}</definedName>
    <definedName name="xd" localSheetId="34" hidden="1">{"'gráf jan00'!$A$1:$AK$41"}</definedName>
    <definedName name="xd" localSheetId="35" hidden="1">{"'gráf jan00'!$A$1:$AK$41"}</definedName>
    <definedName name="xd" localSheetId="30" hidden="1">{"'gráf jan00'!$A$1:$AK$41"}</definedName>
    <definedName name="xd" hidden="1">{"'gráf jan00'!$A$1:$AK$41"}</definedName>
    <definedName name="xdasf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et" localSheetId="2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9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1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2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12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8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7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6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4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30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F" localSheetId="25" hidden="1">{"'Quadro'!$A$4:$BG$78"}</definedName>
    <definedName name="XDF" localSheetId="16" hidden="1">{"'Quadro'!$A$4:$BG$78"}</definedName>
    <definedName name="XDF" localSheetId="14" hidden="1">{"'Quadro'!$A$4:$BG$78"}</definedName>
    <definedName name="XDF" localSheetId="13" hidden="1">{"'Quadro'!$A$4:$BG$78"}</definedName>
    <definedName name="XDF" localSheetId="11" hidden="1">{"'Quadro'!$A$4:$BG$78"}</definedName>
    <definedName name="XDF" localSheetId="10" hidden="1">{"'Quadro'!$A$4:$BG$78"}</definedName>
    <definedName name="XDF" localSheetId="9" hidden="1">{"'Quadro'!$A$4:$BG$78"}</definedName>
    <definedName name="XDF" localSheetId="8" hidden="1">{"'Quadro'!$A$4:$BG$78"}</definedName>
    <definedName name="XDF" localSheetId="7" hidden="1">{"'Quadro'!$A$4:$BG$78"}</definedName>
    <definedName name="XDF" localSheetId="33" hidden="1">{"'Quadro'!$A$4:$BG$78"}</definedName>
    <definedName name="XDF" localSheetId="32" hidden="1">{"'Quadro'!$A$4:$BG$78"}</definedName>
    <definedName name="XDF" localSheetId="31" hidden="1">{"'Quadro'!$A$4:$BG$78"}</definedName>
    <definedName name="XDF" localSheetId="29" hidden="1">{"'Quadro'!$A$4:$BG$78"}</definedName>
    <definedName name="XDF" localSheetId="28" hidden="1">{"'Quadro'!$A$4:$BG$78"}</definedName>
    <definedName name="XDF" localSheetId="27" hidden="1">{"'Quadro'!$A$4:$BG$78"}</definedName>
    <definedName name="XDF" localSheetId="24" hidden="1">{"'Quadro'!$A$4:$BG$78"}</definedName>
    <definedName name="XDF" localSheetId="26" hidden="1">{"'Quadro'!$A$4:$BG$78"}</definedName>
    <definedName name="XDF" localSheetId="23" hidden="1">{"'Quadro'!$A$4:$BG$78"}</definedName>
    <definedName name="XDF" localSheetId="22" hidden="1">{"'Quadro'!$A$4:$BG$78"}</definedName>
    <definedName name="XDF" localSheetId="19" hidden="1">{"'Quadro'!$A$4:$BG$78"}</definedName>
    <definedName name="XDF" localSheetId="21" hidden="1">{"'Quadro'!$A$4:$BG$78"}</definedName>
    <definedName name="XDF" localSheetId="20" hidden="1">{"'Quadro'!$A$4:$BG$78"}</definedName>
    <definedName name="XDF" localSheetId="18" hidden="1">{"'Quadro'!$A$4:$BG$78"}</definedName>
    <definedName name="XDF" localSheetId="17" hidden="1">{"'Quadro'!$A$4:$BG$78"}</definedName>
    <definedName name="XDF" localSheetId="15" hidden="1">{"'Quadro'!$A$4:$BG$78"}</definedName>
    <definedName name="XDF" localSheetId="12" hidden="1">{"'Quadro'!$A$4:$BG$78"}</definedName>
    <definedName name="XDF" localSheetId="38" hidden="1">{"'Quadro'!$A$4:$BG$78"}</definedName>
    <definedName name="XDF" localSheetId="37" hidden="1">{"'Quadro'!$A$4:$BG$78"}</definedName>
    <definedName name="XDF" localSheetId="36" hidden="1">{"'Quadro'!$A$4:$BG$78"}</definedName>
    <definedName name="XDF" localSheetId="34" hidden="1">{"'Quadro'!$A$4:$BG$78"}</definedName>
    <definedName name="XDF" localSheetId="35" hidden="1">{"'Quadro'!$A$4:$BG$78"}</definedName>
    <definedName name="XDF" localSheetId="30" hidden="1">{"'Quadro'!$A$4:$BG$78"}</definedName>
    <definedName name="XDF" hidden="1">{"'Quadro'!$A$4:$BG$78"}</definedName>
    <definedName name="XDSAD" localSheetId="25" hidden="1">{"'REL CUSTODIF'!$B$1:$H$72"}</definedName>
    <definedName name="XDSAD" localSheetId="16" hidden="1">{"'REL CUSTODIF'!$B$1:$H$72"}</definedName>
    <definedName name="XDSAD" localSheetId="14" hidden="1">{"'REL CUSTODIF'!$B$1:$H$72"}</definedName>
    <definedName name="XDSAD" localSheetId="13" hidden="1">{"'REL CUSTODIF'!$B$1:$H$72"}</definedName>
    <definedName name="XDSAD" localSheetId="11" hidden="1">{"'REL CUSTODIF'!$B$1:$H$72"}</definedName>
    <definedName name="XDSAD" localSheetId="10" hidden="1">{"'REL CUSTODIF'!$B$1:$H$72"}</definedName>
    <definedName name="XDSAD" localSheetId="9" hidden="1">{"'REL CUSTODIF'!$B$1:$H$72"}</definedName>
    <definedName name="XDSAD" localSheetId="8" hidden="1">{"'REL CUSTODIF'!$B$1:$H$72"}</definedName>
    <definedName name="XDSAD" localSheetId="7" hidden="1">{"'REL CUSTODIF'!$B$1:$H$72"}</definedName>
    <definedName name="XDSAD" localSheetId="33" hidden="1">{"'REL CUSTODIF'!$B$1:$H$72"}</definedName>
    <definedName name="XDSAD" localSheetId="32" hidden="1">{"'REL CUSTODIF'!$B$1:$H$72"}</definedName>
    <definedName name="XDSAD" localSheetId="31" hidden="1">{"'REL CUSTODIF'!$B$1:$H$72"}</definedName>
    <definedName name="XDSAD" localSheetId="29" hidden="1">{"'REL CUSTODIF'!$B$1:$H$72"}</definedName>
    <definedName name="XDSAD" localSheetId="28" hidden="1">{"'REL CUSTODIF'!$B$1:$H$72"}</definedName>
    <definedName name="XDSAD" localSheetId="27" hidden="1">{"'REL CUSTODIF'!$B$1:$H$72"}</definedName>
    <definedName name="XDSAD" localSheetId="24" hidden="1">{"'REL CUSTODIF'!$B$1:$H$72"}</definedName>
    <definedName name="XDSAD" localSheetId="26" hidden="1">{"'REL CUSTODIF'!$B$1:$H$72"}</definedName>
    <definedName name="XDSAD" localSheetId="23" hidden="1">{"'REL CUSTODIF'!$B$1:$H$72"}</definedName>
    <definedName name="XDSAD" localSheetId="22" hidden="1">{"'REL CUSTODIF'!$B$1:$H$72"}</definedName>
    <definedName name="XDSAD" localSheetId="19" hidden="1">{"'REL CUSTODIF'!$B$1:$H$72"}</definedName>
    <definedName name="XDSAD" localSheetId="21" hidden="1">{"'REL CUSTODIF'!$B$1:$H$72"}</definedName>
    <definedName name="XDSAD" localSheetId="20" hidden="1">{"'REL CUSTODIF'!$B$1:$H$72"}</definedName>
    <definedName name="XDSAD" localSheetId="18" hidden="1">{"'REL CUSTODIF'!$B$1:$H$72"}</definedName>
    <definedName name="XDSAD" localSheetId="17" hidden="1">{"'REL CUSTODIF'!$B$1:$H$72"}</definedName>
    <definedName name="XDSAD" localSheetId="15" hidden="1">{"'REL CUSTODIF'!$B$1:$H$72"}</definedName>
    <definedName name="XDSAD" localSheetId="12" hidden="1">{"'REL CUSTODIF'!$B$1:$H$72"}</definedName>
    <definedName name="XDSAD" localSheetId="38" hidden="1">{"'REL CUSTODIF'!$B$1:$H$72"}</definedName>
    <definedName name="XDSAD" localSheetId="37" hidden="1">{"'REL CUSTODIF'!$B$1:$H$72"}</definedName>
    <definedName name="XDSAD" localSheetId="36" hidden="1">{"'REL CUSTODIF'!$B$1:$H$72"}</definedName>
    <definedName name="XDSAD" localSheetId="34" hidden="1">{"'REL CUSTODIF'!$B$1:$H$72"}</definedName>
    <definedName name="XDSAD" localSheetId="35" hidden="1">{"'REL CUSTODIF'!$B$1:$H$72"}</definedName>
    <definedName name="XDSAD" localSheetId="30" hidden="1">{"'REL CUSTODIF'!$B$1:$H$72"}</definedName>
    <definedName name="XDSAD" hidden="1">{"'REL CUSTODIF'!$B$1:$H$72"}</definedName>
    <definedName name="xfc" localSheetId="25" hidden="1">{"'REL CUSTODIF'!$B$1:$H$72"}</definedName>
    <definedName name="xfc" localSheetId="16" hidden="1">{"'REL CUSTODIF'!$B$1:$H$72"}</definedName>
    <definedName name="xfc" localSheetId="14" hidden="1">{"'REL CUSTODIF'!$B$1:$H$72"}</definedName>
    <definedName name="xfc" localSheetId="13" hidden="1">{"'REL CUSTODIF'!$B$1:$H$72"}</definedName>
    <definedName name="xfc" localSheetId="11" hidden="1">{"'REL CUSTODIF'!$B$1:$H$72"}</definedName>
    <definedName name="xfc" localSheetId="10" hidden="1">{"'REL CUSTODIF'!$B$1:$H$72"}</definedName>
    <definedName name="xfc" localSheetId="9" hidden="1">{"'REL CUSTODIF'!$B$1:$H$72"}</definedName>
    <definedName name="xfc" localSheetId="8" hidden="1">{"'REL CUSTODIF'!$B$1:$H$72"}</definedName>
    <definedName name="xfc" localSheetId="7" hidden="1">{"'REL CUSTODIF'!$B$1:$H$72"}</definedName>
    <definedName name="xfc" localSheetId="33" hidden="1">{"'REL CUSTODIF'!$B$1:$H$72"}</definedName>
    <definedName name="xfc" localSheetId="32" hidden="1">{"'REL CUSTODIF'!$B$1:$H$72"}</definedName>
    <definedName name="xfc" localSheetId="31" hidden="1">{"'REL CUSTODIF'!$B$1:$H$72"}</definedName>
    <definedName name="xfc" localSheetId="29" hidden="1">{"'REL CUSTODIF'!$B$1:$H$72"}</definedName>
    <definedName name="xfc" localSheetId="28" hidden="1">{"'REL CUSTODIF'!$B$1:$H$72"}</definedName>
    <definedName name="xfc" localSheetId="27" hidden="1">{"'REL CUSTODIF'!$B$1:$H$72"}</definedName>
    <definedName name="xfc" localSheetId="24" hidden="1">{"'REL CUSTODIF'!$B$1:$H$72"}</definedName>
    <definedName name="xfc" localSheetId="26" hidden="1">{"'REL CUSTODIF'!$B$1:$H$72"}</definedName>
    <definedName name="xfc" localSheetId="23" hidden="1">{"'REL CUSTODIF'!$B$1:$H$72"}</definedName>
    <definedName name="xfc" localSheetId="22" hidden="1">{"'REL CUSTODIF'!$B$1:$H$72"}</definedName>
    <definedName name="xfc" localSheetId="19" hidden="1">{"'REL CUSTODIF'!$B$1:$H$72"}</definedName>
    <definedName name="xfc" localSheetId="21" hidden="1">{"'REL CUSTODIF'!$B$1:$H$72"}</definedName>
    <definedName name="xfc" localSheetId="20" hidden="1">{"'REL CUSTODIF'!$B$1:$H$72"}</definedName>
    <definedName name="xfc" localSheetId="18" hidden="1">{"'REL CUSTODIF'!$B$1:$H$72"}</definedName>
    <definedName name="xfc" localSheetId="17" hidden="1">{"'REL CUSTODIF'!$B$1:$H$72"}</definedName>
    <definedName name="xfc" localSheetId="15" hidden="1">{"'REL CUSTODIF'!$B$1:$H$72"}</definedName>
    <definedName name="xfc" localSheetId="12" hidden="1">{"'REL CUSTODIF'!$B$1:$H$72"}</definedName>
    <definedName name="xfc" localSheetId="38" hidden="1">{"'REL CUSTODIF'!$B$1:$H$72"}</definedName>
    <definedName name="xfc" localSheetId="37" hidden="1">{"'REL CUSTODIF'!$B$1:$H$72"}</definedName>
    <definedName name="xfc" localSheetId="36" hidden="1">{"'REL CUSTODIF'!$B$1:$H$72"}</definedName>
    <definedName name="xfc" localSheetId="34" hidden="1">{"'REL CUSTODIF'!$B$1:$H$72"}</definedName>
    <definedName name="xfc" localSheetId="35" hidden="1">{"'REL CUSTODIF'!$B$1:$H$72"}</definedName>
    <definedName name="xfc" localSheetId="30" hidden="1">{"'REL CUSTODIF'!$B$1:$H$72"}</definedName>
    <definedName name="xfc" hidden="1">{"'REL CUSTODIF'!$B$1:$H$72"}</definedName>
    <definedName name="XI">#REF!</definedName>
    <definedName name="XII">#REF!</definedName>
    <definedName name="XIII">#REF!</definedName>
    <definedName name="xisto">#REF!</definedName>
    <definedName name="XIV">#REF!</definedName>
    <definedName name="xixix">#REF!</definedName>
    <definedName name="xuxa" localSheetId="25" hidden="1">{"'REL CUSTODIF'!$B$1:$H$72"}</definedName>
    <definedName name="xuxa" localSheetId="16" hidden="1">{"'REL CUSTODIF'!$B$1:$H$72"}</definedName>
    <definedName name="xuxa" localSheetId="14" hidden="1">{"'REL CUSTODIF'!$B$1:$H$72"}</definedName>
    <definedName name="xuxa" localSheetId="13" hidden="1">{"'REL CUSTODIF'!$B$1:$H$72"}</definedName>
    <definedName name="xuxa" localSheetId="11" hidden="1">{"'REL CUSTODIF'!$B$1:$H$72"}</definedName>
    <definedName name="xuxa" localSheetId="10" hidden="1">{"'REL CUSTODIF'!$B$1:$H$72"}</definedName>
    <definedName name="xuxa" localSheetId="9" hidden="1">{"'REL CUSTODIF'!$B$1:$H$72"}</definedName>
    <definedName name="xuxa" localSheetId="8" hidden="1">{"'REL CUSTODIF'!$B$1:$H$72"}</definedName>
    <definedName name="xuxa" localSheetId="7" hidden="1">{"'REL CUSTODIF'!$B$1:$H$72"}</definedName>
    <definedName name="xuxa" localSheetId="33" hidden="1">{"'REL CUSTODIF'!$B$1:$H$72"}</definedName>
    <definedName name="xuxa" localSheetId="32" hidden="1">{"'REL CUSTODIF'!$B$1:$H$72"}</definedName>
    <definedName name="xuxa" localSheetId="31" hidden="1">{"'REL CUSTODIF'!$B$1:$H$72"}</definedName>
    <definedName name="xuxa" localSheetId="29" hidden="1">{"'REL CUSTODIF'!$B$1:$H$72"}</definedName>
    <definedName name="xuxa" localSheetId="28" hidden="1">{"'REL CUSTODIF'!$B$1:$H$72"}</definedName>
    <definedName name="xuxa" localSheetId="27" hidden="1">{"'REL CUSTODIF'!$B$1:$H$72"}</definedName>
    <definedName name="xuxa" localSheetId="24" hidden="1">{"'REL CUSTODIF'!$B$1:$H$72"}</definedName>
    <definedName name="xuxa" localSheetId="26" hidden="1">{"'REL CUSTODIF'!$B$1:$H$72"}</definedName>
    <definedName name="xuxa" localSheetId="23" hidden="1">{"'REL CUSTODIF'!$B$1:$H$72"}</definedName>
    <definedName name="xuxa" localSheetId="22" hidden="1">{"'REL CUSTODIF'!$B$1:$H$72"}</definedName>
    <definedName name="xuxa" localSheetId="19" hidden="1">{"'REL CUSTODIF'!$B$1:$H$72"}</definedName>
    <definedName name="xuxa" localSheetId="21" hidden="1">{"'REL CUSTODIF'!$B$1:$H$72"}</definedName>
    <definedName name="xuxa" localSheetId="20" hidden="1">{"'REL CUSTODIF'!$B$1:$H$72"}</definedName>
    <definedName name="xuxa" localSheetId="18" hidden="1">{"'REL CUSTODIF'!$B$1:$H$72"}</definedName>
    <definedName name="xuxa" localSheetId="17" hidden="1">{"'REL CUSTODIF'!$B$1:$H$72"}</definedName>
    <definedName name="xuxa" localSheetId="15" hidden="1">{"'REL CUSTODIF'!$B$1:$H$72"}</definedName>
    <definedName name="xuxa" localSheetId="12" hidden="1">{"'REL CUSTODIF'!$B$1:$H$72"}</definedName>
    <definedName name="xuxa" localSheetId="38" hidden="1">{"'REL CUSTODIF'!$B$1:$H$72"}</definedName>
    <definedName name="xuxa" localSheetId="37" hidden="1">{"'REL CUSTODIF'!$B$1:$H$72"}</definedName>
    <definedName name="xuxa" localSheetId="36" hidden="1">{"'REL CUSTODIF'!$B$1:$H$72"}</definedName>
    <definedName name="xuxa" localSheetId="34" hidden="1">{"'REL CUSTODIF'!$B$1:$H$72"}</definedName>
    <definedName name="xuxa" localSheetId="35" hidden="1">{"'REL CUSTODIF'!$B$1:$H$72"}</definedName>
    <definedName name="xuxa" localSheetId="30" hidden="1">{"'REL CUSTODIF'!$B$1:$H$72"}</definedName>
    <definedName name="xuxa" hidden="1">{"'REL CUSTODIF'!$B$1:$H$72"}</definedName>
    <definedName name="xuxa1" localSheetId="25" hidden="1">{"'REL CUSTODIF'!$B$1:$H$72"}</definedName>
    <definedName name="xuxa1" localSheetId="16" hidden="1">{"'REL CUSTODIF'!$B$1:$H$72"}</definedName>
    <definedName name="xuxa1" localSheetId="14" hidden="1">{"'REL CUSTODIF'!$B$1:$H$72"}</definedName>
    <definedName name="xuxa1" localSheetId="13" hidden="1">{"'REL CUSTODIF'!$B$1:$H$72"}</definedName>
    <definedName name="xuxa1" localSheetId="11" hidden="1">{"'REL CUSTODIF'!$B$1:$H$72"}</definedName>
    <definedName name="xuxa1" localSheetId="10" hidden="1">{"'REL CUSTODIF'!$B$1:$H$72"}</definedName>
    <definedName name="xuxa1" localSheetId="9" hidden="1">{"'REL CUSTODIF'!$B$1:$H$72"}</definedName>
    <definedName name="xuxa1" localSheetId="8" hidden="1">{"'REL CUSTODIF'!$B$1:$H$72"}</definedName>
    <definedName name="xuxa1" localSheetId="7" hidden="1">{"'REL CUSTODIF'!$B$1:$H$72"}</definedName>
    <definedName name="xuxa1" localSheetId="33" hidden="1">{"'REL CUSTODIF'!$B$1:$H$72"}</definedName>
    <definedName name="xuxa1" localSheetId="32" hidden="1">{"'REL CUSTODIF'!$B$1:$H$72"}</definedName>
    <definedName name="xuxa1" localSheetId="31" hidden="1">{"'REL CUSTODIF'!$B$1:$H$72"}</definedName>
    <definedName name="xuxa1" localSheetId="29" hidden="1">{"'REL CUSTODIF'!$B$1:$H$72"}</definedName>
    <definedName name="xuxa1" localSheetId="28" hidden="1">{"'REL CUSTODIF'!$B$1:$H$72"}</definedName>
    <definedName name="xuxa1" localSheetId="27" hidden="1">{"'REL CUSTODIF'!$B$1:$H$72"}</definedName>
    <definedName name="xuxa1" localSheetId="24" hidden="1">{"'REL CUSTODIF'!$B$1:$H$72"}</definedName>
    <definedName name="xuxa1" localSheetId="26" hidden="1">{"'REL CUSTODIF'!$B$1:$H$72"}</definedName>
    <definedName name="xuxa1" localSheetId="23" hidden="1">{"'REL CUSTODIF'!$B$1:$H$72"}</definedName>
    <definedName name="xuxa1" localSheetId="22" hidden="1">{"'REL CUSTODIF'!$B$1:$H$72"}</definedName>
    <definedName name="xuxa1" localSheetId="19" hidden="1">{"'REL CUSTODIF'!$B$1:$H$72"}</definedName>
    <definedName name="xuxa1" localSheetId="21" hidden="1">{"'REL CUSTODIF'!$B$1:$H$72"}</definedName>
    <definedName name="xuxa1" localSheetId="20" hidden="1">{"'REL CUSTODIF'!$B$1:$H$72"}</definedName>
    <definedName name="xuxa1" localSheetId="18" hidden="1">{"'REL CUSTODIF'!$B$1:$H$72"}</definedName>
    <definedName name="xuxa1" localSheetId="17" hidden="1">{"'REL CUSTODIF'!$B$1:$H$72"}</definedName>
    <definedName name="xuxa1" localSheetId="15" hidden="1">{"'REL CUSTODIF'!$B$1:$H$72"}</definedName>
    <definedName name="xuxa1" localSheetId="12" hidden="1">{"'REL CUSTODIF'!$B$1:$H$72"}</definedName>
    <definedName name="xuxa1" localSheetId="38" hidden="1">{"'REL CUSTODIF'!$B$1:$H$72"}</definedName>
    <definedName name="xuxa1" localSheetId="37" hidden="1">{"'REL CUSTODIF'!$B$1:$H$72"}</definedName>
    <definedName name="xuxa1" localSheetId="36" hidden="1">{"'REL CUSTODIF'!$B$1:$H$72"}</definedName>
    <definedName name="xuxa1" localSheetId="34" hidden="1">{"'REL CUSTODIF'!$B$1:$H$72"}</definedName>
    <definedName name="xuxa1" localSheetId="35" hidden="1">{"'REL CUSTODIF'!$B$1:$H$72"}</definedName>
    <definedName name="xuxa1" localSheetId="30" hidden="1">{"'REL CUSTODIF'!$B$1:$H$72"}</definedName>
    <definedName name="xuxa1" hidden="1">{"'REL CUSTODIF'!$B$1:$H$72"}</definedName>
    <definedName name="XV">#REF!</definedName>
    <definedName name="XWERF" localSheetId="25" hidden="1">{"'REL CUSTODIF'!$B$1:$H$72"}</definedName>
    <definedName name="XWERF" localSheetId="16" hidden="1">{"'REL CUSTODIF'!$B$1:$H$72"}</definedName>
    <definedName name="XWERF" localSheetId="14" hidden="1">{"'REL CUSTODIF'!$B$1:$H$72"}</definedName>
    <definedName name="XWERF" localSheetId="13" hidden="1">{"'REL CUSTODIF'!$B$1:$H$72"}</definedName>
    <definedName name="XWERF" localSheetId="11" hidden="1">{"'REL CUSTODIF'!$B$1:$H$72"}</definedName>
    <definedName name="XWERF" localSheetId="10" hidden="1">{"'REL CUSTODIF'!$B$1:$H$72"}</definedName>
    <definedName name="XWERF" localSheetId="9" hidden="1">{"'REL CUSTODIF'!$B$1:$H$72"}</definedName>
    <definedName name="XWERF" localSheetId="8" hidden="1">{"'REL CUSTODIF'!$B$1:$H$72"}</definedName>
    <definedName name="XWERF" localSheetId="7" hidden="1">{"'REL CUSTODIF'!$B$1:$H$72"}</definedName>
    <definedName name="XWERF" localSheetId="33" hidden="1">{"'REL CUSTODIF'!$B$1:$H$72"}</definedName>
    <definedName name="XWERF" localSheetId="32" hidden="1">{"'REL CUSTODIF'!$B$1:$H$72"}</definedName>
    <definedName name="XWERF" localSheetId="31" hidden="1">{"'REL CUSTODIF'!$B$1:$H$72"}</definedName>
    <definedName name="XWERF" localSheetId="29" hidden="1">{"'REL CUSTODIF'!$B$1:$H$72"}</definedName>
    <definedName name="XWERF" localSheetId="28" hidden="1">{"'REL CUSTODIF'!$B$1:$H$72"}</definedName>
    <definedName name="XWERF" localSheetId="27" hidden="1">{"'REL CUSTODIF'!$B$1:$H$72"}</definedName>
    <definedName name="XWERF" localSheetId="24" hidden="1">{"'REL CUSTODIF'!$B$1:$H$72"}</definedName>
    <definedName name="XWERF" localSheetId="26" hidden="1">{"'REL CUSTODIF'!$B$1:$H$72"}</definedName>
    <definedName name="XWERF" localSheetId="23" hidden="1">{"'REL CUSTODIF'!$B$1:$H$72"}</definedName>
    <definedName name="XWERF" localSheetId="22" hidden="1">{"'REL CUSTODIF'!$B$1:$H$72"}</definedName>
    <definedName name="XWERF" localSheetId="19" hidden="1">{"'REL CUSTODIF'!$B$1:$H$72"}</definedName>
    <definedName name="XWERF" localSheetId="21" hidden="1">{"'REL CUSTODIF'!$B$1:$H$72"}</definedName>
    <definedName name="XWERF" localSheetId="20" hidden="1">{"'REL CUSTODIF'!$B$1:$H$72"}</definedName>
    <definedName name="XWERF" localSheetId="18" hidden="1">{"'REL CUSTODIF'!$B$1:$H$72"}</definedName>
    <definedName name="XWERF" localSheetId="17" hidden="1">{"'REL CUSTODIF'!$B$1:$H$72"}</definedName>
    <definedName name="XWERF" localSheetId="15" hidden="1">{"'REL CUSTODIF'!$B$1:$H$72"}</definedName>
    <definedName name="XWERF" localSheetId="12" hidden="1">{"'REL CUSTODIF'!$B$1:$H$72"}</definedName>
    <definedName name="XWERF" localSheetId="38" hidden="1">{"'REL CUSTODIF'!$B$1:$H$72"}</definedName>
    <definedName name="XWERF" localSheetId="37" hidden="1">{"'REL CUSTODIF'!$B$1:$H$72"}</definedName>
    <definedName name="XWERF" localSheetId="36" hidden="1">{"'REL CUSTODIF'!$B$1:$H$72"}</definedName>
    <definedName name="XWERF" localSheetId="34" hidden="1">{"'REL CUSTODIF'!$B$1:$H$72"}</definedName>
    <definedName name="XWERF" localSheetId="35" hidden="1">{"'REL CUSTODIF'!$B$1:$H$72"}</definedName>
    <definedName name="XWERF" localSheetId="30" hidden="1">{"'REL CUSTODIF'!$B$1:$H$72"}</definedName>
    <definedName name="XWERF" hidden="1">{"'REL CUSTODIF'!$B$1:$H$72"}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CLabel1.1.Displacement">-1</definedName>
    <definedName name="xxxCLabel1.1.Label">"09/2004	February 2004"</definedName>
    <definedName name="xxxCLabel1.1.Prompt">0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</definedName>
    <definedName name="xxxColLabels1ey">11</definedName>
    <definedName name="xxxCommon1DimValue1.1">"'0420"</definedName>
    <definedName name="xxxCommon1DimValue1.2">"M*Property Changes"</definedName>
    <definedName name="xxxCommon1DimValue2.1">"'09"</definedName>
    <definedName name="xxxCommon1DimValue2.2">"February"</definedName>
    <definedName name="xxxCommon1DimValue3.1">"'6176"</definedName>
    <definedName name="xxxCommon1DimValue3.2">"CASA-Admin-Local"</definedName>
    <definedName name="xxxCommon1DimValue4.1">"'2004"</definedName>
    <definedName name="xxxCommon1DimValue4.2">2004</definedName>
    <definedName name="xxxCommon1DimValue5.1">"Year-to-Date"</definedName>
    <definedName name="xxxCommon1DimValue5.2">"Year to date P&amp;L Accumulation"</definedName>
    <definedName name="xxxCommon1DimValue6.1">"'0000"</definedName>
    <definedName name="xxxCommon1DimValue6.2">"Total"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ConstR148C2">0</definedName>
    <definedName name="xxxConstR19C2">0</definedName>
    <definedName name="xxxConstR49C2">1826062</definedName>
    <definedName name="xxxConstR67C2">0</definedName>
    <definedName name="xxxConstR72C2">0</definedName>
    <definedName name="xxxConstR80C2">0</definedName>
    <definedName name="xxxDataBlock1bx">1</definedName>
    <definedName name="xxxDataBlock1by">15</definedName>
    <definedName name="xxxDataBlock1ex">1</definedName>
    <definedName name="xxxDataBlock1ey">79</definedName>
    <definedName name="xxxDownfootCols1Count">0</definedName>
    <definedName name="xxxDownfootRows1Count">5</definedName>
    <definedName name="xxxDownfootRows1Number0">26</definedName>
    <definedName name="xxxDownfootRows1Number1">37</definedName>
    <definedName name="xxxDownfootRows1Number10">85</definedName>
    <definedName name="xxxDownfootRows1Number11">91</definedName>
    <definedName name="xxxDownfootRows1Number12">99</definedName>
    <definedName name="xxxDownfootRows1Number13">138</definedName>
    <definedName name="xxxDownfootRows1Number14">147</definedName>
    <definedName name="xxxDownfootRows1Number2">50</definedName>
    <definedName name="xxxDownfootRows1Number3">63</definedName>
    <definedName name="xxxDownfootRows1Number4">75</definedName>
    <definedName name="xxxDownfootRows1Number5">52</definedName>
    <definedName name="xxxDownfootRows1Number6">58</definedName>
    <definedName name="xxxDownfootRows1Number7">64</definedName>
    <definedName name="xxxDownfootRows1Number8">72</definedName>
    <definedName name="xxxDownfootRows1Number9">78</definedName>
    <definedName name="xxxEntireArea1bx">0</definedName>
    <definedName name="xxxEntireArea1by">2</definedName>
    <definedName name="xxxEntireArea1ex">1</definedName>
    <definedName name="xxxEntireArea1ey">79</definedName>
    <definedName name="xxxGNVFileName">"B0420.gnv"</definedName>
    <definedName name="xxxGNVStamp">995306798</definedName>
    <definedName name="xxxHeaderCols1Count">0</definedName>
    <definedName name="xxxHeaderRows1Count">12</definedName>
    <definedName name="xxxHeaderRows1Number0">15</definedName>
    <definedName name="xxxHeaderRows1Number1">27</definedName>
    <definedName name="xxxHeaderRows1Number10">76</definedName>
    <definedName name="xxxHeaderRows1Number11">77</definedName>
    <definedName name="xxxHeaderRows1Number12">54</definedName>
    <definedName name="xxxHeaderRows1Number13">59</definedName>
    <definedName name="xxxHeaderRows1Number14">60</definedName>
    <definedName name="xxxHeaderRows1Number15">65</definedName>
    <definedName name="xxxHeaderRows1Number16">66</definedName>
    <definedName name="xxxHeaderRows1Number17">73</definedName>
    <definedName name="xxxHeaderRows1Number18">74</definedName>
    <definedName name="xxxHeaderRows1Number19">79</definedName>
    <definedName name="xxxHeaderRows1Number2">28</definedName>
    <definedName name="xxxHeaderRows1Number20">80</definedName>
    <definedName name="xxxHeaderRows1Number21">86</definedName>
    <definedName name="xxxHeaderRows1Number22">87</definedName>
    <definedName name="xxxHeaderRows1Number23">92</definedName>
    <definedName name="xxxHeaderRows1Number24">93</definedName>
    <definedName name="xxxHeaderRows1Number25">83</definedName>
    <definedName name="xxxHeaderRows1Number26">106</definedName>
    <definedName name="xxxHeaderRows1Number27">107</definedName>
    <definedName name="xxxHeaderRows1Number28">114</definedName>
    <definedName name="xxxHeaderRows1Number29">115</definedName>
    <definedName name="xxxHeaderRows1Number3">38</definedName>
    <definedName name="xxxHeaderRows1Number30">116</definedName>
    <definedName name="xxxHeaderRows1Number31">117</definedName>
    <definedName name="xxxHeaderRows1Number4">39</definedName>
    <definedName name="xxxHeaderRows1Number5">51</definedName>
    <definedName name="xxxHeaderRows1Number6">52</definedName>
    <definedName name="xxxHeaderRows1Number7">53</definedName>
    <definedName name="xxxHeaderRows1Number8">64</definedName>
    <definedName name="xxxHeaderRows1Number9">65</definedName>
    <definedName name="xxxHeaderRows1Over0">0</definedName>
    <definedName name="xxxHeaderRows1Over1">0</definedName>
    <definedName name="xxxHeaderRows1Over10">0</definedName>
    <definedName name="xxxHeaderRows1Over11">0</definedName>
    <definedName name="xxxHeaderRows1Over12">0</definedName>
    <definedName name="xxxHeaderRows1Over13">0</definedName>
    <definedName name="xxxHeaderRows1Over14">0</definedName>
    <definedName name="xxxHeaderRows1Over15">0</definedName>
    <definedName name="xxxHeaderRows1Over16">0</definedName>
    <definedName name="xxxHeaderRows1Over17">0</definedName>
    <definedName name="xxxHeaderRows1Over18">0</definedName>
    <definedName name="xxxHeaderRows1Over19">0</definedName>
    <definedName name="xxxHeaderRows1Over2">0</definedName>
    <definedName name="xxxHeaderRows1Over20">0</definedName>
    <definedName name="xxxHeaderRows1Over21">0</definedName>
    <definedName name="xxxHeaderRows1Over22">0</definedName>
    <definedName name="xxxHeaderRows1Over23">0</definedName>
    <definedName name="xxxHeaderRows1Over24">0</definedName>
    <definedName name="xxxHeaderRows1Over25">0</definedName>
    <definedName name="xxxHeaderRows1Over26">0</definedName>
    <definedName name="xxxHeaderRows1Over27">0</definedName>
    <definedName name="xxxHeaderRows1Over28">0</definedName>
    <definedName name="xxxHeaderRows1Over29">0</definedName>
    <definedName name="xxxHeaderRows1Over3">0</definedName>
    <definedName name="xxxHeaderRows1Over30">0</definedName>
    <definedName name="xxxHeaderRows1Over31">0</definedName>
    <definedName name="xxxHeaderRows1Over4">0</definedName>
    <definedName name="xxxHeaderRows1Over5">0</definedName>
    <definedName name="xxxHeaderRows1Over6">0</definedName>
    <definedName name="xxxHeaderRows1Over7">0</definedName>
    <definedName name="xxxHeaderRows1Over8">0</definedName>
    <definedName name="xxxHeaderRows1Over9">0</definedName>
    <definedName name="xxxHeaderRows1Submit0">1</definedName>
    <definedName name="xxxHeaderRows1Submit1">1</definedName>
    <definedName name="xxxHeaderRows1Submit10">1</definedName>
    <definedName name="xxxHeaderRows1Submit11">1</definedName>
    <definedName name="xxxHeaderRows1Submit12">1</definedName>
    <definedName name="xxxHeaderRows1Submit13">1</definedName>
    <definedName name="xxxHeaderRows1Submit14">1</definedName>
    <definedName name="xxxHeaderRows1Submit15">1</definedName>
    <definedName name="xxxHeaderRows1Submit16">1</definedName>
    <definedName name="xxxHeaderRows1Submit17">1</definedName>
    <definedName name="xxxHeaderRows1Submit18">1</definedName>
    <definedName name="xxxHeaderRows1Submit19">1</definedName>
    <definedName name="xxxHeaderRows1Submit2">1</definedName>
    <definedName name="xxxHeaderRows1Submit20">1</definedName>
    <definedName name="xxxHeaderRows1Submit21">1</definedName>
    <definedName name="xxxHeaderRows1Submit22">1</definedName>
    <definedName name="xxxHeaderRows1Submit23">1</definedName>
    <definedName name="xxxHeaderRows1Submit24">1</definedName>
    <definedName name="xxxHeaderRows1Submit25">1</definedName>
    <definedName name="xxxHeaderRows1Submit26">1</definedName>
    <definedName name="xxxHeaderRows1Submit27">1</definedName>
    <definedName name="xxxHeaderRows1Submit28">1</definedName>
    <definedName name="xxxHeaderRows1Submit29">1</definedName>
    <definedName name="xxxHeaderRows1Submit3">1</definedName>
    <definedName name="xxxHeaderRows1Submit30">1</definedName>
    <definedName name="xxxHeaderRows1Submit31">1</definedName>
    <definedName name="xxxHeaderRows1Submit4">1</definedName>
    <definedName name="xxxHeaderRows1Submit5">1</definedName>
    <definedName name="xxxHeaderRows1Submit6">1</definedName>
    <definedName name="xxxHeaderRows1Submit7">1</definedName>
    <definedName name="xxxHeaderRows1Submit8">1</definedName>
    <definedName name="xxxHeaderRows1Submit9">1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00.Prompt">0</definedName>
    <definedName name="xxxRLabel1.101.Prompt">0</definedName>
    <definedName name="xxxRLabel1.102.Prompt">0</definedName>
    <definedName name="xxxRLabel1.103.Prompt">0</definedName>
    <definedName name="xxxRLabel1.104.Prompt">0</definedName>
    <definedName name="xxxRLabel1.105.Prompt">0</definedName>
    <definedName name="xxxRLabel1.106.Prompt">0</definedName>
    <definedName name="xxxRLabel1.107.Prompt">0</definedName>
    <definedName name="xxxRLabel1.108.Prompt">0</definedName>
    <definedName name="xxxRLabel1.109.Prompt">0</definedName>
    <definedName name="xxxRLabel1.11.Prompt">0</definedName>
    <definedName name="xxxRLabel1.110.Prompt">0</definedName>
    <definedName name="xxxRLabel1.111.Prompt">0</definedName>
    <definedName name="xxxRLabel1.112.Prompt">0</definedName>
    <definedName name="xxxRLabel1.113.Prompt">0</definedName>
    <definedName name="xxxRLabel1.114.Prompt">0</definedName>
    <definedName name="xxxRLabel1.115.Prompt">0</definedName>
    <definedName name="xxxRLabel1.116.Prompt">0</definedName>
    <definedName name="xxxRLabel1.117.Prompt">0</definedName>
    <definedName name="xxxRLabel1.118.Prompt">0</definedName>
    <definedName name="xxxRLabel1.119.Prompt">0</definedName>
    <definedName name="xxxRLabel1.12.Prompt">0</definedName>
    <definedName name="xxxRLabel1.120.Prompt">0</definedName>
    <definedName name="xxxRLabel1.121.Prompt">0</definedName>
    <definedName name="xxxRLabel1.122.Prompt">0</definedName>
    <definedName name="xxxRLabel1.123.Prompt">0</definedName>
    <definedName name="xxxRLabel1.124.Prompt">0</definedName>
    <definedName name="xxxRLabel1.125.Prompt">0</definedName>
    <definedName name="xxxRLabel1.126.Prompt">0</definedName>
    <definedName name="xxxRLabel1.127.Prompt">0</definedName>
    <definedName name="xxxRLabel1.128.Prompt">0</definedName>
    <definedName name="xxxRLabel1.129.Prompt">0</definedName>
    <definedName name="xxxRLabel1.13.Prompt">0</definedName>
    <definedName name="xxxRLabel1.130.Prompt">0</definedName>
    <definedName name="xxxRLabel1.131.Prompt">0</definedName>
    <definedName name="xxxRLabel1.132.Prompt">0</definedName>
    <definedName name="xxxRLabel1.133.Prompt">0</definedName>
    <definedName name="xxxRLabel1.134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80.Prompt">0</definedName>
    <definedName name="xxxRLabel1.81.Prompt">0</definedName>
    <definedName name="xxxRLabel1.82.Prompt">0</definedName>
    <definedName name="xxxRLabel1.83.Prompt">0</definedName>
    <definedName name="xxxRLabel1.84.Prompt">0</definedName>
    <definedName name="xxxRLabel1.85.Prompt">0</definedName>
    <definedName name="xxxRLabel1.86.Prompt">0</definedName>
    <definedName name="xxxRLabel1.87.Prompt">0</definedName>
    <definedName name="xxxRLabel1.88.Prompt">0</definedName>
    <definedName name="xxxRLabel1.89.Prompt">0</definedName>
    <definedName name="xxxRLabel1.9.Prompt">0</definedName>
    <definedName name="xxxRLabel1.90.Prompt">0</definedName>
    <definedName name="xxxRLabel1.91.Prompt">0</definedName>
    <definedName name="xxxRLabel1.92.Prompt">0</definedName>
    <definedName name="xxxRLabel1.93.Prompt">0</definedName>
    <definedName name="xxxRLabel1.94.Prompt">0</definedName>
    <definedName name="xxxRLabel1.95.Prompt">0</definedName>
    <definedName name="xxxRLabel1.96.Prompt">0</definedName>
    <definedName name="xxxRLabel1.97.Prompt">0</definedName>
    <definedName name="xxxRLabel1.98.Prompt">0</definedName>
    <definedName name="xxxRLabel1.9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79</definedName>
    <definedName name="xxxSubmittable">1</definedName>
    <definedName name="xxxUDCols1Count">0</definedName>
    <definedName name="xxxUDCols1Number0">10</definedName>
    <definedName name="xxxUDCols1Over0">0</definedName>
    <definedName name="xxxUDCols1Submit0">1</definedName>
    <definedName name="xxxUDRows1Count">0</definedName>
    <definedName name="XXXV">#REF!</definedName>
    <definedName name="XXXVI">#REF!</definedName>
    <definedName name="XXXVII">#REF!</definedName>
    <definedName name="XXXVIII">#REF!</definedName>
    <definedName name="xxxWorksheet_Name">"Sheet1"</definedName>
    <definedName name="xxxx">#REF!</definedName>
    <definedName name="XXXXX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#REF!</definedName>
    <definedName name="XXXXXXX">#REF!</definedName>
    <definedName name="y" localSheetId="4" hidden="1">{#N/A,#N/A,FALSE,"Cronograma";#N/A,#N/A,FALSE,"Cronogr. 2"}</definedName>
    <definedName name="y" localSheetId="5" hidden="1">{#N/A,#N/A,FALSE,"Cronograma";#N/A,#N/A,FALSE,"Cronogr. 2"}</definedName>
    <definedName name="y" localSheetId="2" hidden="1">{#N/A,#N/A,FALSE,"Cronograma";#N/A,#N/A,FALSE,"Cronogr. 2"}</definedName>
    <definedName name="y" localSheetId="25" hidden="1">{#N/A,#N/A,FALSE,"Cronograma";#N/A,#N/A,FALSE,"Cronogr. 2"}</definedName>
    <definedName name="y" localSheetId="16" hidden="1">{#N/A,#N/A,FALSE,"Cronograma";#N/A,#N/A,FALSE,"Cronogr. 2"}</definedName>
    <definedName name="y" localSheetId="14" hidden="1">{#N/A,#N/A,FALSE,"Cronograma";#N/A,#N/A,FALSE,"Cronogr. 2"}</definedName>
    <definedName name="y" localSheetId="13" hidden="1">{#N/A,#N/A,FALSE,"Cronograma";#N/A,#N/A,FALSE,"Cronogr. 2"}</definedName>
    <definedName name="y" localSheetId="11" hidden="1">{#N/A,#N/A,FALSE,"Cronograma";#N/A,#N/A,FALSE,"Cronogr. 2"}</definedName>
    <definedName name="y" localSheetId="10" hidden="1">{#N/A,#N/A,FALSE,"Cronograma";#N/A,#N/A,FALSE,"Cronogr. 2"}</definedName>
    <definedName name="y" localSheetId="9" hidden="1">{#N/A,#N/A,FALSE,"Cronograma";#N/A,#N/A,FALSE,"Cronogr. 2"}</definedName>
    <definedName name="y" localSheetId="8" hidden="1">{#N/A,#N/A,FALSE,"Cronograma";#N/A,#N/A,FALSE,"Cronogr. 2"}</definedName>
    <definedName name="y" localSheetId="7" hidden="1">{#N/A,#N/A,FALSE,"Cronograma";#N/A,#N/A,FALSE,"Cronogr. 2"}</definedName>
    <definedName name="y" localSheetId="33" hidden="1">{#N/A,#N/A,FALSE,"Cronograma";#N/A,#N/A,FALSE,"Cronogr. 2"}</definedName>
    <definedName name="y" localSheetId="32" hidden="1">{#N/A,#N/A,FALSE,"Cronograma";#N/A,#N/A,FALSE,"Cronogr. 2"}</definedName>
    <definedName name="y" localSheetId="31" hidden="1">{#N/A,#N/A,FALSE,"Cronograma";#N/A,#N/A,FALSE,"Cronogr. 2"}</definedName>
    <definedName name="y" localSheetId="29" hidden="1">{#N/A,#N/A,FALSE,"Cronograma";#N/A,#N/A,FALSE,"Cronogr. 2"}</definedName>
    <definedName name="y" localSheetId="28" hidden="1">{#N/A,#N/A,FALSE,"Cronograma";#N/A,#N/A,FALSE,"Cronogr. 2"}</definedName>
    <definedName name="y" localSheetId="27" hidden="1">{#N/A,#N/A,FALSE,"Cronograma";#N/A,#N/A,FALSE,"Cronogr. 2"}</definedName>
    <definedName name="y" localSheetId="24" hidden="1">{#N/A,#N/A,FALSE,"Cronograma";#N/A,#N/A,FALSE,"Cronogr. 2"}</definedName>
    <definedName name="y" localSheetId="26" hidden="1">{#N/A,#N/A,FALSE,"Cronograma";#N/A,#N/A,FALSE,"Cronogr. 2"}</definedName>
    <definedName name="y" localSheetId="23" hidden="1">{#N/A,#N/A,FALSE,"Cronograma";#N/A,#N/A,FALSE,"Cronogr. 2"}</definedName>
    <definedName name="y" localSheetId="22" hidden="1">{#N/A,#N/A,FALSE,"Cronograma";#N/A,#N/A,FALSE,"Cronogr. 2"}</definedName>
    <definedName name="y" localSheetId="19" hidden="1">{#N/A,#N/A,FALSE,"Cronograma";#N/A,#N/A,FALSE,"Cronogr. 2"}</definedName>
    <definedName name="y" localSheetId="21" hidden="1">{#N/A,#N/A,FALSE,"Cronograma";#N/A,#N/A,FALSE,"Cronogr. 2"}</definedName>
    <definedName name="y" localSheetId="20" hidden="1">{#N/A,#N/A,FALSE,"Cronograma";#N/A,#N/A,FALSE,"Cronogr. 2"}</definedName>
    <definedName name="y" localSheetId="18" hidden="1">{#N/A,#N/A,FALSE,"Cronograma";#N/A,#N/A,FALSE,"Cronogr. 2"}</definedName>
    <definedName name="y" localSheetId="17" hidden="1">{#N/A,#N/A,FALSE,"Cronograma";#N/A,#N/A,FALSE,"Cronogr. 2"}</definedName>
    <definedName name="y" localSheetId="15" hidden="1">{#N/A,#N/A,FALSE,"Cronograma";#N/A,#N/A,FALSE,"Cronogr. 2"}</definedName>
    <definedName name="y" localSheetId="12" hidden="1">{#N/A,#N/A,FALSE,"Cronograma";#N/A,#N/A,FALSE,"Cronogr. 2"}</definedName>
    <definedName name="y" localSheetId="38" hidden="1">{#N/A,#N/A,FALSE,"Cronograma";#N/A,#N/A,FALSE,"Cronogr. 2"}</definedName>
    <definedName name="y" localSheetId="37" hidden="1">{#N/A,#N/A,FALSE,"Cronograma";#N/A,#N/A,FALSE,"Cronogr. 2"}</definedName>
    <definedName name="y" localSheetId="36" hidden="1">{#N/A,#N/A,FALSE,"Cronograma";#N/A,#N/A,FALSE,"Cronogr. 2"}</definedName>
    <definedName name="y" localSheetId="34" hidden="1">{#N/A,#N/A,FALSE,"Cronograma";#N/A,#N/A,FALSE,"Cronogr. 2"}</definedName>
    <definedName name="y" localSheetId="35" hidden="1">{#N/A,#N/A,FALSE,"Cronograma";#N/A,#N/A,FALSE,"Cronogr. 2"}</definedName>
    <definedName name="y" localSheetId="30" hidden="1">{#N/A,#N/A,FALSE,"Cronograma";#N/A,#N/A,FALSE,"Cronogr. 2"}</definedName>
    <definedName name="y" localSheetId="1" hidden="1">{#N/A,#N/A,FALSE,"Cronograma";#N/A,#N/A,FALSE,"Cronogr. 2"}</definedName>
    <definedName name="y" hidden="1">{#N/A,#N/A,FALSE,"Cronograma";#N/A,#N/A,FALSE,"Cronogr. 2"}</definedName>
    <definedName name="Yanto">#REF!</definedName>
    <definedName name="YEARS">#REF!</definedName>
    <definedName name="ygv" localSheetId="25" hidden="1">{#N/A,#N/A,FALSE,"PCOL"}</definedName>
    <definedName name="ygv" localSheetId="16" hidden="1">{#N/A,#N/A,FALSE,"PCOL"}</definedName>
    <definedName name="ygv" localSheetId="14" hidden="1">{#N/A,#N/A,FALSE,"PCOL"}</definedName>
    <definedName name="ygv" localSheetId="13" hidden="1">{#N/A,#N/A,FALSE,"PCOL"}</definedName>
    <definedName name="ygv" localSheetId="11" hidden="1">{#N/A,#N/A,FALSE,"PCOL"}</definedName>
    <definedName name="ygv" localSheetId="10" hidden="1">{#N/A,#N/A,FALSE,"PCOL"}</definedName>
    <definedName name="ygv" localSheetId="9" hidden="1">{#N/A,#N/A,FALSE,"PCOL"}</definedName>
    <definedName name="ygv" localSheetId="8" hidden="1">{#N/A,#N/A,FALSE,"PCOL"}</definedName>
    <definedName name="ygv" localSheetId="7" hidden="1">{#N/A,#N/A,FALSE,"PCOL"}</definedName>
    <definedName name="ygv" localSheetId="33" hidden="1">{#N/A,#N/A,FALSE,"PCOL"}</definedName>
    <definedName name="ygv" localSheetId="32" hidden="1">{#N/A,#N/A,FALSE,"PCOL"}</definedName>
    <definedName name="ygv" localSheetId="31" hidden="1">{#N/A,#N/A,FALSE,"PCOL"}</definedName>
    <definedName name="ygv" localSheetId="29" hidden="1">{#N/A,#N/A,FALSE,"PCOL"}</definedName>
    <definedName name="ygv" localSheetId="28" hidden="1">{#N/A,#N/A,FALSE,"PCOL"}</definedName>
    <definedName name="ygv" localSheetId="27" hidden="1">{#N/A,#N/A,FALSE,"PCOL"}</definedName>
    <definedName name="ygv" localSheetId="24" hidden="1">{#N/A,#N/A,FALSE,"PCOL"}</definedName>
    <definedName name="ygv" localSheetId="26" hidden="1">{#N/A,#N/A,FALSE,"PCOL"}</definedName>
    <definedName name="ygv" localSheetId="23" hidden="1">{#N/A,#N/A,FALSE,"PCOL"}</definedName>
    <definedName name="ygv" localSheetId="22" hidden="1">{#N/A,#N/A,FALSE,"PCOL"}</definedName>
    <definedName name="ygv" localSheetId="19" hidden="1">{#N/A,#N/A,FALSE,"PCOL"}</definedName>
    <definedName name="ygv" localSheetId="21" hidden="1">{#N/A,#N/A,FALSE,"PCOL"}</definedName>
    <definedName name="ygv" localSheetId="20" hidden="1">{#N/A,#N/A,FALSE,"PCOL"}</definedName>
    <definedName name="ygv" localSheetId="18" hidden="1">{#N/A,#N/A,FALSE,"PCOL"}</definedName>
    <definedName name="ygv" localSheetId="17" hidden="1">{#N/A,#N/A,FALSE,"PCOL"}</definedName>
    <definedName name="ygv" localSheetId="15" hidden="1">{#N/A,#N/A,FALSE,"PCOL"}</definedName>
    <definedName name="ygv" localSheetId="12" hidden="1">{#N/A,#N/A,FALSE,"PCOL"}</definedName>
    <definedName name="ygv" localSheetId="38" hidden="1">{#N/A,#N/A,FALSE,"PCOL"}</definedName>
    <definedName name="ygv" localSheetId="37" hidden="1">{#N/A,#N/A,FALSE,"PCOL"}</definedName>
    <definedName name="ygv" localSheetId="36" hidden="1">{#N/A,#N/A,FALSE,"PCOL"}</definedName>
    <definedName name="ygv" localSheetId="34" hidden="1">{#N/A,#N/A,FALSE,"PCOL"}</definedName>
    <definedName name="ygv" localSheetId="35" hidden="1">{#N/A,#N/A,FALSE,"PCOL"}</definedName>
    <definedName name="ygv" localSheetId="30" hidden="1">{#N/A,#N/A,FALSE,"PCOL"}</definedName>
    <definedName name="ygv" hidden="1">{#N/A,#N/A,FALSE,"PCOL"}</definedName>
    <definedName name="yields">#REF!</definedName>
    <definedName name="YO" localSheetId="25" hidden="1">{"'Quadro'!$A$4:$BG$78"}</definedName>
    <definedName name="YO" localSheetId="16" hidden="1">{"'Quadro'!$A$4:$BG$78"}</definedName>
    <definedName name="YO" localSheetId="14" hidden="1">{"'Quadro'!$A$4:$BG$78"}</definedName>
    <definedName name="YO" localSheetId="13" hidden="1">{"'Quadro'!$A$4:$BG$78"}</definedName>
    <definedName name="YO" localSheetId="11" hidden="1">{"'Quadro'!$A$4:$BG$78"}</definedName>
    <definedName name="YO" localSheetId="10" hidden="1">{"'Quadro'!$A$4:$BG$78"}</definedName>
    <definedName name="YO" localSheetId="9" hidden="1">{"'Quadro'!$A$4:$BG$78"}</definedName>
    <definedName name="YO" localSheetId="8" hidden="1">{"'Quadro'!$A$4:$BG$78"}</definedName>
    <definedName name="YO" localSheetId="7" hidden="1">{"'Quadro'!$A$4:$BG$78"}</definedName>
    <definedName name="YO" localSheetId="33" hidden="1">{"'Quadro'!$A$4:$BG$78"}</definedName>
    <definedName name="YO" localSheetId="32" hidden="1">{"'Quadro'!$A$4:$BG$78"}</definedName>
    <definedName name="YO" localSheetId="31" hidden="1">{"'Quadro'!$A$4:$BG$78"}</definedName>
    <definedName name="YO" localSheetId="29" hidden="1">{"'Quadro'!$A$4:$BG$78"}</definedName>
    <definedName name="YO" localSheetId="28" hidden="1">{"'Quadro'!$A$4:$BG$78"}</definedName>
    <definedName name="YO" localSheetId="27" hidden="1">{"'Quadro'!$A$4:$BG$78"}</definedName>
    <definedName name="YO" localSheetId="24" hidden="1">{"'Quadro'!$A$4:$BG$78"}</definedName>
    <definedName name="YO" localSheetId="26" hidden="1">{"'Quadro'!$A$4:$BG$78"}</definedName>
    <definedName name="YO" localSheetId="23" hidden="1">{"'Quadro'!$A$4:$BG$78"}</definedName>
    <definedName name="YO" localSheetId="22" hidden="1">{"'Quadro'!$A$4:$BG$78"}</definedName>
    <definedName name="YO" localSheetId="19" hidden="1">{"'Quadro'!$A$4:$BG$78"}</definedName>
    <definedName name="YO" localSheetId="21" hidden="1">{"'Quadro'!$A$4:$BG$78"}</definedName>
    <definedName name="YO" localSheetId="20" hidden="1">{"'Quadro'!$A$4:$BG$78"}</definedName>
    <definedName name="YO" localSheetId="18" hidden="1">{"'Quadro'!$A$4:$BG$78"}</definedName>
    <definedName name="YO" localSheetId="17" hidden="1">{"'Quadro'!$A$4:$BG$78"}</definedName>
    <definedName name="YO" localSheetId="15" hidden="1">{"'Quadro'!$A$4:$BG$78"}</definedName>
    <definedName name="YO" localSheetId="12" hidden="1">{"'Quadro'!$A$4:$BG$78"}</definedName>
    <definedName name="YO" localSheetId="38" hidden="1">{"'Quadro'!$A$4:$BG$78"}</definedName>
    <definedName name="YO" localSheetId="37" hidden="1">{"'Quadro'!$A$4:$BG$78"}</definedName>
    <definedName name="YO" localSheetId="36" hidden="1">{"'Quadro'!$A$4:$BG$78"}</definedName>
    <definedName name="YO" localSheetId="34" hidden="1">{"'Quadro'!$A$4:$BG$78"}</definedName>
    <definedName name="YO" localSheetId="35" hidden="1">{"'Quadro'!$A$4:$BG$78"}</definedName>
    <definedName name="YO" localSheetId="30" hidden="1">{"'Quadro'!$A$4:$BG$78"}</definedName>
    <definedName name="YO" hidden="1">{"'Quadro'!$A$4:$BG$78"}</definedName>
    <definedName name="yuo">#REF!</definedName>
    <definedName name="yury">#REF!</definedName>
    <definedName name="yy" localSheetId="25" hidden="1">{"'REL CUSTODIF'!$B$1:$H$72"}</definedName>
    <definedName name="yy" localSheetId="16" hidden="1">{"'REL CUSTODIF'!$B$1:$H$72"}</definedName>
    <definedName name="yy" localSheetId="14" hidden="1">{"'REL CUSTODIF'!$B$1:$H$72"}</definedName>
    <definedName name="yy" localSheetId="13" hidden="1">{"'REL CUSTODIF'!$B$1:$H$72"}</definedName>
    <definedName name="yy" localSheetId="11" hidden="1">{"'REL CUSTODIF'!$B$1:$H$72"}</definedName>
    <definedName name="yy" localSheetId="10" hidden="1">{"'REL CUSTODIF'!$B$1:$H$72"}</definedName>
    <definedName name="yy" localSheetId="9" hidden="1">{"'REL CUSTODIF'!$B$1:$H$72"}</definedName>
    <definedName name="yy" localSheetId="8" hidden="1">{"'REL CUSTODIF'!$B$1:$H$72"}</definedName>
    <definedName name="yy" localSheetId="7" hidden="1">{"'REL CUSTODIF'!$B$1:$H$72"}</definedName>
    <definedName name="yy" localSheetId="33" hidden="1">{"'REL CUSTODIF'!$B$1:$H$72"}</definedName>
    <definedName name="yy" localSheetId="32" hidden="1">{"'REL CUSTODIF'!$B$1:$H$72"}</definedName>
    <definedName name="yy" localSheetId="31" hidden="1">{"'REL CUSTODIF'!$B$1:$H$72"}</definedName>
    <definedName name="yy" localSheetId="29" hidden="1">{"'REL CUSTODIF'!$B$1:$H$72"}</definedName>
    <definedName name="yy" localSheetId="28" hidden="1">{"'REL CUSTODIF'!$B$1:$H$72"}</definedName>
    <definedName name="yy" localSheetId="27" hidden="1">{"'REL CUSTODIF'!$B$1:$H$72"}</definedName>
    <definedName name="yy" localSheetId="24" hidden="1">{"'REL CUSTODIF'!$B$1:$H$72"}</definedName>
    <definedName name="yy" localSheetId="26" hidden="1">{"'REL CUSTODIF'!$B$1:$H$72"}</definedName>
    <definedName name="yy" localSheetId="23" hidden="1">{"'REL CUSTODIF'!$B$1:$H$72"}</definedName>
    <definedName name="yy" localSheetId="22" hidden="1">{"'REL CUSTODIF'!$B$1:$H$72"}</definedName>
    <definedName name="yy" localSheetId="19" hidden="1">{"'REL CUSTODIF'!$B$1:$H$72"}</definedName>
    <definedName name="yy" localSheetId="21" hidden="1">{"'REL CUSTODIF'!$B$1:$H$72"}</definedName>
    <definedName name="yy" localSheetId="20" hidden="1">{"'REL CUSTODIF'!$B$1:$H$72"}</definedName>
    <definedName name="yy" localSheetId="18" hidden="1">{"'REL CUSTODIF'!$B$1:$H$72"}</definedName>
    <definedName name="yy" localSheetId="17" hidden="1">{"'REL CUSTODIF'!$B$1:$H$72"}</definedName>
    <definedName name="yy" localSheetId="15" hidden="1">{"'REL CUSTODIF'!$B$1:$H$72"}</definedName>
    <definedName name="yy" localSheetId="12" hidden="1">{"'REL CUSTODIF'!$B$1:$H$72"}</definedName>
    <definedName name="yy" localSheetId="38" hidden="1">{"'REL CUSTODIF'!$B$1:$H$72"}</definedName>
    <definedName name="yy" localSheetId="37" hidden="1">{"'REL CUSTODIF'!$B$1:$H$72"}</definedName>
    <definedName name="yy" localSheetId="36" hidden="1">{"'REL CUSTODIF'!$B$1:$H$72"}</definedName>
    <definedName name="yy" localSheetId="34" hidden="1">{"'REL CUSTODIF'!$B$1:$H$72"}</definedName>
    <definedName name="yy" localSheetId="35" hidden="1">{"'REL CUSTODIF'!$B$1:$H$72"}</definedName>
    <definedName name="yy" localSheetId="30" hidden="1">{"'REL CUSTODIF'!$B$1:$H$72"}</definedName>
    <definedName name="yy" hidden="1">{"'REL CUSTODIF'!$B$1:$H$72"}</definedName>
    <definedName name="yyy">#REF!</definedName>
    <definedName name="Z">#REF!</definedName>
    <definedName name="Z_09F1F36E_B8A3_491C_89C9_D00232BEB8F7_.wvu.FilterData" hidden="1">#REF!</definedName>
    <definedName name="Z_146D92FF_DFCA_47DC_9CF6_0D07F916365B_.wvu.Cols" hidden="1">#REF!,#REF!,#REF!,#REF!</definedName>
    <definedName name="Z_146D92FF_DFCA_47DC_9CF6_0D07F916365B_.wvu.FilterData" hidden="1">#REF!</definedName>
    <definedName name="Z_204280AB_6F29_4C38_B953_40E78BD846F8_.wvu.Cols" hidden="1">#REF!,#REF!,#REF!</definedName>
    <definedName name="Z_204280AB_6F29_4C38_B953_40E78BD846F8_.wvu.FilterData" hidden="1">#REF!</definedName>
    <definedName name="Z_204280AB_6F29_4C38_B953_40E78BD846F8_.wvu.PrintArea" hidden="1">#REF!</definedName>
    <definedName name="Z_204280AB_6F29_4C38_B953_40E78BD846F8_.wvu.PrintTitles" hidden="1">#REF!</definedName>
    <definedName name="Z_51FD69F9_F189_4F5A_9AD9_5ECC2AB6ECB3_.wvu.FilterData" hidden="1">#REF!</definedName>
    <definedName name="Z_51FD69F9_F189_4F5A_9AD9_5ECC2AB6ECB3_.wvu.PrintArea" hidden="1">#REF!</definedName>
    <definedName name="Z_51FD69F9_F189_4F5A_9AD9_5ECC2AB6ECB3_.wvu.PrintTitles" hidden="1">#REF!</definedName>
    <definedName name="Z_67671492_8FB0_4A9C_81AC_AB7AE0D4163D_.wvu.Cols" hidden="1">#REF!</definedName>
    <definedName name="Z_67671492_8FB0_4A9C_81AC_AB7AE0D4163D_.wvu.FilterData" hidden="1">#REF!</definedName>
    <definedName name="Z_67671492_8FB0_4A9C_81AC_AB7AE0D4163D_.wvu.PrintArea" hidden="1">#REF!</definedName>
    <definedName name="Z_67671492_8FB0_4A9C_81AC_AB7AE0D4163D_.wvu.PrintTitles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AE3F8A6_7282_4640_BAE6_7D5F8B45608B_.wvu.Cols" hidden="1">#REF!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  <definedName name="Z0">#REF!</definedName>
    <definedName name="zac">#REF!</definedName>
    <definedName name="ZDA\DS" localSheetId="25" hidden="1">{"'gráf jan00'!$A$1:$AK$41"}</definedName>
    <definedName name="ZDA\DS" localSheetId="16" hidden="1">{"'gráf jan00'!$A$1:$AK$41"}</definedName>
    <definedName name="ZDA\DS" localSheetId="14" hidden="1">{"'gráf jan00'!$A$1:$AK$41"}</definedName>
    <definedName name="ZDA\DS" localSheetId="13" hidden="1">{"'gráf jan00'!$A$1:$AK$41"}</definedName>
    <definedName name="ZDA\DS" localSheetId="11" hidden="1">{"'gráf jan00'!$A$1:$AK$41"}</definedName>
    <definedName name="ZDA\DS" localSheetId="10" hidden="1">{"'gráf jan00'!$A$1:$AK$41"}</definedName>
    <definedName name="ZDA\DS" localSheetId="9" hidden="1">{"'gráf jan00'!$A$1:$AK$41"}</definedName>
    <definedName name="ZDA\DS" localSheetId="8" hidden="1">{"'gráf jan00'!$A$1:$AK$41"}</definedName>
    <definedName name="ZDA\DS" localSheetId="7" hidden="1">{"'gráf jan00'!$A$1:$AK$41"}</definedName>
    <definedName name="ZDA\DS" localSheetId="33" hidden="1">{"'gráf jan00'!$A$1:$AK$41"}</definedName>
    <definedName name="ZDA\DS" localSheetId="32" hidden="1">{"'gráf jan00'!$A$1:$AK$41"}</definedName>
    <definedName name="ZDA\DS" localSheetId="31" hidden="1">{"'gráf jan00'!$A$1:$AK$41"}</definedName>
    <definedName name="ZDA\DS" localSheetId="29" hidden="1">{"'gráf jan00'!$A$1:$AK$41"}</definedName>
    <definedName name="ZDA\DS" localSheetId="28" hidden="1">{"'gráf jan00'!$A$1:$AK$41"}</definedName>
    <definedName name="ZDA\DS" localSheetId="27" hidden="1">{"'gráf jan00'!$A$1:$AK$41"}</definedName>
    <definedName name="ZDA\DS" localSheetId="24" hidden="1">{"'gráf jan00'!$A$1:$AK$41"}</definedName>
    <definedName name="ZDA\DS" localSheetId="26" hidden="1">{"'gráf jan00'!$A$1:$AK$41"}</definedName>
    <definedName name="ZDA\DS" localSheetId="23" hidden="1">{"'gráf jan00'!$A$1:$AK$41"}</definedName>
    <definedName name="ZDA\DS" localSheetId="22" hidden="1">{"'gráf jan00'!$A$1:$AK$41"}</definedName>
    <definedName name="ZDA\DS" localSheetId="19" hidden="1">{"'gráf jan00'!$A$1:$AK$41"}</definedName>
    <definedName name="ZDA\DS" localSheetId="21" hidden="1">{"'gráf jan00'!$A$1:$AK$41"}</definedName>
    <definedName name="ZDA\DS" localSheetId="20" hidden="1">{"'gráf jan00'!$A$1:$AK$41"}</definedName>
    <definedName name="ZDA\DS" localSheetId="18" hidden="1">{"'gráf jan00'!$A$1:$AK$41"}</definedName>
    <definedName name="ZDA\DS" localSheetId="17" hidden="1">{"'gráf jan00'!$A$1:$AK$41"}</definedName>
    <definedName name="ZDA\DS" localSheetId="15" hidden="1">{"'gráf jan00'!$A$1:$AK$41"}</definedName>
    <definedName name="ZDA\DS" localSheetId="12" hidden="1">{"'gráf jan00'!$A$1:$AK$41"}</definedName>
    <definedName name="ZDA\DS" localSheetId="38" hidden="1">{"'gráf jan00'!$A$1:$AK$41"}</definedName>
    <definedName name="ZDA\DS" localSheetId="37" hidden="1">{"'gráf jan00'!$A$1:$AK$41"}</definedName>
    <definedName name="ZDA\DS" localSheetId="36" hidden="1">{"'gráf jan00'!$A$1:$AK$41"}</definedName>
    <definedName name="ZDA\DS" localSheetId="34" hidden="1">{"'gráf jan00'!$A$1:$AK$41"}</definedName>
    <definedName name="ZDA\DS" localSheetId="35" hidden="1">{"'gráf jan00'!$A$1:$AK$41"}</definedName>
    <definedName name="ZDA\DS" localSheetId="30" hidden="1">{"'gráf jan00'!$A$1:$AK$41"}</definedName>
    <definedName name="ZDA\DS" hidden="1">{"'gráf jan00'!$A$1:$AK$41"}</definedName>
    <definedName name="zeca">#REF!</definedName>
    <definedName name="ZERATOTAIS">#REF!</definedName>
    <definedName name="zgfd" localSheetId="25" hidden="1">{"'gráf jan00'!$A$1:$AK$41"}</definedName>
    <definedName name="zgfd" localSheetId="16" hidden="1">{"'gráf jan00'!$A$1:$AK$41"}</definedName>
    <definedName name="zgfd" localSheetId="14" hidden="1">{"'gráf jan00'!$A$1:$AK$41"}</definedName>
    <definedName name="zgfd" localSheetId="13" hidden="1">{"'gráf jan00'!$A$1:$AK$41"}</definedName>
    <definedName name="zgfd" localSheetId="11" hidden="1">{"'gráf jan00'!$A$1:$AK$41"}</definedName>
    <definedName name="zgfd" localSheetId="10" hidden="1">{"'gráf jan00'!$A$1:$AK$41"}</definedName>
    <definedName name="zgfd" localSheetId="9" hidden="1">{"'gráf jan00'!$A$1:$AK$41"}</definedName>
    <definedName name="zgfd" localSheetId="8" hidden="1">{"'gráf jan00'!$A$1:$AK$41"}</definedName>
    <definedName name="zgfd" localSheetId="7" hidden="1">{"'gráf jan00'!$A$1:$AK$41"}</definedName>
    <definedName name="zgfd" localSheetId="33" hidden="1">{"'gráf jan00'!$A$1:$AK$41"}</definedName>
    <definedName name="zgfd" localSheetId="32" hidden="1">{"'gráf jan00'!$A$1:$AK$41"}</definedName>
    <definedName name="zgfd" localSheetId="31" hidden="1">{"'gráf jan00'!$A$1:$AK$41"}</definedName>
    <definedName name="zgfd" localSheetId="29" hidden="1">{"'gráf jan00'!$A$1:$AK$41"}</definedName>
    <definedName name="zgfd" localSheetId="28" hidden="1">{"'gráf jan00'!$A$1:$AK$41"}</definedName>
    <definedName name="zgfd" localSheetId="27" hidden="1">{"'gráf jan00'!$A$1:$AK$41"}</definedName>
    <definedName name="zgfd" localSheetId="24" hidden="1">{"'gráf jan00'!$A$1:$AK$41"}</definedName>
    <definedName name="zgfd" localSheetId="26" hidden="1">{"'gráf jan00'!$A$1:$AK$41"}</definedName>
    <definedName name="zgfd" localSheetId="23" hidden="1">{"'gráf jan00'!$A$1:$AK$41"}</definedName>
    <definedName name="zgfd" localSheetId="22" hidden="1">{"'gráf jan00'!$A$1:$AK$41"}</definedName>
    <definedName name="zgfd" localSheetId="19" hidden="1">{"'gráf jan00'!$A$1:$AK$41"}</definedName>
    <definedName name="zgfd" localSheetId="21" hidden="1">{"'gráf jan00'!$A$1:$AK$41"}</definedName>
    <definedName name="zgfd" localSheetId="20" hidden="1">{"'gráf jan00'!$A$1:$AK$41"}</definedName>
    <definedName name="zgfd" localSheetId="18" hidden="1">{"'gráf jan00'!$A$1:$AK$41"}</definedName>
    <definedName name="zgfd" localSheetId="17" hidden="1">{"'gráf jan00'!$A$1:$AK$41"}</definedName>
    <definedName name="zgfd" localSheetId="15" hidden="1">{"'gráf jan00'!$A$1:$AK$41"}</definedName>
    <definedName name="zgfd" localSheetId="12" hidden="1">{"'gráf jan00'!$A$1:$AK$41"}</definedName>
    <definedName name="zgfd" localSheetId="38" hidden="1">{"'gráf jan00'!$A$1:$AK$41"}</definedName>
    <definedName name="zgfd" localSheetId="37" hidden="1">{"'gráf jan00'!$A$1:$AK$41"}</definedName>
    <definedName name="zgfd" localSheetId="36" hidden="1">{"'gráf jan00'!$A$1:$AK$41"}</definedName>
    <definedName name="zgfd" localSheetId="34" hidden="1">{"'gráf jan00'!$A$1:$AK$41"}</definedName>
    <definedName name="zgfd" localSheetId="35" hidden="1">{"'gráf jan00'!$A$1:$AK$41"}</definedName>
    <definedName name="zgfd" localSheetId="30" hidden="1">{"'gráf jan00'!$A$1:$AK$41"}</definedName>
    <definedName name="zgfd" hidden="1">{"'gráf jan00'!$A$1:$AK$41"}</definedName>
    <definedName name="zia">#REF!</definedName>
    <definedName name="ziar">#REF!</definedName>
    <definedName name="zic">#REF!</definedName>
    <definedName name="ziz">#REF!</definedName>
    <definedName name="zoar">#REF!</definedName>
    <definedName name="Zona">[21]FL.03!$BE$16:$BE$23</definedName>
    <definedName name="ZONASUL">#REF!</definedName>
    <definedName name="ZVZ" localSheetId="2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3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>#REF!</definedName>
    <definedName name="zzz">#REF!</definedName>
    <definedName name="zzzzx">#REF!</definedName>
    <definedName name="zzzzzzzzzz">#REF!</definedName>
    <definedName name="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2" i="38" l="1"/>
  <c r="N35" i="46"/>
  <c r="N36" i="46"/>
  <c r="N34" i="46"/>
  <c r="N16" i="46"/>
  <c r="M10" i="46"/>
  <c r="M5" i="46"/>
  <c r="G67" i="72"/>
  <c r="H67" i="72"/>
  <c r="I67" i="72"/>
  <c r="J67" i="72"/>
  <c r="K67" i="72"/>
  <c r="L67" i="72"/>
  <c r="M67" i="72"/>
  <c r="F67" i="72"/>
  <c r="B69" i="76"/>
  <c r="B65" i="76"/>
  <c r="B63" i="76"/>
  <c r="B61" i="76"/>
  <c r="B55" i="76"/>
  <c r="AH50" i="76"/>
  <c r="B75" i="76" s="1"/>
  <c r="AH49" i="76"/>
  <c r="B74" i="76" s="1"/>
  <c r="AH48" i="76"/>
  <c r="B73" i="76" s="1"/>
  <c r="AH47" i="76"/>
  <c r="B72" i="76" s="1"/>
  <c r="AH46" i="76"/>
  <c r="AH45" i="76"/>
  <c r="AH44" i="76"/>
  <c r="AH43" i="76"/>
  <c r="AH42" i="76"/>
  <c r="AH41" i="76"/>
  <c r="AH40" i="76"/>
  <c r="B71" i="76" s="1"/>
  <c r="AH39" i="76"/>
  <c r="B70" i="76" s="1"/>
  <c r="AH38" i="76"/>
  <c r="AH37" i="76"/>
  <c r="AH36" i="76"/>
  <c r="AH35" i="76"/>
  <c r="AH34" i="76"/>
  <c r="AH33" i="76"/>
  <c r="B68" i="76" s="1"/>
  <c r="AH32" i="76"/>
  <c r="AH31" i="76"/>
  <c r="AH30" i="76"/>
  <c r="AH29" i="76"/>
  <c r="AH28" i="76"/>
  <c r="AH27" i="76"/>
  <c r="AH26" i="76"/>
  <c r="AH25" i="76"/>
  <c r="B67" i="76" s="1"/>
  <c r="AH24" i="76"/>
  <c r="B66" i="76" s="1"/>
  <c r="AH23" i="76"/>
  <c r="AH22" i="76"/>
  <c r="B64" i="76" s="1"/>
  <c r="AH21" i="76"/>
  <c r="AH20" i="76"/>
  <c r="AH19" i="76"/>
  <c r="B62" i="76" s="1"/>
  <c r="AH18" i="76"/>
  <c r="AH17" i="76"/>
  <c r="AH16" i="76"/>
  <c r="B60" i="76" s="1"/>
  <c r="AH15" i="76"/>
  <c r="AH14" i="76"/>
  <c r="AH13" i="76"/>
  <c r="AH12" i="76"/>
  <c r="B59" i="76" s="1"/>
  <c r="AH11" i="76"/>
  <c r="AH10" i="76"/>
  <c r="B58" i="76" s="1"/>
  <c r="AH9" i="76"/>
  <c r="B57" i="76" s="1"/>
  <c r="AH8" i="76"/>
  <c r="AH7" i="76"/>
  <c r="AH6" i="76"/>
  <c r="AH5" i="76"/>
  <c r="B56" i="76" s="1"/>
  <c r="AH4" i="76"/>
  <c r="AK3" i="76"/>
  <c r="M12" i="65" l="1"/>
  <c r="N8" i="65"/>
  <c r="M4" i="65"/>
  <c r="P46" i="38"/>
  <c r="O45" i="38"/>
  <c r="N45" i="38"/>
  <c r="O44" i="38"/>
  <c r="N44" i="38"/>
  <c r="Q46" i="38"/>
  <c r="M45" i="38"/>
  <c r="M44" i="38"/>
  <c r="N5" i="24"/>
  <c r="O5" i="24"/>
  <c r="N6" i="24"/>
  <c r="O6" i="24"/>
  <c r="N7" i="24"/>
  <c r="O7" i="24"/>
  <c r="O4" i="24"/>
  <c r="N4" i="24"/>
  <c r="N17" i="60"/>
  <c r="N46" i="60"/>
  <c r="N22" i="60"/>
  <c r="O21" i="69"/>
  <c r="O22" i="69"/>
  <c r="O20" i="69"/>
  <c r="M600" i="38" l="1"/>
  <c r="Q520" i="38" l="1"/>
  <c r="Q519" i="38"/>
  <c r="P5" i="18"/>
  <c r="Q5" i="18"/>
  <c r="O462" i="38"/>
  <c r="P6" i="18"/>
  <c r="Q6" i="18"/>
  <c r="P7" i="18"/>
  <c r="Q7" i="18"/>
  <c r="M461" i="38"/>
  <c r="M460" i="38"/>
  <c r="M3" i="24"/>
  <c r="L3" i="24"/>
  <c r="L13" i="52"/>
  <c r="N290" i="38"/>
  <c r="N289" i="38"/>
  <c r="O251" i="38"/>
  <c r="P251" i="38"/>
  <c r="Q251" i="38"/>
  <c r="R251" i="38"/>
  <c r="O252" i="38"/>
  <c r="P252" i="38"/>
  <c r="Q252" i="38"/>
  <c r="R252" i="38"/>
  <c r="O253" i="38"/>
  <c r="P253" i="38"/>
  <c r="Q253" i="38"/>
  <c r="R253" i="38"/>
  <c r="O254" i="38"/>
  <c r="P254" i="38"/>
  <c r="Q254" i="38"/>
  <c r="R254" i="38"/>
  <c r="O255" i="38"/>
  <c r="P255" i="38"/>
  <c r="Q255" i="38"/>
  <c r="R255" i="38"/>
  <c r="O256" i="38"/>
  <c r="P256" i="38"/>
  <c r="Q256" i="38"/>
  <c r="R256" i="38"/>
  <c r="O257" i="38"/>
  <c r="P257" i="38"/>
  <c r="Q257" i="38"/>
  <c r="R257" i="38"/>
  <c r="O258" i="38"/>
  <c r="P258" i="38"/>
  <c r="Q258" i="38"/>
  <c r="R258" i="38"/>
  <c r="O259" i="38"/>
  <c r="P259" i="38"/>
  <c r="Q259" i="38"/>
  <c r="R259" i="38"/>
  <c r="O260" i="38"/>
  <c r="P260" i="38"/>
  <c r="Q260" i="38"/>
  <c r="R260" i="38"/>
  <c r="O261" i="38"/>
  <c r="P261" i="38"/>
  <c r="Q261" i="38"/>
  <c r="R261" i="38"/>
  <c r="O262" i="38"/>
  <c r="P262" i="38"/>
  <c r="Q262" i="38"/>
  <c r="R262" i="38"/>
  <c r="O263" i="38"/>
  <c r="P263" i="38"/>
  <c r="Q263" i="38"/>
  <c r="R263" i="38"/>
  <c r="N252" i="38"/>
  <c r="N253" i="38"/>
  <c r="N254" i="38"/>
  <c r="N255" i="38"/>
  <c r="N256" i="38"/>
  <c r="N257" i="38"/>
  <c r="N258" i="38"/>
  <c r="N259" i="38"/>
  <c r="N260" i="38"/>
  <c r="N261" i="38"/>
  <c r="N262" i="38"/>
  <c r="N263" i="38"/>
  <c r="N251" i="38"/>
  <c r="Y239" i="38"/>
  <c r="AA239" i="38"/>
  <c r="AB239" i="38"/>
  <c r="AC239" i="38"/>
  <c r="AD239" i="38"/>
  <c r="AE239" i="38"/>
  <c r="Y240" i="38"/>
  <c r="AA240" i="38"/>
  <c r="AB240" i="38"/>
  <c r="AC240" i="38"/>
  <c r="AD240" i="38"/>
  <c r="AE240" i="38"/>
  <c r="Y241" i="38"/>
  <c r="AA241" i="38"/>
  <c r="AB241" i="38"/>
  <c r="AC241" i="38"/>
  <c r="AD241" i="38"/>
  <c r="AE241" i="38"/>
  <c r="Y242" i="38"/>
  <c r="AA242" i="38"/>
  <c r="AB242" i="38"/>
  <c r="AC242" i="38"/>
  <c r="AD242" i="38"/>
  <c r="AE242" i="38"/>
  <c r="Y243" i="38"/>
  <c r="AA243" i="38"/>
  <c r="AB243" i="38"/>
  <c r="AC243" i="38"/>
  <c r="AD243" i="38"/>
  <c r="AE243" i="38"/>
  <c r="Y244" i="38"/>
  <c r="AA244" i="38"/>
  <c r="AB244" i="38"/>
  <c r="AC244" i="38"/>
  <c r="AD244" i="38"/>
  <c r="AE244" i="38"/>
  <c r="Y245" i="38"/>
  <c r="AA245" i="38"/>
  <c r="AB245" i="38"/>
  <c r="AC245" i="38"/>
  <c r="AD245" i="38"/>
  <c r="AE245" i="38"/>
  <c r="Z246" i="38"/>
  <c r="AA246" i="38"/>
  <c r="AB246" i="38"/>
  <c r="AC246" i="38"/>
  <c r="AD246" i="38"/>
  <c r="AE246" i="38"/>
  <c r="X240" i="38"/>
  <c r="X241" i="38"/>
  <c r="X242" i="38"/>
  <c r="X243" i="38"/>
  <c r="X244" i="38"/>
  <c r="X245" i="38"/>
  <c r="X246" i="38"/>
  <c r="X239" i="38"/>
  <c r="M176" i="38"/>
  <c r="M177" i="38"/>
  <c r="M178" i="38"/>
  <c r="M179" i="38"/>
  <c r="M180" i="38"/>
  <c r="M173" i="38"/>
  <c r="M174" i="38"/>
  <c r="M175" i="38"/>
  <c r="M172" i="38"/>
  <c r="L21" i="64" l="1"/>
  <c r="L20" i="64"/>
  <c r="L18" i="64"/>
  <c r="L17" i="64"/>
  <c r="N17" i="49"/>
  <c r="N16" i="49"/>
  <c r="N15" i="49"/>
  <c r="N14" i="49"/>
  <c r="N10" i="49"/>
  <c r="N11" i="49"/>
  <c r="N12" i="49"/>
  <c r="N9" i="49"/>
  <c r="Q28" i="69"/>
  <c r="L4" i="68"/>
  <c r="O196" i="68"/>
  <c r="D13" i="68"/>
  <c r="D115" i="68"/>
  <c r="N191" i="68"/>
  <c r="D241" i="68"/>
  <c r="O146" i="68"/>
  <c r="N71" i="68"/>
  <c r="M38" i="68"/>
  <c r="M40" i="68"/>
  <c r="O159" i="68"/>
  <c r="D176" i="68"/>
  <c r="O148" i="68"/>
  <c r="N106" i="68"/>
  <c r="N91" i="68"/>
  <c r="L211" i="68"/>
  <c r="L218" i="38" l="1"/>
  <c r="L209" i="38"/>
  <c r="X17" i="38" l="1"/>
  <c r="V695" i="38" l="1"/>
  <c r="W695" i="38"/>
  <c r="X695" i="38"/>
  <c r="V696" i="38"/>
  <c r="W696" i="38"/>
  <c r="X696" i="38"/>
  <c r="V697" i="38"/>
  <c r="W697" i="38"/>
  <c r="X697" i="38"/>
  <c r="V698" i="38"/>
  <c r="W698" i="38"/>
  <c r="X698" i="38"/>
  <c r="V699" i="38"/>
  <c r="W699" i="38"/>
  <c r="X699" i="38"/>
  <c r="V700" i="38"/>
  <c r="W700" i="38"/>
  <c r="X700" i="38"/>
  <c r="V701" i="38"/>
  <c r="W701" i="38"/>
  <c r="X701" i="38"/>
  <c r="V702" i="38"/>
  <c r="W702" i="38"/>
  <c r="X702" i="38"/>
  <c r="V703" i="38"/>
  <c r="W703" i="38"/>
  <c r="X703" i="38"/>
  <c r="V704" i="38"/>
  <c r="W704" i="38"/>
  <c r="X704" i="38"/>
  <c r="V705" i="38"/>
  <c r="W705" i="38"/>
  <c r="X705" i="38"/>
  <c r="V706" i="38"/>
  <c r="W706" i="38"/>
  <c r="X706" i="38"/>
  <c r="V707" i="38"/>
  <c r="W707" i="38"/>
  <c r="X707" i="38"/>
  <c r="V708" i="38"/>
  <c r="W708" i="38"/>
  <c r="X708" i="38"/>
  <c r="V709" i="38"/>
  <c r="W709" i="38"/>
  <c r="X709" i="38"/>
  <c r="V710" i="38"/>
  <c r="W710" i="38"/>
  <c r="X710" i="38"/>
  <c r="V711" i="38"/>
  <c r="W711" i="38"/>
  <c r="X711" i="38"/>
  <c r="V712" i="38"/>
  <c r="W712" i="38"/>
  <c r="X712" i="38"/>
  <c r="V713" i="38"/>
  <c r="W713" i="38"/>
  <c r="X713" i="38"/>
  <c r="V714" i="38"/>
  <c r="W714" i="38"/>
  <c r="X714" i="38"/>
  <c r="V715" i="38"/>
  <c r="W715" i="38"/>
  <c r="X715" i="38"/>
  <c r="V716" i="38"/>
  <c r="W716" i="38"/>
  <c r="X716" i="38"/>
  <c r="V717" i="38"/>
  <c r="W717" i="38"/>
  <c r="X717" i="38"/>
  <c r="I695" i="38"/>
  <c r="I696" i="38"/>
  <c r="I697" i="38"/>
  <c r="I698" i="38"/>
  <c r="I699" i="38"/>
  <c r="I700" i="38"/>
  <c r="I701" i="38"/>
  <c r="I702" i="38"/>
  <c r="I703" i="38"/>
  <c r="I704" i="38"/>
  <c r="I705" i="38"/>
  <c r="I706" i="38"/>
  <c r="I707" i="38"/>
  <c r="I708" i="38"/>
  <c r="I709" i="38"/>
  <c r="I710" i="38"/>
  <c r="I711" i="38"/>
  <c r="I712" i="38"/>
  <c r="I713" i="38"/>
  <c r="I714" i="38"/>
  <c r="I715" i="38"/>
  <c r="I716" i="38"/>
  <c r="I717" i="38"/>
  <c r="AE694" i="38"/>
  <c r="AD694" i="38"/>
  <c r="AC694" i="38"/>
  <c r="AB694" i="38"/>
  <c r="AA694" i="38"/>
  <c r="Y694" i="38"/>
  <c r="X694" i="38"/>
  <c r="V694" i="38"/>
  <c r="Z694" i="38"/>
  <c r="AH694" i="38"/>
  <c r="I694" i="38"/>
  <c r="AE693" i="38"/>
  <c r="AD693" i="38"/>
  <c r="AC693" i="38"/>
  <c r="AB693" i="38"/>
  <c r="AA693" i="38"/>
  <c r="Y693" i="38"/>
  <c r="X693" i="38"/>
  <c r="V693" i="38"/>
  <c r="Z693" i="38"/>
  <c r="AH693" i="38"/>
  <c r="I693" i="38"/>
  <c r="I692" i="38" l="1"/>
  <c r="Y692" i="38"/>
  <c r="AA692" i="38"/>
  <c r="X692" i="38"/>
  <c r="AD692" i="38"/>
  <c r="V692" i="38"/>
  <c r="AB692" i="38"/>
  <c r="AC692" i="38"/>
  <c r="AE692" i="38"/>
  <c r="AF694" i="38"/>
  <c r="Z692" i="38"/>
  <c r="W693" i="38"/>
  <c r="W694" i="38"/>
  <c r="AI694" i="38" s="1"/>
  <c r="AF693" i="38"/>
  <c r="AI693" i="38" l="1"/>
  <c r="W692" i="38"/>
  <c r="AF692" i="38"/>
  <c r="I26" i="71" l="1"/>
  <c r="I27" i="71"/>
  <c r="AG27" i="71"/>
  <c r="AF27" i="71"/>
  <c r="AE27" i="71"/>
  <c r="AD27" i="71"/>
  <c r="AC27" i="71"/>
  <c r="AB27" i="71"/>
  <c r="Z27" i="71"/>
  <c r="X27" i="71"/>
  <c r="P27" i="71"/>
  <c r="AA27" i="71" s="1"/>
  <c r="L27" i="71"/>
  <c r="AK27" i="71" s="1"/>
  <c r="AG26" i="71"/>
  <c r="AF26" i="71"/>
  <c r="AE26" i="71"/>
  <c r="AD26" i="71"/>
  <c r="AC26" i="71"/>
  <c r="AB26" i="71"/>
  <c r="Z26" i="71"/>
  <c r="X26" i="71"/>
  <c r="P26" i="71"/>
  <c r="AA26" i="71" s="1"/>
  <c r="L26" i="71"/>
  <c r="AK26" i="71" s="1"/>
  <c r="AH27" i="71" l="1"/>
  <c r="Y27" i="71"/>
  <c r="AL27" i="71" s="1"/>
  <c r="AH26" i="71"/>
  <c r="Y26" i="71"/>
  <c r="AL26" i="71" s="1"/>
  <c r="M86" i="72" l="1"/>
  <c r="AG25" i="71"/>
  <c r="AF25" i="71"/>
  <c r="L86" i="72" s="1"/>
  <c r="AE25" i="71"/>
  <c r="K86" i="72" s="1"/>
  <c r="AD25" i="71"/>
  <c r="J86" i="72" s="1"/>
  <c r="AC25" i="71"/>
  <c r="I86" i="72" s="1"/>
  <c r="AB25" i="71"/>
  <c r="H86" i="72" s="1"/>
  <c r="Z25" i="71"/>
  <c r="F86" i="72" s="1"/>
  <c r="X25" i="71"/>
  <c r="P25" i="71"/>
  <c r="AA25" i="71" s="1"/>
  <c r="G86" i="72" s="1"/>
  <c r="L25" i="71"/>
  <c r="I25" i="71"/>
  <c r="AK25" i="71" l="1"/>
  <c r="N86" i="72"/>
  <c r="AH25" i="71"/>
  <c r="Y25" i="71"/>
  <c r="AL25" i="71" s="1"/>
  <c r="J29" i="75" l="1"/>
  <c r="M13" i="46" l="1"/>
  <c r="M3" i="46"/>
  <c r="M23" i="61"/>
  <c r="N24" i="61"/>
  <c r="N22" i="61"/>
  <c r="N209" i="38"/>
  <c r="O209" i="38"/>
  <c r="P209" i="38"/>
  <c r="N210" i="38"/>
  <c r="O210" i="38"/>
  <c r="P210" i="38"/>
  <c r="N211" i="38"/>
  <c r="O211" i="38"/>
  <c r="P211" i="38"/>
  <c r="N212" i="38"/>
  <c r="O212" i="38"/>
  <c r="P212" i="38"/>
  <c r="N213" i="38"/>
  <c r="O213" i="38"/>
  <c r="P213" i="38"/>
  <c r="N214" i="38"/>
  <c r="O214" i="38"/>
  <c r="P214" i="38"/>
  <c r="N215" i="38"/>
  <c r="O215" i="38"/>
  <c r="P215" i="38"/>
  <c r="N216" i="38"/>
  <c r="P216" i="38"/>
  <c r="N217" i="38"/>
  <c r="O217" i="38"/>
  <c r="P217" i="38"/>
  <c r="N218" i="38"/>
  <c r="O218" i="38"/>
  <c r="P218" i="38"/>
  <c r="N219" i="38"/>
  <c r="O219" i="38"/>
  <c r="P219" i="38"/>
  <c r="N220" i="38"/>
  <c r="O220" i="38"/>
  <c r="P220" i="38"/>
  <c r="N221" i="38"/>
  <c r="O221" i="38"/>
  <c r="P221" i="38"/>
  <c r="N222" i="38"/>
  <c r="O222" i="38"/>
  <c r="P222" i="38"/>
  <c r="N223" i="38"/>
  <c r="O223" i="38"/>
  <c r="P223" i="38"/>
  <c r="N224" i="38"/>
  <c r="O224" i="38"/>
  <c r="P224" i="38"/>
  <c r="N225" i="38"/>
  <c r="O225" i="38"/>
  <c r="P225" i="38"/>
  <c r="N226" i="38"/>
  <c r="O226" i="38"/>
  <c r="P226" i="38"/>
  <c r="N227" i="38"/>
  <c r="O227" i="38"/>
  <c r="P227" i="38"/>
  <c r="N228" i="38"/>
  <c r="O228" i="38"/>
  <c r="P228" i="38"/>
  <c r="N229" i="38"/>
  <c r="O229" i="38"/>
  <c r="P229" i="38"/>
  <c r="N230" i="38"/>
  <c r="O230" i="38"/>
  <c r="P230" i="38"/>
  <c r="N231" i="38"/>
  <c r="O231" i="38"/>
  <c r="P231" i="38"/>
  <c r="N232" i="38"/>
  <c r="O232" i="38"/>
  <c r="P232" i="38"/>
  <c r="N233" i="38"/>
  <c r="O233" i="38"/>
  <c r="P233" i="38"/>
  <c r="N234" i="38"/>
  <c r="O234" i="38"/>
  <c r="P234" i="38"/>
  <c r="N235" i="38"/>
  <c r="O235" i="38"/>
  <c r="P235" i="38"/>
  <c r="N236" i="38"/>
  <c r="O236" i="38"/>
  <c r="P236" i="38"/>
  <c r="N237" i="38"/>
  <c r="O237" i="38"/>
  <c r="P237" i="38"/>
  <c r="M210" i="38"/>
  <c r="M211" i="38"/>
  <c r="M212" i="38"/>
  <c r="M213" i="38"/>
  <c r="M214" i="38"/>
  <c r="M215" i="38"/>
  <c r="M216" i="38"/>
  <c r="M217" i="38"/>
  <c r="M218" i="38"/>
  <c r="M219" i="38"/>
  <c r="M220" i="38"/>
  <c r="M221" i="38"/>
  <c r="M222" i="38"/>
  <c r="M223" i="38"/>
  <c r="M224" i="38"/>
  <c r="M225" i="38"/>
  <c r="M226" i="38"/>
  <c r="M227" i="38"/>
  <c r="M228" i="38"/>
  <c r="M229" i="38"/>
  <c r="M230" i="38"/>
  <c r="M231" i="38"/>
  <c r="M232" i="38"/>
  <c r="M233" i="38"/>
  <c r="M234" i="38"/>
  <c r="M235" i="38"/>
  <c r="M236" i="38"/>
  <c r="M237" i="38"/>
  <c r="M209" i="38"/>
  <c r="M31" i="61" l="1"/>
  <c r="N27" i="61"/>
  <c r="M26" i="61"/>
  <c r="O30" i="61"/>
  <c r="O216" i="38" s="1"/>
  <c r="L71" i="72" l="1"/>
  <c r="M71" i="72"/>
  <c r="N65" i="72"/>
  <c r="F71" i="72"/>
  <c r="N69" i="72" l="1"/>
  <c r="N68" i="72"/>
  <c r="N67" i="72"/>
  <c r="N66" i="72"/>
  <c r="I71" i="72" l="1"/>
  <c r="K71" i="72"/>
  <c r="J71" i="72"/>
  <c r="H71" i="72"/>
  <c r="G71" i="72" l="1"/>
  <c r="AF112" i="38" l="1"/>
  <c r="K635" i="38"/>
  <c r="Q8" i="71"/>
  <c r="Z21" i="71" l="1"/>
  <c r="AB21" i="71"/>
  <c r="AC21" i="71"/>
  <c r="AD21" i="71"/>
  <c r="AE21" i="71"/>
  <c r="AF21" i="71"/>
  <c r="AG21" i="71"/>
  <c r="X23" i="71"/>
  <c r="Z23" i="71"/>
  <c r="AA23" i="71"/>
  <c r="AB23" i="71"/>
  <c r="AC23" i="71"/>
  <c r="AD23" i="71"/>
  <c r="AE23" i="71"/>
  <c r="AF23" i="71"/>
  <c r="AG23" i="71"/>
  <c r="X24" i="71"/>
  <c r="Z24" i="71"/>
  <c r="AA24" i="71"/>
  <c r="AB24" i="71"/>
  <c r="AC24" i="71"/>
  <c r="AD24" i="71"/>
  <c r="AE24" i="71"/>
  <c r="AF24" i="71"/>
  <c r="AG24" i="71"/>
  <c r="Z22" i="71"/>
  <c r="AB22" i="71"/>
  <c r="AC22" i="71"/>
  <c r="AD22" i="71"/>
  <c r="AE22" i="71"/>
  <c r="AF22" i="71"/>
  <c r="AG22" i="71"/>
  <c r="AA28" i="71"/>
  <c r="G87" i="72" s="1"/>
  <c r="AB28" i="71"/>
  <c r="H87" i="72" s="1"/>
  <c r="AC28" i="71"/>
  <c r="I87" i="72" s="1"/>
  <c r="AD28" i="71"/>
  <c r="J87" i="72" s="1"/>
  <c r="AE28" i="71"/>
  <c r="K87" i="72" s="1"/>
  <c r="AF28" i="71"/>
  <c r="L87" i="72" s="1"/>
  <c r="AG28" i="71"/>
  <c r="M87" i="72" s="1"/>
  <c r="X29" i="71"/>
  <c r="AA29" i="71"/>
  <c r="G88" i="72" s="1"/>
  <c r="AB29" i="71"/>
  <c r="H88" i="72" s="1"/>
  <c r="AC29" i="71"/>
  <c r="I88" i="72" s="1"/>
  <c r="AD29" i="71"/>
  <c r="J88" i="72" s="1"/>
  <c r="AE29" i="71"/>
  <c r="K88" i="72" s="1"/>
  <c r="AF29" i="71"/>
  <c r="L88" i="72" s="1"/>
  <c r="AG29" i="71"/>
  <c r="M88" i="72" s="1"/>
  <c r="X30" i="71"/>
  <c r="AA30" i="71"/>
  <c r="G89" i="72" s="1"/>
  <c r="AB30" i="71"/>
  <c r="H89" i="72" s="1"/>
  <c r="AC30" i="71"/>
  <c r="I89" i="72" s="1"/>
  <c r="AD30" i="71"/>
  <c r="J89" i="72" s="1"/>
  <c r="AE30" i="71"/>
  <c r="K89" i="72" s="1"/>
  <c r="AF30" i="71"/>
  <c r="L89" i="72" s="1"/>
  <c r="AG30" i="71"/>
  <c r="M89" i="72" s="1"/>
  <c r="Z31" i="71"/>
  <c r="F90" i="72" s="1"/>
  <c r="AB31" i="71"/>
  <c r="H90" i="72" s="1"/>
  <c r="AC31" i="71"/>
  <c r="I90" i="72" s="1"/>
  <c r="AD31" i="71"/>
  <c r="J90" i="72" s="1"/>
  <c r="AE31" i="71"/>
  <c r="K90" i="72" s="1"/>
  <c r="AF31" i="71"/>
  <c r="L90" i="72" s="1"/>
  <c r="AG31" i="71"/>
  <c r="M90" i="72" s="1"/>
  <c r="Z32" i="71"/>
  <c r="F91" i="72" s="1"/>
  <c r="AB32" i="71"/>
  <c r="H91" i="72" s="1"/>
  <c r="AC32" i="71"/>
  <c r="I91" i="72" s="1"/>
  <c r="AD32" i="71"/>
  <c r="J91" i="72" s="1"/>
  <c r="AE32" i="71"/>
  <c r="K91" i="72" s="1"/>
  <c r="AF32" i="71"/>
  <c r="L91" i="72" s="1"/>
  <c r="AG32" i="71"/>
  <c r="M91" i="72" s="1"/>
  <c r="X33" i="71"/>
  <c r="Z33" i="71"/>
  <c r="F92" i="72" s="1"/>
  <c r="AB33" i="71"/>
  <c r="H92" i="72" s="1"/>
  <c r="AC33" i="71"/>
  <c r="I92" i="72" s="1"/>
  <c r="AD33" i="71"/>
  <c r="J92" i="72" s="1"/>
  <c r="AE33" i="71"/>
  <c r="K92" i="72" s="1"/>
  <c r="AF33" i="71"/>
  <c r="L92" i="72" s="1"/>
  <c r="AG33" i="71"/>
  <c r="M92" i="72" s="1"/>
  <c r="P33" i="71"/>
  <c r="AA33" i="71" s="1"/>
  <c r="G92" i="72" s="1"/>
  <c r="K28" i="71"/>
  <c r="L28" i="71" s="1"/>
  <c r="Y28" i="71" s="1"/>
  <c r="K32" i="71"/>
  <c r="L32" i="71" s="1"/>
  <c r="Y32" i="71" s="1"/>
  <c r="K31" i="71"/>
  <c r="L31" i="71" s="1"/>
  <c r="L29" i="71"/>
  <c r="L30" i="71"/>
  <c r="Y30" i="71" s="1"/>
  <c r="L33" i="71"/>
  <c r="Y33" i="71" s="1"/>
  <c r="I22" i="71"/>
  <c r="I28" i="71"/>
  <c r="I29" i="71"/>
  <c r="I30" i="71"/>
  <c r="I31" i="71"/>
  <c r="I32" i="71"/>
  <c r="I33" i="71"/>
  <c r="M85" i="72" l="1"/>
  <c r="L85" i="72"/>
  <c r="K85" i="72"/>
  <c r="J85" i="72"/>
  <c r="N92" i="72"/>
  <c r="I85" i="72"/>
  <c r="H85" i="72"/>
  <c r="F85" i="72"/>
  <c r="AH23" i="71"/>
  <c r="AH24" i="71"/>
  <c r="AH33" i="71"/>
  <c r="O28" i="71"/>
  <c r="Z28" i="71" s="1"/>
  <c r="F87" i="72" s="1"/>
  <c r="N87" i="72" s="1"/>
  <c r="P32" i="71"/>
  <c r="AA32" i="71" s="1"/>
  <c r="X28" i="71"/>
  <c r="X32" i="71"/>
  <c r="AK33" i="71"/>
  <c r="O30" i="71"/>
  <c r="Z30" i="71" s="1"/>
  <c r="F89" i="72" s="1"/>
  <c r="N89" i="72" s="1"/>
  <c r="X31" i="71"/>
  <c r="O29" i="71"/>
  <c r="Z29" i="71" s="1"/>
  <c r="AL33" i="71"/>
  <c r="Y31" i="71"/>
  <c r="Y29" i="71"/>
  <c r="P31" i="71"/>
  <c r="AA31" i="71" s="1"/>
  <c r="K21" i="71"/>
  <c r="X21" i="71" s="1"/>
  <c r="K22" i="71"/>
  <c r="AL32" i="71" l="1"/>
  <c r="G91" i="72"/>
  <c r="N91" i="72" s="1"/>
  <c r="AH29" i="71"/>
  <c r="F88" i="72"/>
  <c r="N88" i="72" s="1"/>
  <c r="AH31" i="71"/>
  <c r="G90" i="72"/>
  <c r="N90" i="72" s="1"/>
  <c r="AL28" i="71"/>
  <c r="AH28" i="71"/>
  <c r="AH32" i="71"/>
  <c r="AL30" i="71"/>
  <c r="AH30" i="71"/>
  <c r="AL29" i="71"/>
  <c r="AK28" i="71"/>
  <c r="AK32" i="71"/>
  <c r="AK30" i="71"/>
  <c r="L22" i="71"/>
  <c r="X22" i="71"/>
  <c r="AL31" i="71"/>
  <c r="AK29" i="71"/>
  <c r="AK31" i="71"/>
  <c r="L24" i="71"/>
  <c r="L21" i="71"/>
  <c r="L23" i="71"/>
  <c r="I21" i="71"/>
  <c r="I23" i="71"/>
  <c r="I24" i="71"/>
  <c r="Y23" i="71" l="1"/>
  <c r="AL23" i="71" s="1"/>
  <c r="AK23" i="71"/>
  <c r="P21" i="71"/>
  <c r="AA21" i="71" s="1"/>
  <c r="Y21" i="71"/>
  <c r="Y24" i="71"/>
  <c r="AL24" i="71" s="1"/>
  <c r="AK24" i="71"/>
  <c r="P22" i="71"/>
  <c r="AA22" i="71" s="1"/>
  <c r="AH22" i="71" s="1"/>
  <c r="Y22" i="71"/>
  <c r="AG20" i="71"/>
  <c r="AF20" i="71"/>
  <c r="AE20" i="71"/>
  <c r="AD20" i="71"/>
  <c r="AC20" i="71"/>
  <c r="AB20" i="71"/>
  <c r="AA20" i="71"/>
  <c r="Z20" i="71"/>
  <c r="K20" i="71"/>
  <c r="X20" i="71" s="1"/>
  <c r="I20" i="71"/>
  <c r="AH20" i="71" l="1"/>
  <c r="AH21" i="71"/>
  <c r="G85" i="72"/>
  <c r="N85" i="72" s="1"/>
  <c r="AL21" i="71"/>
  <c r="AL22" i="71"/>
  <c r="AK22" i="71"/>
  <c r="AK21" i="71"/>
  <c r="L20" i="71"/>
  <c r="Y20" i="71" s="1"/>
  <c r="AL20" i="71" s="1"/>
  <c r="AG19" i="71"/>
  <c r="M84" i="72" s="1"/>
  <c r="AF19" i="71"/>
  <c r="L84" i="72" s="1"/>
  <c r="AD19" i="71"/>
  <c r="J84" i="72" s="1"/>
  <c r="AC19" i="71"/>
  <c r="I84" i="72" s="1"/>
  <c r="AB19" i="71"/>
  <c r="H84" i="72" s="1"/>
  <c r="AA19" i="71"/>
  <c r="G84" i="72" s="1"/>
  <c r="Z19" i="71"/>
  <c r="F84" i="72" s="1"/>
  <c r="X19" i="71"/>
  <c r="AE19" i="71"/>
  <c r="K84" i="72" s="1"/>
  <c r="L19" i="71"/>
  <c r="I19" i="71"/>
  <c r="N84" i="72" l="1"/>
  <c r="AH19" i="71"/>
  <c r="AK20" i="71"/>
  <c r="AK19" i="71"/>
  <c r="Y19" i="71"/>
  <c r="AL19" i="71" s="1"/>
  <c r="AG18" i="71" l="1"/>
  <c r="M83" i="72" s="1"/>
  <c r="AF18" i="71"/>
  <c r="L83" i="72" s="1"/>
  <c r="AD18" i="71"/>
  <c r="J83" i="72" s="1"/>
  <c r="AC18" i="71"/>
  <c r="I83" i="72" s="1"/>
  <c r="AB18" i="71"/>
  <c r="H83" i="72" s="1"/>
  <c r="AA18" i="71"/>
  <c r="G83" i="72" s="1"/>
  <c r="Z18" i="71"/>
  <c r="X18" i="71"/>
  <c r="T18" i="71"/>
  <c r="AE18" i="71" s="1"/>
  <c r="K83" i="72" s="1"/>
  <c r="L18" i="71"/>
  <c r="Y18" i="71" s="1"/>
  <c r="I18" i="71"/>
  <c r="AG17" i="71"/>
  <c r="M82" i="72" s="1"/>
  <c r="AF17" i="71"/>
  <c r="L82" i="72" s="1"/>
  <c r="AE17" i="71"/>
  <c r="K82" i="72" s="1"/>
  <c r="AD17" i="71"/>
  <c r="J82" i="72" s="1"/>
  <c r="AC17" i="71"/>
  <c r="I82" i="72" s="1"/>
  <c r="AB17" i="71"/>
  <c r="H82" i="72" s="1"/>
  <c r="AA17" i="71"/>
  <c r="G82" i="72" s="1"/>
  <c r="X17" i="71"/>
  <c r="O17" i="71"/>
  <c r="Z17" i="71" s="1"/>
  <c r="F82" i="72" s="1"/>
  <c r="L17" i="71"/>
  <c r="I17" i="71"/>
  <c r="AG16" i="71"/>
  <c r="M81" i="72" s="1"/>
  <c r="AF16" i="71"/>
  <c r="L81" i="72" s="1"/>
  <c r="AE16" i="71"/>
  <c r="K81" i="72" s="1"/>
  <c r="AD16" i="71"/>
  <c r="J81" i="72" s="1"/>
  <c r="AC16" i="71"/>
  <c r="I81" i="72" s="1"/>
  <c r="AA16" i="71"/>
  <c r="G81" i="72" s="1"/>
  <c r="Z16" i="71"/>
  <c r="F81" i="72" s="1"/>
  <c r="X16" i="71"/>
  <c r="Q16" i="71"/>
  <c r="AB16" i="71" s="1"/>
  <c r="H81" i="72" s="1"/>
  <c r="L16" i="71"/>
  <c r="Y16" i="71" s="1"/>
  <c r="I16" i="71"/>
  <c r="AG15" i="71"/>
  <c r="M80" i="72" s="1"/>
  <c r="AF15" i="71"/>
  <c r="L80" i="72" s="1"/>
  <c r="AE15" i="71"/>
  <c r="K80" i="72" s="1"/>
  <c r="AD15" i="71"/>
  <c r="J80" i="72" s="1"/>
  <c r="AC15" i="71"/>
  <c r="I80" i="72" s="1"/>
  <c r="AB15" i="71"/>
  <c r="H80" i="72" s="1"/>
  <c r="AA15" i="71"/>
  <c r="G80" i="72" s="1"/>
  <c r="Z15" i="71"/>
  <c r="F80" i="72" s="1"/>
  <c r="X15" i="71"/>
  <c r="L15" i="71"/>
  <c r="AK15" i="71" s="1"/>
  <c r="I15" i="71"/>
  <c r="AG14" i="71"/>
  <c r="M79" i="72" s="1"/>
  <c r="AF14" i="71"/>
  <c r="L79" i="72" s="1"/>
  <c r="AE14" i="71"/>
  <c r="K79" i="72" s="1"/>
  <c r="AD14" i="71"/>
  <c r="J79" i="72" s="1"/>
  <c r="AC14" i="71"/>
  <c r="I79" i="72" s="1"/>
  <c r="AB14" i="71"/>
  <c r="H79" i="72" s="1"/>
  <c r="AA14" i="71"/>
  <c r="G79" i="72" s="1"/>
  <c r="X14" i="71"/>
  <c r="O14" i="71"/>
  <c r="Z14" i="71" s="1"/>
  <c r="F79" i="72" s="1"/>
  <c r="L14" i="71"/>
  <c r="I14" i="71"/>
  <c r="AG13" i="71"/>
  <c r="M78" i="72" s="1"/>
  <c r="AF13" i="71"/>
  <c r="L78" i="72" s="1"/>
  <c r="AE13" i="71"/>
  <c r="K78" i="72" s="1"/>
  <c r="AD13" i="71"/>
  <c r="J78" i="72" s="1"/>
  <c r="AC13" i="71"/>
  <c r="I78" i="72" s="1"/>
  <c r="AA13" i="71"/>
  <c r="G78" i="72" s="1"/>
  <c r="Z13" i="71"/>
  <c r="F78" i="72" s="1"/>
  <c r="X13" i="71"/>
  <c r="Q13" i="71"/>
  <c r="AB13" i="71" s="1"/>
  <c r="H78" i="72" s="1"/>
  <c r="L13" i="71"/>
  <c r="Y13" i="71" s="1"/>
  <c r="I13" i="71"/>
  <c r="AG12" i="71"/>
  <c r="M77" i="72" s="1"/>
  <c r="AF12" i="71"/>
  <c r="L77" i="72" s="1"/>
  <c r="AE12" i="71"/>
  <c r="K77" i="72" s="1"/>
  <c r="AD12" i="71"/>
  <c r="J77" i="72" s="1"/>
  <c r="AB12" i="71"/>
  <c r="H77" i="72" s="1"/>
  <c r="AA12" i="71"/>
  <c r="G77" i="72" s="1"/>
  <c r="Z12" i="71"/>
  <c r="F77" i="72" s="1"/>
  <c r="X12" i="71"/>
  <c r="R12" i="71"/>
  <c r="AC12" i="71" s="1"/>
  <c r="I77" i="72" s="1"/>
  <c r="L12" i="71"/>
  <c r="Y12" i="71" s="1"/>
  <c r="I12" i="71"/>
  <c r="AG11" i="71"/>
  <c r="M76" i="72" s="1"/>
  <c r="AF11" i="71"/>
  <c r="L76" i="72" s="1"/>
  <c r="AE11" i="71"/>
  <c r="K76" i="72" s="1"/>
  <c r="AD11" i="71"/>
  <c r="J76" i="72" s="1"/>
  <c r="AC11" i="71"/>
  <c r="I76" i="72" s="1"/>
  <c r="AB11" i="71"/>
  <c r="H76" i="72" s="1"/>
  <c r="AA11" i="71"/>
  <c r="G76" i="72" s="1"/>
  <c r="X11" i="71"/>
  <c r="L11" i="71"/>
  <c r="Y11" i="71" s="1"/>
  <c r="I11" i="71"/>
  <c r="AG10" i="71"/>
  <c r="M75" i="72" s="1"/>
  <c r="AF10" i="71"/>
  <c r="L75" i="72" s="1"/>
  <c r="AE10" i="71"/>
  <c r="K75" i="72" s="1"/>
  <c r="AD10" i="71"/>
  <c r="J75" i="72" s="1"/>
  <c r="AB10" i="71"/>
  <c r="H75" i="72" s="1"/>
  <c r="AA10" i="71"/>
  <c r="G75" i="72" s="1"/>
  <c r="Z10" i="71"/>
  <c r="X10" i="71"/>
  <c r="R10" i="71"/>
  <c r="AC10" i="71" s="1"/>
  <c r="I75" i="72" s="1"/>
  <c r="L10" i="71"/>
  <c r="Y10" i="71" s="1"/>
  <c r="I10" i="71"/>
  <c r="AG9" i="71"/>
  <c r="M74" i="72" s="1"/>
  <c r="AF9" i="71"/>
  <c r="L74" i="72" s="1"/>
  <c r="AE9" i="71"/>
  <c r="K74" i="72" s="1"/>
  <c r="AD9" i="71"/>
  <c r="J74" i="72" s="1"/>
  <c r="AC9" i="71"/>
  <c r="I74" i="72" s="1"/>
  <c r="AA9" i="71"/>
  <c r="G74" i="72" s="1"/>
  <c r="Z9" i="71"/>
  <c r="F74" i="72" s="1"/>
  <c r="X9" i="71"/>
  <c r="Q9" i="71"/>
  <c r="L9" i="71"/>
  <c r="Y9" i="71" s="1"/>
  <c r="I9" i="71"/>
  <c r="AG8" i="71"/>
  <c r="M73" i="72" s="1"/>
  <c r="AF8" i="71"/>
  <c r="L73" i="72" s="1"/>
  <c r="AE8" i="71"/>
  <c r="K73" i="72" s="1"/>
  <c r="AD8" i="71"/>
  <c r="J73" i="72" s="1"/>
  <c r="AC8" i="71"/>
  <c r="I73" i="72" s="1"/>
  <c r="AB8" i="71"/>
  <c r="H73" i="72" s="1"/>
  <c r="AA8" i="71"/>
  <c r="G73" i="72" s="1"/>
  <c r="X8" i="71"/>
  <c r="Z8" i="71"/>
  <c r="F73" i="72" s="1"/>
  <c r="L8" i="71"/>
  <c r="Y8" i="71" s="1"/>
  <c r="I8" i="71"/>
  <c r="AG7" i="71"/>
  <c r="M72" i="72" s="1"/>
  <c r="AF7" i="71"/>
  <c r="L72" i="72" s="1"/>
  <c r="AE7" i="71"/>
  <c r="K72" i="72" s="1"/>
  <c r="AD7" i="71"/>
  <c r="J72" i="72" s="1"/>
  <c r="AC7" i="71"/>
  <c r="I72" i="72" s="1"/>
  <c r="AA7" i="71"/>
  <c r="G72" i="72" s="1"/>
  <c r="Z7" i="71"/>
  <c r="F72" i="72" s="1"/>
  <c r="X7" i="71"/>
  <c r="Q7" i="71"/>
  <c r="L7" i="71"/>
  <c r="Y7" i="71" s="1"/>
  <c r="I7" i="71"/>
  <c r="N79" i="72" l="1"/>
  <c r="N81" i="72"/>
  <c r="J94" i="72"/>
  <c r="N82" i="72"/>
  <c r="AH18" i="71"/>
  <c r="F83" i="72"/>
  <c r="N83" i="72" s="1"/>
  <c r="N73" i="72"/>
  <c r="AH10" i="71"/>
  <c r="F75" i="72"/>
  <c r="N75" i="72" s="1"/>
  <c r="I6" i="71"/>
  <c r="K94" i="72"/>
  <c r="L94" i="72"/>
  <c r="G94" i="72"/>
  <c r="N78" i="72"/>
  <c r="I94" i="72"/>
  <c r="M94" i="72"/>
  <c r="N77" i="72"/>
  <c r="N80" i="72"/>
  <c r="AH13" i="71"/>
  <c r="AD6" i="71"/>
  <c r="AH14" i="71"/>
  <c r="AH16" i="71"/>
  <c r="AE6" i="71"/>
  <c r="AH17" i="71"/>
  <c r="AF6" i="71"/>
  <c r="AG6" i="71"/>
  <c r="AH8" i="71"/>
  <c r="AH12" i="71"/>
  <c r="AH15" i="71"/>
  <c r="X6" i="71"/>
  <c r="AA6" i="71"/>
  <c r="AC6" i="71"/>
  <c r="AK14" i="71"/>
  <c r="Y15" i="71"/>
  <c r="AK9" i="71"/>
  <c r="AK10" i="71"/>
  <c r="AK7" i="71"/>
  <c r="AB9" i="71"/>
  <c r="AB7" i="71"/>
  <c r="Y14" i="71"/>
  <c r="AK12" i="71"/>
  <c r="AK16" i="71"/>
  <c r="AL18" i="71"/>
  <c r="AK13" i="71"/>
  <c r="AK18" i="71"/>
  <c r="AL8" i="71"/>
  <c r="AL10" i="71"/>
  <c r="AL12" i="71"/>
  <c r="AK8" i="71"/>
  <c r="AL13" i="71"/>
  <c r="AK17" i="71"/>
  <c r="Y17" i="71"/>
  <c r="AK11" i="71"/>
  <c r="Z11" i="71"/>
  <c r="F76" i="72" s="1"/>
  <c r="N76" i="72" s="1"/>
  <c r="AL16" i="71"/>
  <c r="AH9" i="71" l="1"/>
  <c r="H74" i="72"/>
  <c r="N74" i="72" s="1"/>
  <c r="AH7" i="71"/>
  <c r="H72" i="72"/>
  <c r="F94" i="72"/>
  <c r="Z6" i="71"/>
  <c r="AH11" i="71"/>
  <c r="AB6" i="71"/>
  <c r="Y6" i="71"/>
  <c r="AL9" i="71"/>
  <c r="AL15" i="71"/>
  <c r="AL7" i="71"/>
  <c r="AL14" i="71"/>
  <c r="AL17" i="71"/>
  <c r="AL11" i="71"/>
  <c r="AH6" i="71" l="1"/>
  <c r="H94" i="72"/>
  <c r="N72" i="72"/>
  <c r="N94" i="72" s="1"/>
  <c r="W63" i="69"/>
  <c r="Y63" i="69"/>
  <c r="AA63" i="69"/>
  <c r="AB63" i="69"/>
  <c r="AC63" i="69"/>
  <c r="AD63" i="69"/>
  <c r="AE63" i="69"/>
  <c r="AF63" i="69"/>
  <c r="W64" i="69"/>
  <c r="Y64" i="69"/>
  <c r="AA64" i="69"/>
  <c r="AB64" i="69"/>
  <c r="AC64" i="69"/>
  <c r="AD64" i="69"/>
  <c r="AE64" i="69"/>
  <c r="AF64" i="69"/>
  <c r="W65" i="69"/>
  <c r="Y65" i="69"/>
  <c r="AA65" i="69"/>
  <c r="AB65" i="69"/>
  <c r="AC65" i="69"/>
  <c r="AD65" i="69"/>
  <c r="AE65" i="69"/>
  <c r="AF65" i="69"/>
  <c r="W66" i="69"/>
  <c r="Y66" i="69"/>
  <c r="AA66" i="69"/>
  <c r="AB66" i="69"/>
  <c r="AC66" i="69"/>
  <c r="AD66" i="69"/>
  <c r="AE66" i="69"/>
  <c r="AF66" i="69"/>
  <c r="L63" i="69"/>
  <c r="O63" i="69" s="1"/>
  <c r="Z63" i="69" s="1"/>
  <c r="L64" i="69"/>
  <c r="O64" i="69" s="1"/>
  <c r="Z64" i="69" s="1"/>
  <c r="L65" i="69"/>
  <c r="O65" i="69" s="1"/>
  <c r="Z65" i="69" s="1"/>
  <c r="L66" i="69"/>
  <c r="O66" i="69" s="1"/>
  <c r="Z66" i="69" s="1"/>
  <c r="L67" i="69"/>
  <c r="O67" i="69" s="1"/>
  <c r="I63" i="69"/>
  <c r="I64" i="69"/>
  <c r="I65" i="69"/>
  <c r="I66" i="69"/>
  <c r="AG65" i="69" l="1"/>
  <c r="AG63" i="69"/>
  <c r="AG66" i="69"/>
  <c r="AG64" i="69"/>
  <c r="AI65" i="69"/>
  <c r="X64" i="69"/>
  <c r="AJ64" i="69" s="1"/>
  <c r="AI63" i="69"/>
  <c r="X66" i="69"/>
  <c r="AJ66" i="69" s="1"/>
  <c r="X65" i="69"/>
  <c r="AJ65" i="69" s="1"/>
  <c r="X63" i="69"/>
  <c r="AJ63" i="69" s="1"/>
  <c r="AI66" i="69"/>
  <c r="AI64" i="69"/>
  <c r="AF69" i="69"/>
  <c r="AE69" i="69"/>
  <c r="AD69" i="69"/>
  <c r="AC69" i="69"/>
  <c r="AB69" i="69"/>
  <c r="AA69" i="69"/>
  <c r="W69" i="69"/>
  <c r="Y69" i="69"/>
  <c r="L69" i="69"/>
  <c r="O69" i="69" s="1"/>
  <c r="Z69" i="69" s="1"/>
  <c r="I69" i="69"/>
  <c r="AF68" i="69"/>
  <c r="AE68" i="69"/>
  <c r="AD68" i="69"/>
  <c r="AC68" i="69"/>
  <c r="AB68" i="69"/>
  <c r="AA68" i="69"/>
  <c r="W68" i="69"/>
  <c r="Y68" i="69"/>
  <c r="L68" i="69"/>
  <c r="O68" i="69" s="1"/>
  <c r="Z68" i="69" s="1"/>
  <c r="I68" i="69"/>
  <c r="AF67" i="69"/>
  <c r="AE67" i="69"/>
  <c r="AD67" i="69"/>
  <c r="AC67" i="69"/>
  <c r="AB67" i="69"/>
  <c r="AA67" i="69"/>
  <c r="Z67" i="69"/>
  <c r="W67" i="69"/>
  <c r="Y67" i="69"/>
  <c r="I67" i="69"/>
  <c r="AF62" i="69"/>
  <c r="AE62" i="69"/>
  <c r="AD62" i="69"/>
  <c r="AC62" i="69"/>
  <c r="AB62" i="69"/>
  <c r="AA62" i="69"/>
  <c r="W62" i="69"/>
  <c r="Y62" i="69"/>
  <c r="L62" i="69"/>
  <c r="O62" i="69" s="1"/>
  <c r="Z62" i="69" s="1"/>
  <c r="I62" i="69"/>
  <c r="AG68" i="69" l="1"/>
  <c r="AG62" i="69"/>
  <c r="AG69" i="69"/>
  <c r="AG67" i="69"/>
  <c r="I61" i="69"/>
  <c r="W61" i="69"/>
  <c r="AE61" i="69"/>
  <c r="AA61" i="69"/>
  <c r="AF61" i="69"/>
  <c r="AD61" i="69"/>
  <c r="AC61" i="69"/>
  <c r="Z61" i="69"/>
  <c r="AB61" i="69"/>
  <c r="AI62" i="69"/>
  <c r="AI67" i="69"/>
  <c r="AI69" i="69"/>
  <c r="Y61" i="69"/>
  <c r="AI68" i="69"/>
  <c r="X62" i="69"/>
  <c r="X67" i="69"/>
  <c r="AJ67" i="69" s="1"/>
  <c r="X68" i="69"/>
  <c r="AJ68" i="69" s="1"/>
  <c r="X69" i="69"/>
  <c r="AJ69" i="69" s="1"/>
  <c r="AG61" i="69" l="1"/>
  <c r="AJ62" i="69"/>
  <c r="X61" i="69"/>
  <c r="W43" i="69" l="1"/>
  <c r="Y43" i="69"/>
  <c r="Z43" i="69"/>
  <c r="AA43" i="69"/>
  <c r="AB43" i="69"/>
  <c r="AC43" i="69"/>
  <c r="AD43" i="69"/>
  <c r="AE43" i="69"/>
  <c r="AF43" i="69"/>
  <c r="W44" i="69"/>
  <c r="Y44" i="69"/>
  <c r="Z44" i="69"/>
  <c r="AA44" i="69"/>
  <c r="AB44" i="69"/>
  <c r="AC44" i="69"/>
  <c r="AD44" i="69"/>
  <c r="AE44" i="69"/>
  <c r="AF44" i="69"/>
  <c r="W45" i="69"/>
  <c r="Y45" i="69"/>
  <c r="Z45" i="69"/>
  <c r="AA45" i="69"/>
  <c r="AB45" i="69"/>
  <c r="AC45" i="69"/>
  <c r="AD45" i="69"/>
  <c r="AE45" i="69"/>
  <c r="AF45" i="69"/>
  <c r="W46" i="69"/>
  <c r="Y46" i="69"/>
  <c r="Z46" i="69"/>
  <c r="AA46" i="69"/>
  <c r="AB46" i="69"/>
  <c r="AC46" i="69"/>
  <c r="AD46" i="69"/>
  <c r="AE46" i="69"/>
  <c r="AF46" i="69"/>
  <c r="W47" i="69"/>
  <c r="Y47" i="69"/>
  <c r="Z47" i="69"/>
  <c r="AA47" i="69"/>
  <c r="AB47" i="69"/>
  <c r="AC47" i="69"/>
  <c r="AD47" i="69"/>
  <c r="AE47" i="69"/>
  <c r="AF47" i="69"/>
  <c r="W48" i="69"/>
  <c r="Y48" i="69"/>
  <c r="Z48" i="69"/>
  <c r="AA48" i="69"/>
  <c r="AB48" i="69"/>
  <c r="AC48" i="69"/>
  <c r="AD48" i="69"/>
  <c r="AE48" i="69"/>
  <c r="AF48" i="69"/>
  <c r="W49" i="69"/>
  <c r="Y49" i="69"/>
  <c r="Z49" i="69"/>
  <c r="AA49" i="69"/>
  <c r="AB49" i="69"/>
  <c r="AC49" i="69"/>
  <c r="AD49" i="69"/>
  <c r="AE49" i="69"/>
  <c r="AF49" i="69"/>
  <c r="W50" i="69"/>
  <c r="Y50" i="69"/>
  <c r="Z50" i="69"/>
  <c r="AA50" i="69"/>
  <c r="AB50" i="69"/>
  <c r="AC50" i="69"/>
  <c r="AD50" i="69"/>
  <c r="AE50" i="69"/>
  <c r="AF50" i="69"/>
  <c r="W51" i="69"/>
  <c r="Y51" i="69"/>
  <c r="Z51" i="69"/>
  <c r="AA51" i="69"/>
  <c r="AB51" i="69"/>
  <c r="AC51" i="69"/>
  <c r="AD51" i="69"/>
  <c r="AE51" i="69"/>
  <c r="AF51" i="69"/>
  <c r="W52" i="69"/>
  <c r="Y52" i="69"/>
  <c r="Z52" i="69"/>
  <c r="AA52" i="69"/>
  <c r="AB52" i="69"/>
  <c r="AC52" i="69"/>
  <c r="AD52" i="69"/>
  <c r="AE52" i="69"/>
  <c r="AF52" i="69"/>
  <c r="W53" i="69"/>
  <c r="Z53" i="69"/>
  <c r="AA53" i="69"/>
  <c r="AB53" i="69"/>
  <c r="AC53" i="69"/>
  <c r="AD53" i="69"/>
  <c r="AE53" i="69"/>
  <c r="AF53" i="69"/>
  <c r="W54" i="69"/>
  <c r="Z54" i="69"/>
  <c r="AA54" i="69"/>
  <c r="AB54" i="69"/>
  <c r="AC54" i="69"/>
  <c r="AD54" i="69"/>
  <c r="AE54" i="69"/>
  <c r="AF54" i="69"/>
  <c r="W55" i="69"/>
  <c r="Z55" i="69"/>
  <c r="AA55" i="69"/>
  <c r="AB55" i="69"/>
  <c r="AC55" i="69"/>
  <c r="AD55" i="69"/>
  <c r="AE55" i="69"/>
  <c r="AF55" i="69"/>
  <c r="W56" i="69"/>
  <c r="Z56" i="69"/>
  <c r="AA56" i="69"/>
  <c r="AB56" i="69"/>
  <c r="AC56" i="69"/>
  <c r="AD56" i="69"/>
  <c r="AE56" i="69"/>
  <c r="AF56" i="69"/>
  <c r="W57" i="69"/>
  <c r="Z57" i="69"/>
  <c r="AA57" i="69"/>
  <c r="AB57" i="69"/>
  <c r="AC57" i="69"/>
  <c r="AD57" i="69"/>
  <c r="AE57" i="69"/>
  <c r="AF57" i="69"/>
  <c r="W58" i="69"/>
  <c r="Z58" i="69"/>
  <c r="AA58" i="69"/>
  <c r="AB58" i="69"/>
  <c r="AC58" i="69"/>
  <c r="AD58" i="69"/>
  <c r="AE58" i="69"/>
  <c r="AF58" i="69"/>
  <c r="W59" i="69"/>
  <c r="Z59" i="69"/>
  <c r="AA59" i="69"/>
  <c r="AB59" i="69"/>
  <c r="AC59" i="69"/>
  <c r="AD59" i="69"/>
  <c r="AE59" i="69"/>
  <c r="AF59" i="69"/>
  <c r="W60" i="69"/>
  <c r="Z60" i="69"/>
  <c r="AA60" i="69"/>
  <c r="AB60" i="69"/>
  <c r="AC60" i="69"/>
  <c r="AD60" i="69"/>
  <c r="AE60" i="69"/>
  <c r="AF60" i="69"/>
  <c r="N53" i="69"/>
  <c r="Y53" i="69" s="1"/>
  <c r="N54" i="69"/>
  <c r="Y54" i="69" s="1"/>
  <c r="N60" i="69"/>
  <c r="Y60" i="69" s="1"/>
  <c r="L43" i="69"/>
  <c r="X43" i="69" s="1"/>
  <c r="L44" i="69"/>
  <c r="X44" i="69" s="1"/>
  <c r="L45" i="69"/>
  <c r="AI45" i="69" s="1"/>
  <c r="L46" i="69"/>
  <c r="AI46" i="69" s="1"/>
  <c r="L47" i="69"/>
  <c r="X47" i="69" s="1"/>
  <c r="L48" i="69"/>
  <c r="X48" i="69" s="1"/>
  <c r="L49" i="69"/>
  <c r="X49" i="69" s="1"/>
  <c r="L50" i="69"/>
  <c r="AI50" i="69" s="1"/>
  <c r="L51" i="69"/>
  <c r="X51" i="69" s="1"/>
  <c r="L52" i="69"/>
  <c r="X52" i="69" s="1"/>
  <c r="L53" i="69"/>
  <c r="L54" i="69"/>
  <c r="L55" i="69"/>
  <c r="X55" i="69" s="1"/>
  <c r="L56" i="69"/>
  <c r="X56" i="69" s="1"/>
  <c r="L57" i="69"/>
  <c r="X57" i="69" s="1"/>
  <c r="L58" i="69"/>
  <c r="X58" i="69" s="1"/>
  <c r="L59" i="69"/>
  <c r="X59" i="69" s="1"/>
  <c r="L60" i="69"/>
  <c r="X60" i="69" s="1"/>
  <c r="I43" i="69"/>
  <c r="I44" i="69"/>
  <c r="I45" i="69"/>
  <c r="I46" i="69"/>
  <c r="I47" i="69"/>
  <c r="I48" i="69"/>
  <c r="I49" i="69"/>
  <c r="I50" i="69"/>
  <c r="I51" i="69"/>
  <c r="I52" i="69"/>
  <c r="I53" i="69"/>
  <c r="I54" i="69"/>
  <c r="I55" i="69"/>
  <c r="I56" i="69"/>
  <c r="I57" i="69"/>
  <c r="I58" i="69"/>
  <c r="I59" i="69"/>
  <c r="I60" i="69"/>
  <c r="N59" i="69"/>
  <c r="Y59" i="69" s="1"/>
  <c r="N58" i="69"/>
  <c r="Y58" i="69" s="1"/>
  <c r="N57" i="69"/>
  <c r="Y57" i="69" s="1"/>
  <c r="N56" i="69"/>
  <c r="Y56" i="69" s="1"/>
  <c r="N55" i="69"/>
  <c r="Y55" i="69" s="1"/>
  <c r="AF42" i="69"/>
  <c r="AE42" i="69"/>
  <c r="AD42" i="69"/>
  <c r="AC42" i="69"/>
  <c r="AB42" i="69"/>
  <c r="AA42" i="69"/>
  <c r="Z42" i="69"/>
  <c r="W42" i="69"/>
  <c r="L42" i="69"/>
  <c r="Y42" i="69" s="1"/>
  <c r="I42" i="69"/>
  <c r="AG42" i="69" l="1"/>
  <c r="AG59" i="69"/>
  <c r="AG51" i="69"/>
  <c r="AG43" i="69"/>
  <c r="AG60" i="69"/>
  <c r="AG46" i="69"/>
  <c r="AG54" i="69"/>
  <c r="AG45" i="69"/>
  <c r="AG49" i="69"/>
  <c r="AG48" i="69"/>
  <c r="AG55" i="69"/>
  <c r="AG47" i="69"/>
  <c r="AG56" i="69"/>
  <c r="AG57" i="69"/>
  <c r="AG58" i="69"/>
  <c r="AG53" i="69"/>
  <c r="AG52" i="69"/>
  <c r="AG44" i="69"/>
  <c r="AG50" i="69"/>
  <c r="X45" i="69"/>
  <c r="AJ45" i="69" s="1"/>
  <c r="AA41" i="69"/>
  <c r="AJ48" i="69"/>
  <c r="AJ56" i="69"/>
  <c r="AI54" i="69"/>
  <c r="AI60" i="69"/>
  <c r="AI56" i="69"/>
  <c r="AI53" i="69"/>
  <c r="AJ60" i="69"/>
  <c r="AJ44" i="69"/>
  <c r="AI58" i="69"/>
  <c r="AJ57" i="69"/>
  <c r="X53" i="69"/>
  <c r="AJ53" i="69" s="1"/>
  <c r="AI47" i="69"/>
  <c r="AB41" i="69"/>
  <c r="I41" i="69"/>
  <c r="AJ58" i="69"/>
  <c r="AI52" i="69"/>
  <c r="AJ52" i="69"/>
  <c r="X54" i="69"/>
  <c r="AJ54" i="69" s="1"/>
  <c r="AE41" i="69"/>
  <c r="AI48" i="69"/>
  <c r="X46" i="69"/>
  <c r="AJ46" i="69" s="1"/>
  <c r="AI59" i="69"/>
  <c r="AI57" i="69"/>
  <c r="AI55" i="69"/>
  <c r="AI51" i="69"/>
  <c r="AF41" i="69"/>
  <c r="AJ59" i="69"/>
  <c r="AJ55" i="69"/>
  <c r="AC41" i="69"/>
  <c r="Z41" i="69"/>
  <c r="AD41" i="69"/>
  <c r="Y41" i="69"/>
  <c r="AI44" i="69"/>
  <c r="AI43" i="69"/>
  <c r="AJ51" i="69"/>
  <c r="X50" i="69"/>
  <c r="AJ50" i="69" s="1"/>
  <c r="AI49" i="69"/>
  <c r="AJ49" i="69"/>
  <c r="AJ47" i="69"/>
  <c r="W41" i="69"/>
  <c r="AJ43" i="69"/>
  <c r="AI42" i="69"/>
  <c r="X42" i="69"/>
  <c r="AG41" i="69" l="1"/>
  <c r="X41" i="69"/>
  <c r="AJ42" i="69"/>
  <c r="AF40" i="69" l="1"/>
  <c r="AF39" i="69" s="1"/>
  <c r="AE40" i="69"/>
  <c r="AE39" i="69" s="1"/>
  <c r="AD40" i="69"/>
  <c r="AD39" i="69" s="1"/>
  <c r="AC40" i="69"/>
  <c r="AC39" i="69" s="1"/>
  <c r="AB40" i="69"/>
  <c r="AB39" i="69" s="1"/>
  <c r="AA40" i="69"/>
  <c r="AA39" i="69" s="1"/>
  <c r="Z40" i="69"/>
  <c r="Z39" i="69" s="1"/>
  <c r="W40" i="69"/>
  <c r="W39" i="69" s="1"/>
  <c r="N40" i="69"/>
  <c r="Y40" i="69" s="1"/>
  <c r="L40" i="69"/>
  <c r="X40" i="69" s="1"/>
  <c r="I40" i="69"/>
  <c r="I39" i="69" s="1"/>
  <c r="Y39" i="69" l="1"/>
  <c r="AG40" i="69"/>
  <c r="AG39" i="69" s="1"/>
  <c r="AJ40" i="69"/>
  <c r="X39" i="69"/>
  <c r="AI40" i="69"/>
  <c r="N38" i="69" l="1"/>
  <c r="Y38" i="69" s="1"/>
  <c r="AF38" i="69"/>
  <c r="AF37" i="69" s="1"/>
  <c r="AE38" i="69"/>
  <c r="AE37" i="69" s="1"/>
  <c r="AD38" i="69"/>
  <c r="AD37" i="69" s="1"/>
  <c r="AC38" i="69"/>
  <c r="AC37" i="69" s="1"/>
  <c r="AB38" i="69"/>
  <c r="AB37" i="69" s="1"/>
  <c r="AA38" i="69"/>
  <c r="AA37" i="69" s="1"/>
  <c r="W38" i="69"/>
  <c r="W37" i="69" s="1"/>
  <c r="L38" i="69"/>
  <c r="X38" i="69" s="1"/>
  <c r="I38" i="69"/>
  <c r="I37" i="69" s="1"/>
  <c r="Y37" i="69" l="1"/>
  <c r="X37" i="69"/>
  <c r="Z38" i="69"/>
  <c r="Z37" i="69" s="1"/>
  <c r="AG38" i="69" l="1"/>
  <c r="AG37" i="69" s="1"/>
  <c r="AJ38" i="69"/>
  <c r="AI38" i="69"/>
  <c r="N32" i="69" l="1"/>
  <c r="N33" i="69"/>
  <c r="Y33" i="69" s="1"/>
  <c r="N34" i="69"/>
  <c r="Y34" i="69" s="1"/>
  <c r="N35" i="69"/>
  <c r="N36" i="69"/>
  <c r="Y36" i="69" s="1"/>
  <c r="N31" i="69"/>
  <c r="W33" i="69"/>
  <c r="Z33" i="69"/>
  <c r="AA33" i="69"/>
  <c r="AB33" i="69"/>
  <c r="AC33" i="69"/>
  <c r="AD33" i="69"/>
  <c r="AE33" i="69"/>
  <c r="AF33" i="69"/>
  <c r="W34" i="69"/>
  <c r="Z34" i="69"/>
  <c r="AA34" i="69"/>
  <c r="AB34" i="69"/>
  <c r="AC34" i="69"/>
  <c r="AD34" i="69"/>
  <c r="AE34" i="69"/>
  <c r="AF34" i="69"/>
  <c r="W35" i="69"/>
  <c r="Z35" i="69"/>
  <c r="AA35" i="69"/>
  <c r="AB35" i="69"/>
  <c r="AC35" i="69"/>
  <c r="AD35" i="69"/>
  <c r="AE35" i="69"/>
  <c r="AF35" i="69"/>
  <c r="W36" i="69"/>
  <c r="Z36" i="69"/>
  <c r="AA36" i="69"/>
  <c r="AB36" i="69"/>
  <c r="AC36" i="69"/>
  <c r="AD36" i="69"/>
  <c r="AE36" i="69"/>
  <c r="AF36" i="69"/>
  <c r="L36" i="69"/>
  <c r="L35" i="69"/>
  <c r="X35" i="69" s="1"/>
  <c r="L34" i="69"/>
  <c r="X34" i="69" s="1"/>
  <c r="L33" i="69"/>
  <c r="X33" i="69" s="1"/>
  <c r="L32" i="69"/>
  <c r="L31" i="69"/>
  <c r="I31" i="69"/>
  <c r="I33" i="69"/>
  <c r="I34" i="69"/>
  <c r="I35" i="69"/>
  <c r="I36" i="69"/>
  <c r="AG36" i="69" l="1"/>
  <c r="AG34" i="69"/>
  <c r="AG33" i="69"/>
  <c r="AI36" i="69"/>
  <c r="AI35" i="69"/>
  <c r="X36" i="69"/>
  <c r="AJ36" i="69" s="1"/>
  <c r="Y35" i="69"/>
  <c r="AI33" i="69"/>
  <c r="AJ33" i="69"/>
  <c r="AI34" i="69"/>
  <c r="AJ34" i="69"/>
  <c r="AJ35" i="69" l="1"/>
  <c r="AG35" i="69"/>
  <c r="AF32" i="69"/>
  <c r="AE32" i="69"/>
  <c r="AD32" i="69"/>
  <c r="AC32" i="69"/>
  <c r="AB32" i="69"/>
  <c r="Z32" i="69"/>
  <c r="Y32" i="69"/>
  <c r="W32" i="69"/>
  <c r="AA32" i="69"/>
  <c r="X32" i="69"/>
  <c r="I32" i="69"/>
  <c r="I30" i="69" s="1"/>
  <c r="AF31" i="69"/>
  <c r="AE31" i="69"/>
  <c r="AD31" i="69"/>
  <c r="AC31" i="69"/>
  <c r="AA31" i="69"/>
  <c r="Z31" i="69"/>
  <c r="Y31" i="69"/>
  <c r="W31" i="69"/>
  <c r="AB31" i="69"/>
  <c r="AI31" i="69"/>
  <c r="AB30" i="69" l="1"/>
  <c r="AC30" i="69"/>
  <c r="AG32" i="69"/>
  <c r="AG31" i="69"/>
  <c r="AD30" i="69"/>
  <c r="W30" i="69"/>
  <c r="AE30" i="69"/>
  <c r="AF30" i="69"/>
  <c r="Y30" i="69"/>
  <c r="Z30" i="69"/>
  <c r="AA30" i="69"/>
  <c r="AI32" i="69"/>
  <c r="X31" i="69"/>
  <c r="AJ32" i="69"/>
  <c r="AG30" i="69" l="1"/>
  <c r="AJ31" i="69"/>
  <c r="X30" i="69"/>
  <c r="AF29" i="69"/>
  <c r="AE29" i="69"/>
  <c r="AD29" i="69"/>
  <c r="AC29" i="69"/>
  <c r="AB29" i="69"/>
  <c r="Z29" i="69"/>
  <c r="W29" i="69"/>
  <c r="Y29" i="69"/>
  <c r="L29" i="69"/>
  <c r="I29" i="69"/>
  <c r="AF28" i="69"/>
  <c r="AF27" i="69" s="1"/>
  <c r="AE28" i="69"/>
  <c r="AD28" i="69"/>
  <c r="AD27" i="69" s="1"/>
  <c r="AC28" i="69"/>
  <c r="AB28" i="69"/>
  <c r="AA28" i="69"/>
  <c r="Z28" i="69"/>
  <c r="W28" i="69"/>
  <c r="Y28" i="69"/>
  <c r="L28" i="69"/>
  <c r="I28" i="69"/>
  <c r="AG28" i="69" l="1"/>
  <c r="W27" i="69"/>
  <c r="P29" i="69"/>
  <c r="AA29" i="69" s="1"/>
  <c r="AA27" i="69" s="1"/>
  <c r="I27" i="69"/>
  <c r="Z27" i="69"/>
  <c r="Y27" i="69"/>
  <c r="AE27" i="69"/>
  <c r="AB27" i="69"/>
  <c r="AC27" i="69"/>
  <c r="AI28" i="69"/>
  <c r="X28" i="69"/>
  <c r="X29" i="69"/>
  <c r="AG29" i="69" l="1"/>
  <c r="AG27" i="69" s="1"/>
  <c r="AJ29" i="69"/>
  <c r="X27" i="69"/>
  <c r="AI29" i="69"/>
  <c r="AJ28" i="69"/>
  <c r="AF26" i="69" l="1"/>
  <c r="AE26" i="69"/>
  <c r="AD26" i="69"/>
  <c r="AC26" i="69"/>
  <c r="AB26" i="69"/>
  <c r="AA26" i="69"/>
  <c r="Z26" i="69"/>
  <c r="W26" i="69"/>
  <c r="Y26" i="69"/>
  <c r="L26" i="69"/>
  <c r="I26" i="69"/>
  <c r="AF25" i="69"/>
  <c r="AE25" i="69"/>
  <c r="AD25" i="69"/>
  <c r="AC25" i="69"/>
  <c r="AB25" i="69"/>
  <c r="AA25" i="69"/>
  <c r="Z25" i="69"/>
  <c r="W25" i="69"/>
  <c r="Y25" i="69"/>
  <c r="L25" i="69"/>
  <c r="AI25" i="69" s="1"/>
  <c r="I25" i="69"/>
  <c r="AF24" i="69"/>
  <c r="AE24" i="69"/>
  <c r="AD24" i="69"/>
  <c r="AC24" i="69"/>
  <c r="AB24" i="69"/>
  <c r="AA24" i="69"/>
  <c r="Z24" i="69"/>
  <c r="W24" i="69"/>
  <c r="N24" i="69"/>
  <c r="Y24" i="69" s="1"/>
  <c r="L24" i="69"/>
  <c r="I24" i="69"/>
  <c r="AG26" i="69" l="1"/>
  <c r="AG24" i="69"/>
  <c r="AG25" i="69"/>
  <c r="AA23" i="69"/>
  <c r="AD23" i="69"/>
  <c r="W23" i="69"/>
  <c r="AF23" i="69"/>
  <c r="AC23" i="69"/>
  <c r="AI24" i="69"/>
  <c r="AI26" i="69"/>
  <c r="I23" i="69"/>
  <c r="Z23" i="69"/>
  <c r="AE23" i="69"/>
  <c r="AB23" i="69"/>
  <c r="Y23" i="69"/>
  <c r="X24" i="69"/>
  <c r="X25" i="69"/>
  <c r="AJ25" i="69" s="1"/>
  <c r="X26" i="69"/>
  <c r="AJ26" i="69" s="1"/>
  <c r="AG23" i="69" l="1"/>
  <c r="X23" i="69"/>
  <c r="AJ24" i="69"/>
  <c r="AF22" i="69" l="1"/>
  <c r="AE22" i="69"/>
  <c r="AD22" i="69"/>
  <c r="AC22" i="69"/>
  <c r="AB22" i="69"/>
  <c r="AA22" i="69"/>
  <c r="Y22" i="69"/>
  <c r="W22" i="69"/>
  <c r="L22" i="69"/>
  <c r="I22" i="69"/>
  <c r="AF21" i="69"/>
  <c r="AE21" i="69"/>
  <c r="AD21" i="69"/>
  <c r="AC21" i="69"/>
  <c r="AB21" i="69"/>
  <c r="AA21" i="69"/>
  <c r="Y21" i="69"/>
  <c r="W21" i="69"/>
  <c r="L21" i="69"/>
  <c r="I21" i="69"/>
  <c r="AF20" i="69"/>
  <c r="AE20" i="69"/>
  <c r="AD20" i="69"/>
  <c r="AC20" i="69"/>
  <c r="AB20" i="69"/>
  <c r="AA20" i="69"/>
  <c r="Y20" i="69"/>
  <c r="W20" i="69"/>
  <c r="L20" i="69"/>
  <c r="I20" i="69"/>
  <c r="O18" i="69"/>
  <c r="O17" i="69"/>
  <c r="AF18" i="69"/>
  <c r="AE18" i="69"/>
  <c r="AD18" i="69"/>
  <c r="AC18" i="69"/>
  <c r="AB18" i="69"/>
  <c r="AA18" i="69"/>
  <c r="Y18" i="69"/>
  <c r="W18" i="69"/>
  <c r="L18" i="69"/>
  <c r="I18" i="69"/>
  <c r="AF17" i="69"/>
  <c r="AE17" i="69"/>
  <c r="AD17" i="69"/>
  <c r="AC17" i="69"/>
  <c r="AB17" i="69"/>
  <c r="AA17" i="69"/>
  <c r="Y17" i="69"/>
  <c r="W17" i="69"/>
  <c r="L17" i="69"/>
  <c r="I17" i="69"/>
  <c r="AD19" i="69" l="1"/>
  <c r="I16" i="69"/>
  <c r="AD16" i="69"/>
  <c r="AA16" i="69"/>
  <c r="Y16" i="69"/>
  <c r="AE19" i="69"/>
  <c r="AE16" i="69"/>
  <c r="W16" i="69"/>
  <c r="AF16" i="69"/>
  <c r="I19" i="69"/>
  <c r="AF19" i="69"/>
  <c r="W19" i="69"/>
  <c r="AA19" i="69"/>
  <c r="AB19" i="69"/>
  <c r="AC19" i="69"/>
  <c r="Y19" i="69"/>
  <c r="Z20" i="69"/>
  <c r="AG20" i="69" s="1"/>
  <c r="Z21" i="69"/>
  <c r="AG21" i="69" s="1"/>
  <c r="Z22" i="69"/>
  <c r="AG22" i="69" s="1"/>
  <c r="X20" i="69"/>
  <c r="X21" i="69"/>
  <c r="X22" i="69"/>
  <c r="AC16" i="69"/>
  <c r="AB16" i="69"/>
  <c r="Z17" i="69"/>
  <c r="AG17" i="69" s="1"/>
  <c r="Z18" i="69"/>
  <c r="AG18" i="69" s="1"/>
  <c r="X17" i="69"/>
  <c r="X18" i="69"/>
  <c r="AG16" i="69" l="1"/>
  <c r="AG19" i="69"/>
  <c r="AI22" i="69"/>
  <c r="AI21" i="69"/>
  <c r="AI20" i="69"/>
  <c r="AJ22" i="69"/>
  <c r="AJ21" i="69"/>
  <c r="AJ20" i="69"/>
  <c r="X19" i="69"/>
  <c r="Z19" i="69"/>
  <c r="AJ18" i="69"/>
  <c r="Z16" i="69"/>
  <c r="AI18" i="69"/>
  <c r="AJ17" i="69"/>
  <c r="X16" i="69"/>
  <c r="AI17" i="69"/>
  <c r="AF15" i="69" l="1"/>
  <c r="AF14" i="69" s="1"/>
  <c r="AE15" i="69"/>
  <c r="AE14" i="69" s="1"/>
  <c r="AD15" i="69"/>
  <c r="AD14" i="69" s="1"/>
  <c r="AC15" i="69"/>
  <c r="AC14" i="69" s="1"/>
  <c r="AB15" i="69"/>
  <c r="AB14" i="69" s="1"/>
  <c r="AA15" i="69"/>
  <c r="AA14" i="69" s="1"/>
  <c r="Y15" i="69"/>
  <c r="W15" i="69"/>
  <c r="W14" i="69" s="1"/>
  <c r="L15" i="69"/>
  <c r="I15" i="69"/>
  <c r="I14" i="69" s="1"/>
  <c r="Y14" i="69" l="1"/>
  <c r="O15" i="69"/>
  <c r="Z15" i="69" s="1"/>
  <c r="AG15" i="69" s="1"/>
  <c r="AG14" i="69" s="1"/>
  <c r="X15" i="69"/>
  <c r="Z14" i="69" l="1"/>
  <c r="AJ15" i="69"/>
  <c r="X14" i="69"/>
  <c r="AI15" i="69"/>
  <c r="O9" i="69" l="1"/>
  <c r="O8" i="69"/>
  <c r="AF13" i="69" l="1"/>
  <c r="AE13" i="69"/>
  <c r="AD13" i="69"/>
  <c r="AC13" i="69"/>
  <c r="AB13" i="69"/>
  <c r="AA13" i="69"/>
  <c r="W13" i="69"/>
  <c r="L13" i="69"/>
  <c r="O13" i="69" s="1"/>
  <c r="Z13" i="69" s="1"/>
  <c r="I13" i="69"/>
  <c r="AF12" i="69"/>
  <c r="AE12" i="69"/>
  <c r="AD12" i="69"/>
  <c r="AC12" i="69"/>
  <c r="AB12" i="69"/>
  <c r="AA12" i="69"/>
  <c r="W12" i="69"/>
  <c r="L12" i="69"/>
  <c r="O12" i="69" s="1"/>
  <c r="Z12" i="69" s="1"/>
  <c r="I12" i="69"/>
  <c r="AF11" i="69"/>
  <c r="AE11" i="69"/>
  <c r="AD11" i="69"/>
  <c r="AC11" i="69"/>
  <c r="AB11" i="69"/>
  <c r="AA11" i="69"/>
  <c r="I11" i="69"/>
  <c r="AF9" i="69"/>
  <c r="AE9" i="69"/>
  <c r="AD9" i="69"/>
  <c r="AC9" i="69"/>
  <c r="AB9" i="69"/>
  <c r="AA9" i="69"/>
  <c r="Z9" i="69"/>
  <c r="W9" i="69"/>
  <c r="L9" i="69"/>
  <c r="Y9" i="69" s="1"/>
  <c r="I9" i="69"/>
  <c r="AF8" i="69"/>
  <c r="AE8" i="69"/>
  <c r="AD8" i="69"/>
  <c r="AC8" i="69"/>
  <c r="AB8" i="69"/>
  <c r="AA8" i="69"/>
  <c r="Z8" i="69"/>
  <c r="W8" i="69"/>
  <c r="L8" i="69"/>
  <c r="X8" i="69" s="1"/>
  <c r="I8" i="69"/>
  <c r="X117" i="38"/>
  <c r="N91" i="38"/>
  <c r="Y91" i="38" s="1"/>
  <c r="N92" i="38"/>
  <c r="Y92" i="38" s="1"/>
  <c r="N93" i="38"/>
  <c r="Y93" i="38" s="1"/>
  <c r="Y94" i="38"/>
  <c r="Y95" i="38"/>
  <c r="N90" i="38"/>
  <c r="X91" i="38"/>
  <c r="X93" i="38"/>
  <c r="X94" i="38"/>
  <c r="L112" i="38"/>
  <c r="W112" i="38" s="1"/>
  <c r="V112" i="38"/>
  <c r="V113" i="38"/>
  <c r="V107" i="38"/>
  <c r="L106" i="38"/>
  <c r="W106" i="38" s="1"/>
  <c r="L105" i="38"/>
  <c r="V104" i="38"/>
  <c r="L103" i="38"/>
  <c r="W103" i="38" s="1"/>
  <c r="L102" i="38"/>
  <c r="V101" i="38"/>
  <c r="L100" i="38"/>
  <c r="V99" i="38"/>
  <c r="V98" i="38"/>
  <c r="V91" i="38"/>
  <c r="Z91" i="38"/>
  <c r="AA91" i="38"/>
  <c r="AB91" i="38"/>
  <c r="AC91" i="38"/>
  <c r="AD91" i="38"/>
  <c r="AE91" i="38"/>
  <c r="V92" i="38"/>
  <c r="X92" i="38"/>
  <c r="Z92" i="38"/>
  <c r="AA92" i="38"/>
  <c r="AB92" i="38"/>
  <c r="AC92" i="38"/>
  <c r="AD92" i="38"/>
  <c r="AE92" i="38"/>
  <c r="V93" i="38"/>
  <c r="Z93" i="38"/>
  <c r="AA93" i="38"/>
  <c r="AB93" i="38"/>
  <c r="AC93" i="38"/>
  <c r="AD93" i="38"/>
  <c r="AE93" i="38"/>
  <c r="V94" i="38"/>
  <c r="Z94" i="38"/>
  <c r="AA94" i="38"/>
  <c r="AB94" i="38"/>
  <c r="AC94" i="38"/>
  <c r="AD94" i="38"/>
  <c r="AE94" i="38"/>
  <c r="V95" i="38"/>
  <c r="X95" i="38"/>
  <c r="Z95" i="38"/>
  <c r="AA95" i="38"/>
  <c r="AB95" i="38"/>
  <c r="AC95" i="38"/>
  <c r="AD95" i="38"/>
  <c r="AE95" i="38"/>
  <c r="V96" i="38"/>
  <c r="X96" i="38"/>
  <c r="Y96" i="38"/>
  <c r="Z96" i="38"/>
  <c r="AA96" i="38"/>
  <c r="AB96" i="38"/>
  <c r="AC96" i="38"/>
  <c r="AD96" i="38"/>
  <c r="AE96" i="38"/>
  <c r="V97" i="38"/>
  <c r="X97" i="38"/>
  <c r="Y97" i="38"/>
  <c r="Z97" i="38"/>
  <c r="AA97" i="38"/>
  <c r="AB97" i="38"/>
  <c r="AC97" i="38"/>
  <c r="AD97" i="38"/>
  <c r="AE97" i="38"/>
  <c r="X98" i="38"/>
  <c r="Y98" i="38"/>
  <c r="Z98" i="38"/>
  <c r="AA98" i="38"/>
  <c r="AB98" i="38"/>
  <c r="AC98" i="38"/>
  <c r="AD98" i="38"/>
  <c r="AE98" i="38"/>
  <c r="X99" i="38"/>
  <c r="Y99" i="38"/>
  <c r="Z99" i="38"/>
  <c r="AA99" i="38"/>
  <c r="AB99" i="38"/>
  <c r="AC99" i="38"/>
  <c r="AD99" i="38"/>
  <c r="AE99" i="38"/>
  <c r="X100" i="38"/>
  <c r="Y100" i="38"/>
  <c r="Z100" i="38"/>
  <c r="AA100" i="38"/>
  <c r="AB100" i="38"/>
  <c r="AC100" i="38"/>
  <c r="AD100" i="38"/>
  <c r="AE100" i="38"/>
  <c r="X101" i="38"/>
  <c r="Y101" i="38"/>
  <c r="Z101" i="38"/>
  <c r="AA101" i="38"/>
  <c r="AB101" i="38"/>
  <c r="AC101" i="38"/>
  <c r="AD101" i="38"/>
  <c r="AE101" i="38"/>
  <c r="V102" i="38"/>
  <c r="X102" i="38"/>
  <c r="Y102" i="38"/>
  <c r="Z102" i="38"/>
  <c r="AA102" i="38"/>
  <c r="AB102" i="38"/>
  <c r="AC102" i="38"/>
  <c r="AD102" i="38"/>
  <c r="AE102" i="38"/>
  <c r="X103" i="38"/>
  <c r="Y103" i="38"/>
  <c r="Z103" i="38"/>
  <c r="AA103" i="38"/>
  <c r="AB103" i="38"/>
  <c r="AC103" i="38"/>
  <c r="AD103" i="38"/>
  <c r="AE103" i="38"/>
  <c r="X104" i="38"/>
  <c r="Y104" i="38"/>
  <c r="Z104" i="38"/>
  <c r="AA104" i="38"/>
  <c r="AB104" i="38"/>
  <c r="AC104" i="38"/>
  <c r="AD104" i="38"/>
  <c r="AE104" i="38"/>
  <c r="X105" i="38"/>
  <c r="Y105" i="38"/>
  <c r="Z105" i="38"/>
  <c r="AA105" i="38"/>
  <c r="AB105" i="38"/>
  <c r="AC105" i="38"/>
  <c r="AD105" i="38"/>
  <c r="AE105" i="38"/>
  <c r="X106" i="38"/>
  <c r="Y106" i="38"/>
  <c r="Z106" i="38"/>
  <c r="AA106" i="38"/>
  <c r="AB106" i="38"/>
  <c r="AC106" i="38"/>
  <c r="AD106" i="38"/>
  <c r="AE106" i="38"/>
  <c r="X107" i="38"/>
  <c r="Y107" i="38"/>
  <c r="Z107" i="38"/>
  <c r="AA107" i="38"/>
  <c r="AB107" i="38"/>
  <c r="AC107" i="38"/>
  <c r="AD107" i="38"/>
  <c r="AE107" i="38"/>
  <c r="V108" i="38"/>
  <c r="X108" i="38"/>
  <c r="Y108" i="38"/>
  <c r="Z108" i="38"/>
  <c r="AA108" i="38"/>
  <c r="AB108" i="38"/>
  <c r="AC108" i="38"/>
  <c r="AD108" i="38"/>
  <c r="AE108" i="38"/>
  <c r="V109" i="38"/>
  <c r="X109" i="38"/>
  <c r="Y109" i="38"/>
  <c r="Z109" i="38"/>
  <c r="AA109" i="38"/>
  <c r="AB109" i="38"/>
  <c r="AC109" i="38"/>
  <c r="AD109" i="38"/>
  <c r="AE109" i="38"/>
  <c r="V110" i="38"/>
  <c r="X110" i="38"/>
  <c r="Z110" i="38"/>
  <c r="AA110" i="38"/>
  <c r="AB110" i="38"/>
  <c r="AC110" i="38"/>
  <c r="AD110" i="38"/>
  <c r="AE110" i="38"/>
  <c r="V111" i="38"/>
  <c r="X111" i="38"/>
  <c r="Z111" i="38"/>
  <c r="AA111" i="38"/>
  <c r="AB111" i="38"/>
  <c r="AC111" i="38"/>
  <c r="AD111" i="38"/>
  <c r="AE111" i="38"/>
  <c r="X113" i="38"/>
  <c r="Y113" i="38"/>
  <c r="Z113" i="38"/>
  <c r="AA113" i="38"/>
  <c r="AB113" i="38"/>
  <c r="AC113" i="38"/>
  <c r="AD113" i="38"/>
  <c r="AE113" i="38"/>
  <c r="V114" i="38"/>
  <c r="X114" i="38"/>
  <c r="Y114" i="38"/>
  <c r="Z114" i="38"/>
  <c r="AA114" i="38"/>
  <c r="AB114" i="38"/>
  <c r="AC114" i="38"/>
  <c r="AD114" i="38"/>
  <c r="AE114" i="38"/>
  <c r="V115" i="38"/>
  <c r="X115" i="38"/>
  <c r="Y115" i="38"/>
  <c r="Z115" i="38"/>
  <c r="AA115" i="38"/>
  <c r="AB115" i="38"/>
  <c r="AC115" i="38"/>
  <c r="AD115" i="38"/>
  <c r="AE115" i="38"/>
  <c r="V116" i="38"/>
  <c r="X116" i="38"/>
  <c r="Z116" i="38"/>
  <c r="AA116" i="38"/>
  <c r="AB116" i="38"/>
  <c r="AC116" i="38"/>
  <c r="AD116" i="38"/>
  <c r="AE116" i="38"/>
  <c r="V117" i="38"/>
  <c r="Z117" i="38"/>
  <c r="AA117" i="38"/>
  <c r="AB117" i="38"/>
  <c r="AC117" i="38"/>
  <c r="AD117" i="38"/>
  <c r="AE117" i="38"/>
  <c r="V118" i="38"/>
  <c r="X118" i="38"/>
  <c r="Y118" i="38"/>
  <c r="Z118" i="38"/>
  <c r="AA118" i="38"/>
  <c r="AB118" i="38"/>
  <c r="AC118" i="38"/>
  <c r="AD118" i="38"/>
  <c r="AE118" i="38"/>
  <c r="V119" i="38"/>
  <c r="X119" i="38"/>
  <c r="Z119" i="38"/>
  <c r="AA119" i="38"/>
  <c r="AB119" i="38"/>
  <c r="AC119" i="38"/>
  <c r="AD119" i="38"/>
  <c r="AE119" i="38"/>
  <c r="V120" i="38"/>
  <c r="X120" i="38"/>
  <c r="Z120" i="38"/>
  <c r="AA120" i="38"/>
  <c r="AB120" i="38"/>
  <c r="AC120" i="38"/>
  <c r="AD120" i="38"/>
  <c r="AE120" i="38"/>
  <c r="L120" i="38"/>
  <c r="L119" i="38"/>
  <c r="W119" i="38" s="1"/>
  <c r="L118" i="38"/>
  <c r="AH118" i="38" s="1"/>
  <c r="L117" i="38"/>
  <c r="W117" i="38" s="1"/>
  <c r="L116" i="38"/>
  <c r="Y116" i="38" s="1"/>
  <c r="L115" i="38"/>
  <c r="AH115" i="38" s="1"/>
  <c r="L114" i="38"/>
  <c r="W114" i="38" s="1"/>
  <c r="L113" i="38"/>
  <c r="W113" i="38" s="1"/>
  <c r="L111" i="38"/>
  <c r="W111" i="38" s="1"/>
  <c r="L110" i="38"/>
  <c r="L109" i="38"/>
  <c r="W109" i="38" s="1"/>
  <c r="L108" i="38"/>
  <c r="AH108" i="38" s="1"/>
  <c r="L101" i="38"/>
  <c r="AH101" i="38" s="1"/>
  <c r="L97" i="38"/>
  <c r="AH97" i="38" s="1"/>
  <c r="L96" i="38"/>
  <c r="W96" i="38" s="1"/>
  <c r="L95" i="38"/>
  <c r="L94" i="38"/>
  <c r="W94" i="38" s="1"/>
  <c r="L93" i="38"/>
  <c r="W93" i="38" s="1"/>
  <c r="L92" i="38"/>
  <c r="W92" i="38" s="1"/>
  <c r="L91" i="38"/>
  <c r="W91" i="38" s="1"/>
  <c r="L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3" i="38"/>
  <c r="I114" i="38"/>
  <c r="I115" i="38"/>
  <c r="I116" i="38"/>
  <c r="I117" i="38"/>
  <c r="I118" i="38"/>
  <c r="I119" i="38"/>
  <c r="I120" i="38"/>
  <c r="AF114" i="38" l="1"/>
  <c r="AF109" i="38"/>
  <c r="AF94" i="38"/>
  <c r="AF108" i="38"/>
  <c r="AF93" i="38"/>
  <c r="AF107" i="38"/>
  <c r="AF106" i="38"/>
  <c r="AF105" i="38"/>
  <c r="AF104" i="38"/>
  <c r="AF103" i="38"/>
  <c r="AF102" i="38"/>
  <c r="AF92" i="38"/>
  <c r="AF91" i="38"/>
  <c r="AF101" i="38"/>
  <c r="AF100" i="38"/>
  <c r="AF99" i="38"/>
  <c r="AF98" i="38"/>
  <c r="AF97" i="38"/>
  <c r="AF96" i="38"/>
  <c r="AF95" i="38"/>
  <c r="AF116" i="38"/>
  <c r="AF113" i="38"/>
  <c r="AF118" i="38"/>
  <c r="AF115" i="38"/>
  <c r="AG9" i="69"/>
  <c r="I7" i="69"/>
  <c r="AD10" i="69"/>
  <c r="I10" i="69"/>
  <c r="AF10" i="69"/>
  <c r="AB10" i="69"/>
  <c r="AA10" i="69"/>
  <c r="AC10" i="69"/>
  <c r="AE10" i="69"/>
  <c r="AA7" i="69"/>
  <c r="X9" i="69"/>
  <c r="AJ9" i="69" s="1"/>
  <c r="W7" i="69"/>
  <c r="AF7" i="69"/>
  <c r="AF6" i="69" s="1"/>
  <c r="Y13" i="69"/>
  <c r="AG13" i="69" s="1"/>
  <c r="Y12" i="69"/>
  <c r="AG12" i="69" s="1"/>
  <c r="X13" i="69"/>
  <c r="AB7" i="69"/>
  <c r="X12" i="69"/>
  <c r="AC7" i="69"/>
  <c r="AE7" i="69"/>
  <c r="Z7" i="69"/>
  <c r="W11" i="69"/>
  <c r="W10" i="69" s="1"/>
  <c r="L11" i="69"/>
  <c r="O11" i="69" s="1"/>
  <c r="Z11" i="69" s="1"/>
  <c r="Z10" i="69" s="1"/>
  <c r="AI9" i="69"/>
  <c r="Y8" i="69"/>
  <c r="L107" i="38"/>
  <c r="W107" i="38" s="1"/>
  <c r="AI107" i="38" s="1"/>
  <c r="L104" i="38"/>
  <c r="AH104" i="38" s="1"/>
  <c r="AH113" i="38"/>
  <c r="V106" i="38"/>
  <c r="L98" i="38"/>
  <c r="W108" i="38"/>
  <c r="AI108" i="38" s="1"/>
  <c r="AH93" i="38"/>
  <c r="Y117" i="38"/>
  <c r="AI117" i="38" s="1"/>
  <c r="L99" i="38"/>
  <c r="AH99" i="38" s="1"/>
  <c r="Y119" i="38"/>
  <c r="AI119" i="38" s="1"/>
  <c r="AH92" i="38"/>
  <c r="Y120" i="38"/>
  <c r="AF120" i="38" s="1"/>
  <c r="W97" i="38"/>
  <c r="AI97" i="38" s="1"/>
  <c r="N110" i="38"/>
  <c r="Y110" i="38" s="1"/>
  <c r="AF110" i="38" s="1"/>
  <c r="AH109" i="38"/>
  <c r="N111" i="38"/>
  <c r="Y111" i="38" s="1"/>
  <c r="AI111" i="38" s="1"/>
  <c r="AH116" i="38"/>
  <c r="AH95" i="38"/>
  <c r="AI92" i="38"/>
  <c r="W118" i="38"/>
  <c r="AI118" i="38" s="1"/>
  <c r="W120" i="38"/>
  <c r="W116" i="38"/>
  <c r="AI116" i="38" s="1"/>
  <c r="AH112" i="38"/>
  <c r="AH102" i="38"/>
  <c r="W102" i="38"/>
  <c r="AI102" i="38" s="1"/>
  <c r="W95" i="38"/>
  <c r="AI95" i="38" s="1"/>
  <c r="AI109" i="38"/>
  <c r="W101" i="38"/>
  <c r="AI101" i="38" s="1"/>
  <c r="AI94" i="38"/>
  <c r="AH114" i="38"/>
  <c r="AH94" i="38"/>
  <c r="AI91" i="38"/>
  <c r="W110" i="38"/>
  <c r="V103" i="38"/>
  <c r="AH96" i="38"/>
  <c r="AI93" i="38"/>
  <c r="W115" i="38"/>
  <c r="AI115" i="38" s="1"/>
  <c r="AI114" i="38"/>
  <c r="AI113" i="38"/>
  <c r="AI106" i="38"/>
  <c r="AH106" i="38"/>
  <c r="AH105" i="38"/>
  <c r="W105" i="38"/>
  <c r="AI105" i="38" s="1"/>
  <c r="V105" i="38"/>
  <c r="AH103" i="38"/>
  <c r="AI103" i="38"/>
  <c r="W100" i="38"/>
  <c r="AI100" i="38" s="1"/>
  <c r="AH100" i="38"/>
  <c r="V100" i="38"/>
  <c r="AI96" i="38"/>
  <c r="AH91" i="38"/>
  <c r="AF119" i="38" l="1"/>
  <c r="AF111" i="38"/>
  <c r="AF117" i="38"/>
  <c r="AH119" i="38"/>
  <c r="AE6" i="69"/>
  <c r="Y7" i="69"/>
  <c r="AG8" i="69"/>
  <c r="AG7" i="69" s="1"/>
  <c r="Z6" i="69"/>
  <c r="W6" i="69"/>
  <c r="AC6" i="69"/>
  <c r="AA6" i="69"/>
  <c r="AB6" i="69"/>
  <c r="X7" i="69"/>
  <c r="AI110" i="38"/>
  <c r="AH111" i="38"/>
  <c r="AI120" i="38"/>
  <c r="AH120" i="38"/>
  <c r="AI12" i="69"/>
  <c r="AJ12" i="69"/>
  <c r="AJ13" i="69"/>
  <c r="AI8" i="69"/>
  <c r="AD7" i="69"/>
  <c r="AD6" i="69" s="1"/>
  <c r="AI13" i="69"/>
  <c r="Y11" i="69"/>
  <c r="X11" i="69"/>
  <c r="X10" i="69" s="1"/>
  <c r="AJ8" i="69"/>
  <c r="W99" i="38"/>
  <c r="AI99" i="38" s="1"/>
  <c r="AH107" i="38"/>
  <c r="W104" i="38"/>
  <c r="AI104" i="38" s="1"/>
  <c r="AH98" i="38"/>
  <c r="W98" i="38"/>
  <c r="AI98" i="38" s="1"/>
  <c r="AH110" i="38"/>
  <c r="AH117" i="38"/>
  <c r="Y10" i="69" l="1"/>
  <c r="Y6" i="69" s="1"/>
  <c r="F99" i="72" s="1"/>
  <c r="AG11" i="69"/>
  <c r="AG10" i="69" s="1"/>
  <c r="AG6" i="69" s="1"/>
  <c r="X6" i="69"/>
  <c r="AI11" i="69"/>
  <c r="AJ11" i="69"/>
  <c r="AH90" i="38" l="1"/>
  <c r="AE90" i="38"/>
  <c r="AE89" i="38" s="1"/>
  <c r="M15" i="72" s="1"/>
  <c r="AD90" i="38"/>
  <c r="AC90" i="38"/>
  <c r="AB90" i="38"/>
  <c r="AA90" i="38"/>
  <c r="Z90" i="38"/>
  <c r="Y90" i="38"/>
  <c r="X90" i="38"/>
  <c r="V90" i="38"/>
  <c r="W90" i="38"/>
  <c r="I90" i="38"/>
  <c r="I89" i="38" s="1"/>
  <c r="M25" i="68"/>
  <c r="M11" i="68"/>
  <c r="N142" i="68"/>
  <c r="M7" i="68"/>
  <c r="O217" i="68"/>
  <c r="P518" i="38" s="1"/>
  <c r="AA518" i="38" s="1"/>
  <c r="O216" i="68"/>
  <c r="O215" i="68"/>
  <c r="P516" i="38" s="1"/>
  <c r="AA516" i="38" s="1"/>
  <c r="O214" i="68"/>
  <c r="P507" i="38" s="1"/>
  <c r="AA507" i="38" s="1"/>
  <c r="D34" i="68"/>
  <c r="D189" i="68"/>
  <c r="D174" i="68"/>
  <c r="M507" i="38"/>
  <c r="X507" i="38" s="1"/>
  <c r="N507" i="38"/>
  <c r="Y507" i="38" s="1"/>
  <c r="O507" i="38"/>
  <c r="Z507" i="38" s="1"/>
  <c r="M508" i="38"/>
  <c r="X508" i="38" s="1"/>
  <c r="M509" i="38"/>
  <c r="X509" i="38" s="1"/>
  <c r="N509" i="38"/>
  <c r="Y509" i="38" s="1"/>
  <c r="M510" i="38"/>
  <c r="X510" i="38" s="1"/>
  <c r="M511" i="38"/>
  <c r="X511" i="38" s="1"/>
  <c r="M512" i="38"/>
  <c r="X512" i="38" s="1"/>
  <c r="M513" i="38"/>
  <c r="X513" i="38" s="1"/>
  <c r="P513" i="38"/>
  <c r="AA513" i="38" s="1"/>
  <c r="M515" i="38"/>
  <c r="X515" i="38" s="1"/>
  <c r="M516" i="38"/>
  <c r="X516" i="38" s="1"/>
  <c r="N516" i="38"/>
  <c r="Y516" i="38" s="1"/>
  <c r="O516" i="38"/>
  <c r="Z516" i="38" s="1"/>
  <c r="M517" i="38"/>
  <c r="X517" i="38" s="1"/>
  <c r="N517" i="38"/>
  <c r="Y517" i="38" s="1"/>
  <c r="O517" i="38"/>
  <c r="Z517" i="38" s="1"/>
  <c r="P517" i="38"/>
  <c r="AA517" i="38" s="1"/>
  <c r="M518" i="38"/>
  <c r="X518" i="38" s="1"/>
  <c r="N518" i="38"/>
  <c r="Y518" i="38" s="1"/>
  <c r="O518" i="38"/>
  <c r="Z518" i="38" s="1"/>
  <c r="M519" i="38"/>
  <c r="X519" i="38" s="1"/>
  <c r="N519" i="38"/>
  <c r="Y519" i="38" s="1"/>
  <c r="O519" i="38"/>
  <c r="Z519" i="38" s="1"/>
  <c r="P519" i="38"/>
  <c r="AA519" i="38" s="1"/>
  <c r="M520" i="38"/>
  <c r="X520" i="38" s="1"/>
  <c r="N520" i="38"/>
  <c r="Y520" i="38" s="1"/>
  <c r="O520" i="38"/>
  <c r="Z520" i="38" s="1"/>
  <c r="P520" i="38"/>
  <c r="AA520" i="38" s="1"/>
  <c r="M521" i="38"/>
  <c r="X521" i="38" s="1"/>
  <c r="N521" i="38"/>
  <c r="Y521" i="38" s="1"/>
  <c r="O521" i="38"/>
  <c r="Z521" i="38" s="1"/>
  <c r="P521" i="38"/>
  <c r="AA521" i="38" s="1"/>
  <c r="N522" i="38"/>
  <c r="Y522" i="38" s="1"/>
  <c r="O522" i="38"/>
  <c r="Z522" i="38" s="1"/>
  <c r="M523" i="38"/>
  <c r="X523" i="38" s="1"/>
  <c r="N523" i="38"/>
  <c r="Y523" i="38" s="1"/>
  <c r="O523" i="38"/>
  <c r="Z523" i="38" s="1"/>
  <c r="M524" i="38"/>
  <c r="X524" i="38" s="1"/>
  <c r="N524" i="38"/>
  <c r="Y524" i="38" s="1"/>
  <c r="O524" i="38"/>
  <c r="Z524" i="38" s="1"/>
  <c r="M525" i="38"/>
  <c r="X525" i="38" s="1"/>
  <c r="N525" i="38"/>
  <c r="Y525" i="38" s="1"/>
  <c r="O525" i="38"/>
  <c r="Z525" i="38" s="1"/>
  <c r="M526" i="38"/>
  <c r="X526" i="38" s="1"/>
  <c r="N526" i="38"/>
  <c r="Y526" i="38" s="1"/>
  <c r="O526" i="38"/>
  <c r="Z526" i="38" s="1"/>
  <c r="M527" i="38"/>
  <c r="X527" i="38" s="1"/>
  <c r="N527" i="38"/>
  <c r="Y527" i="38" s="1"/>
  <c r="O527" i="38"/>
  <c r="Z527" i="38" s="1"/>
  <c r="M528" i="38"/>
  <c r="X528" i="38" s="1"/>
  <c r="N528" i="38"/>
  <c r="Y528" i="38" s="1"/>
  <c r="O528" i="38"/>
  <c r="Z528" i="38" s="1"/>
  <c r="M529" i="38"/>
  <c r="X529" i="38" s="1"/>
  <c r="N529" i="38"/>
  <c r="Y529" i="38" s="1"/>
  <c r="O529" i="38"/>
  <c r="Z529" i="38" s="1"/>
  <c r="M530" i="38"/>
  <c r="X530" i="38" s="1"/>
  <c r="N530" i="38"/>
  <c r="Y530" i="38" s="1"/>
  <c r="O530" i="38"/>
  <c r="Z530" i="38" s="1"/>
  <c r="M531" i="38"/>
  <c r="N531" i="38"/>
  <c r="O531" i="38"/>
  <c r="M532" i="38"/>
  <c r="N532" i="38"/>
  <c r="O532" i="38"/>
  <c r="P532" i="38"/>
  <c r="M533" i="38"/>
  <c r="N533" i="38"/>
  <c r="O533" i="38"/>
  <c r="N504" i="38"/>
  <c r="Y504" i="38" s="1"/>
  <c r="O504" i="38"/>
  <c r="Z504" i="38" s="1"/>
  <c r="P504" i="38"/>
  <c r="AA504" i="38" s="1"/>
  <c r="M504" i="38"/>
  <c r="X504" i="38" s="1"/>
  <c r="O212" i="68"/>
  <c r="P523" i="38" s="1"/>
  <c r="AA523" i="38" s="1"/>
  <c r="P522" i="38"/>
  <c r="AA522" i="38" s="1"/>
  <c r="O206" i="68"/>
  <c r="P530" i="38" s="1"/>
  <c r="O204" i="68"/>
  <c r="P528" i="38" s="1"/>
  <c r="AA528" i="38" s="1"/>
  <c r="O205" i="68"/>
  <c r="P529" i="38" s="1"/>
  <c r="AA529" i="38" s="1"/>
  <c r="O203" i="68"/>
  <c r="P527" i="38" s="1"/>
  <c r="AA527" i="38" s="1"/>
  <c r="O201" i="68"/>
  <c r="P525" i="38" s="1"/>
  <c r="AA525" i="38" s="1"/>
  <c r="O202" i="68"/>
  <c r="P526" i="38" s="1"/>
  <c r="O207" i="68"/>
  <c r="P531" i="38" s="1"/>
  <c r="O209" i="68"/>
  <c r="P533" i="38" s="1"/>
  <c r="O200" i="68"/>
  <c r="P524" i="38" s="1"/>
  <c r="AA524" i="38" s="1"/>
  <c r="N197" i="68"/>
  <c r="N190" i="68"/>
  <c r="N189" i="68"/>
  <c r="N187" i="68"/>
  <c r="N183" i="68"/>
  <c r="N182" i="68"/>
  <c r="O179" i="68"/>
  <c r="O178" i="68"/>
  <c r="O177" i="68"/>
  <c r="O176" i="68"/>
  <c r="O175" i="68"/>
  <c r="O174" i="68"/>
  <c r="O171" i="68"/>
  <c r="O170" i="68"/>
  <c r="O169" i="68"/>
  <c r="O145" i="68"/>
  <c r="O167" i="68"/>
  <c r="O166" i="68"/>
  <c r="O163" i="68"/>
  <c r="O161" i="68"/>
  <c r="O160" i="68"/>
  <c r="O156" i="68"/>
  <c r="O155" i="68"/>
  <c r="O154" i="68"/>
  <c r="O151" i="68"/>
  <c r="O150" i="68"/>
  <c r="O147" i="68"/>
  <c r="N141" i="68"/>
  <c r="N140" i="68"/>
  <c r="N137" i="68"/>
  <c r="N136" i="68"/>
  <c r="N135" i="68"/>
  <c r="N133" i="68"/>
  <c r="N132" i="68"/>
  <c r="N129" i="68"/>
  <c r="N130" i="68"/>
  <c r="N128" i="68"/>
  <c r="N126" i="68"/>
  <c r="N125" i="68"/>
  <c r="N122" i="68"/>
  <c r="N119" i="68"/>
  <c r="N117" i="68"/>
  <c r="N115" i="68"/>
  <c r="N114" i="68"/>
  <c r="N113" i="68"/>
  <c r="N110" i="68"/>
  <c r="N109" i="68"/>
  <c r="N108" i="68"/>
  <c r="N104" i="68"/>
  <c r="N103" i="68"/>
  <c r="N102" i="68"/>
  <c r="N100" i="68"/>
  <c r="N99" i="68"/>
  <c r="N98" i="68"/>
  <c r="N95" i="68"/>
  <c r="N94" i="68"/>
  <c r="N93" i="68"/>
  <c r="N88" i="68"/>
  <c r="N87" i="68"/>
  <c r="N86" i="68"/>
  <c r="N81" i="68"/>
  <c r="N80" i="68"/>
  <c r="N77" i="68"/>
  <c r="N76" i="68"/>
  <c r="N73" i="68"/>
  <c r="N70" i="68"/>
  <c r="N69" i="68"/>
  <c r="N66" i="68"/>
  <c r="N65" i="68"/>
  <c r="N61" i="68"/>
  <c r="N60" i="68"/>
  <c r="M50" i="68"/>
  <c r="M53" i="68"/>
  <c r="M54" i="68"/>
  <c r="M55" i="68"/>
  <c r="M56" i="68"/>
  <c r="M57" i="68"/>
  <c r="M49" i="68"/>
  <c r="N45" i="68"/>
  <c r="N44" i="68"/>
  <c r="M41" i="68"/>
  <c r="M39" i="68"/>
  <c r="M37" i="68"/>
  <c r="M34" i="68"/>
  <c r="M33" i="68"/>
  <c r="N28" i="68"/>
  <c r="N27" i="68"/>
  <c r="M22" i="68"/>
  <c r="M20" i="68"/>
  <c r="M21" i="68"/>
  <c r="M18" i="68"/>
  <c r="M17" i="68"/>
  <c r="N14" i="68"/>
  <c r="M13" i="68"/>
  <c r="N508" i="38" s="1"/>
  <c r="Y508" i="38" s="1"/>
  <c r="M9" i="68"/>
  <c r="L8" i="68"/>
  <c r="M514" i="38" s="1"/>
  <c r="X514" i="38" s="1"/>
  <c r="L5" i="68"/>
  <c r="M506" i="38" s="1"/>
  <c r="X506" i="38" s="1"/>
  <c r="M505" i="38"/>
  <c r="X505" i="38" s="1"/>
  <c r="K527" i="38"/>
  <c r="V527" i="38" s="1"/>
  <c r="L522" i="38"/>
  <c r="M522" i="38" s="1"/>
  <c r="X522" i="38" s="1"/>
  <c r="V515" i="38"/>
  <c r="K514" i="38"/>
  <c r="V514" i="38" s="1"/>
  <c r="V513" i="38"/>
  <c r="V512" i="38"/>
  <c r="V508" i="38"/>
  <c r="K507" i="38"/>
  <c r="L507" i="38" s="1"/>
  <c r="L506" i="38"/>
  <c r="L510" i="38"/>
  <c r="L505" i="38"/>
  <c r="V521" i="38"/>
  <c r="V517" i="38"/>
  <c r="K516" i="38"/>
  <c r="V516" i="38" s="1"/>
  <c r="V504" i="38"/>
  <c r="AB504" i="38"/>
  <c r="AC504" i="38"/>
  <c r="AD504" i="38"/>
  <c r="AE504" i="38"/>
  <c r="AB505" i="38"/>
  <c r="AC505" i="38"/>
  <c r="AD505" i="38"/>
  <c r="AE505" i="38"/>
  <c r="AB506" i="38"/>
  <c r="AC506" i="38"/>
  <c r="AD506" i="38"/>
  <c r="AE506" i="38"/>
  <c r="AB507" i="38"/>
  <c r="AC507" i="38"/>
  <c r="AD507" i="38"/>
  <c r="AE507" i="38"/>
  <c r="AB508" i="38"/>
  <c r="AC508" i="38"/>
  <c r="AD508" i="38"/>
  <c r="AE508" i="38"/>
  <c r="V509" i="38"/>
  <c r="AB509" i="38"/>
  <c r="AC509" i="38"/>
  <c r="AD509" i="38"/>
  <c r="AE509" i="38"/>
  <c r="AB510" i="38"/>
  <c r="AC510" i="38"/>
  <c r="AD510" i="38"/>
  <c r="AE510" i="38"/>
  <c r="V511" i="38"/>
  <c r="AB511" i="38"/>
  <c r="AC511" i="38"/>
  <c r="AD511" i="38"/>
  <c r="AE511" i="38"/>
  <c r="AB512" i="38"/>
  <c r="AC512" i="38"/>
  <c r="AD512" i="38"/>
  <c r="AE512" i="38"/>
  <c r="AB513" i="38"/>
  <c r="AC513" i="38"/>
  <c r="AD513" i="38"/>
  <c r="AE513" i="38"/>
  <c r="AB514" i="38"/>
  <c r="AC514" i="38"/>
  <c r="AD514" i="38"/>
  <c r="AE514" i="38"/>
  <c r="AB515" i="38"/>
  <c r="AC515" i="38"/>
  <c r="AD515" i="38"/>
  <c r="AE515" i="38"/>
  <c r="AB516" i="38"/>
  <c r="AC516" i="38"/>
  <c r="AD516" i="38"/>
  <c r="AE516" i="38"/>
  <c r="AB517" i="38"/>
  <c r="AC517" i="38"/>
  <c r="AD517" i="38"/>
  <c r="AE517" i="38"/>
  <c r="V518" i="38"/>
  <c r="AB518" i="38"/>
  <c r="AC518" i="38"/>
  <c r="AD518" i="38"/>
  <c r="AE518" i="38"/>
  <c r="V519" i="38"/>
  <c r="AB519" i="38"/>
  <c r="AC519" i="38"/>
  <c r="AD519" i="38"/>
  <c r="AE519" i="38"/>
  <c r="V520" i="38"/>
  <c r="AB520" i="38"/>
  <c r="AC520" i="38"/>
  <c r="AD520" i="38"/>
  <c r="AE520" i="38"/>
  <c r="AB521" i="38"/>
  <c r="AC521" i="38"/>
  <c r="AD521" i="38"/>
  <c r="AE521" i="38"/>
  <c r="AB522" i="38"/>
  <c r="AC522" i="38"/>
  <c r="AD522" i="38"/>
  <c r="AE522" i="38"/>
  <c r="V523" i="38"/>
  <c r="AB523" i="38"/>
  <c r="AC523" i="38"/>
  <c r="AD523" i="38"/>
  <c r="AE523" i="38"/>
  <c r="V524" i="38"/>
  <c r="AB524" i="38"/>
  <c r="AC524" i="38"/>
  <c r="AD524" i="38"/>
  <c r="AE524" i="38"/>
  <c r="V525" i="38"/>
  <c r="AB525" i="38"/>
  <c r="AC525" i="38"/>
  <c r="AD525" i="38"/>
  <c r="AE525" i="38"/>
  <c r="V526" i="38"/>
  <c r="AB526" i="38"/>
  <c r="AC526" i="38"/>
  <c r="AD526" i="38"/>
  <c r="AE526" i="38"/>
  <c r="AB527" i="38"/>
  <c r="AC527" i="38"/>
  <c r="AD527" i="38"/>
  <c r="AE527" i="38"/>
  <c r="V528" i="38"/>
  <c r="AB528" i="38"/>
  <c r="AC528" i="38"/>
  <c r="AD528" i="38"/>
  <c r="AE528" i="38"/>
  <c r="V529" i="38"/>
  <c r="AB529" i="38"/>
  <c r="AC529" i="38"/>
  <c r="AD529" i="38"/>
  <c r="AE529" i="38"/>
  <c r="V530" i="38"/>
  <c r="AB530" i="38"/>
  <c r="AC530" i="38"/>
  <c r="AD530" i="38"/>
  <c r="AE530" i="38"/>
  <c r="I505" i="38"/>
  <c r="I506" i="38"/>
  <c r="I507" i="38"/>
  <c r="I508" i="38"/>
  <c r="I509" i="38"/>
  <c r="L509" i="38"/>
  <c r="W509" i="38" s="1"/>
  <c r="I510" i="38"/>
  <c r="I511" i="38"/>
  <c r="L511" i="38"/>
  <c r="W511" i="38" s="1"/>
  <c r="I512" i="38"/>
  <c r="I513" i="38"/>
  <c r="I514" i="38"/>
  <c r="I515" i="38"/>
  <c r="I516" i="38"/>
  <c r="I517" i="38"/>
  <c r="I518" i="38"/>
  <c r="L518" i="38"/>
  <c r="I519" i="38"/>
  <c r="L519" i="38"/>
  <c r="W519" i="38" s="1"/>
  <c r="I520" i="38"/>
  <c r="L520" i="38"/>
  <c r="W520" i="38" s="1"/>
  <c r="I521" i="38"/>
  <c r="I522" i="38"/>
  <c r="I523" i="38"/>
  <c r="L523" i="38"/>
  <c r="I524" i="38"/>
  <c r="L524" i="38"/>
  <c r="W524" i="38" s="1"/>
  <c r="I525" i="38"/>
  <c r="L525" i="38"/>
  <c r="W525" i="38" s="1"/>
  <c r="I526" i="38"/>
  <c r="L526" i="38"/>
  <c r="W526" i="38" s="1"/>
  <c r="I527" i="38"/>
  <c r="I528" i="38"/>
  <c r="L528" i="38"/>
  <c r="W528" i="38" s="1"/>
  <c r="I529" i="38"/>
  <c r="L529" i="38"/>
  <c r="W529" i="38" s="1"/>
  <c r="I530" i="38"/>
  <c r="L530" i="38"/>
  <c r="W530" i="38" s="1"/>
  <c r="I531" i="38"/>
  <c r="L531" i="38"/>
  <c r="I532" i="38"/>
  <c r="L532" i="38"/>
  <c r="I533" i="38"/>
  <c r="L533" i="38"/>
  <c r="AF504" i="38" l="1"/>
  <c r="AF522" i="38"/>
  <c r="AF520" i="38"/>
  <c r="AF524" i="38"/>
  <c r="AF507" i="38"/>
  <c r="AF529" i="38"/>
  <c r="AF517" i="38"/>
  <c r="AF527" i="38"/>
  <c r="AF521" i="38"/>
  <c r="AF519" i="38"/>
  <c r="AF523" i="38"/>
  <c r="AF528" i="38"/>
  <c r="AF516" i="38"/>
  <c r="AF525" i="38"/>
  <c r="AF518" i="38"/>
  <c r="AF90" i="38"/>
  <c r="AF89" i="38" s="1"/>
  <c r="L517" i="38"/>
  <c r="W517" i="38" s="1"/>
  <c r="L512" i="38"/>
  <c r="W512" i="38" s="1"/>
  <c r="L521" i="38"/>
  <c r="W521" i="38" s="1"/>
  <c r="AA89" i="38"/>
  <c r="I15" i="72" s="1"/>
  <c r="Z89" i="38"/>
  <c r="H15" i="72" s="1"/>
  <c r="AD89" i="38"/>
  <c r="L15" i="72" s="1"/>
  <c r="AC89" i="38"/>
  <c r="K15" i="72" s="1"/>
  <c r="V89" i="38"/>
  <c r="X89" i="38"/>
  <c r="F15" i="72" s="1"/>
  <c r="Y89" i="38"/>
  <c r="G15" i="72" s="1"/>
  <c r="AB89" i="38"/>
  <c r="J15" i="72" s="1"/>
  <c r="AI90" i="38"/>
  <c r="V506" i="38"/>
  <c r="L513" i="38"/>
  <c r="W513" i="38" s="1"/>
  <c r="L527" i="38"/>
  <c r="W527" i="38" s="1"/>
  <c r="AI527" i="38" s="1"/>
  <c r="L514" i="38"/>
  <c r="W514" i="38" s="1"/>
  <c r="V510" i="38"/>
  <c r="V522" i="38"/>
  <c r="L508" i="38"/>
  <c r="W508" i="38" s="1"/>
  <c r="L515" i="38"/>
  <c r="W515" i="38" s="1"/>
  <c r="N511" i="38"/>
  <c r="Y511" i="38" s="1"/>
  <c r="P510" i="38"/>
  <c r="AA510" i="38" s="1"/>
  <c r="N515" i="38"/>
  <c r="Y515" i="38" s="1"/>
  <c r="P512" i="38"/>
  <c r="AA512" i="38" s="1"/>
  <c r="P506" i="38"/>
  <c r="AA506" i="38" s="1"/>
  <c r="N505" i="38"/>
  <c r="Y505" i="38" s="1"/>
  <c r="N514" i="38"/>
  <c r="Y514" i="38" s="1"/>
  <c r="O513" i="38"/>
  <c r="Z513" i="38" s="1"/>
  <c r="N510" i="38"/>
  <c r="Y510" i="38" s="1"/>
  <c r="O509" i="38"/>
  <c r="Z509" i="38" s="1"/>
  <c r="AH526" i="38"/>
  <c r="AH519" i="38"/>
  <c r="AH530" i="38"/>
  <c r="N512" i="38"/>
  <c r="Y512" i="38" s="1"/>
  <c r="O506" i="38"/>
  <c r="Z506" i="38" s="1"/>
  <c r="O510" i="38"/>
  <c r="Z510" i="38" s="1"/>
  <c r="P505" i="38"/>
  <c r="AA505" i="38" s="1"/>
  <c r="O514" i="38"/>
  <c r="Z514" i="38" s="1"/>
  <c r="O508" i="38"/>
  <c r="Z508" i="38" s="1"/>
  <c r="P511" i="38"/>
  <c r="AA511" i="38" s="1"/>
  <c r="P514" i="38"/>
  <c r="AA514" i="38" s="1"/>
  <c r="O511" i="38"/>
  <c r="Z511" i="38" s="1"/>
  <c r="N506" i="38"/>
  <c r="Y506" i="38" s="1"/>
  <c r="P515" i="38"/>
  <c r="AA515" i="38" s="1"/>
  <c r="N513" i="38"/>
  <c r="O515" i="38"/>
  <c r="Z515" i="38" s="1"/>
  <c r="O512" i="38"/>
  <c r="Z512" i="38" s="1"/>
  <c r="P508" i="38"/>
  <c r="AA508" i="38" s="1"/>
  <c r="O505" i="38"/>
  <c r="Z505" i="38" s="1"/>
  <c r="P509" i="38"/>
  <c r="AA509" i="38" s="1"/>
  <c r="AI521" i="38"/>
  <c r="AH520" i="38"/>
  <c r="AH523" i="38"/>
  <c r="AA530" i="38"/>
  <c r="AI530" i="38" s="1"/>
  <c r="AI529" i="38"/>
  <c r="AI528" i="38"/>
  <c r="AI524" i="38"/>
  <c r="AA526" i="38"/>
  <c r="AI526" i="38" s="1"/>
  <c r="AI520" i="38"/>
  <c r="AH518" i="38"/>
  <c r="AH525" i="38"/>
  <c r="AI525" i="38"/>
  <c r="AH524" i="38"/>
  <c r="AH529" i="38"/>
  <c r="AH528" i="38"/>
  <c r="W522" i="38"/>
  <c r="AI522" i="38" s="1"/>
  <c r="AH522" i="38"/>
  <c r="W523" i="38"/>
  <c r="AI523" i="38" s="1"/>
  <c r="AH507" i="38"/>
  <c r="W507" i="38"/>
  <c r="AI507" i="38" s="1"/>
  <c r="V507" i="38"/>
  <c r="W506" i="38"/>
  <c r="W510" i="38"/>
  <c r="W505" i="38"/>
  <c r="V505" i="38"/>
  <c r="AI519" i="38"/>
  <c r="W518" i="38"/>
  <c r="AI518" i="38" s="1"/>
  <c r="AH521" i="38"/>
  <c r="AH517" i="38"/>
  <c r="AI517" i="38"/>
  <c r="L516" i="38"/>
  <c r="AF506" i="38" l="1"/>
  <c r="N15" i="72"/>
  <c r="AF515" i="38"/>
  <c r="AF505" i="38"/>
  <c r="AF508" i="38"/>
  <c r="AF510" i="38"/>
  <c r="AF509" i="38"/>
  <c r="AF511" i="38"/>
  <c r="AF514" i="38"/>
  <c r="AF512" i="38"/>
  <c r="AF526" i="38"/>
  <c r="AF530" i="38"/>
  <c r="AH527" i="38"/>
  <c r="W89" i="38"/>
  <c r="AH513" i="38"/>
  <c r="AI515" i="38"/>
  <c r="AI505" i="38"/>
  <c r="AI510" i="38"/>
  <c r="AH505" i="38"/>
  <c r="AH510" i="38"/>
  <c r="AI509" i="38"/>
  <c r="AI514" i="38"/>
  <c r="AI512" i="38"/>
  <c r="AH506" i="38"/>
  <c r="AI506" i="38"/>
  <c r="Y513" i="38"/>
  <c r="AI511" i="38"/>
  <c r="AI508" i="38"/>
  <c r="AH508" i="38"/>
  <c r="AH509" i="38"/>
  <c r="AH511" i="38"/>
  <c r="AH514" i="38"/>
  <c r="AH512" i="38"/>
  <c r="AH515" i="38"/>
  <c r="W516" i="38"/>
  <c r="AI516" i="38" s="1"/>
  <c r="AH516" i="38"/>
  <c r="AI513" i="38" l="1"/>
  <c r="AF513" i="38"/>
  <c r="AE533" i="38"/>
  <c r="AD533" i="38"/>
  <c r="AC533" i="38"/>
  <c r="AB533" i="38"/>
  <c r="AA533" i="38"/>
  <c r="Y533" i="38"/>
  <c r="X533" i="38"/>
  <c r="V533" i="38"/>
  <c r="Z533" i="38"/>
  <c r="AE532" i="38"/>
  <c r="AD532" i="38"/>
  <c r="AC532" i="38"/>
  <c r="AB532" i="38"/>
  <c r="AA532" i="38"/>
  <c r="Y532" i="38"/>
  <c r="X532" i="38"/>
  <c r="V532" i="38"/>
  <c r="Z532" i="38"/>
  <c r="AE531" i="38"/>
  <c r="AD531" i="38"/>
  <c r="AC531" i="38"/>
  <c r="AB531" i="38"/>
  <c r="AA531" i="38"/>
  <c r="Y531" i="38"/>
  <c r="X531" i="38"/>
  <c r="V531" i="38"/>
  <c r="Z531" i="38"/>
  <c r="L504" i="38"/>
  <c r="I504" i="38"/>
  <c r="Z252" i="38"/>
  <c r="AA252" i="38"/>
  <c r="AB252" i="38"/>
  <c r="Z253" i="38"/>
  <c r="AA253" i="38"/>
  <c r="AB253" i="38"/>
  <c r="Z254" i="38"/>
  <c r="AA254" i="38"/>
  <c r="AB254" i="38"/>
  <c r="Z255" i="38"/>
  <c r="AA255" i="38"/>
  <c r="AB255" i="38"/>
  <c r="Z256" i="38"/>
  <c r="AA256" i="38"/>
  <c r="AB256" i="38"/>
  <c r="Y257" i="38"/>
  <c r="Z257" i="38"/>
  <c r="AA257" i="38"/>
  <c r="AB257" i="38"/>
  <c r="Z258" i="38"/>
  <c r="AA258" i="38"/>
  <c r="AB258" i="38"/>
  <c r="Z259" i="38"/>
  <c r="AA259" i="38"/>
  <c r="AB259" i="38"/>
  <c r="Z260" i="38"/>
  <c r="AA260" i="38"/>
  <c r="AB260" i="38"/>
  <c r="Z261" i="38"/>
  <c r="AA261" i="38"/>
  <c r="AB261" i="38"/>
  <c r="Z262" i="38"/>
  <c r="AA262" i="38"/>
  <c r="AB262" i="38"/>
  <c r="Y263" i="38"/>
  <c r="Z263" i="38"/>
  <c r="AA263" i="38"/>
  <c r="AB263" i="38"/>
  <c r="AB251" i="38"/>
  <c r="Z251" i="38"/>
  <c r="AA251" i="38"/>
  <c r="X251" i="38"/>
  <c r="L263" i="38"/>
  <c r="W263" i="38" s="1"/>
  <c r="L262" i="38"/>
  <c r="W262" i="38" s="1"/>
  <c r="L261" i="38"/>
  <c r="W261" i="38" s="1"/>
  <c r="L260" i="38"/>
  <c r="W260" i="38" s="1"/>
  <c r="L259" i="38"/>
  <c r="W259" i="38" s="1"/>
  <c r="L258" i="38"/>
  <c r="W258" i="38" s="1"/>
  <c r="L257" i="38"/>
  <c r="W257" i="38" s="1"/>
  <c r="L256" i="38"/>
  <c r="L255" i="38"/>
  <c r="W255" i="38" s="1"/>
  <c r="L254" i="38"/>
  <c r="W254" i="38" s="1"/>
  <c r="L253" i="38"/>
  <c r="W253" i="38" s="1"/>
  <c r="L252" i="38"/>
  <c r="W252" i="38" s="1"/>
  <c r="L251" i="38"/>
  <c r="W251" i="38" s="1"/>
  <c r="L5" i="66"/>
  <c r="X252" i="38" s="1"/>
  <c r="M5" i="66"/>
  <c r="Y252" i="38" s="1"/>
  <c r="N5" i="66"/>
  <c r="O5" i="66"/>
  <c r="P5" i="66"/>
  <c r="L6" i="66"/>
  <c r="X253" i="38" s="1"/>
  <c r="M6" i="66"/>
  <c r="Y253" i="38" s="1"/>
  <c r="N6" i="66"/>
  <c r="O6" i="66"/>
  <c r="P6" i="66"/>
  <c r="L7" i="66"/>
  <c r="X254" i="38" s="1"/>
  <c r="M7" i="66"/>
  <c r="Y254" i="38" s="1"/>
  <c r="N7" i="66"/>
  <c r="O7" i="66"/>
  <c r="P7" i="66"/>
  <c r="L8" i="66"/>
  <c r="M8" i="66"/>
  <c r="Y255" i="38" s="1"/>
  <c r="N8" i="66"/>
  <c r="O8" i="66"/>
  <c r="P8" i="66"/>
  <c r="L9" i="66"/>
  <c r="X256" i="38" s="1"/>
  <c r="M9" i="66"/>
  <c r="Y256" i="38" s="1"/>
  <c r="N9" i="66"/>
  <c r="O9" i="66"/>
  <c r="P9" i="66"/>
  <c r="L10" i="66"/>
  <c r="M10" i="66"/>
  <c r="N10" i="66"/>
  <c r="O10" i="66"/>
  <c r="P10" i="66"/>
  <c r="L11" i="66"/>
  <c r="M11" i="66"/>
  <c r="Y258" i="38" s="1"/>
  <c r="N11" i="66"/>
  <c r="O11" i="66"/>
  <c r="P11" i="66"/>
  <c r="L12" i="66"/>
  <c r="X259" i="38" s="1"/>
  <c r="M12" i="66"/>
  <c r="Y259" i="38" s="1"/>
  <c r="N12" i="66"/>
  <c r="O12" i="66"/>
  <c r="P12" i="66"/>
  <c r="L13" i="66"/>
  <c r="M13" i="66"/>
  <c r="Y260" i="38" s="1"/>
  <c r="N13" i="66"/>
  <c r="O13" i="66"/>
  <c r="P13" i="66"/>
  <c r="L14" i="66"/>
  <c r="X261" i="38" s="1"/>
  <c r="M14" i="66"/>
  <c r="Y261" i="38" s="1"/>
  <c r="N14" i="66"/>
  <c r="O14" i="66"/>
  <c r="P14" i="66"/>
  <c r="L15" i="66"/>
  <c r="M15" i="66"/>
  <c r="Y262" i="38" s="1"/>
  <c r="N15" i="66"/>
  <c r="O15" i="66"/>
  <c r="P15" i="66"/>
  <c r="L16" i="66"/>
  <c r="M16" i="66"/>
  <c r="N16" i="66"/>
  <c r="O16" i="66"/>
  <c r="P16" i="66"/>
  <c r="P4" i="66"/>
  <c r="O4" i="66"/>
  <c r="N4" i="66"/>
  <c r="M4" i="66"/>
  <c r="Y251" i="38" s="1"/>
  <c r="L4" i="66"/>
  <c r="AE263" i="38"/>
  <c r="AD263" i="38"/>
  <c r="AC263" i="38"/>
  <c r="V263" i="38"/>
  <c r="AE262" i="38"/>
  <c r="AD262" i="38"/>
  <c r="AC262" i="38"/>
  <c r="V262" i="38"/>
  <c r="AE261" i="38"/>
  <c r="AD261" i="38"/>
  <c r="AC261" i="38"/>
  <c r="V261" i="38"/>
  <c r="AE260" i="38"/>
  <c r="AD260" i="38"/>
  <c r="AC260" i="38"/>
  <c r="V260" i="38"/>
  <c r="AE259" i="38"/>
  <c r="AD259" i="38"/>
  <c r="AC259" i="38"/>
  <c r="V259" i="38"/>
  <c r="AE258" i="38"/>
  <c r="AD258" i="38"/>
  <c r="AC258" i="38"/>
  <c r="V258" i="38"/>
  <c r="AE257" i="38"/>
  <c r="AD257" i="38"/>
  <c r="AC257" i="38"/>
  <c r="V257" i="38"/>
  <c r="AE256" i="38"/>
  <c r="AD256" i="38"/>
  <c r="AC256" i="38"/>
  <c r="V256" i="38"/>
  <c r="AE255" i="38"/>
  <c r="AD255" i="38"/>
  <c r="AC255" i="38"/>
  <c r="V255" i="38"/>
  <c r="AE254" i="38"/>
  <c r="AD254" i="38"/>
  <c r="AC254" i="38"/>
  <c r="V254" i="38"/>
  <c r="AE253" i="38"/>
  <c r="AD253" i="38"/>
  <c r="AC253" i="38"/>
  <c r="V253" i="38"/>
  <c r="AE252" i="38"/>
  <c r="AD252" i="38"/>
  <c r="AC252" i="38"/>
  <c r="V252" i="38"/>
  <c r="AE251" i="38"/>
  <c r="AD251" i="38"/>
  <c r="AC251" i="38"/>
  <c r="V251" i="38"/>
  <c r="I263" i="38"/>
  <c r="I262" i="38"/>
  <c r="I261" i="38"/>
  <c r="I260" i="38"/>
  <c r="I259" i="38"/>
  <c r="I258" i="38"/>
  <c r="I257" i="38"/>
  <c r="I256" i="38"/>
  <c r="I255" i="38"/>
  <c r="I254" i="38"/>
  <c r="I253" i="38"/>
  <c r="I252" i="38"/>
  <c r="I251" i="38"/>
  <c r="AF256" i="38" l="1"/>
  <c r="AF261" i="38"/>
  <c r="AF253" i="38"/>
  <c r="AF259" i="38"/>
  <c r="AF254" i="38"/>
  <c r="AF251" i="38"/>
  <c r="AF252" i="38"/>
  <c r="AF531" i="38"/>
  <c r="AF532" i="38"/>
  <c r="AF533" i="38"/>
  <c r="AD503" i="38"/>
  <c r="L46" i="72" s="1"/>
  <c r="V503" i="38"/>
  <c r="AE503" i="38"/>
  <c r="M46" i="72" s="1"/>
  <c r="AB503" i="38"/>
  <c r="J46" i="72" s="1"/>
  <c r="AC503" i="38"/>
  <c r="K46" i="72" s="1"/>
  <c r="Z503" i="38"/>
  <c r="H46" i="72" s="1"/>
  <c r="X503" i="38"/>
  <c r="F46" i="72" s="1"/>
  <c r="Y503" i="38"/>
  <c r="G46" i="72" s="1"/>
  <c r="AA503" i="38"/>
  <c r="I46" i="72" s="1"/>
  <c r="AH504" i="38"/>
  <c r="W504" i="38"/>
  <c r="I503" i="38"/>
  <c r="AH532" i="38"/>
  <c r="AH531" i="38"/>
  <c r="AH533" i="38"/>
  <c r="W531" i="38"/>
  <c r="AI531" i="38" s="1"/>
  <c r="W532" i="38"/>
  <c r="AI532" i="38" s="1"/>
  <c r="W533" i="38"/>
  <c r="AI533" i="38" s="1"/>
  <c r="AE250" i="38"/>
  <c r="M27" i="72" s="1"/>
  <c r="I250" i="38"/>
  <c r="AH255" i="38"/>
  <c r="X255" i="38"/>
  <c r="AH259" i="38"/>
  <c r="AH253" i="38"/>
  <c r="AH257" i="38"/>
  <c r="AH263" i="38"/>
  <c r="AH252" i="38"/>
  <c r="AA250" i="38"/>
  <c r="I27" i="72" s="1"/>
  <c r="AH262" i="38"/>
  <c r="Y250" i="38"/>
  <c r="G27" i="72" s="1"/>
  <c r="AH260" i="38"/>
  <c r="AH261" i="38"/>
  <c r="AH254" i="38"/>
  <c r="AH258" i="38"/>
  <c r="AH256" i="38"/>
  <c r="X260" i="38"/>
  <c r="AF260" i="38" s="1"/>
  <c r="X262" i="38"/>
  <c r="X258" i="38"/>
  <c r="X263" i="38"/>
  <c r="X257" i="38"/>
  <c r="AH251" i="38"/>
  <c r="W256" i="38"/>
  <c r="W250" i="38" s="1"/>
  <c r="AI252" i="38"/>
  <c r="AI254" i="38"/>
  <c r="AB250" i="38"/>
  <c r="J27" i="72" s="1"/>
  <c r="AD250" i="38"/>
  <c r="L27" i="72" s="1"/>
  <c r="Z250" i="38"/>
  <c r="H27" i="72" s="1"/>
  <c r="V250" i="38"/>
  <c r="AC250" i="38"/>
  <c r="K27" i="72" s="1"/>
  <c r="AI253" i="38"/>
  <c r="AI259" i="38"/>
  <c r="AI261" i="38"/>
  <c r="AI251" i="38"/>
  <c r="AF503" i="38" l="1"/>
  <c r="N46" i="72"/>
  <c r="AI258" i="38"/>
  <c r="AF258" i="38"/>
  <c r="AI255" i="38"/>
  <c r="AF255" i="38"/>
  <c r="AI263" i="38"/>
  <c r="AF263" i="38"/>
  <c r="AI262" i="38"/>
  <c r="AF262" i="38"/>
  <c r="AI257" i="38"/>
  <c r="AF257" i="38"/>
  <c r="W503" i="38"/>
  <c r="AI504" i="38"/>
  <c r="X250" i="38"/>
  <c r="F27" i="72" s="1"/>
  <c r="N27" i="72" s="1"/>
  <c r="AI260" i="38"/>
  <c r="AI256" i="38"/>
  <c r="AF250" i="38" l="1"/>
  <c r="K244" i="38"/>
  <c r="V244" i="38" s="1"/>
  <c r="K241" i="38"/>
  <c r="V241" i="38" s="1"/>
  <c r="K239" i="38"/>
  <c r="V239" i="38" s="1"/>
  <c r="V246" i="38"/>
  <c r="I246" i="38"/>
  <c r="V245" i="38"/>
  <c r="I245" i="38"/>
  <c r="I244" i="38"/>
  <c r="V243" i="38"/>
  <c r="I243" i="38"/>
  <c r="V242" i="38"/>
  <c r="I242" i="38"/>
  <c r="I241" i="38"/>
  <c r="V240" i="38"/>
  <c r="I240" i="38"/>
  <c r="I239" i="38"/>
  <c r="I238" i="38" l="1"/>
  <c r="L240" i="38"/>
  <c r="L242" i="38"/>
  <c r="L246" i="38"/>
  <c r="AB238" i="38"/>
  <c r="J25" i="72" s="1"/>
  <c r="AC238" i="38"/>
  <c r="K25" i="72" s="1"/>
  <c r="AD238" i="38"/>
  <c r="L25" i="72" s="1"/>
  <c r="L244" i="38"/>
  <c r="O244" i="38" s="1"/>
  <c r="AE238" i="38"/>
  <c r="M25" i="72" s="1"/>
  <c r="L241" i="38"/>
  <c r="O241" i="38" s="1"/>
  <c r="L239" i="38"/>
  <c r="O239" i="38" s="1"/>
  <c r="AA238" i="38"/>
  <c r="I25" i="72" s="1"/>
  <c r="L243" i="38"/>
  <c r="O243" i="38" s="1"/>
  <c r="L245" i="38"/>
  <c r="O245" i="38" s="1"/>
  <c r="V238" i="38"/>
  <c r="Z244" i="38" l="1"/>
  <c r="AF244" i="38" s="1"/>
  <c r="Z239" i="38"/>
  <c r="Z241" i="38"/>
  <c r="AF241" i="38" s="1"/>
  <c r="W240" i="38"/>
  <c r="O240" i="38"/>
  <c r="Z240" i="38" s="1"/>
  <c r="Z245" i="38"/>
  <c r="AF245" i="38" s="1"/>
  <c r="Z243" i="38"/>
  <c r="AF243" i="38" s="1"/>
  <c r="N246" i="38"/>
  <c r="Y246" i="38" s="1"/>
  <c r="O242" i="38"/>
  <c r="W242" i="38"/>
  <c r="W246" i="38"/>
  <c r="AH239" i="38"/>
  <c r="W239" i="38"/>
  <c r="AH241" i="38"/>
  <c r="W241" i="38"/>
  <c r="AH245" i="38"/>
  <c r="W245" i="38"/>
  <c r="AH243" i="38"/>
  <c r="W243" i="38"/>
  <c r="AH244" i="38"/>
  <c r="W244" i="38"/>
  <c r="AI244" i="38" l="1"/>
  <c r="AI243" i="38"/>
  <c r="AI245" i="38"/>
  <c r="AF239" i="38"/>
  <c r="AI241" i="38"/>
  <c r="Z242" i="38"/>
  <c r="Z238" i="38" s="1"/>
  <c r="H25" i="72" s="1"/>
  <c r="AI240" i="38"/>
  <c r="AF240" i="38"/>
  <c r="X238" i="38"/>
  <c r="F25" i="72" s="1"/>
  <c r="AF246" i="38"/>
  <c r="AI246" i="38"/>
  <c r="AH246" i="38"/>
  <c r="Y238" i="38"/>
  <c r="G25" i="72" s="1"/>
  <c r="AH240" i="38"/>
  <c r="AH242" i="38"/>
  <c r="AI239" i="38"/>
  <c r="W238" i="38"/>
  <c r="AI242" i="38" l="1"/>
  <c r="AF242" i="38"/>
  <c r="AF238" i="38" s="1"/>
  <c r="N25" i="72"/>
  <c r="M22" i="65"/>
  <c r="M21" i="65"/>
  <c r="N737" i="38"/>
  <c r="M737" i="38"/>
  <c r="O737" i="38"/>
  <c r="N738" i="38"/>
  <c r="O738" i="38"/>
  <c r="N739" i="38"/>
  <c r="O739" i="38"/>
  <c r="N740" i="38"/>
  <c r="O740" i="38"/>
  <c r="N741" i="38"/>
  <c r="O741" i="38"/>
  <c r="N742" i="38"/>
  <c r="O742" i="38"/>
  <c r="N743" i="38"/>
  <c r="O743" i="38"/>
  <c r="M738" i="38"/>
  <c r="M739" i="38"/>
  <c r="M740" i="38"/>
  <c r="M741" i="38"/>
  <c r="M742" i="38"/>
  <c r="M743" i="38"/>
  <c r="M17" i="65"/>
  <c r="M16" i="65"/>
  <c r="V738" i="38" l="1"/>
  <c r="X738" i="38"/>
  <c r="Y738" i="38"/>
  <c r="Z738" i="38"/>
  <c r="AA738" i="38"/>
  <c r="AB738" i="38"/>
  <c r="AC738" i="38"/>
  <c r="AD738" i="38"/>
  <c r="AE738" i="38"/>
  <c r="V739" i="38"/>
  <c r="X739" i="38"/>
  <c r="Y739" i="38"/>
  <c r="Z739" i="38"/>
  <c r="AA739" i="38"/>
  <c r="AB739" i="38"/>
  <c r="AC739" i="38"/>
  <c r="AD739" i="38"/>
  <c r="AE739" i="38"/>
  <c r="V740" i="38"/>
  <c r="X740" i="38"/>
  <c r="Y740" i="38"/>
  <c r="Z740" i="38"/>
  <c r="AA740" i="38"/>
  <c r="AB740" i="38"/>
  <c r="AC740" i="38"/>
  <c r="AD740" i="38"/>
  <c r="AE740" i="38"/>
  <c r="V741" i="38"/>
  <c r="X741" i="38"/>
  <c r="Y741" i="38"/>
  <c r="Z741" i="38"/>
  <c r="AA741" i="38"/>
  <c r="AB741" i="38"/>
  <c r="AC741" i="38"/>
  <c r="AD741" i="38"/>
  <c r="AE741" i="38"/>
  <c r="V742" i="38"/>
  <c r="X742" i="38"/>
  <c r="Y742" i="38"/>
  <c r="Z742" i="38"/>
  <c r="AA742" i="38"/>
  <c r="AB742" i="38"/>
  <c r="AC742" i="38"/>
  <c r="AD742" i="38"/>
  <c r="AE742" i="38"/>
  <c r="V743" i="38"/>
  <c r="X743" i="38"/>
  <c r="Y743" i="38"/>
  <c r="Z743" i="38"/>
  <c r="AA743" i="38"/>
  <c r="AB743" i="38"/>
  <c r="AC743" i="38"/>
  <c r="AD743" i="38"/>
  <c r="AE743" i="38"/>
  <c r="L738" i="38"/>
  <c r="W738" i="38" s="1"/>
  <c r="L739" i="38"/>
  <c r="W739" i="38" s="1"/>
  <c r="L740" i="38"/>
  <c r="W740" i="38" s="1"/>
  <c r="L741" i="38"/>
  <c r="AH741" i="38" s="1"/>
  <c r="L742" i="38"/>
  <c r="W742" i="38" s="1"/>
  <c r="L743" i="38"/>
  <c r="W743" i="38" s="1"/>
  <c r="I738" i="38"/>
  <c r="I739" i="38"/>
  <c r="I740" i="38"/>
  <c r="I741" i="38"/>
  <c r="I742" i="38"/>
  <c r="I743" i="38"/>
  <c r="AE737" i="38"/>
  <c r="AD737" i="38"/>
  <c r="AC737" i="38"/>
  <c r="AB737" i="38"/>
  <c r="AA737" i="38"/>
  <c r="Z737" i="38"/>
  <c r="X737" i="38"/>
  <c r="V737" i="38"/>
  <c r="Y737" i="38"/>
  <c r="L737" i="38"/>
  <c r="I737" i="38"/>
  <c r="Q646" i="38"/>
  <c r="AB646" i="38" s="1"/>
  <c r="P646" i="38"/>
  <c r="AA646" i="38" s="1"/>
  <c r="O646" i="38"/>
  <c r="Z646" i="38" s="1"/>
  <c r="N646" i="38"/>
  <c r="Y646" i="38" s="1"/>
  <c r="Q645" i="38"/>
  <c r="AB645" i="38" s="1"/>
  <c r="P645" i="38"/>
  <c r="AA645" i="38" s="1"/>
  <c r="O645" i="38"/>
  <c r="Z645" i="38" s="1"/>
  <c r="N645" i="38"/>
  <c r="Y645" i="38" s="1"/>
  <c r="Q644" i="38"/>
  <c r="AB644" i="38" s="1"/>
  <c r="P644" i="38"/>
  <c r="AA644" i="38" s="1"/>
  <c r="O644" i="38"/>
  <c r="Z644" i="38" s="1"/>
  <c r="N644" i="38"/>
  <c r="Y644" i="38" s="1"/>
  <c r="Q643" i="38"/>
  <c r="AB643" i="38" s="1"/>
  <c r="P643" i="38"/>
  <c r="AA643" i="38" s="1"/>
  <c r="O643" i="38"/>
  <c r="Z643" i="38" s="1"/>
  <c r="N643" i="38"/>
  <c r="Y643" i="38" s="1"/>
  <c r="Q642" i="38"/>
  <c r="AB642" i="38" s="1"/>
  <c r="P642" i="38"/>
  <c r="AA642" i="38" s="1"/>
  <c r="O642" i="38"/>
  <c r="Z642" i="38" s="1"/>
  <c r="N642" i="38"/>
  <c r="Y642" i="38" s="1"/>
  <c r="Q641" i="38"/>
  <c r="AB641" i="38" s="1"/>
  <c r="P641" i="38"/>
  <c r="AA641" i="38" s="1"/>
  <c r="O641" i="38"/>
  <c r="Z641" i="38" s="1"/>
  <c r="N641" i="38"/>
  <c r="Y641" i="38" s="1"/>
  <c r="Q640" i="38"/>
  <c r="AB640" i="38" s="1"/>
  <c r="P640" i="38"/>
  <c r="AA640" i="38" s="1"/>
  <c r="O640" i="38"/>
  <c r="Z640" i="38" s="1"/>
  <c r="N640" i="38"/>
  <c r="Y640" i="38" s="1"/>
  <c r="Q639" i="38"/>
  <c r="AB639" i="38" s="1"/>
  <c r="P639" i="38"/>
  <c r="AA639" i="38" s="1"/>
  <c r="O639" i="38"/>
  <c r="Z639" i="38" s="1"/>
  <c r="N639" i="38"/>
  <c r="Y639" i="38" s="1"/>
  <c r="Q638" i="38"/>
  <c r="AB638" i="38" s="1"/>
  <c r="P638" i="38"/>
  <c r="AA638" i="38" s="1"/>
  <c r="O638" i="38"/>
  <c r="Z638" i="38" s="1"/>
  <c r="N638" i="38"/>
  <c r="Y638" i="38" s="1"/>
  <c r="Q637" i="38"/>
  <c r="P637" i="38"/>
  <c r="O637" i="38"/>
  <c r="N637" i="38"/>
  <c r="M646" i="38"/>
  <c r="M645" i="38"/>
  <c r="M644" i="38"/>
  <c r="M643" i="38"/>
  <c r="M642" i="38"/>
  <c r="X642" i="38" s="1"/>
  <c r="M641" i="38"/>
  <c r="X641" i="38" s="1"/>
  <c r="M640" i="38"/>
  <c r="M639" i="38"/>
  <c r="X639" i="38" s="1"/>
  <c r="M638" i="38"/>
  <c r="M637" i="38"/>
  <c r="P32" i="64"/>
  <c r="O27" i="64"/>
  <c r="AE646" i="38"/>
  <c r="AD646" i="38"/>
  <c r="AC646" i="38"/>
  <c r="V646" i="38"/>
  <c r="AE645" i="38"/>
  <c r="AD645" i="38"/>
  <c r="AC645" i="38"/>
  <c r="V645" i="38"/>
  <c r="AE644" i="38"/>
  <c r="AD644" i="38"/>
  <c r="AC644" i="38"/>
  <c r="V644" i="38"/>
  <c r="AE643" i="38"/>
  <c r="AD643" i="38"/>
  <c r="AC643" i="38"/>
  <c r="V643" i="38"/>
  <c r="AE642" i="38"/>
  <c r="AD642" i="38"/>
  <c r="AC642" i="38"/>
  <c r="V642" i="38"/>
  <c r="AE641" i="38"/>
  <c r="AD641" i="38"/>
  <c r="AC641" i="38"/>
  <c r="V641" i="38"/>
  <c r="AE640" i="38"/>
  <c r="AD640" i="38"/>
  <c r="AC640" i="38"/>
  <c r="V640" i="38"/>
  <c r="AE639" i="38"/>
  <c r="AD639" i="38"/>
  <c r="AC639" i="38"/>
  <c r="V639" i="38"/>
  <c r="AE638" i="38"/>
  <c r="AD638" i="38"/>
  <c r="AC638" i="38"/>
  <c r="V638" i="38"/>
  <c r="L646" i="38"/>
  <c r="W646" i="38" s="1"/>
  <c r="L645" i="38"/>
  <c r="W645" i="38" s="1"/>
  <c r="L644" i="38"/>
  <c r="W644" i="38" s="1"/>
  <c r="L643" i="38"/>
  <c r="W643" i="38" s="1"/>
  <c r="L642" i="38"/>
  <c r="L641" i="38"/>
  <c r="W641" i="38" s="1"/>
  <c r="L640" i="38"/>
  <c r="W640" i="38" s="1"/>
  <c r="L639" i="38"/>
  <c r="L638" i="38"/>
  <c r="W638" i="38" s="1"/>
  <c r="I646" i="38"/>
  <c r="I645" i="38"/>
  <c r="I644" i="38"/>
  <c r="I643" i="38"/>
  <c r="I642" i="38"/>
  <c r="I641" i="38"/>
  <c r="I640" i="38"/>
  <c r="I639" i="38"/>
  <c r="I638" i="38"/>
  <c r="I637" i="38"/>
  <c r="AF743" i="38" l="1"/>
  <c r="AF742" i="38"/>
  <c r="AF639" i="38"/>
  <c r="AF741" i="38"/>
  <c r="AF740" i="38"/>
  <c r="AF641" i="38"/>
  <c r="AF739" i="38"/>
  <c r="AF642" i="38"/>
  <c r="AF738" i="38"/>
  <c r="AF737" i="38"/>
  <c r="AH743" i="38"/>
  <c r="AC736" i="38"/>
  <c r="K63" i="72" s="1"/>
  <c r="I736" i="38"/>
  <c r="AH739" i="38"/>
  <c r="AH740" i="38"/>
  <c r="W741" i="38"/>
  <c r="AI741" i="38" s="1"/>
  <c r="AH742" i="38"/>
  <c r="AH738" i="38"/>
  <c r="AI740" i="38"/>
  <c r="AI738" i="38"/>
  <c r="AI742" i="38"/>
  <c r="AI739" i="38"/>
  <c r="AI743" i="38"/>
  <c r="V736" i="38"/>
  <c r="AH642" i="38"/>
  <c r="AB736" i="38"/>
  <c r="J63" i="72" s="1"/>
  <c r="Z736" i="38"/>
  <c r="H63" i="72" s="1"/>
  <c r="AH737" i="38"/>
  <c r="AD736" i="38"/>
  <c r="L63" i="72" s="1"/>
  <c r="X736" i="38"/>
  <c r="F63" i="72" s="1"/>
  <c r="Y736" i="38"/>
  <c r="G63" i="72" s="1"/>
  <c r="AE736" i="38"/>
  <c r="M63" i="72" s="1"/>
  <c r="AA736" i="38"/>
  <c r="I63" i="72" s="1"/>
  <c r="W737" i="38"/>
  <c r="I636" i="38"/>
  <c r="AH641" i="38"/>
  <c r="AI641" i="38"/>
  <c r="AH643" i="38"/>
  <c r="AH645" i="38"/>
  <c r="AH639" i="38"/>
  <c r="W639" i="38"/>
  <c r="AI639" i="38" s="1"/>
  <c r="W642" i="38"/>
  <c r="AI642" i="38" s="1"/>
  <c r="AH644" i="38"/>
  <c r="AH646" i="38"/>
  <c r="AH638" i="38"/>
  <c r="AH640" i="38"/>
  <c r="X638" i="38"/>
  <c r="X640" i="38"/>
  <c r="X644" i="38"/>
  <c r="X646" i="38"/>
  <c r="X643" i="38"/>
  <c r="X645" i="38"/>
  <c r="N63" i="72" l="1"/>
  <c r="AI638" i="38"/>
  <c r="AF638" i="38"/>
  <c r="AI640" i="38"/>
  <c r="AF640" i="38"/>
  <c r="AI645" i="38"/>
  <c r="AF645" i="38"/>
  <c r="AI643" i="38"/>
  <c r="AF643" i="38"/>
  <c r="AI644" i="38"/>
  <c r="AF644" i="38"/>
  <c r="AI646" i="38"/>
  <c r="AF646" i="38"/>
  <c r="W736" i="38"/>
  <c r="AF736" i="38"/>
  <c r="AI737" i="38"/>
  <c r="Z637" i="38" l="1"/>
  <c r="X637" i="38"/>
  <c r="M22" i="64"/>
  <c r="L15" i="64"/>
  <c r="L13" i="64"/>
  <c r="L14" i="64"/>
  <c r="P8" i="64"/>
  <c r="AE637" i="38"/>
  <c r="AD637" i="38"/>
  <c r="AC637" i="38"/>
  <c r="AB637" i="38"/>
  <c r="AA637" i="38"/>
  <c r="Y637" i="38"/>
  <c r="V637" i="38"/>
  <c r="L637" i="38"/>
  <c r="AF637" i="38" l="1"/>
  <c r="AF636" i="38" s="1"/>
  <c r="AH637" i="38"/>
  <c r="Y636" i="38"/>
  <c r="G56" i="72" s="1"/>
  <c r="AE636" i="38"/>
  <c r="M56" i="72" s="1"/>
  <c r="AC636" i="38"/>
  <c r="K56" i="72" s="1"/>
  <c r="V636" i="38"/>
  <c r="AB636" i="38"/>
  <c r="J56" i="72" s="1"/>
  <c r="AD636" i="38"/>
  <c r="L56" i="72" s="1"/>
  <c r="Z636" i="38"/>
  <c r="H56" i="72" s="1"/>
  <c r="W637" i="38"/>
  <c r="X636" i="38" l="1"/>
  <c r="F56" i="72" s="1"/>
  <c r="AA636" i="38"/>
  <c r="I56" i="72" s="1"/>
  <c r="AI637" i="38"/>
  <c r="W636" i="38"/>
  <c r="N56" i="72" l="1"/>
  <c r="N36" i="63"/>
  <c r="N27" i="63"/>
  <c r="O649" i="38"/>
  <c r="Q649" i="38"/>
  <c r="O650" i="38"/>
  <c r="P650" i="38"/>
  <c r="O651" i="38"/>
  <c r="P651" i="38"/>
  <c r="Q651" i="38"/>
  <c r="O652" i="38"/>
  <c r="P652" i="38"/>
  <c r="Q652" i="38"/>
  <c r="O653" i="38"/>
  <c r="P653" i="38"/>
  <c r="O654" i="38"/>
  <c r="Q654" i="38"/>
  <c r="O655" i="38"/>
  <c r="Q655" i="38"/>
  <c r="O656" i="38"/>
  <c r="Q656" i="38"/>
  <c r="O657" i="38"/>
  <c r="Q657" i="38"/>
  <c r="O658" i="38"/>
  <c r="Q658" i="38"/>
  <c r="O659" i="38"/>
  <c r="P659" i="38"/>
  <c r="O660" i="38"/>
  <c r="P660" i="38"/>
  <c r="O661" i="38"/>
  <c r="Q661" i="38"/>
  <c r="O662" i="38"/>
  <c r="P662" i="38"/>
  <c r="Q662" i="38"/>
  <c r="P648" i="38"/>
  <c r="O648" i="38"/>
  <c r="N23" i="63"/>
  <c r="P661" i="38" s="1"/>
  <c r="O19" i="63"/>
  <c r="Q660" i="38" s="1"/>
  <c r="O18" i="63"/>
  <c r="Q659" i="38" s="1"/>
  <c r="N13" i="63"/>
  <c r="P655" i="38" s="1"/>
  <c r="N14" i="63"/>
  <c r="P656" i="38" s="1"/>
  <c r="N15" i="63"/>
  <c r="P657" i="38" s="1"/>
  <c r="N16" i="63"/>
  <c r="P658" i="38" s="1"/>
  <c r="N12" i="63"/>
  <c r="P654" i="38" s="1"/>
  <c r="O8" i="63"/>
  <c r="Q650" i="38" s="1"/>
  <c r="O10" i="63"/>
  <c r="Q653" i="38" s="1"/>
  <c r="N7" i="63"/>
  <c r="P649" i="38" s="1"/>
  <c r="O4" i="63"/>
  <c r="Q648" i="38" s="1"/>
  <c r="V648" i="38" l="1"/>
  <c r="X648" i="38"/>
  <c r="Y648" i="38"/>
  <c r="Z648" i="38"/>
  <c r="AA648" i="38"/>
  <c r="AB648" i="38"/>
  <c r="AC648" i="38"/>
  <c r="AD648" i="38"/>
  <c r="AE648" i="38"/>
  <c r="V649" i="38"/>
  <c r="X649" i="38"/>
  <c r="Y649" i="38"/>
  <c r="Z649" i="38"/>
  <c r="AA649" i="38"/>
  <c r="AB649" i="38"/>
  <c r="AC649" i="38"/>
  <c r="AD649" i="38"/>
  <c r="AE649" i="38"/>
  <c r="V650" i="38"/>
  <c r="X650" i="38"/>
  <c r="Y650" i="38"/>
  <c r="Z650" i="38"/>
  <c r="AA650" i="38"/>
  <c r="AB650" i="38"/>
  <c r="AC650" i="38"/>
  <c r="AD650" i="38"/>
  <c r="AE650" i="38"/>
  <c r="V651" i="38"/>
  <c r="X651" i="38"/>
  <c r="Y651" i="38"/>
  <c r="Z651" i="38"/>
  <c r="AA651" i="38"/>
  <c r="AB651" i="38"/>
  <c r="AC651" i="38"/>
  <c r="AD651" i="38"/>
  <c r="AE651" i="38"/>
  <c r="V652" i="38"/>
  <c r="X652" i="38"/>
  <c r="Y652" i="38"/>
  <c r="Z652" i="38"/>
  <c r="AA652" i="38"/>
  <c r="AB652" i="38"/>
  <c r="AC652" i="38"/>
  <c r="AD652" i="38"/>
  <c r="AE652" i="38"/>
  <c r="V653" i="38"/>
  <c r="X653" i="38"/>
  <c r="Y653" i="38"/>
  <c r="Z653" i="38"/>
  <c r="AA653" i="38"/>
  <c r="AB653" i="38"/>
  <c r="AC653" i="38"/>
  <c r="AD653" i="38"/>
  <c r="AE653" i="38"/>
  <c r="V654" i="38"/>
  <c r="X654" i="38"/>
  <c r="Y654" i="38"/>
  <c r="Z654" i="38"/>
  <c r="AA654" i="38"/>
  <c r="AB654" i="38"/>
  <c r="AC654" i="38"/>
  <c r="AD654" i="38"/>
  <c r="AE654" i="38"/>
  <c r="V655" i="38"/>
  <c r="X655" i="38"/>
  <c r="Y655" i="38"/>
  <c r="Z655" i="38"/>
  <c r="AA655" i="38"/>
  <c r="AB655" i="38"/>
  <c r="AC655" i="38"/>
  <c r="AD655" i="38"/>
  <c r="AE655" i="38"/>
  <c r="V656" i="38"/>
  <c r="X656" i="38"/>
  <c r="Y656" i="38"/>
  <c r="Z656" i="38"/>
  <c r="AA656" i="38"/>
  <c r="AB656" i="38"/>
  <c r="AC656" i="38"/>
  <c r="AD656" i="38"/>
  <c r="AE656" i="38"/>
  <c r="V657" i="38"/>
  <c r="X657" i="38"/>
  <c r="Y657" i="38"/>
  <c r="Z657" i="38"/>
  <c r="AA657" i="38"/>
  <c r="AB657" i="38"/>
  <c r="AC657" i="38"/>
  <c r="AD657" i="38"/>
  <c r="AE657" i="38"/>
  <c r="V658" i="38"/>
  <c r="X658" i="38"/>
  <c r="Y658" i="38"/>
  <c r="Z658" i="38"/>
  <c r="AA658" i="38"/>
  <c r="AB658" i="38"/>
  <c r="AC658" i="38"/>
  <c r="AD658" i="38"/>
  <c r="AE658" i="38"/>
  <c r="L650" i="38"/>
  <c r="W650" i="38" s="1"/>
  <c r="L651" i="38"/>
  <c r="W651" i="38" s="1"/>
  <c r="L652" i="38"/>
  <c r="W652" i="38" s="1"/>
  <c r="L653" i="38"/>
  <c r="W653" i="38" s="1"/>
  <c r="L654" i="38"/>
  <c r="AH654" i="38" s="1"/>
  <c r="L655" i="38"/>
  <c r="W655" i="38" s="1"/>
  <c r="L656" i="38"/>
  <c r="W656" i="38" s="1"/>
  <c r="L657" i="38"/>
  <c r="W657" i="38" s="1"/>
  <c r="L658" i="38"/>
  <c r="AH658" i="38" s="1"/>
  <c r="L659" i="38"/>
  <c r="W659" i="38" s="1"/>
  <c r="L660" i="38"/>
  <c r="W660" i="38" s="1"/>
  <c r="L661" i="38"/>
  <c r="W661" i="38" s="1"/>
  <c r="L662" i="38"/>
  <c r="W662" i="38" s="1"/>
  <c r="I650" i="38"/>
  <c r="I651" i="38"/>
  <c r="I652" i="38"/>
  <c r="I653" i="38"/>
  <c r="I654" i="38"/>
  <c r="I655" i="38"/>
  <c r="I656" i="38"/>
  <c r="I657" i="38"/>
  <c r="I658" i="38"/>
  <c r="I659" i="38"/>
  <c r="I660" i="38"/>
  <c r="I661" i="38"/>
  <c r="I662" i="38"/>
  <c r="AE662" i="38"/>
  <c r="AD662" i="38"/>
  <c r="AC662" i="38"/>
  <c r="Y662" i="38"/>
  <c r="X662" i="38"/>
  <c r="V662" i="38"/>
  <c r="AB662" i="38"/>
  <c r="AA662" i="38"/>
  <c r="Z662" i="38"/>
  <c r="AE661" i="38"/>
  <c r="AD661" i="38"/>
  <c r="AC661" i="38"/>
  <c r="Y661" i="38"/>
  <c r="X661" i="38"/>
  <c r="V661" i="38"/>
  <c r="AB661" i="38"/>
  <c r="AA661" i="38"/>
  <c r="Z661" i="38"/>
  <c r="AE660" i="38"/>
  <c r="AD660" i="38"/>
  <c r="AC660" i="38"/>
  <c r="Y660" i="38"/>
  <c r="X660" i="38"/>
  <c r="V660" i="38"/>
  <c r="AB660" i="38"/>
  <c r="AA660" i="38"/>
  <c r="Z660" i="38"/>
  <c r="AE659" i="38"/>
  <c r="AD659" i="38"/>
  <c r="AC659" i="38"/>
  <c r="Y659" i="38"/>
  <c r="X659" i="38"/>
  <c r="V659" i="38"/>
  <c r="AB659" i="38"/>
  <c r="AA659" i="38"/>
  <c r="L649" i="38"/>
  <c r="W649" i="38" s="1"/>
  <c r="I649" i="38"/>
  <c r="L648" i="38"/>
  <c r="W648" i="38" s="1"/>
  <c r="I648" i="38"/>
  <c r="AF654" i="38" l="1"/>
  <c r="AF653" i="38"/>
  <c r="AF652" i="38"/>
  <c r="AF651" i="38"/>
  <c r="AF658" i="38"/>
  <c r="AF650" i="38"/>
  <c r="AF660" i="38"/>
  <c r="AF657" i="38"/>
  <c r="AF649" i="38"/>
  <c r="AF656" i="38"/>
  <c r="AF648" i="38"/>
  <c r="AF661" i="38"/>
  <c r="AF662" i="38"/>
  <c r="AF655" i="38"/>
  <c r="W654" i="38"/>
  <c r="AI654" i="38" s="1"/>
  <c r="AH656" i="38"/>
  <c r="AH655" i="38"/>
  <c r="AH657" i="38"/>
  <c r="AH651" i="38"/>
  <c r="AH649" i="38"/>
  <c r="AI655" i="38"/>
  <c r="AH653" i="38"/>
  <c r="AH652" i="38"/>
  <c r="AH650" i="38"/>
  <c r="AH648" i="38"/>
  <c r="W658" i="38"/>
  <c r="AI658" i="38" s="1"/>
  <c r="AI651" i="38"/>
  <c r="AI650" i="38"/>
  <c r="AI657" i="38"/>
  <c r="AI656" i="38"/>
  <c r="AI649" i="38"/>
  <c r="AI652" i="38"/>
  <c r="AI653" i="38"/>
  <c r="AI648" i="38"/>
  <c r="AI661" i="38"/>
  <c r="AH659" i="38"/>
  <c r="AD647" i="38"/>
  <c r="L57" i="72" s="1"/>
  <c r="I647" i="38"/>
  <c r="AE647" i="38"/>
  <c r="M57" i="72" s="1"/>
  <c r="AC647" i="38"/>
  <c r="K57" i="72" s="1"/>
  <c r="V647" i="38"/>
  <c r="X647" i="38"/>
  <c r="F57" i="72" s="1"/>
  <c r="Y647" i="38"/>
  <c r="G57" i="72" s="1"/>
  <c r="AB647" i="38"/>
  <c r="J57" i="72" s="1"/>
  <c r="AI660" i="38"/>
  <c r="AI662" i="38"/>
  <c r="Z659" i="38"/>
  <c r="AI659" i="38" s="1"/>
  <c r="AH660" i="38"/>
  <c r="AH661" i="38"/>
  <c r="AH662" i="38"/>
  <c r="AF659" i="38" l="1"/>
  <c r="AF647" i="38" s="1"/>
  <c r="W647" i="38"/>
  <c r="Z647" i="38"/>
  <c r="H57" i="72" s="1"/>
  <c r="AA647" i="38"/>
  <c r="I57" i="72" s="1"/>
  <c r="N57" i="72" l="1"/>
  <c r="P691" i="38"/>
  <c r="AA691" i="38" s="1"/>
  <c r="P690" i="38"/>
  <c r="AA690" i="38" s="1"/>
  <c r="O681" i="38"/>
  <c r="Z681" i="38" s="1"/>
  <c r="O682" i="38"/>
  <c r="Z682" i="38" s="1"/>
  <c r="O683" i="38"/>
  <c r="Z683" i="38" s="1"/>
  <c r="O684" i="38"/>
  <c r="Z684" i="38" s="1"/>
  <c r="O685" i="38"/>
  <c r="Z685" i="38" s="1"/>
  <c r="O686" i="38"/>
  <c r="O687" i="38"/>
  <c r="Z687" i="38" s="1"/>
  <c r="O688" i="38"/>
  <c r="Z688" i="38" s="1"/>
  <c r="O689" i="38"/>
  <c r="Z689" i="38" s="1"/>
  <c r="O680" i="38"/>
  <c r="Z680" i="38" s="1"/>
  <c r="O13" i="62"/>
  <c r="N5" i="62"/>
  <c r="AE691" i="38"/>
  <c r="AD691" i="38"/>
  <c r="AC691" i="38"/>
  <c r="Y691" i="38"/>
  <c r="X691" i="38"/>
  <c r="V691" i="38"/>
  <c r="AB691" i="38"/>
  <c r="Z691" i="38"/>
  <c r="L691" i="38"/>
  <c r="W691" i="38" s="1"/>
  <c r="I691" i="38"/>
  <c r="AE690" i="38"/>
  <c r="AD690" i="38"/>
  <c r="AC690" i="38"/>
  <c r="Y690" i="38"/>
  <c r="X690" i="38"/>
  <c r="V690" i="38"/>
  <c r="AB690" i="38"/>
  <c r="L690" i="38"/>
  <c r="W690" i="38" s="1"/>
  <c r="I690" i="38"/>
  <c r="AE689" i="38"/>
  <c r="AD689" i="38"/>
  <c r="AC689" i="38"/>
  <c r="Y689" i="38"/>
  <c r="X689" i="38"/>
  <c r="V689" i="38"/>
  <c r="AB689" i="38"/>
  <c r="AA689" i="38"/>
  <c r="L689" i="38"/>
  <c r="W689" i="38" s="1"/>
  <c r="I689" i="38"/>
  <c r="AE688" i="38"/>
  <c r="AD688" i="38"/>
  <c r="AC688" i="38"/>
  <c r="Y688" i="38"/>
  <c r="X688" i="38"/>
  <c r="V688" i="38"/>
  <c r="AB688" i="38"/>
  <c r="AA688" i="38"/>
  <c r="L688" i="38"/>
  <c r="W688" i="38" s="1"/>
  <c r="I688" i="38"/>
  <c r="AE687" i="38"/>
  <c r="AD687" i="38"/>
  <c r="AC687" i="38"/>
  <c r="Y687" i="38"/>
  <c r="X687" i="38"/>
  <c r="V687" i="38"/>
  <c r="AB687" i="38"/>
  <c r="AA687" i="38"/>
  <c r="L687" i="38"/>
  <c r="W687" i="38" s="1"/>
  <c r="I687" i="38"/>
  <c r="AE686" i="38"/>
  <c r="AD686" i="38"/>
  <c r="AC686" i="38"/>
  <c r="Y686" i="38"/>
  <c r="X686" i="38"/>
  <c r="V686" i="38"/>
  <c r="AB686" i="38"/>
  <c r="AA686" i="38"/>
  <c r="L686" i="38"/>
  <c r="W686" i="38" s="1"/>
  <c r="I686" i="38"/>
  <c r="AE685" i="38"/>
  <c r="AD685" i="38"/>
  <c r="AC685" i="38"/>
  <c r="Y685" i="38"/>
  <c r="X685" i="38"/>
  <c r="V685" i="38"/>
  <c r="AB685" i="38"/>
  <c r="AA685" i="38"/>
  <c r="L685" i="38"/>
  <c r="W685" i="38" s="1"/>
  <c r="I685" i="38"/>
  <c r="AE684" i="38"/>
  <c r="AD684" i="38"/>
  <c r="AC684" i="38"/>
  <c r="Y684" i="38"/>
  <c r="X684" i="38"/>
  <c r="V684" i="38"/>
  <c r="AB684" i="38"/>
  <c r="AA684" i="38"/>
  <c r="L684" i="38"/>
  <c r="W684" i="38" s="1"/>
  <c r="I684" i="38"/>
  <c r="AE683" i="38"/>
  <c r="AD683" i="38"/>
  <c r="AC683" i="38"/>
  <c r="Y683" i="38"/>
  <c r="X683" i="38"/>
  <c r="V683" i="38"/>
  <c r="AB683" i="38"/>
  <c r="AA683" i="38"/>
  <c r="L683" i="38"/>
  <c r="W683" i="38" s="1"/>
  <c r="I683" i="38"/>
  <c r="AE682" i="38"/>
  <c r="AD682" i="38"/>
  <c r="AC682" i="38"/>
  <c r="Y682" i="38"/>
  <c r="X682" i="38"/>
  <c r="V682" i="38"/>
  <c r="AB682" i="38"/>
  <c r="AA682" i="38"/>
  <c r="L682" i="38"/>
  <c r="W682" i="38" s="1"/>
  <c r="I682" i="38"/>
  <c r="AE681" i="38"/>
  <c r="AD681" i="38"/>
  <c r="AC681" i="38"/>
  <c r="Y681" i="38"/>
  <c r="X681" i="38"/>
  <c r="V681" i="38"/>
  <c r="AB681" i="38"/>
  <c r="AA681" i="38"/>
  <c r="L681" i="38"/>
  <c r="W681" i="38" s="1"/>
  <c r="I681" i="38"/>
  <c r="AE680" i="38"/>
  <c r="AD680" i="38"/>
  <c r="AC680" i="38"/>
  <c r="Y680" i="38"/>
  <c r="X680" i="38"/>
  <c r="V680" i="38"/>
  <c r="AB680" i="38"/>
  <c r="AA680" i="38"/>
  <c r="L680" i="38"/>
  <c r="W680" i="38" s="1"/>
  <c r="I680" i="38"/>
  <c r="AF680" i="38" l="1"/>
  <c r="AF684" i="38"/>
  <c r="AF688" i="38"/>
  <c r="AF681" i="38"/>
  <c r="AF685" i="38"/>
  <c r="AF689" i="38"/>
  <c r="AF682" i="38"/>
  <c r="AF687" i="38"/>
  <c r="AF691" i="38"/>
  <c r="AF683" i="38"/>
  <c r="I679" i="38"/>
  <c r="V679" i="38"/>
  <c r="AD679" i="38"/>
  <c r="L59" i="72" s="1"/>
  <c r="AE679" i="38"/>
  <c r="M59" i="72" s="1"/>
  <c r="AH690" i="38"/>
  <c r="AI684" i="38"/>
  <c r="AI681" i="38"/>
  <c r="AH683" i="38"/>
  <c r="AI689" i="38"/>
  <c r="AH691" i="38"/>
  <c r="AI687" i="38"/>
  <c r="X679" i="38"/>
  <c r="F59" i="72" s="1"/>
  <c r="AC679" i="38"/>
  <c r="K59" i="72" s="1"/>
  <c r="Y679" i="38"/>
  <c r="G59" i="72" s="1"/>
  <c r="AH687" i="38"/>
  <c r="AH686" i="38"/>
  <c r="AA679" i="38"/>
  <c r="I59" i="72" s="1"/>
  <c r="AB679" i="38"/>
  <c r="J59" i="72" s="1"/>
  <c r="AI680" i="38"/>
  <c r="AI688" i="38"/>
  <c r="AI685" i="38"/>
  <c r="AI683" i="38"/>
  <c r="AI691" i="38"/>
  <c r="AI682" i="38"/>
  <c r="AH688" i="38"/>
  <c r="AH680" i="38"/>
  <c r="AH684" i="38"/>
  <c r="AH681" i="38"/>
  <c r="AH685" i="38"/>
  <c r="AH689" i="38"/>
  <c r="Z686" i="38"/>
  <c r="AF686" i="38" s="1"/>
  <c r="Z690" i="38"/>
  <c r="AI690" i="38" s="1"/>
  <c r="AH682" i="38"/>
  <c r="AF690" i="38" l="1"/>
  <c r="AF679" i="38" s="1"/>
  <c r="Z679" i="38"/>
  <c r="H59" i="72" s="1"/>
  <c r="N59" i="72" s="1"/>
  <c r="W679" i="38"/>
  <c r="AI686" i="38"/>
  <c r="O33" i="62" l="1"/>
  <c r="N27" i="62"/>
  <c r="O665" i="38"/>
  <c r="Z665" i="38" s="1"/>
  <c r="P665" i="38"/>
  <c r="AA665" i="38" s="1"/>
  <c r="Q665" i="38"/>
  <c r="AB665" i="38" s="1"/>
  <c r="P666" i="38"/>
  <c r="AA666" i="38" s="1"/>
  <c r="Q666" i="38"/>
  <c r="AB666" i="38" s="1"/>
  <c r="O667" i="38"/>
  <c r="P667" i="38"/>
  <c r="AA667" i="38" s="1"/>
  <c r="O668" i="38"/>
  <c r="Z668" i="38" s="1"/>
  <c r="P668" i="38"/>
  <c r="AA668" i="38" s="1"/>
  <c r="P669" i="38"/>
  <c r="AA669" i="38" s="1"/>
  <c r="Q669" i="38"/>
  <c r="O670" i="38"/>
  <c r="Z670" i="38" s="1"/>
  <c r="P670" i="38"/>
  <c r="AA670" i="38" s="1"/>
  <c r="Q670" i="38"/>
  <c r="AB670" i="38" s="1"/>
  <c r="O671" i="38"/>
  <c r="Z671" i="38" s="1"/>
  <c r="P671" i="38"/>
  <c r="Q671" i="38"/>
  <c r="AB671" i="38" s="1"/>
  <c r="O672" i="38"/>
  <c r="Z672" i="38" s="1"/>
  <c r="Q672" i="38"/>
  <c r="AB672" i="38" s="1"/>
  <c r="O673" i="38"/>
  <c r="Z673" i="38" s="1"/>
  <c r="Q673" i="38"/>
  <c r="AB673" i="38" s="1"/>
  <c r="O674" i="38"/>
  <c r="Z674" i="38" s="1"/>
  <c r="Q674" i="38"/>
  <c r="AB674" i="38" s="1"/>
  <c r="O675" i="38"/>
  <c r="Q675" i="38"/>
  <c r="AB675" i="38" s="1"/>
  <c r="O676" i="38"/>
  <c r="Z676" i="38" s="1"/>
  <c r="P676" i="38"/>
  <c r="AA676" i="38" s="1"/>
  <c r="P677" i="38"/>
  <c r="AA677" i="38" s="1"/>
  <c r="Q677" i="38"/>
  <c r="O678" i="38"/>
  <c r="Z678" i="38" s="1"/>
  <c r="Q678" i="38"/>
  <c r="AB678" i="38" s="1"/>
  <c r="P664" i="38"/>
  <c r="AA664" i="38" s="1"/>
  <c r="Q664" i="38"/>
  <c r="AB664" i="38" s="1"/>
  <c r="O664" i="38"/>
  <c r="P45" i="62"/>
  <c r="Q668" i="38" s="1"/>
  <c r="AB668" i="38" s="1"/>
  <c r="P44" i="62"/>
  <c r="Q667" i="38" s="1"/>
  <c r="AB667" i="38" s="1"/>
  <c r="P39" i="62"/>
  <c r="Q676" i="38" s="1"/>
  <c r="AB676" i="38" s="1"/>
  <c r="O28" i="62"/>
  <c r="P678" i="38" s="1"/>
  <c r="O20" i="62"/>
  <c r="O19" i="62"/>
  <c r="P674" i="38" s="1"/>
  <c r="AA674" i="38" s="1"/>
  <c r="N10" i="62"/>
  <c r="O669" i="38" s="1"/>
  <c r="Z669" i="38" s="1"/>
  <c r="O677" i="38"/>
  <c r="Z677" i="38" s="1"/>
  <c r="F37" i="62"/>
  <c r="O37" i="62" s="1"/>
  <c r="F36" i="62"/>
  <c r="O36" i="62" s="1"/>
  <c r="F35" i="62"/>
  <c r="O35" i="62" s="1"/>
  <c r="F24" i="62"/>
  <c r="O24" i="62" s="1"/>
  <c r="F25" i="62"/>
  <c r="O25" i="62" s="1"/>
  <c r="F23" i="62"/>
  <c r="O23" i="62" s="1"/>
  <c r="E17" i="62"/>
  <c r="F17" i="62" s="1"/>
  <c r="O17" i="62" s="1"/>
  <c r="N6" i="62"/>
  <c r="O666" i="38" s="1"/>
  <c r="Z666" i="38" s="1"/>
  <c r="AE678" i="38"/>
  <c r="AD678" i="38"/>
  <c r="AC678" i="38"/>
  <c r="Y678" i="38"/>
  <c r="X678" i="38"/>
  <c r="V678" i="38"/>
  <c r="AE677" i="38"/>
  <c r="AD677" i="38"/>
  <c r="AC677" i="38"/>
  <c r="Y677" i="38"/>
  <c r="X677" i="38"/>
  <c r="V677" i="38"/>
  <c r="AE676" i="38"/>
  <c r="AD676" i="38"/>
  <c r="AC676" i="38"/>
  <c r="Y676" i="38"/>
  <c r="X676" i="38"/>
  <c r="V676" i="38"/>
  <c r="AE675" i="38"/>
  <c r="AD675" i="38"/>
  <c r="AC675" i="38"/>
  <c r="Y675" i="38"/>
  <c r="X675" i="38"/>
  <c r="V675" i="38"/>
  <c r="AE674" i="38"/>
  <c r="AD674" i="38"/>
  <c r="AC674" i="38"/>
  <c r="Y674" i="38"/>
  <c r="X674" i="38"/>
  <c r="V674" i="38"/>
  <c r="AE673" i="38"/>
  <c r="AD673" i="38"/>
  <c r="AC673" i="38"/>
  <c r="Y673" i="38"/>
  <c r="X673" i="38"/>
  <c r="V673" i="38"/>
  <c r="AE672" i="38"/>
  <c r="AD672" i="38"/>
  <c r="AC672" i="38"/>
  <c r="Y672" i="38"/>
  <c r="X672" i="38"/>
  <c r="V672" i="38"/>
  <c r="AE671" i="38"/>
  <c r="AD671" i="38"/>
  <c r="AC671" i="38"/>
  <c r="Y671" i="38"/>
  <c r="X671" i="38"/>
  <c r="V671" i="38"/>
  <c r="AE670" i="38"/>
  <c r="AD670" i="38"/>
  <c r="AC670" i="38"/>
  <c r="Y670" i="38"/>
  <c r="X670" i="38"/>
  <c r="V670" i="38"/>
  <c r="AE669" i="38"/>
  <c r="AD669" i="38"/>
  <c r="AC669" i="38"/>
  <c r="Y669" i="38"/>
  <c r="X669" i="38"/>
  <c r="V669" i="38"/>
  <c r="AE668" i="38"/>
  <c r="AD668" i="38"/>
  <c r="AC668" i="38"/>
  <c r="Y668" i="38"/>
  <c r="X668" i="38"/>
  <c r="V668" i="38"/>
  <c r="AE667" i="38"/>
  <c r="AD667" i="38"/>
  <c r="AC667" i="38"/>
  <c r="Y667" i="38"/>
  <c r="X667" i="38"/>
  <c r="V667" i="38"/>
  <c r="AE666" i="38"/>
  <c r="AD666" i="38"/>
  <c r="AC666" i="38"/>
  <c r="Y666" i="38"/>
  <c r="X666" i="38"/>
  <c r="V666" i="38"/>
  <c r="AE665" i="38"/>
  <c r="AD665" i="38"/>
  <c r="AC665" i="38"/>
  <c r="Y665" i="38"/>
  <c r="X665" i="38"/>
  <c r="V665" i="38"/>
  <c r="AE664" i="38"/>
  <c r="AD664" i="38"/>
  <c r="AC664" i="38"/>
  <c r="Y664" i="38"/>
  <c r="X664" i="38"/>
  <c r="V664" i="38"/>
  <c r="V719" i="38"/>
  <c r="V720" i="38"/>
  <c r="V721" i="38"/>
  <c r="V722" i="38"/>
  <c r="V723" i="38"/>
  <c r="V725" i="38"/>
  <c r="V726" i="38"/>
  <c r="V727" i="38"/>
  <c r="V728" i="38"/>
  <c r="V729" i="38"/>
  <c r="V731" i="38"/>
  <c r="V732" i="38"/>
  <c r="V733" i="38"/>
  <c r="V734" i="38"/>
  <c r="V735" i="38"/>
  <c r="V535" i="38"/>
  <c r="V536" i="38"/>
  <c r="V537" i="38"/>
  <c r="V538" i="38"/>
  <c r="V499" i="38"/>
  <c r="V500" i="38"/>
  <c r="V501" i="38"/>
  <c r="V502" i="38"/>
  <c r="V496" i="38"/>
  <c r="V497" i="38"/>
  <c r="V635" i="38"/>
  <c r="V634" i="38"/>
  <c r="L665" i="38"/>
  <c r="L666" i="38"/>
  <c r="L667" i="38"/>
  <c r="W667" i="38" s="1"/>
  <c r="L668" i="38"/>
  <c r="L669" i="38"/>
  <c r="W669" i="38" s="1"/>
  <c r="L670" i="38"/>
  <c r="W670" i="38" s="1"/>
  <c r="L671" i="38"/>
  <c r="W671" i="38" s="1"/>
  <c r="L672" i="38"/>
  <c r="W672" i="38" s="1"/>
  <c r="L673" i="38"/>
  <c r="W673" i="38" s="1"/>
  <c r="L674" i="38"/>
  <c r="W674" i="38" s="1"/>
  <c r="L675" i="38"/>
  <c r="W675" i="38" s="1"/>
  <c r="L676" i="38"/>
  <c r="W676" i="38" s="1"/>
  <c r="L677" i="38"/>
  <c r="W677" i="38" s="1"/>
  <c r="L678" i="38"/>
  <c r="W678" i="38" s="1"/>
  <c r="I676" i="38"/>
  <c r="I677" i="38"/>
  <c r="I678" i="38"/>
  <c r="I665" i="38"/>
  <c r="I666" i="38"/>
  <c r="I667" i="38"/>
  <c r="I668" i="38"/>
  <c r="I669" i="38"/>
  <c r="I670" i="38"/>
  <c r="I671" i="38"/>
  <c r="I672" i="38"/>
  <c r="I673" i="38"/>
  <c r="I674" i="38"/>
  <c r="I675" i="38"/>
  <c r="L664" i="38"/>
  <c r="W664" i="38" s="1"/>
  <c r="I664" i="38"/>
  <c r="AF666" i="38" l="1"/>
  <c r="AF670" i="38"/>
  <c r="AF674" i="38"/>
  <c r="AF665" i="38"/>
  <c r="AF668" i="38"/>
  <c r="AF676" i="38"/>
  <c r="P672" i="38"/>
  <c r="AA672" i="38" s="1"/>
  <c r="AI672" i="38" s="1"/>
  <c r="P675" i="38"/>
  <c r="AA675" i="38" s="1"/>
  <c r="AF675" i="38" s="1"/>
  <c r="AH668" i="38"/>
  <c r="AH665" i="38"/>
  <c r="AH666" i="38"/>
  <c r="W665" i="38"/>
  <c r="AI665" i="38" s="1"/>
  <c r="AD663" i="38"/>
  <c r="L58" i="72" s="1"/>
  <c r="AH671" i="38"/>
  <c r="AE663" i="38"/>
  <c r="M58" i="72" s="1"/>
  <c r="V663" i="38"/>
  <c r="AH670" i="38"/>
  <c r="Y663" i="38"/>
  <c r="G58" i="72" s="1"/>
  <c r="X663" i="38"/>
  <c r="F58" i="72" s="1"/>
  <c r="AC663" i="38"/>
  <c r="K58" i="72" s="1"/>
  <c r="AA671" i="38"/>
  <c r="AI671" i="38" s="1"/>
  <c r="W668" i="38"/>
  <c r="AI668" i="38" s="1"/>
  <c r="W666" i="38"/>
  <c r="AH678" i="38"/>
  <c r="AH676" i="38"/>
  <c r="AH674" i="38"/>
  <c r="AH677" i="38"/>
  <c r="AH669" i="38"/>
  <c r="AH667" i="38"/>
  <c r="AA678" i="38"/>
  <c r="AI678" i="38" s="1"/>
  <c r="Z667" i="38"/>
  <c r="AI667" i="38" s="1"/>
  <c r="AI670" i="38"/>
  <c r="AI674" i="38"/>
  <c r="Z675" i="38"/>
  <c r="AI676" i="38"/>
  <c r="AB669" i="38"/>
  <c r="AI669" i="38" s="1"/>
  <c r="AB677" i="38"/>
  <c r="AI677" i="38" s="1"/>
  <c r="AH664" i="38"/>
  <c r="Z664" i="38"/>
  <c r="AF664" i="38" s="1"/>
  <c r="E18" i="62"/>
  <c r="F18" i="62" s="1"/>
  <c r="P673" i="38" s="1"/>
  <c r="AH673" i="38" s="1"/>
  <c r="I663" i="38"/>
  <c r="AF671" i="38" l="1"/>
  <c r="AF677" i="38"/>
  <c r="AF667" i="38"/>
  <c r="AF672" i="38"/>
  <c r="AF669" i="38"/>
  <c r="AF678" i="38"/>
  <c r="W663" i="38"/>
  <c r="AH672" i="38"/>
  <c r="AH675" i="38"/>
  <c r="AI675" i="38"/>
  <c r="AA673" i="38"/>
  <c r="AI666" i="38"/>
  <c r="AB663" i="38"/>
  <c r="J58" i="72" s="1"/>
  <c r="Z663" i="38"/>
  <c r="H58" i="72" s="1"/>
  <c r="AI664" i="38"/>
  <c r="AI673" i="38" l="1"/>
  <c r="AF673" i="38"/>
  <c r="AF663" i="38" s="1"/>
  <c r="AA663" i="38"/>
  <c r="I58" i="72" s="1"/>
  <c r="N58" i="72" s="1"/>
  <c r="N720" i="38"/>
  <c r="N721" i="38"/>
  <c r="N722" i="38"/>
  <c r="N723" i="38"/>
  <c r="N719" i="38"/>
  <c r="AE723" i="38" l="1"/>
  <c r="AD723" i="38"/>
  <c r="AC723" i="38"/>
  <c r="AB723" i="38"/>
  <c r="AA723" i="38"/>
  <c r="Z723" i="38"/>
  <c r="Y723" i="38"/>
  <c r="X723" i="38"/>
  <c r="L723" i="38"/>
  <c r="W723" i="38" s="1"/>
  <c r="I723" i="38"/>
  <c r="AE722" i="38"/>
  <c r="AD722" i="38"/>
  <c r="AC722" i="38"/>
  <c r="AB722" i="38"/>
  <c r="AA722" i="38"/>
  <c r="Z722" i="38"/>
  <c r="Y722" i="38"/>
  <c r="X722" i="38"/>
  <c r="L722" i="38"/>
  <c r="AH722" i="38" s="1"/>
  <c r="I722" i="38"/>
  <c r="AE721" i="38"/>
  <c r="AD721" i="38"/>
  <c r="AC721" i="38"/>
  <c r="AB721" i="38"/>
  <c r="AA721" i="38"/>
  <c r="Z721" i="38"/>
  <c r="Y721" i="38"/>
  <c r="X721" i="38"/>
  <c r="L721" i="38"/>
  <c r="I721" i="38"/>
  <c r="AE720" i="38"/>
  <c r="AD720" i="38"/>
  <c r="AC720" i="38"/>
  <c r="AB720" i="38"/>
  <c r="AA720" i="38"/>
  <c r="Z720" i="38"/>
  <c r="Y720" i="38"/>
  <c r="X720" i="38"/>
  <c r="L720" i="38"/>
  <c r="W720" i="38" s="1"/>
  <c r="I720" i="38"/>
  <c r="AE719" i="38"/>
  <c r="AD719" i="38"/>
  <c r="AC719" i="38"/>
  <c r="AB719" i="38"/>
  <c r="AA719" i="38"/>
  <c r="Z719" i="38"/>
  <c r="Y719" i="38"/>
  <c r="X719" i="38"/>
  <c r="L719" i="38"/>
  <c r="I719" i="38"/>
  <c r="V718" i="38"/>
  <c r="M726" i="38"/>
  <c r="M727" i="38"/>
  <c r="M728" i="38"/>
  <c r="M729" i="38"/>
  <c r="M725" i="38"/>
  <c r="AF719" i="38" l="1"/>
  <c r="AF723" i="38"/>
  <c r="AF720" i="38"/>
  <c r="AF722" i="38"/>
  <c r="AF721" i="38"/>
  <c r="AB718" i="38"/>
  <c r="J60" i="72" s="1"/>
  <c r="AC718" i="38"/>
  <c r="K60" i="72" s="1"/>
  <c r="AE718" i="38"/>
  <c r="M60" i="72" s="1"/>
  <c r="AD718" i="38"/>
  <c r="L60" i="72" s="1"/>
  <c r="AA718" i="38"/>
  <c r="I60" i="72" s="1"/>
  <c r="Z718" i="38"/>
  <c r="H60" i="72" s="1"/>
  <c r="Y718" i="38"/>
  <c r="G60" i="72" s="1"/>
  <c r="W722" i="38"/>
  <c r="AI722" i="38" s="1"/>
  <c r="AH720" i="38"/>
  <c r="AH719" i="38"/>
  <c r="AH721" i="38"/>
  <c r="X718" i="38"/>
  <c r="F60" i="72" s="1"/>
  <c r="I718" i="38"/>
  <c r="W721" i="38"/>
  <c r="AI721" i="38" s="1"/>
  <c r="AI723" i="38"/>
  <c r="AI720" i="38"/>
  <c r="AH723" i="38"/>
  <c r="W719" i="38"/>
  <c r="N60" i="72" l="1"/>
  <c r="AF718" i="38"/>
  <c r="AI719" i="38"/>
  <c r="W718" i="38"/>
  <c r="AE729" i="38" l="1"/>
  <c r="AD729" i="38"/>
  <c r="AC729" i="38"/>
  <c r="AB729" i="38"/>
  <c r="AA729" i="38"/>
  <c r="Z729" i="38"/>
  <c r="X729" i="38"/>
  <c r="Y729" i="38"/>
  <c r="L729" i="38"/>
  <c r="AH729" i="38" s="1"/>
  <c r="I729" i="38"/>
  <c r="AE728" i="38"/>
  <c r="AD728" i="38"/>
  <c r="AC728" i="38"/>
  <c r="AB728" i="38"/>
  <c r="AA728" i="38"/>
  <c r="Z728" i="38"/>
  <c r="X728" i="38"/>
  <c r="Y728" i="38"/>
  <c r="L728" i="38"/>
  <c r="W728" i="38" s="1"/>
  <c r="I728" i="38"/>
  <c r="AE727" i="38"/>
  <c r="AD727" i="38"/>
  <c r="AC727" i="38"/>
  <c r="AB727" i="38"/>
  <c r="AA727" i="38"/>
  <c r="Z727" i="38"/>
  <c r="Y727" i="38"/>
  <c r="X727" i="38"/>
  <c r="L727" i="38"/>
  <c r="W727" i="38" s="1"/>
  <c r="I727" i="38"/>
  <c r="AE726" i="38"/>
  <c r="AD726" i="38"/>
  <c r="AC726" i="38"/>
  <c r="AB726" i="38"/>
  <c r="AA726" i="38"/>
  <c r="Z726" i="38"/>
  <c r="X726" i="38"/>
  <c r="Y726" i="38"/>
  <c r="L726" i="38"/>
  <c r="W726" i="38" s="1"/>
  <c r="I726" i="38"/>
  <c r="AE725" i="38"/>
  <c r="AD725" i="38"/>
  <c r="AC725" i="38"/>
  <c r="AB725" i="38"/>
  <c r="AA725" i="38"/>
  <c r="Z725" i="38"/>
  <c r="X725" i="38"/>
  <c r="Y725" i="38"/>
  <c r="L725" i="38"/>
  <c r="AH725" i="38" s="1"/>
  <c r="I725" i="38"/>
  <c r="V724" i="38"/>
  <c r="X731" i="38"/>
  <c r="Z731" i="38"/>
  <c r="AA731" i="38"/>
  <c r="AB731" i="38"/>
  <c r="AC731" i="38"/>
  <c r="AD731" i="38"/>
  <c r="AE731" i="38"/>
  <c r="X732" i="38"/>
  <c r="Z732" i="38"/>
  <c r="AA732" i="38"/>
  <c r="AB732" i="38"/>
  <c r="AC732" i="38"/>
  <c r="AD732" i="38"/>
  <c r="AE732" i="38"/>
  <c r="X733" i="38"/>
  <c r="Z733" i="38"/>
  <c r="AA733" i="38"/>
  <c r="AB733" i="38"/>
  <c r="AC733" i="38"/>
  <c r="AD733" i="38"/>
  <c r="AE733" i="38"/>
  <c r="X734" i="38"/>
  <c r="Z734" i="38"/>
  <c r="AA734" i="38"/>
  <c r="AB734" i="38"/>
  <c r="AC734" i="38"/>
  <c r="AD734" i="38"/>
  <c r="AE734" i="38"/>
  <c r="V730" i="38"/>
  <c r="N732" i="38"/>
  <c r="Y732" i="38" s="1"/>
  <c r="N733" i="38"/>
  <c r="Y733" i="38" s="1"/>
  <c r="N734" i="38"/>
  <c r="Y734" i="38" s="1"/>
  <c r="N735" i="38"/>
  <c r="Y735" i="38" s="1"/>
  <c r="N731" i="38"/>
  <c r="Y731" i="38" s="1"/>
  <c r="L731" i="38"/>
  <c r="W731" i="38" s="1"/>
  <c r="L732" i="38"/>
  <c r="W732" i="38" s="1"/>
  <c r="L733" i="38"/>
  <c r="W733" i="38" s="1"/>
  <c r="L734" i="38"/>
  <c r="W734" i="38" s="1"/>
  <c r="I735" i="38"/>
  <c r="I734" i="38"/>
  <c r="I733" i="38"/>
  <c r="I732" i="38"/>
  <c r="I731" i="38"/>
  <c r="AE735" i="38"/>
  <c r="AD735" i="38"/>
  <c r="AC735" i="38"/>
  <c r="AB735" i="38"/>
  <c r="AA735" i="38"/>
  <c r="Z735" i="38"/>
  <c r="X735" i="38"/>
  <c r="L735" i="38"/>
  <c r="AF729" i="38" l="1"/>
  <c r="AF725" i="38"/>
  <c r="AF735" i="38"/>
  <c r="AF726" i="38"/>
  <c r="AF727" i="38"/>
  <c r="AF732" i="38"/>
  <c r="AF731" i="38"/>
  <c r="AF733" i="38"/>
  <c r="AF734" i="38"/>
  <c r="AF728" i="38"/>
  <c r="Y724" i="38"/>
  <c r="G61" i="72" s="1"/>
  <c r="I730" i="38"/>
  <c r="AE724" i="38"/>
  <c r="M61" i="72" s="1"/>
  <c r="AH735" i="38"/>
  <c r="AI728" i="38"/>
  <c r="AE730" i="38"/>
  <c r="M62" i="72" s="1"/>
  <c r="AD724" i="38"/>
  <c r="L61" i="72" s="1"/>
  <c r="Z724" i="38"/>
  <c r="H61" i="72" s="1"/>
  <c r="Y730" i="38"/>
  <c r="G62" i="72" s="1"/>
  <c r="AA724" i="38"/>
  <c r="I61" i="72" s="1"/>
  <c r="AB724" i="38"/>
  <c r="J61" i="72" s="1"/>
  <c r="Z730" i="38"/>
  <c r="H62" i="72" s="1"/>
  <c r="AH731" i="38"/>
  <c r="AD730" i="38"/>
  <c r="L62" i="72" s="1"/>
  <c r="AC724" i="38"/>
  <c r="K61" i="72" s="1"/>
  <c r="AI727" i="38"/>
  <c r="X724" i="38"/>
  <c r="F61" i="72" s="1"/>
  <c r="W729" i="38"/>
  <c r="AI729" i="38" s="1"/>
  <c r="I724" i="38"/>
  <c r="AI726" i="38"/>
  <c r="AI732" i="38"/>
  <c r="AH728" i="38"/>
  <c r="AH733" i="38"/>
  <c r="AA730" i="38"/>
  <c r="I62" i="72" s="1"/>
  <c r="W725" i="38"/>
  <c r="AH727" i="38"/>
  <c r="AH726" i="38"/>
  <c r="AB730" i="38"/>
  <c r="J62" i="72" s="1"/>
  <c r="AC730" i="38"/>
  <c r="K62" i="72" s="1"/>
  <c r="AH732" i="38"/>
  <c r="X730" i="38"/>
  <c r="F62" i="72" s="1"/>
  <c r="AI733" i="38"/>
  <c r="AH734" i="38"/>
  <c r="AI734" i="38"/>
  <c r="AI731" i="38"/>
  <c r="W735" i="38"/>
  <c r="W730" i="38" s="1"/>
  <c r="N61" i="72" l="1"/>
  <c r="N62" i="72"/>
  <c r="AF724" i="38"/>
  <c r="AF730" i="38"/>
  <c r="AI725" i="38"/>
  <c r="W724" i="38"/>
  <c r="AI735" i="38"/>
  <c r="Z210" i="38" l="1"/>
  <c r="Z212" i="38"/>
  <c r="Z213" i="38"/>
  <c r="Z214" i="38"/>
  <c r="Z215" i="38"/>
  <c r="Z216" i="38"/>
  <c r="Z217" i="38"/>
  <c r="Z218" i="38"/>
  <c r="Z219" i="38"/>
  <c r="Z220" i="38"/>
  <c r="Z221" i="38"/>
  <c r="Z222" i="38"/>
  <c r="Z223" i="38"/>
  <c r="Z224" i="38"/>
  <c r="Z225" i="38"/>
  <c r="Z226" i="38"/>
  <c r="Z227" i="38"/>
  <c r="Z228" i="38"/>
  <c r="Z229" i="38"/>
  <c r="Z230" i="38"/>
  <c r="Z231" i="38"/>
  <c r="Z232" i="38"/>
  <c r="Z233" i="38"/>
  <c r="Z234" i="38"/>
  <c r="Z235" i="38"/>
  <c r="Z236" i="38"/>
  <c r="Z237" i="38"/>
  <c r="Y210" i="38"/>
  <c r="Y211" i="38"/>
  <c r="Y212" i="38"/>
  <c r="Y213" i="38"/>
  <c r="Y214" i="38"/>
  <c r="Y216" i="38"/>
  <c r="Y217" i="38"/>
  <c r="Y218" i="38"/>
  <c r="Y219" i="38"/>
  <c r="Y220" i="38"/>
  <c r="Y221" i="38"/>
  <c r="Y222" i="38"/>
  <c r="Y223" i="38"/>
  <c r="Y224" i="38"/>
  <c r="Y225" i="38"/>
  <c r="Y226" i="38"/>
  <c r="Y227" i="38"/>
  <c r="Y228" i="38"/>
  <c r="Y229" i="38"/>
  <c r="Y230" i="38"/>
  <c r="Y231" i="38"/>
  <c r="Y232" i="38"/>
  <c r="Y233" i="38"/>
  <c r="Y234" i="38"/>
  <c r="Y235" i="38"/>
  <c r="Y236" i="38"/>
  <c r="Y237" i="38"/>
  <c r="X210" i="38"/>
  <c r="X211" i="38"/>
  <c r="X212" i="38"/>
  <c r="X213" i="38"/>
  <c r="X214" i="38"/>
  <c r="X215" i="38"/>
  <c r="X216" i="38"/>
  <c r="X217" i="38"/>
  <c r="X218" i="38"/>
  <c r="X219" i="38"/>
  <c r="X221" i="38"/>
  <c r="X222" i="38"/>
  <c r="X223" i="38"/>
  <c r="X224" i="38"/>
  <c r="X225" i="38"/>
  <c r="X226" i="38"/>
  <c r="X227" i="38"/>
  <c r="X228" i="38"/>
  <c r="X229" i="38"/>
  <c r="X230" i="38"/>
  <c r="X231" i="38"/>
  <c r="X232" i="38"/>
  <c r="X233" i="38"/>
  <c r="X234" i="38"/>
  <c r="X235" i="38"/>
  <c r="X236" i="38"/>
  <c r="X237" i="38"/>
  <c r="X220" i="38"/>
  <c r="V235" i="38"/>
  <c r="V234" i="38"/>
  <c r="L223" i="38"/>
  <c r="W223" i="38" s="1"/>
  <c r="V222" i="38"/>
  <c r="L221" i="38"/>
  <c r="W221" i="38" s="1"/>
  <c r="V226" i="38"/>
  <c r="V224" i="38"/>
  <c r="L220" i="38"/>
  <c r="W220" i="38" s="1"/>
  <c r="L216" i="38"/>
  <c r="L215" i="38"/>
  <c r="W215" i="38" s="1"/>
  <c r="L214" i="38"/>
  <c r="V213" i="38"/>
  <c r="L212" i="38"/>
  <c r="V219" i="38"/>
  <c r="V218" i="38"/>
  <c r="V217" i="38"/>
  <c r="V233" i="38"/>
  <c r="V232" i="38"/>
  <c r="V228" i="38"/>
  <c r="V211" i="38"/>
  <c r="L210" i="38"/>
  <c r="V237" i="38"/>
  <c r="V236" i="38"/>
  <c r="AA210" i="38"/>
  <c r="AB210" i="38"/>
  <c r="AC210" i="38"/>
  <c r="AD210" i="38"/>
  <c r="AE210" i="38"/>
  <c r="Z211" i="38"/>
  <c r="AA211" i="38"/>
  <c r="AB211" i="38"/>
  <c r="AC211" i="38"/>
  <c r="AD211" i="38"/>
  <c r="AE211" i="38"/>
  <c r="AA212" i="38"/>
  <c r="AB212" i="38"/>
  <c r="AC212" i="38"/>
  <c r="AD212" i="38"/>
  <c r="AE212" i="38"/>
  <c r="AA213" i="38"/>
  <c r="AB213" i="38"/>
  <c r="AC213" i="38"/>
  <c r="AD213" i="38"/>
  <c r="AE213" i="38"/>
  <c r="AA214" i="38"/>
  <c r="AB214" i="38"/>
  <c r="AC214" i="38"/>
  <c r="AD214" i="38"/>
  <c r="AE214" i="38"/>
  <c r="AA215" i="38"/>
  <c r="AB215" i="38"/>
  <c r="AC215" i="38"/>
  <c r="AD215" i="38"/>
  <c r="AE215" i="38"/>
  <c r="AA216" i="38"/>
  <c r="AB216" i="38"/>
  <c r="AC216" i="38"/>
  <c r="AD216" i="38"/>
  <c r="AE216" i="38"/>
  <c r="AA217" i="38"/>
  <c r="AB217" i="38"/>
  <c r="AC217" i="38"/>
  <c r="AD217" i="38"/>
  <c r="AE217" i="38"/>
  <c r="AA218" i="38"/>
  <c r="AB218" i="38"/>
  <c r="AC218" i="38"/>
  <c r="AD218" i="38"/>
  <c r="AE218" i="38"/>
  <c r="AA219" i="38"/>
  <c r="AB219" i="38"/>
  <c r="AC219" i="38"/>
  <c r="AD219" i="38"/>
  <c r="AE219" i="38"/>
  <c r="AA220" i="38"/>
  <c r="AB220" i="38"/>
  <c r="AC220" i="38"/>
  <c r="AD220" i="38"/>
  <c r="AE220" i="38"/>
  <c r="AA221" i="38"/>
  <c r="AB221" i="38"/>
  <c r="AC221" i="38"/>
  <c r="AD221" i="38"/>
  <c r="AE221" i="38"/>
  <c r="AA222" i="38"/>
  <c r="AB222" i="38"/>
  <c r="AC222" i="38"/>
  <c r="AD222" i="38"/>
  <c r="AE222" i="38"/>
  <c r="AA223" i="38"/>
  <c r="AB223" i="38"/>
  <c r="AC223" i="38"/>
  <c r="AD223" i="38"/>
  <c r="AE223" i="38"/>
  <c r="AA224" i="38"/>
  <c r="AB224" i="38"/>
  <c r="AC224" i="38"/>
  <c r="AD224" i="38"/>
  <c r="AE224" i="38"/>
  <c r="V225" i="38"/>
  <c r="AA225" i="38"/>
  <c r="AB225" i="38"/>
  <c r="AC225" i="38"/>
  <c r="AD225" i="38"/>
  <c r="AE225" i="38"/>
  <c r="AA226" i="38"/>
  <c r="AB226" i="38"/>
  <c r="AC226" i="38"/>
  <c r="AD226" i="38"/>
  <c r="AE226" i="38"/>
  <c r="V227" i="38"/>
  <c r="AA227" i="38"/>
  <c r="AB227" i="38"/>
  <c r="AC227" i="38"/>
  <c r="AD227" i="38"/>
  <c r="AE227" i="38"/>
  <c r="AA228" i="38"/>
  <c r="AB228" i="38"/>
  <c r="AC228" i="38"/>
  <c r="AD228" i="38"/>
  <c r="AE228" i="38"/>
  <c r="V229" i="38"/>
  <c r="AA229" i="38"/>
  <c r="AB229" i="38"/>
  <c r="AC229" i="38"/>
  <c r="AD229" i="38"/>
  <c r="AE229" i="38"/>
  <c r="V230" i="38"/>
  <c r="AA230" i="38"/>
  <c r="AB230" i="38"/>
  <c r="AC230" i="38"/>
  <c r="AD230" i="38"/>
  <c r="AE230" i="38"/>
  <c r="V231" i="38"/>
  <c r="AA231" i="38"/>
  <c r="AB231" i="38"/>
  <c r="AC231" i="38"/>
  <c r="AD231" i="38"/>
  <c r="AE231" i="38"/>
  <c r="AA232" i="38"/>
  <c r="AB232" i="38"/>
  <c r="AC232" i="38"/>
  <c r="AD232" i="38"/>
  <c r="AE232" i="38"/>
  <c r="AA233" i="38"/>
  <c r="AB233" i="38"/>
  <c r="AC233" i="38"/>
  <c r="AD233" i="38"/>
  <c r="AE233" i="38"/>
  <c r="AA234" i="38"/>
  <c r="AB234" i="38"/>
  <c r="AC234" i="38"/>
  <c r="AD234" i="38"/>
  <c r="AE234" i="38"/>
  <c r="AA235" i="38"/>
  <c r="AB235" i="38"/>
  <c r="AC235" i="38"/>
  <c r="AD235" i="38"/>
  <c r="AE235" i="38"/>
  <c r="AA236" i="38"/>
  <c r="AB236" i="38"/>
  <c r="AC236" i="38"/>
  <c r="AD236" i="38"/>
  <c r="AE236" i="38"/>
  <c r="AA237" i="38"/>
  <c r="AB237" i="38"/>
  <c r="AC237" i="38"/>
  <c r="AD237" i="38"/>
  <c r="AE237" i="38"/>
  <c r="I210" i="38"/>
  <c r="I211" i="38"/>
  <c r="I212" i="38"/>
  <c r="I213" i="38"/>
  <c r="I214" i="38"/>
  <c r="I215" i="38"/>
  <c r="I216" i="38"/>
  <c r="I217" i="38"/>
  <c r="I218" i="38"/>
  <c r="I219" i="38"/>
  <c r="I220" i="38"/>
  <c r="I221" i="38"/>
  <c r="I222" i="38"/>
  <c r="I223" i="38"/>
  <c r="I224" i="38"/>
  <c r="I225" i="38"/>
  <c r="I226" i="38"/>
  <c r="I227" i="38"/>
  <c r="I228" i="38"/>
  <c r="I229" i="38"/>
  <c r="I230" i="38"/>
  <c r="I231" i="38"/>
  <c r="I232" i="38"/>
  <c r="I233" i="38"/>
  <c r="I234" i="38"/>
  <c r="I235" i="38"/>
  <c r="I236" i="38"/>
  <c r="I237" i="38"/>
  <c r="I209" i="38"/>
  <c r="AF236" i="38" l="1"/>
  <c r="AF228" i="38"/>
  <c r="AF219" i="38"/>
  <c r="AF211" i="38"/>
  <c r="AF235" i="38"/>
  <c r="AF210" i="38"/>
  <c r="AF234" i="38"/>
  <c r="AF226" i="38"/>
  <c r="AF217" i="38"/>
  <c r="AF218" i="38"/>
  <c r="AF233" i="38"/>
  <c r="AF225" i="38"/>
  <c r="AF216" i="38"/>
  <c r="AF232" i="38"/>
  <c r="AF224" i="38"/>
  <c r="AF231" i="38"/>
  <c r="AF223" i="38"/>
  <c r="AF214" i="38"/>
  <c r="AF220" i="38"/>
  <c r="AF230" i="38"/>
  <c r="AF222" i="38"/>
  <c r="AF213" i="38"/>
  <c r="AF227" i="38"/>
  <c r="AF237" i="38"/>
  <c r="AF229" i="38"/>
  <c r="AF221" i="38"/>
  <c r="AF212" i="38"/>
  <c r="L219" i="38"/>
  <c r="W219" i="38" s="1"/>
  <c r="AI219" i="38" s="1"/>
  <c r="L222" i="38"/>
  <c r="W222" i="38" s="1"/>
  <c r="AI222" i="38" s="1"/>
  <c r="L211" i="38"/>
  <c r="W211" i="38" s="1"/>
  <c r="AI211" i="38" s="1"/>
  <c r="V212" i="38"/>
  <c r="L213" i="38"/>
  <c r="W213" i="38" s="1"/>
  <c r="AI213" i="38" s="1"/>
  <c r="V221" i="38"/>
  <c r="V220" i="38"/>
  <c r="L217" i="38"/>
  <c r="W217" i="38" s="1"/>
  <c r="AI217" i="38" s="1"/>
  <c r="V223" i="38"/>
  <c r="V215" i="38"/>
  <c r="AH215" i="38"/>
  <c r="AH221" i="38"/>
  <c r="AH220" i="38"/>
  <c r="AH223" i="38"/>
  <c r="Y215" i="38"/>
  <c r="AI215" i="38" s="1"/>
  <c r="AI220" i="38"/>
  <c r="AI223" i="38"/>
  <c r="AI221" i="38"/>
  <c r="W216" i="38"/>
  <c r="AI216" i="38" s="1"/>
  <c r="AH216" i="38"/>
  <c r="V216" i="38"/>
  <c r="W214" i="38"/>
  <c r="AI214" i="38" s="1"/>
  <c r="AH214" i="38"/>
  <c r="V214" i="38"/>
  <c r="W212" i="38"/>
  <c r="AI212" i="38" s="1"/>
  <c r="AH212" i="38"/>
  <c r="W210" i="38"/>
  <c r="AI210" i="38" s="1"/>
  <c r="AH210" i="38"/>
  <c r="V210" i="38"/>
  <c r="I208" i="38"/>
  <c r="AF215" i="38" l="1"/>
  <c r="AH211" i="38"/>
  <c r="AH219" i="38"/>
  <c r="AH222" i="38"/>
  <c r="AH217" i="38"/>
  <c r="AH213" i="38"/>
  <c r="AH218" i="38"/>
  <c r="W218" i="38"/>
  <c r="AI218" i="38" s="1"/>
  <c r="L237" i="38" l="1"/>
  <c r="L236" i="38"/>
  <c r="L235" i="38"/>
  <c r="L234" i="38"/>
  <c r="L233" i="38"/>
  <c r="L232" i="38"/>
  <c r="L231" i="38"/>
  <c r="L230" i="38"/>
  <c r="L229" i="38"/>
  <c r="L228" i="38"/>
  <c r="L227" i="38"/>
  <c r="L226" i="38"/>
  <c r="L225" i="38"/>
  <c r="L224" i="38"/>
  <c r="AE209" i="38"/>
  <c r="AD209" i="38"/>
  <c r="AC209" i="38"/>
  <c r="AB209" i="38"/>
  <c r="AA209" i="38"/>
  <c r="Z209" i="38"/>
  <c r="Y209" i="38"/>
  <c r="X209" i="38"/>
  <c r="V209" i="38"/>
  <c r="AH209" i="38"/>
  <c r="AF209" i="38" l="1"/>
  <c r="AF208" i="38" s="1"/>
  <c r="W235" i="38"/>
  <c r="AI235" i="38" s="1"/>
  <c r="AH235" i="38"/>
  <c r="W234" i="38"/>
  <c r="AI234" i="38" s="1"/>
  <c r="AH234" i="38"/>
  <c r="W227" i="38"/>
  <c r="AI227" i="38" s="1"/>
  <c r="AH227" i="38"/>
  <c r="W226" i="38"/>
  <c r="AI226" i="38" s="1"/>
  <c r="AH226" i="38"/>
  <c r="AH225" i="38"/>
  <c r="W225" i="38"/>
  <c r="AI225" i="38" s="1"/>
  <c r="AH224" i="38"/>
  <c r="W224" i="38"/>
  <c r="AI224" i="38" s="1"/>
  <c r="W231" i="38"/>
  <c r="AI231" i="38" s="1"/>
  <c r="AH231" i="38"/>
  <c r="W233" i="38"/>
  <c r="AI233" i="38" s="1"/>
  <c r="AH233" i="38"/>
  <c r="AH232" i="38"/>
  <c r="W232" i="38"/>
  <c r="AI232" i="38" s="1"/>
  <c r="W230" i="38"/>
  <c r="AI230" i="38" s="1"/>
  <c r="AH230" i="38"/>
  <c r="AH229" i="38"/>
  <c r="W229" i="38"/>
  <c r="AI229" i="38" s="1"/>
  <c r="W228" i="38"/>
  <c r="AI228" i="38" s="1"/>
  <c r="AH228" i="38"/>
  <c r="AH237" i="38"/>
  <c r="W237" i="38"/>
  <c r="AI237" i="38" s="1"/>
  <c r="W236" i="38"/>
  <c r="AI236" i="38" s="1"/>
  <c r="AH236" i="38"/>
  <c r="AE208" i="38"/>
  <c r="M24" i="72" s="1"/>
  <c r="Y208" i="38"/>
  <c r="G24" i="72" s="1"/>
  <c r="Z208" i="38"/>
  <c r="H24" i="72" s="1"/>
  <c r="AD208" i="38"/>
  <c r="L24" i="72" s="1"/>
  <c r="AA208" i="38"/>
  <c r="I24" i="72" s="1"/>
  <c r="AB208" i="38"/>
  <c r="J24" i="72" s="1"/>
  <c r="AC208" i="38"/>
  <c r="K24" i="72" s="1"/>
  <c r="V208" i="38"/>
  <c r="X208" i="38"/>
  <c r="F24" i="72" s="1"/>
  <c r="W209" i="38"/>
  <c r="N24" i="72" l="1"/>
  <c r="AI209" i="38"/>
  <c r="W208" i="38"/>
  <c r="L199" i="38" l="1"/>
  <c r="V198" i="38"/>
  <c r="L196" i="38"/>
  <c r="V203" i="38"/>
  <c r="V194" i="38"/>
  <c r="V193" i="38"/>
  <c r="L192" i="38"/>
  <c r="V207" i="38"/>
  <c r="X192" i="38"/>
  <c r="Y192" i="38"/>
  <c r="Z192" i="38"/>
  <c r="AA192" i="38"/>
  <c r="AB192" i="38"/>
  <c r="AC192" i="38"/>
  <c r="AD192" i="38"/>
  <c r="AE192" i="38"/>
  <c r="X193" i="38"/>
  <c r="Y193" i="38"/>
  <c r="Z193" i="38"/>
  <c r="AA193" i="38"/>
  <c r="AB193" i="38"/>
  <c r="AC193" i="38"/>
  <c r="AD193" i="38"/>
  <c r="AE193" i="38"/>
  <c r="X194" i="38"/>
  <c r="Y194" i="38"/>
  <c r="Z194" i="38"/>
  <c r="AA194" i="38"/>
  <c r="AB194" i="38"/>
  <c r="AC194" i="38"/>
  <c r="AD194" i="38"/>
  <c r="AE194" i="38"/>
  <c r="V195" i="38"/>
  <c r="X195" i="38"/>
  <c r="Y195" i="38"/>
  <c r="Z195" i="38"/>
  <c r="AA195" i="38"/>
  <c r="AB195" i="38"/>
  <c r="AC195" i="38"/>
  <c r="AD195" i="38"/>
  <c r="AE195" i="38"/>
  <c r="X196" i="38"/>
  <c r="Y196" i="38"/>
  <c r="Z196" i="38"/>
  <c r="AA196" i="38"/>
  <c r="AB196" i="38"/>
  <c r="AC196" i="38"/>
  <c r="AD196" i="38"/>
  <c r="AE196" i="38"/>
  <c r="V197" i="38"/>
  <c r="X197" i="38"/>
  <c r="Y197" i="38"/>
  <c r="Z197" i="38"/>
  <c r="AA197" i="38"/>
  <c r="AB197" i="38"/>
  <c r="AC197" i="38"/>
  <c r="AD197" i="38"/>
  <c r="AE197" i="38"/>
  <c r="X198" i="38"/>
  <c r="Y198" i="38"/>
  <c r="Z198" i="38"/>
  <c r="AA198" i="38"/>
  <c r="AB198" i="38"/>
  <c r="AC198" i="38"/>
  <c r="AD198" i="38"/>
  <c r="AE198" i="38"/>
  <c r="V199" i="38"/>
  <c r="X199" i="38"/>
  <c r="Y199" i="38"/>
  <c r="Z199" i="38"/>
  <c r="AA199" i="38"/>
  <c r="AB199" i="38"/>
  <c r="AC199" i="38"/>
  <c r="AD199" i="38"/>
  <c r="AE199" i="38"/>
  <c r="V200" i="38"/>
  <c r="X200" i="38"/>
  <c r="Y200" i="38"/>
  <c r="Z200" i="38"/>
  <c r="AA200" i="38"/>
  <c r="AB200" i="38"/>
  <c r="AC200" i="38"/>
  <c r="AD200" i="38"/>
  <c r="AE200" i="38"/>
  <c r="V201" i="38"/>
  <c r="X201" i="38"/>
  <c r="Y201" i="38"/>
  <c r="Z201" i="38"/>
  <c r="AA201" i="38"/>
  <c r="AB201" i="38"/>
  <c r="AC201" i="38"/>
  <c r="AD201" i="38"/>
  <c r="AE201" i="38"/>
  <c r="V202" i="38"/>
  <c r="X202" i="38"/>
  <c r="Y202" i="38"/>
  <c r="Z202" i="38"/>
  <c r="AA202" i="38"/>
  <c r="AB202" i="38"/>
  <c r="AC202" i="38"/>
  <c r="AD202" i="38"/>
  <c r="AE202" i="38"/>
  <c r="X203" i="38"/>
  <c r="Y203" i="38"/>
  <c r="Z203" i="38"/>
  <c r="AA203" i="38"/>
  <c r="AB203" i="38"/>
  <c r="AC203" i="38"/>
  <c r="AD203" i="38"/>
  <c r="AE203" i="38"/>
  <c r="V204" i="38"/>
  <c r="X204" i="38"/>
  <c r="Y204" i="38"/>
  <c r="Z204" i="38"/>
  <c r="AA204" i="38"/>
  <c r="AB204" i="38"/>
  <c r="AC204" i="38"/>
  <c r="AD204" i="38"/>
  <c r="AE204" i="38"/>
  <c r="V205" i="38"/>
  <c r="X205" i="38"/>
  <c r="Y205" i="38"/>
  <c r="Z205" i="38"/>
  <c r="AA205" i="38"/>
  <c r="AB205" i="38"/>
  <c r="AC205" i="38"/>
  <c r="AD205" i="38"/>
  <c r="AE205" i="38"/>
  <c r="V206" i="38"/>
  <c r="X206" i="38"/>
  <c r="Y206" i="38"/>
  <c r="Z206" i="38"/>
  <c r="AA206" i="38"/>
  <c r="AB206" i="38"/>
  <c r="AC206" i="38"/>
  <c r="AD206" i="38"/>
  <c r="AE206" i="38"/>
  <c r="X207" i="38"/>
  <c r="Y207" i="38"/>
  <c r="Z207" i="38"/>
  <c r="AA207" i="38"/>
  <c r="AB207" i="38"/>
  <c r="AC207" i="38"/>
  <c r="AD207" i="38"/>
  <c r="AE207" i="38"/>
  <c r="L194" i="38"/>
  <c r="AH194" i="38" s="1"/>
  <c r="L195" i="38"/>
  <c r="W195" i="38" s="1"/>
  <c r="L197" i="38"/>
  <c r="W197" i="38" s="1"/>
  <c r="L200" i="38"/>
  <c r="AH200" i="38" s="1"/>
  <c r="L201" i="38"/>
  <c r="W201" i="38" s="1"/>
  <c r="L202" i="38"/>
  <c r="AH202" i="38" s="1"/>
  <c r="L203" i="38"/>
  <c r="W203" i="38" s="1"/>
  <c r="L204" i="38"/>
  <c r="AH204" i="38" s="1"/>
  <c r="L205" i="38"/>
  <c r="W205" i="38" s="1"/>
  <c r="L206" i="38"/>
  <c r="W206" i="38" s="1"/>
  <c r="L207" i="38"/>
  <c r="AH207" i="38" s="1"/>
  <c r="I192" i="38"/>
  <c r="I193" i="38"/>
  <c r="I194" i="38"/>
  <c r="I195" i="38"/>
  <c r="I196" i="38"/>
  <c r="I197" i="38"/>
  <c r="I198" i="38"/>
  <c r="I199" i="38"/>
  <c r="I200" i="38"/>
  <c r="I201" i="38"/>
  <c r="I202" i="38"/>
  <c r="I203" i="38"/>
  <c r="I204" i="38"/>
  <c r="I205" i="38"/>
  <c r="I206" i="38"/>
  <c r="I207" i="38"/>
  <c r="AF204" i="38" l="1"/>
  <c r="AF202" i="38"/>
  <c r="AF201" i="38"/>
  <c r="AF203" i="38"/>
  <c r="AF199" i="38"/>
  <c r="AF198" i="38"/>
  <c r="AF197" i="38"/>
  <c r="AF207" i="38"/>
  <c r="AF206" i="38"/>
  <c r="AF196" i="38"/>
  <c r="AF195" i="38"/>
  <c r="AF200" i="38"/>
  <c r="AF205" i="38"/>
  <c r="AF194" i="38"/>
  <c r="AF193" i="38"/>
  <c r="AF192" i="38"/>
  <c r="AI203" i="38"/>
  <c r="AI201" i="38"/>
  <c r="AI195" i="38"/>
  <c r="W202" i="38"/>
  <c r="AI202" i="38" s="1"/>
  <c r="AH195" i="38"/>
  <c r="AH205" i="38"/>
  <c r="AH201" i="38"/>
  <c r="AH197" i="38"/>
  <c r="AI197" i="38"/>
  <c r="AH206" i="38"/>
  <c r="AI206" i="38"/>
  <c r="AI205" i="38"/>
  <c r="AH199" i="38"/>
  <c r="W199" i="38"/>
  <c r="AI199" i="38" s="1"/>
  <c r="L198" i="38"/>
  <c r="W196" i="38"/>
  <c r="AI196" i="38" s="1"/>
  <c r="AH196" i="38"/>
  <c r="V196" i="38"/>
  <c r="AH203" i="38"/>
  <c r="W204" i="38"/>
  <c r="AI204" i="38" s="1"/>
  <c r="W200" i="38"/>
  <c r="AI200" i="38" s="1"/>
  <c r="W194" i="38"/>
  <c r="AI194" i="38" s="1"/>
  <c r="L193" i="38"/>
  <c r="W192" i="38"/>
  <c r="AI192" i="38" s="1"/>
  <c r="AH192" i="38"/>
  <c r="V192" i="38"/>
  <c r="W207" i="38"/>
  <c r="AI207" i="38" s="1"/>
  <c r="AE191" i="38"/>
  <c r="AD191" i="38"/>
  <c r="AC191" i="38"/>
  <c r="AB191" i="38"/>
  <c r="AA191" i="38"/>
  <c r="Z191" i="38"/>
  <c r="Y191" i="38"/>
  <c r="X191" i="38"/>
  <c r="V191" i="38"/>
  <c r="L191" i="38"/>
  <c r="W191" i="38" s="1"/>
  <c r="I191" i="38"/>
  <c r="I190" i="38" s="1"/>
  <c r="Y76" i="38"/>
  <c r="Z76" i="38"/>
  <c r="AA76" i="38"/>
  <c r="AB76" i="38"/>
  <c r="AC76" i="38"/>
  <c r="AD76" i="38"/>
  <c r="AE76" i="38"/>
  <c r="X77" i="38"/>
  <c r="Y77" i="38"/>
  <c r="Z77" i="38"/>
  <c r="AA77" i="38"/>
  <c r="AB77" i="38"/>
  <c r="AC77" i="38"/>
  <c r="AD77" i="38"/>
  <c r="AE77" i="38"/>
  <c r="X78" i="38"/>
  <c r="Y78" i="38"/>
  <c r="Z78" i="38"/>
  <c r="AA78" i="38"/>
  <c r="AB78" i="38"/>
  <c r="AC78" i="38"/>
  <c r="AD78" i="38"/>
  <c r="AE78" i="38"/>
  <c r="X79" i="38"/>
  <c r="Y79" i="38"/>
  <c r="Z79" i="38"/>
  <c r="AA79" i="38"/>
  <c r="AB79" i="38"/>
  <c r="AC79" i="38"/>
  <c r="AD79" i="38"/>
  <c r="AE79" i="38"/>
  <c r="V80" i="38"/>
  <c r="X80" i="38"/>
  <c r="Y80" i="38"/>
  <c r="Z80" i="38"/>
  <c r="AA80" i="38"/>
  <c r="AB80" i="38"/>
  <c r="AC80" i="38"/>
  <c r="AD80" i="38"/>
  <c r="AE80" i="38"/>
  <c r="V81" i="38"/>
  <c r="X81" i="38"/>
  <c r="Y81" i="38"/>
  <c r="Z81" i="38"/>
  <c r="AA81" i="38"/>
  <c r="AB81" i="38"/>
  <c r="AC81" i="38"/>
  <c r="AD81" i="38"/>
  <c r="AE81" i="38"/>
  <c r="V79" i="38"/>
  <c r="V77" i="38"/>
  <c r="V76" i="38"/>
  <c r="V78" i="38"/>
  <c r="AF80" i="38" l="1"/>
  <c r="AF81" i="38"/>
  <c r="AF77" i="38"/>
  <c r="AF78" i="38"/>
  <c r="AF79" i="38"/>
  <c r="AF191" i="38"/>
  <c r="AF190" i="38" s="1"/>
  <c r="AH198" i="38"/>
  <c r="W198" i="38"/>
  <c r="AI198" i="38" s="1"/>
  <c r="W193" i="38"/>
  <c r="AI193" i="38" s="1"/>
  <c r="AH193" i="38"/>
  <c r="AH191" i="38"/>
  <c r="AA190" i="38"/>
  <c r="I23" i="72" s="1"/>
  <c r="AB190" i="38"/>
  <c r="J23" i="72" s="1"/>
  <c r="V190" i="38"/>
  <c r="X190" i="38"/>
  <c r="F23" i="72" s="1"/>
  <c r="Y190" i="38"/>
  <c r="G23" i="72" s="1"/>
  <c r="Z190" i="38"/>
  <c r="H23" i="72" s="1"/>
  <c r="AC190" i="38"/>
  <c r="K23" i="72" s="1"/>
  <c r="AE190" i="38"/>
  <c r="M23" i="72" s="1"/>
  <c r="AD190" i="38"/>
  <c r="L23" i="72" s="1"/>
  <c r="AI191" i="38"/>
  <c r="I76" i="38"/>
  <c r="L76" i="38"/>
  <c r="M76" i="38" s="1"/>
  <c r="I77" i="38"/>
  <c r="L77" i="38"/>
  <c r="I78" i="38"/>
  <c r="L78" i="38"/>
  <c r="I79" i="38"/>
  <c r="L79" i="38"/>
  <c r="I80" i="38"/>
  <c r="L80" i="38"/>
  <c r="I81" i="38"/>
  <c r="L81" i="38"/>
  <c r="AE88" i="38"/>
  <c r="AD88" i="38"/>
  <c r="AC88" i="38"/>
  <c r="AB88" i="38"/>
  <c r="AA88" i="38"/>
  <c r="Z88" i="38"/>
  <c r="Y88" i="38"/>
  <c r="X88" i="38"/>
  <c r="V88" i="38"/>
  <c r="I88" i="38"/>
  <c r="AE87" i="38"/>
  <c r="AD87" i="38"/>
  <c r="AC87" i="38"/>
  <c r="AB87" i="38"/>
  <c r="AA87" i="38"/>
  <c r="Z87" i="38"/>
  <c r="Y87" i="38"/>
  <c r="X87" i="38"/>
  <c r="V87" i="38"/>
  <c r="I87" i="38"/>
  <c r="AE86" i="38"/>
  <c r="AD86" i="38"/>
  <c r="AC86" i="38"/>
  <c r="AB86" i="38"/>
  <c r="AA86" i="38"/>
  <c r="Z86" i="38"/>
  <c r="Y86" i="38"/>
  <c r="X86" i="38"/>
  <c r="V86" i="38"/>
  <c r="I86" i="38"/>
  <c r="AE85" i="38"/>
  <c r="AD85" i="38"/>
  <c r="AC85" i="38"/>
  <c r="AB85" i="38"/>
  <c r="AA85" i="38"/>
  <c r="Z85" i="38"/>
  <c r="Y85" i="38"/>
  <c r="X85" i="38"/>
  <c r="V85" i="38"/>
  <c r="L85" i="38"/>
  <c r="W85" i="38" s="1"/>
  <c r="I85" i="38"/>
  <c r="AE84" i="38"/>
  <c r="AD84" i="38"/>
  <c r="AC84" i="38"/>
  <c r="AB84" i="38"/>
  <c r="AA84" i="38"/>
  <c r="Z84" i="38"/>
  <c r="Y84" i="38"/>
  <c r="X84" i="38"/>
  <c r="L84" i="38"/>
  <c r="W84" i="38" s="1"/>
  <c r="V84" i="38"/>
  <c r="I84" i="38"/>
  <c r="AE83" i="38"/>
  <c r="AD83" i="38"/>
  <c r="AC83" i="38"/>
  <c r="AB83" i="38"/>
  <c r="AA83" i="38"/>
  <c r="Z83" i="38"/>
  <c r="Y83" i="38"/>
  <c r="X83" i="38"/>
  <c r="V83" i="38"/>
  <c r="L83" i="38"/>
  <c r="AH83" i="38" s="1"/>
  <c r="I83" i="38"/>
  <c r="AE82" i="38"/>
  <c r="AD82" i="38"/>
  <c r="AC82" i="38"/>
  <c r="AB82" i="38"/>
  <c r="AA82" i="38"/>
  <c r="Z82" i="38"/>
  <c r="Y82" i="38"/>
  <c r="X82" i="38"/>
  <c r="V82" i="38"/>
  <c r="L82" i="38"/>
  <c r="AH82" i="38" s="1"/>
  <c r="I82" i="38"/>
  <c r="AE75" i="38"/>
  <c r="AD75" i="38"/>
  <c r="AC75" i="38"/>
  <c r="AB75" i="38"/>
  <c r="AA75" i="38"/>
  <c r="Z75" i="38"/>
  <c r="Y75" i="38"/>
  <c r="X75" i="38"/>
  <c r="V75" i="38"/>
  <c r="L75" i="38"/>
  <c r="AH75" i="38" s="1"/>
  <c r="I75" i="38"/>
  <c r="AE74" i="38"/>
  <c r="AD74" i="38"/>
  <c r="AC74" i="38"/>
  <c r="AB74" i="38"/>
  <c r="AA74" i="38"/>
  <c r="Z74" i="38"/>
  <c r="Y74" i="38"/>
  <c r="X74" i="38"/>
  <c r="V74" i="38"/>
  <c r="L74" i="38"/>
  <c r="AH74" i="38" s="1"/>
  <c r="I74" i="38"/>
  <c r="AE73" i="38"/>
  <c r="AD73" i="38"/>
  <c r="AC73" i="38"/>
  <c r="AB73" i="38"/>
  <c r="AA73" i="38"/>
  <c r="Z73" i="38"/>
  <c r="Y73" i="38"/>
  <c r="X73" i="38"/>
  <c r="V73" i="38"/>
  <c r="I73" i="38"/>
  <c r="AE72" i="38"/>
  <c r="AD72" i="38"/>
  <c r="AC72" i="38"/>
  <c r="AB72" i="38"/>
  <c r="AA72" i="38"/>
  <c r="Z72" i="38"/>
  <c r="Y72" i="38"/>
  <c r="X72" i="38"/>
  <c r="V72" i="38"/>
  <c r="I72" i="38"/>
  <c r="M60" i="38"/>
  <c r="N23" i="72" l="1"/>
  <c r="AF82" i="38"/>
  <c r="AF74" i="38"/>
  <c r="AF83" i="38"/>
  <c r="AF85" i="38"/>
  <c r="AF75" i="38"/>
  <c r="AF87" i="38"/>
  <c r="AF72" i="38"/>
  <c r="AF84" i="38"/>
  <c r="AF86" i="38"/>
  <c r="AF73" i="38"/>
  <c r="AF88" i="38"/>
  <c r="W190" i="38"/>
  <c r="I71" i="38"/>
  <c r="W78" i="38"/>
  <c r="AI78" i="38" s="1"/>
  <c r="AH78" i="38"/>
  <c r="W81" i="38"/>
  <c r="AI81" i="38" s="1"/>
  <c r="AH81" i="38"/>
  <c r="W77" i="38"/>
  <c r="AI77" i="38" s="1"/>
  <c r="AH77" i="38"/>
  <c r="W80" i="38"/>
  <c r="AI80" i="38" s="1"/>
  <c r="AH80" i="38"/>
  <c r="W76" i="38"/>
  <c r="W79" i="38"/>
  <c r="AI79" i="38" s="1"/>
  <c r="AH79" i="38"/>
  <c r="AI85" i="38"/>
  <c r="AA71" i="38"/>
  <c r="I14" i="72" s="1"/>
  <c r="Z71" i="38"/>
  <c r="H14" i="72" s="1"/>
  <c r="Y71" i="38"/>
  <c r="G14" i="72" s="1"/>
  <c r="AH85" i="38"/>
  <c r="AB71" i="38"/>
  <c r="J14" i="72" s="1"/>
  <c r="AD71" i="38"/>
  <c r="L14" i="72" s="1"/>
  <c r="AI84" i="38"/>
  <c r="AE71" i="38"/>
  <c r="M14" i="72" s="1"/>
  <c r="AC71" i="38"/>
  <c r="K14" i="72" s="1"/>
  <c r="W83" i="38"/>
  <c r="AI83" i="38" s="1"/>
  <c r="AH84" i="38"/>
  <c r="L73" i="38"/>
  <c r="AH73" i="38" s="1"/>
  <c r="W82" i="38"/>
  <c r="AI82" i="38" s="1"/>
  <c r="L72" i="38"/>
  <c r="AH72" i="38" s="1"/>
  <c r="W74" i="38"/>
  <c r="AI74" i="38" s="1"/>
  <c r="W75" i="38"/>
  <c r="AI75" i="38" s="1"/>
  <c r="L86" i="38"/>
  <c r="L87" i="38"/>
  <c r="L88" i="38"/>
  <c r="M61" i="38"/>
  <c r="AH76" i="38" l="1"/>
  <c r="X76" i="38"/>
  <c r="V71" i="38"/>
  <c r="W73" i="38"/>
  <c r="AI73" i="38" s="1"/>
  <c r="W72" i="38"/>
  <c r="W88" i="38"/>
  <c r="AI88" i="38" s="1"/>
  <c r="AH88" i="38"/>
  <c r="W87" i="38"/>
  <c r="AI87" i="38" s="1"/>
  <c r="AH87" i="38"/>
  <c r="W86" i="38"/>
  <c r="AI86" i="38" s="1"/>
  <c r="AH86" i="38"/>
  <c r="V62" i="38"/>
  <c r="V60" i="38"/>
  <c r="V65" i="38"/>
  <c r="L63" i="38"/>
  <c r="W63" i="38" s="1"/>
  <c r="V59" i="38"/>
  <c r="V58" i="38"/>
  <c r="V57" i="38"/>
  <c r="V54" i="38"/>
  <c r="L50" i="38"/>
  <c r="V51" i="38"/>
  <c r="V70" i="38"/>
  <c r="X50" i="38"/>
  <c r="Y50" i="38"/>
  <c r="Z50" i="38"/>
  <c r="AA50" i="38"/>
  <c r="AB50" i="38"/>
  <c r="AC50" i="38"/>
  <c r="AD50" i="38"/>
  <c r="AE50" i="38"/>
  <c r="X51" i="38"/>
  <c r="Y51" i="38"/>
  <c r="Z51" i="38"/>
  <c r="AA51" i="38"/>
  <c r="AB51" i="38"/>
  <c r="AC51" i="38"/>
  <c r="AD51" i="38"/>
  <c r="AE51" i="38"/>
  <c r="V52" i="38"/>
  <c r="X52" i="38"/>
  <c r="Y52" i="38"/>
  <c r="Z52" i="38"/>
  <c r="AA52" i="38"/>
  <c r="AB52" i="38"/>
  <c r="AC52" i="38"/>
  <c r="AD52" i="38"/>
  <c r="AE52" i="38"/>
  <c r="V53" i="38"/>
  <c r="X53" i="38"/>
  <c r="Y53" i="38"/>
  <c r="Z53" i="38"/>
  <c r="AA53" i="38"/>
  <c r="AB53" i="38"/>
  <c r="AC53" i="38"/>
  <c r="AD53" i="38"/>
  <c r="AE53" i="38"/>
  <c r="X54" i="38"/>
  <c r="Y54" i="38"/>
  <c r="Z54" i="38"/>
  <c r="AA54" i="38"/>
  <c r="AB54" i="38"/>
  <c r="AC54" i="38"/>
  <c r="AD54" i="38"/>
  <c r="AE54" i="38"/>
  <c r="V55" i="38"/>
  <c r="X55" i="38"/>
  <c r="Y55" i="38"/>
  <c r="Z55" i="38"/>
  <c r="AA55" i="38"/>
  <c r="AB55" i="38"/>
  <c r="AC55" i="38"/>
  <c r="AD55" i="38"/>
  <c r="AE55" i="38"/>
  <c r="V56" i="38"/>
  <c r="X56" i="38"/>
  <c r="Y56" i="38"/>
  <c r="Z56" i="38"/>
  <c r="AA56" i="38"/>
  <c r="AB56" i="38"/>
  <c r="AC56" i="38"/>
  <c r="AD56" i="38"/>
  <c r="AE56" i="38"/>
  <c r="X57" i="38"/>
  <c r="Y57" i="38"/>
  <c r="Z57" i="38"/>
  <c r="AA57" i="38"/>
  <c r="AB57" i="38"/>
  <c r="AC57" i="38"/>
  <c r="AD57" i="38"/>
  <c r="AE57" i="38"/>
  <c r="X58" i="38"/>
  <c r="Y58" i="38"/>
  <c r="Z58" i="38"/>
  <c r="AA58" i="38"/>
  <c r="AB58" i="38"/>
  <c r="AC58" i="38"/>
  <c r="AD58" i="38"/>
  <c r="AE58" i="38"/>
  <c r="X59" i="38"/>
  <c r="Y59" i="38"/>
  <c r="Z59" i="38"/>
  <c r="AA59" i="38"/>
  <c r="AB59" i="38"/>
  <c r="AC59" i="38"/>
  <c r="AD59" i="38"/>
  <c r="AE59" i="38"/>
  <c r="X60" i="38"/>
  <c r="Y60" i="38"/>
  <c r="Z60" i="38"/>
  <c r="AA60" i="38"/>
  <c r="AB60" i="38"/>
  <c r="AC60" i="38"/>
  <c r="AD60" i="38"/>
  <c r="AE60" i="38"/>
  <c r="V61" i="38"/>
  <c r="X61" i="38"/>
  <c r="Y61" i="38"/>
  <c r="Z61" i="38"/>
  <c r="AA61" i="38"/>
  <c r="AB61" i="38"/>
  <c r="AC61" i="38"/>
  <c r="AD61" i="38"/>
  <c r="AE61" i="38"/>
  <c r="X62" i="38"/>
  <c r="Y62" i="38"/>
  <c r="Z62" i="38"/>
  <c r="AA62" i="38"/>
  <c r="AB62" i="38"/>
  <c r="AC62" i="38"/>
  <c r="AD62" i="38"/>
  <c r="AE62" i="38"/>
  <c r="X63" i="38"/>
  <c r="Y63" i="38"/>
  <c r="Z63" i="38"/>
  <c r="AA63" i="38"/>
  <c r="AB63" i="38"/>
  <c r="AC63" i="38"/>
  <c r="AD63" i="38"/>
  <c r="AE63" i="38"/>
  <c r="V64" i="38"/>
  <c r="Y64" i="38"/>
  <c r="Z64" i="38"/>
  <c r="AA64" i="38"/>
  <c r="AB64" i="38"/>
  <c r="AC64" i="38"/>
  <c r="AD64" i="38"/>
  <c r="AE64" i="38"/>
  <c r="X65" i="38"/>
  <c r="Y65" i="38"/>
  <c r="Z65" i="38"/>
  <c r="AA65" i="38"/>
  <c r="AB65" i="38"/>
  <c r="AC65" i="38"/>
  <c r="AD65" i="38"/>
  <c r="AE65" i="38"/>
  <c r="V66" i="38"/>
  <c r="X66" i="38"/>
  <c r="Y66" i="38"/>
  <c r="Z66" i="38"/>
  <c r="AA66" i="38"/>
  <c r="AB66" i="38"/>
  <c r="AC66" i="38"/>
  <c r="AD66" i="38"/>
  <c r="AE66" i="38"/>
  <c r="V67" i="38"/>
  <c r="Y67" i="38"/>
  <c r="Z67" i="38"/>
  <c r="AA67" i="38"/>
  <c r="AB67" i="38"/>
  <c r="AC67" i="38"/>
  <c r="AD67" i="38"/>
  <c r="AE67" i="38"/>
  <c r="V68" i="38"/>
  <c r="X68" i="38"/>
  <c r="Y68" i="38"/>
  <c r="Z68" i="38"/>
  <c r="AA68" i="38"/>
  <c r="AB68" i="38"/>
  <c r="AC68" i="38"/>
  <c r="AD68" i="38"/>
  <c r="AE68" i="38"/>
  <c r="V69" i="38"/>
  <c r="X69" i="38"/>
  <c r="Y69" i="38"/>
  <c r="Z69" i="38"/>
  <c r="AA69" i="38"/>
  <c r="AB69" i="38"/>
  <c r="AC69" i="38"/>
  <c r="AD69" i="38"/>
  <c r="AE69" i="38"/>
  <c r="X70" i="38"/>
  <c r="Y70" i="38"/>
  <c r="Z70" i="38"/>
  <c r="AA70" i="38"/>
  <c r="AB70" i="38"/>
  <c r="AC70" i="38"/>
  <c r="AD70" i="38"/>
  <c r="AE70" i="38"/>
  <c r="I50" i="38"/>
  <c r="I51" i="38"/>
  <c r="I52" i="38"/>
  <c r="L52" i="38"/>
  <c r="AH52" i="38" s="1"/>
  <c r="I53" i="38"/>
  <c r="L53" i="38"/>
  <c r="W53" i="38" s="1"/>
  <c r="I54" i="38"/>
  <c r="I55" i="38"/>
  <c r="L55" i="38"/>
  <c r="W55" i="38" s="1"/>
  <c r="I56" i="38"/>
  <c r="L56" i="38"/>
  <c r="AH56" i="38" s="1"/>
  <c r="I57" i="38"/>
  <c r="I58" i="38"/>
  <c r="I59" i="38"/>
  <c r="L59" i="38"/>
  <c r="W59" i="38" s="1"/>
  <c r="I60" i="38"/>
  <c r="I61" i="38"/>
  <c r="L61" i="38"/>
  <c r="W61" i="38" s="1"/>
  <c r="I62" i="38"/>
  <c r="I63" i="38"/>
  <c r="I64" i="38"/>
  <c r="L64" i="38"/>
  <c r="I65" i="38"/>
  <c r="I66" i="38"/>
  <c r="L66" i="38"/>
  <c r="W66" i="38" s="1"/>
  <c r="I67" i="38"/>
  <c r="L67" i="38"/>
  <c r="I68" i="38"/>
  <c r="L68" i="38"/>
  <c r="AH68" i="38" s="1"/>
  <c r="I69" i="38"/>
  <c r="L69" i="38"/>
  <c r="AH69" i="38" s="1"/>
  <c r="I70" i="38"/>
  <c r="AF70" i="38" l="1"/>
  <c r="AF50" i="38"/>
  <c r="AF69" i="38"/>
  <c r="AF51" i="38"/>
  <c r="AF68" i="38"/>
  <c r="AF66" i="38"/>
  <c r="AF61" i="38"/>
  <c r="AF60" i="38"/>
  <c r="AF59" i="38"/>
  <c r="AF58" i="38"/>
  <c r="AF57" i="38"/>
  <c r="AF56" i="38"/>
  <c r="AF65" i="38"/>
  <c r="AF55" i="38"/>
  <c r="X71" i="38"/>
  <c r="F14" i="72" s="1"/>
  <c r="N14" i="72" s="1"/>
  <c r="AF76" i="38"/>
  <c r="AF71" i="38" s="1"/>
  <c r="AF62" i="38"/>
  <c r="AF54" i="38"/>
  <c r="AF53" i="38"/>
  <c r="AF63" i="38"/>
  <c r="AF52" i="38"/>
  <c r="AI72" i="38"/>
  <c r="W71" i="38"/>
  <c r="AI76" i="38"/>
  <c r="V63" i="38"/>
  <c r="L60" i="38"/>
  <c r="AH60" i="38" s="1"/>
  <c r="L62" i="38"/>
  <c r="W62" i="38" s="1"/>
  <c r="AI62" i="38" s="1"/>
  <c r="L51" i="38"/>
  <c r="W51" i="38" s="1"/>
  <c r="AI51" i="38" s="1"/>
  <c r="W68" i="38"/>
  <c r="AI68" i="38" s="1"/>
  <c r="AH61" i="38"/>
  <c r="AI61" i="38"/>
  <c r="W56" i="38"/>
  <c r="AI56" i="38" s="1"/>
  <c r="W52" i="38"/>
  <c r="AI52" i="38" s="1"/>
  <c r="AI53" i="38"/>
  <c r="AI66" i="38"/>
  <c r="AH66" i="38"/>
  <c r="AH63" i="38"/>
  <c r="AI63" i="38"/>
  <c r="M67" i="38"/>
  <c r="X67" i="38" s="1"/>
  <c r="AF67" i="38" s="1"/>
  <c r="W69" i="38"/>
  <c r="AI69" i="38" s="1"/>
  <c r="AH53" i="38"/>
  <c r="W64" i="38"/>
  <c r="M64" i="38"/>
  <c r="X64" i="38" s="1"/>
  <c r="AF64" i="38" s="1"/>
  <c r="L70" i="38"/>
  <c r="W70" i="38" s="1"/>
  <c r="AI70" i="38" s="1"/>
  <c r="AI55" i="38"/>
  <c r="AI59" i="38"/>
  <c r="L65" i="38"/>
  <c r="AH59" i="38"/>
  <c r="L58" i="38"/>
  <c r="L57" i="38"/>
  <c r="AH55" i="38"/>
  <c r="L54" i="38"/>
  <c r="W67" i="38"/>
  <c r="AH50" i="38"/>
  <c r="W50" i="38"/>
  <c r="AI50" i="38" s="1"/>
  <c r="V50" i="38"/>
  <c r="AE49" i="38"/>
  <c r="AD49" i="38"/>
  <c r="AC49" i="38"/>
  <c r="AB49" i="38"/>
  <c r="V49" i="38"/>
  <c r="AA49" i="38"/>
  <c r="Z49" i="38"/>
  <c r="Y49" i="38"/>
  <c r="X49" i="38"/>
  <c r="L49" i="38"/>
  <c r="I49" i="38"/>
  <c r="AE48" i="38"/>
  <c r="AD48" i="38"/>
  <c r="AC48" i="38"/>
  <c r="AB48" i="38"/>
  <c r="V48" i="38"/>
  <c r="AA48" i="38"/>
  <c r="Z48" i="38"/>
  <c r="Y48" i="38"/>
  <c r="X48" i="38"/>
  <c r="L48" i="38"/>
  <c r="I48" i="38"/>
  <c r="N28" i="60"/>
  <c r="N47" i="60"/>
  <c r="N43" i="60"/>
  <c r="N44" i="60"/>
  <c r="N45" i="60"/>
  <c r="N42" i="60"/>
  <c r="N284" i="38"/>
  <c r="Y284" i="38" s="1"/>
  <c r="N275" i="38"/>
  <c r="Y275" i="38" s="1"/>
  <c r="O275" i="38"/>
  <c r="Z275" i="38" s="1"/>
  <c r="O276" i="38"/>
  <c r="Z276" i="38" s="1"/>
  <c r="O277" i="38"/>
  <c r="Z277" i="38" s="1"/>
  <c r="O278" i="38"/>
  <c r="Z278" i="38" s="1"/>
  <c r="M279" i="38"/>
  <c r="X279" i="38" s="1"/>
  <c r="O279" i="38"/>
  <c r="Z279" i="38" s="1"/>
  <c r="O280" i="38"/>
  <c r="Z280" i="38" s="1"/>
  <c r="O281" i="38"/>
  <c r="Z281" i="38" s="1"/>
  <c r="O282" i="38"/>
  <c r="Z282" i="38" s="1"/>
  <c r="O283" i="38"/>
  <c r="Z283" i="38" s="1"/>
  <c r="O284" i="38"/>
  <c r="Z284" i="38" s="1"/>
  <c r="O285" i="38"/>
  <c r="Z285" i="38" s="1"/>
  <c r="O286" i="38"/>
  <c r="Z286" i="38" s="1"/>
  <c r="N287" i="38"/>
  <c r="Y287" i="38" s="1"/>
  <c r="O287" i="38"/>
  <c r="Z287" i="38" s="1"/>
  <c r="O274" i="38"/>
  <c r="M40" i="60"/>
  <c r="M41" i="60"/>
  <c r="M39" i="60"/>
  <c r="N26" i="60"/>
  <c r="N27" i="60"/>
  <c r="M25" i="60"/>
  <c r="M23" i="60"/>
  <c r="M274" i="38" s="1"/>
  <c r="M24" i="60"/>
  <c r="N6" i="60"/>
  <c r="N274" i="38" s="1"/>
  <c r="N7" i="60"/>
  <c r="N276" i="38" s="1"/>
  <c r="Y276" i="38" s="1"/>
  <c r="N8" i="60"/>
  <c r="M277" i="38" s="1"/>
  <c r="X277" i="38" s="1"/>
  <c r="M287" i="38"/>
  <c r="N13" i="60"/>
  <c r="M280" i="38" s="1"/>
  <c r="N14" i="60"/>
  <c r="M281" i="38" s="1"/>
  <c r="N15" i="60"/>
  <c r="M282" i="38" s="1"/>
  <c r="X282" i="38" s="1"/>
  <c r="N16" i="60"/>
  <c r="M283" i="38" s="1"/>
  <c r="M285" i="38"/>
  <c r="X285" i="38" s="1"/>
  <c r="M286" i="38"/>
  <c r="N12" i="60"/>
  <c r="N278" i="38" s="1"/>
  <c r="Y278" i="38" s="1"/>
  <c r="N18" i="60"/>
  <c r="N285" i="38" s="1"/>
  <c r="Y285" i="38" s="1"/>
  <c r="N286" i="38"/>
  <c r="Y286" i="38" s="1"/>
  <c r="V275" i="38"/>
  <c r="AA275" i="38"/>
  <c r="AB275" i="38"/>
  <c r="AC275" i="38"/>
  <c r="AD275" i="38"/>
  <c r="AE275" i="38"/>
  <c r="V276" i="38"/>
  <c r="AA276" i="38"/>
  <c r="AB276" i="38"/>
  <c r="AC276" i="38"/>
  <c r="AD276" i="38"/>
  <c r="AE276" i="38"/>
  <c r="V277" i="38"/>
  <c r="AA277" i="38"/>
  <c r="AB277" i="38"/>
  <c r="AC277" i="38"/>
  <c r="AD277" i="38"/>
  <c r="AE277" i="38"/>
  <c r="V278" i="38"/>
  <c r="AA278" i="38"/>
  <c r="AB278" i="38"/>
  <c r="AC278" i="38"/>
  <c r="AD278" i="38"/>
  <c r="AE278" i="38"/>
  <c r="V279" i="38"/>
  <c r="AA279" i="38"/>
  <c r="AB279" i="38"/>
  <c r="AC279" i="38"/>
  <c r="AD279" i="38"/>
  <c r="AE279" i="38"/>
  <c r="V280" i="38"/>
  <c r="AA280" i="38"/>
  <c r="AB280" i="38"/>
  <c r="AC280" i="38"/>
  <c r="AD280" i="38"/>
  <c r="AE280" i="38"/>
  <c r="V281" i="38"/>
  <c r="AA281" i="38"/>
  <c r="AB281" i="38"/>
  <c r="AC281" i="38"/>
  <c r="AD281" i="38"/>
  <c r="AE281" i="38"/>
  <c r="V282" i="38"/>
  <c r="AA282" i="38"/>
  <c r="AB282" i="38"/>
  <c r="AC282" i="38"/>
  <c r="AD282" i="38"/>
  <c r="AE282" i="38"/>
  <c r="V283" i="38"/>
  <c r="AA283" i="38"/>
  <c r="AB283" i="38"/>
  <c r="AC283" i="38"/>
  <c r="AD283" i="38"/>
  <c r="AE283" i="38"/>
  <c r="V284" i="38"/>
  <c r="AA284" i="38"/>
  <c r="AB284" i="38"/>
  <c r="AC284" i="38"/>
  <c r="AD284" i="38"/>
  <c r="AE284" i="38"/>
  <c r="V285" i="38"/>
  <c r="AA285" i="38"/>
  <c r="AB285" i="38"/>
  <c r="AC285" i="38"/>
  <c r="AD285" i="38"/>
  <c r="AE285" i="38"/>
  <c r="V286" i="38"/>
  <c r="AA286" i="38"/>
  <c r="AB286" i="38"/>
  <c r="AC286" i="38"/>
  <c r="AD286" i="38"/>
  <c r="AE286" i="38"/>
  <c r="V287" i="38"/>
  <c r="AA287" i="38"/>
  <c r="AB287" i="38"/>
  <c r="AC287" i="38"/>
  <c r="AD287" i="38"/>
  <c r="AE287" i="38"/>
  <c r="L275" i="38"/>
  <c r="W275" i="38" s="1"/>
  <c r="L276" i="38"/>
  <c r="W276" i="38" s="1"/>
  <c r="L277" i="38"/>
  <c r="W277" i="38" s="1"/>
  <c r="L278" i="38"/>
  <c r="W278" i="38" s="1"/>
  <c r="L279" i="38"/>
  <c r="W279" i="38" s="1"/>
  <c r="L280" i="38"/>
  <c r="W280" i="38" s="1"/>
  <c r="L281" i="38"/>
  <c r="W281" i="38" s="1"/>
  <c r="L282" i="38"/>
  <c r="W282" i="38" s="1"/>
  <c r="L283" i="38"/>
  <c r="W283" i="38" s="1"/>
  <c r="L284" i="38"/>
  <c r="W284" i="38" s="1"/>
  <c r="L285" i="38"/>
  <c r="W285" i="38" s="1"/>
  <c r="L286" i="38"/>
  <c r="W286" i="38" s="1"/>
  <c r="L287" i="38"/>
  <c r="W287" i="38" s="1"/>
  <c r="I275" i="38"/>
  <c r="I276" i="38"/>
  <c r="I277" i="38"/>
  <c r="I278" i="38"/>
  <c r="I279" i="38"/>
  <c r="I280" i="38"/>
  <c r="I281" i="38"/>
  <c r="I282" i="38"/>
  <c r="I283" i="38"/>
  <c r="I284" i="38"/>
  <c r="I285" i="38"/>
  <c r="I286" i="38"/>
  <c r="I287" i="38"/>
  <c r="AF48" i="38" l="1"/>
  <c r="AF285" i="38"/>
  <c r="AF49" i="38"/>
  <c r="AH51" i="38"/>
  <c r="W60" i="38"/>
  <c r="AI60" i="38" s="1"/>
  <c r="AH62" i="38"/>
  <c r="AH64" i="38"/>
  <c r="AH70" i="38"/>
  <c r="AH67" i="38"/>
  <c r="AI67" i="38"/>
  <c r="AI64" i="38"/>
  <c r="AH65" i="38"/>
  <c r="W65" i="38"/>
  <c r="AI65" i="38" s="1"/>
  <c r="W58" i="38"/>
  <c r="AI58" i="38" s="1"/>
  <c r="AH58" i="38"/>
  <c r="AH57" i="38"/>
  <c r="W57" i="38"/>
  <c r="AI57" i="38" s="1"/>
  <c r="W54" i="38"/>
  <c r="AI54" i="38" s="1"/>
  <c r="AH54" i="38"/>
  <c r="I47" i="38"/>
  <c r="V47" i="38"/>
  <c r="AD47" i="38"/>
  <c r="L13" i="72" s="1"/>
  <c r="AC47" i="38"/>
  <c r="K13" i="72" s="1"/>
  <c r="AB47" i="38"/>
  <c r="J13" i="72" s="1"/>
  <c r="AE47" i="38"/>
  <c r="M13" i="72" s="1"/>
  <c r="AH49" i="38"/>
  <c r="AH48" i="38"/>
  <c r="Z47" i="38"/>
  <c r="H13" i="72" s="1"/>
  <c r="AA47" i="38"/>
  <c r="I13" i="72" s="1"/>
  <c r="X47" i="38"/>
  <c r="F13" i="72" s="1"/>
  <c r="Y47" i="38"/>
  <c r="G13" i="72" s="1"/>
  <c r="W49" i="38"/>
  <c r="AI49" i="38" s="1"/>
  <c r="W48" i="38"/>
  <c r="M275" i="38"/>
  <c r="X275" i="38" s="1"/>
  <c r="N283" i="38"/>
  <c r="Y283" i="38" s="1"/>
  <c r="N282" i="38"/>
  <c r="Y282" i="38" s="1"/>
  <c r="AI282" i="38" s="1"/>
  <c r="N277" i="38"/>
  <c r="Y277" i="38" s="1"/>
  <c r="AI277" i="38" s="1"/>
  <c r="N281" i="38"/>
  <c r="Y281" i="38" s="1"/>
  <c r="M276" i="38"/>
  <c r="X276" i="38" s="1"/>
  <c r="N280" i="38"/>
  <c r="Y280" i="38" s="1"/>
  <c r="M278" i="38"/>
  <c r="AH278" i="38" s="1"/>
  <c r="N279" i="38"/>
  <c r="AH279" i="38" s="1"/>
  <c r="M284" i="38"/>
  <c r="AH284" i="38" s="1"/>
  <c r="X281" i="38"/>
  <c r="AH286" i="38"/>
  <c r="X286" i="38"/>
  <c r="AH287" i="38"/>
  <c r="X287" i="38"/>
  <c r="X283" i="38"/>
  <c r="AI285" i="38"/>
  <c r="X280" i="38"/>
  <c r="AH285" i="38"/>
  <c r="N13" i="72" l="1"/>
  <c r="AF280" i="38"/>
  <c r="AF47" i="38"/>
  <c r="AF281" i="38"/>
  <c r="AF282" i="38"/>
  <c r="AI275" i="38"/>
  <c r="AF275" i="38"/>
  <c r="AF283" i="38"/>
  <c r="AI287" i="38"/>
  <c r="AF287" i="38"/>
  <c r="AI276" i="38"/>
  <c r="AF276" i="38"/>
  <c r="AF277" i="38"/>
  <c r="AI286" i="38"/>
  <c r="AF286" i="38"/>
  <c r="W47" i="38"/>
  <c r="AH277" i="38"/>
  <c r="AI48" i="38"/>
  <c r="AH283" i="38"/>
  <c r="AH275" i="38"/>
  <c r="AI281" i="38"/>
  <c r="AH282" i="38"/>
  <c r="AH281" i="38"/>
  <c r="AI283" i="38"/>
  <c r="AI280" i="38"/>
  <c r="Y279" i="38"/>
  <c r="AH276" i="38"/>
  <c r="AH280" i="38"/>
  <c r="X284" i="38"/>
  <c r="X278" i="38"/>
  <c r="AI279" i="38" l="1"/>
  <c r="AF279" i="38"/>
  <c r="AI278" i="38"/>
  <c r="AF278" i="38"/>
  <c r="AI284" i="38"/>
  <c r="AF284" i="38"/>
  <c r="V274" i="38"/>
  <c r="V273" i="38" s="1"/>
  <c r="AE274" i="38"/>
  <c r="AD274" i="38"/>
  <c r="AC274" i="38"/>
  <c r="AB274" i="38"/>
  <c r="AA274" i="38"/>
  <c r="Z274" i="38"/>
  <c r="Y274" i="38"/>
  <c r="X274" i="38"/>
  <c r="L274" i="38"/>
  <c r="I274" i="38"/>
  <c r="I273" i="38" s="1"/>
  <c r="N584" i="38"/>
  <c r="Y584" i="38" s="1"/>
  <c r="N585" i="38"/>
  <c r="Y585" i="38" s="1"/>
  <c r="N586" i="38"/>
  <c r="Y586" i="38" s="1"/>
  <c r="N587" i="38"/>
  <c r="Y587" i="38" s="1"/>
  <c r="N588" i="38"/>
  <c r="Y588" i="38" s="1"/>
  <c r="N589" i="38"/>
  <c r="Y589" i="38" s="1"/>
  <c r="N590" i="38"/>
  <c r="Y590" i="38" s="1"/>
  <c r="N591" i="38"/>
  <c r="Y591" i="38" s="1"/>
  <c r="N592" i="38"/>
  <c r="Y592" i="38" s="1"/>
  <c r="N593" i="38"/>
  <c r="Y593" i="38" s="1"/>
  <c r="N594" i="38"/>
  <c r="Y594" i="38" s="1"/>
  <c r="N595" i="38"/>
  <c r="Y595" i="38" s="1"/>
  <c r="N596" i="38"/>
  <c r="Y596" i="38" s="1"/>
  <c r="N597" i="38"/>
  <c r="Y597" i="38" s="1"/>
  <c r="N598" i="38"/>
  <c r="Y598" i="38" s="1"/>
  <c r="N599" i="38"/>
  <c r="Y599" i="38" s="1"/>
  <c r="N600" i="38"/>
  <c r="Y600" i="38" s="1"/>
  <c r="N601" i="38"/>
  <c r="Y601" i="38" s="1"/>
  <c r="N602" i="38"/>
  <c r="Y602" i="38" s="1"/>
  <c r="N603" i="38"/>
  <c r="Y603" i="38" s="1"/>
  <c r="N604" i="38"/>
  <c r="Y604" i="38" s="1"/>
  <c r="N605" i="38"/>
  <c r="Y605" i="38" s="1"/>
  <c r="N606" i="38"/>
  <c r="Y606" i="38" s="1"/>
  <c r="N607" i="38"/>
  <c r="Y607" i="38" s="1"/>
  <c r="N608" i="38"/>
  <c r="Y608" i="38" s="1"/>
  <c r="N609" i="38"/>
  <c r="Y609" i="38" s="1"/>
  <c r="N610" i="38"/>
  <c r="Y610" i="38" s="1"/>
  <c r="N611" i="38"/>
  <c r="Y611" i="38" s="1"/>
  <c r="N612" i="38"/>
  <c r="Y612" i="38" s="1"/>
  <c r="N613" i="38"/>
  <c r="Y613" i="38" s="1"/>
  <c r="N614" i="38"/>
  <c r="Y614" i="38" s="1"/>
  <c r="N615" i="38"/>
  <c r="Y615" i="38" s="1"/>
  <c r="N616" i="38"/>
  <c r="Y616" i="38" s="1"/>
  <c r="N617" i="38"/>
  <c r="Y617" i="38" s="1"/>
  <c r="N618" i="38"/>
  <c r="Y618" i="38" s="1"/>
  <c r="N619" i="38"/>
  <c r="Y619" i="38" s="1"/>
  <c r="M585" i="38"/>
  <c r="X585" i="38" s="1"/>
  <c r="M586" i="38"/>
  <c r="X586" i="38" s="1"/>
  <c r="M587" i="38"/>
  <c r="X587" i="38" s="1"/>
  <c r="M588" i="38"/>
  <c r="X588" i="38" s="1"/>
  <c r="M589" i="38"/>
  <c r="X589" i="38" s="1"/>
  <c r="M590" i="38"/>
  <c r="X590" i="38" s="1"/>
  <c r="M591" i="38"/>
  <c r="X591" i="38" s="1"/>
  <c r="M592" i="38"/>
  <c r="X592" i="38" s="1"/>
  <c r="M593" i="38"/>
  <c r="X593" i="38" s="1"/>
  <c r="M594" i="38"/>
  <c r="X594" i="38" s="1"/>
  <c r="M595" i="38"/>
  <c r="X595" i="38" s="1"/>
  <c r="M596" i="38"/>
  <c r="X596" i="38" s="1"/>
  <c r="M597" i="38"/>
  <c r="X597" i="38" s="1"/>
  <c r="M598" i="38"/>
  <c r="X598" i="38" s="1"/>
  <c r="M599" i="38"/>
  <c r="X599" i="38" s="1"/>
  <c r="X600" i="38"/>
  <c r="M601" i="38"/>
  <c r="X601" i="38" s="1"/>
  <c r="M602" i="38"/>
  <c r="X602" i="38" s="1"/>
  <c r="M603" i="38"/>
  <c r="X603" i="38" s="1"/>
  <c r="M604" i="38"/>
  <c r="X604" i="38" s="1"/>
  <c r="M605" i="38"/>
  <c r="X605" i="38" s="1"/>
  <c r="M606" i="38"/>
  <c r="X606" i="38" s="1"/>
  <c r="M607" i="38"/>
  <c r="X607" i="38" s="1"/>
  <c r="M608" i="38"/>
  <c r="X608" i="38" s="1"/>
  <c r="M609" i="38"/>
  <c r="X609" i="38" s="1"/>
  <c r="M610" i="38"/>
  <c r="X610" i="38" s="1"/>
  <c r="M611" i="38"/>
  <c r="X611" i="38" s="1"/>
  <c r="M612" i="38"/>
  <c r="X612" i="38" s="1"/>
  <c r="M613" i="38"/>
  <c r="X613" i="38" s="1"/>
  <c r="X614" i="38"/>
  <c r="M615" i="38"/>
  <c r="X615" i="38" s="1"/>
  <c r="M616" i="38"/>
  <c r="X616" i="38" s="1"/>
  <c r="M617" i="38"/>
  <c r="X617" i="38" s="1"/>
  <c r="M618" i="38"/>
  <c r="X618" i="38" s="1"/>
  <c r="M619" i="38"/>
  <c r="X619" i="38" s="1"/>
  <c r="M620" i="38"/>
  <c r="X620" i="38" s="1"/>
  <c r="M584" i="38"/>
  <c r="X584" i="38" s="1"/>
  <c r="N43" i="59"/>
  <c r="N42" i="59"/>
  <c r="N41" i="59"/>
  <c r="N17" i="59"/>
  <c r="O37" i="59"/>
  <c r="N620" i="38" s="1"/>
  <c r="Y620" i="38" s="1"/>
  <c r="N33" i="59"/>
  <c r="L619" i="38"/>
  <c r="W619" i="38" s="1"/>
  <c r="L613" i="38"/>
  <c r="V611" i="38"/>
  <c r="V607" i="38"/>
  <c r="L605" i="38"/>
  <c r="L603" i="38"/>
  <c r="V602" i="38"/>
  <c r="L594" i="38"/>
  <c r="W594" i="38" s="1"/>
  <c r="V593" i="38"/>
  <c r="K592" i="38"/>
  <c r="V592" i="38" s="1"/>
  <c r="V591" i="38"/>
  <c r="V587" i="38"/>
  <c r="V585" i="38"/>
  <c r="V599" i="38"/>
  <c r="L595" i="38"/>
  <c r="L584" i="38"/>
  <c r="W584" i="38" s="1"/>
  <c r="V586" i="38"/>
  <c r="Z586" i="38"/>
  <c r="AA586" i="38"/>
  <c r="AB586" i="38"/>
  <c r="AC586" i="38"/>
  <c r="AD586" i="38"/>
  <c r="AE586" i="38"/>
  <c r="Z587" i="38"/>
  <c r="AA587" i="38"/>
  <c r="AB587" i="38"/>
  <c r="AC587" i="38"/>
  <c r="AD587" i="38"/>
  <c r="AE587" i="38"/>
  <c r="V588" i="38"/>
  <c r="Z588" i="38"/>
  <c r="AA588" i="38"/>
  <c r="AB588" i="38"/>
  <c r="AC588" i="38"/>
  <c r="AD588" i="38"/>
  <c r="AE588" i="38"/>
  <c r="V589" i="38"/>
  <c r="Z589" i="38"/>
  <c r="AA589" i="38"/>
  <c r="AB589" i="38"/>
  <c r="AC589" i="38"/>
  <c r="AD589" i="38"/>
  <c r="AE589" i="38"/>
  <c r="V590" i="38"/>
  <c r="Z590" i="38"/>
  <c r="AA590" i="38"/>
  <c r="AB590" i="38"/>
  <c r="AC590" i="38"/>
  <c r="AD590" i="38"/>
  <c r="AE590" i="38"/>
  <c r="Z591" i="38"/>
  <c r="AA591" i="38"/>
  <c r="AB591" i="38"/>
  <c r="AC591" i="38"/>
  <c r="AD591" i="38"/>
  <c r="AE591" i="38"/>
  <c r="Z592" i="38"/>
  <c r="AA592" i="38"/>
  <c r="AB592" i="38"/>
  <c r="AC592" i="38"/>
  <c r="AD592" i="38"/>
  <c r="AE592" i="38"/>
  <c r="Z593" i="38"/>
  <c r="AA593" i="38"/>
  <c r="AB593" i="38"/>
  <c r="AC593" i="38"/>
  <c r="AD593" i="38"/>
  <c r="AE593" i="38"/>
  <c r="Z594" i="38"/>
  <c r="AA594" i="38"/>
  <c r="AB594" i="38"/>
  <c r="AC594" i="38"/>
  <c r="AD594" i="38"/>
  <c r="AE594" i="38"/>
  <c r="Z595" i="38"/>
  <c r="AA595" i="38"/>
  <c r="AB595" i="38"/>
  <c r="AC595" i="38"/>
  <c r="AD595" i="38"/>
  <c r="AE595" i="38"/>
  <c r="V596" i="38"/>
  <c r="Z596" i="38"/>
  <c r="AA596" i="38"/>
  <c r="AB596" i="38"/>
  <c r="AC596" i="38"/>
  <c r="AD596" i="38"/>
  <c r="AE596" i="38"/>
  <c r="V597" i="38"/>
  <c r="Z597" i="38"/>
  <c r="AA597" i="38"/>
  <c r="AB597" i="38"/>
  <c r="AC597" i="38"/>
  <c r="AD597" i="38"/>
  <c r="AE597" i="38"/>
  <c r="V598" i="38"/>
  <c r="Z598" i="38"/>
  <c r="AA598" i="38"/>
  <c r="AB598" i="38"/>
  <c r="AC598" i="38"/>
  <c r="AD598" i="38"/>
  <c r="AE598" i="38"/>
  <c r="Z599" i="38"/>
  <c r="AA599" i="38"/>
  <c r="AB599" i="38"/>
  <c r="AC599" i="38"/>
  <c r="AD599" i="38"/>
  <c r="AE599" i="38"/>
  <c r="V600" i="38"/>
  <c r="Z600" i="38"/>
  <c r="AA600" i="38"/>
  <c r="AB600" i="38"/>
  <c r="AC600" i="38"/>
  <c r="AD600" i="38"/>
  <c r="AE600" i="38"/>
  <c r="V601" i="38"/>
  <c r="Z601" i="38"/>
  <c r="AA601" i="38"/>
  <c r="AB601" i="38"/>
  <c r="AC601" i="38"/>
  <c r="AD601" i="38"/>
  <c r="AE601" i="38"/>
  <c r="Z602" i="38"/>
  <c r="AA602" i="38"/>
  <c r="AB602" i="38"/>
  <c r="AC602" i="38"/>
  <c r="AD602" i="38"/>
  <c r="AE602" i="38"/>
  <c r="Z603" i="38"/>
  <c r="AA603" i="38"/>
  <c r="AB603" i="38"/>
  <c r="AC603" i="38"/>
  <c r="AD603" i="38"/>
  <c r="AE603" i="38"/>
  <c r="V604" i="38"/>
  <c r="Z604" i="38"/>
  <c r="AA604" i="38"/>
  <c r="AB604" i="38"/>
  <c r="AC604" i="38"/>
  <c r="AD604" i="38"/>
  <c r="AE604" i="38"/>
  <c r="Z605" i="38"/>
  <c r="AA605" i="38"/>
  <c r="AB605" i="38"/>
  <c r="AC605" i="38"/>
  <c r="AD605" i="38"/>
  <c r="AE605" i="38"/>
  <c r="V606" i="38"/>
  <c r="Z606" i="38"/>
  <c r="AA606" i="38"/>
  <c r="AB606" i="38"/>
  <c r="AC606" i="38"/>
  <c r="AD606" i="38"/>
  <c r="AE606" i="38"/>
  <c r="Z607" i="38"/>
  <c r="AA607" i="38"/>
  <c r="AB607" i="38"/>
  <c r="AC607" i="38"/>
  <c r="AD607" i="38"/>
  <c r="AE607" i="38"/>
  <c r="V608" i="38"/>
  <c r="Z608" i="38"/>
  <c r="AA608" i="38"/>
  <c r="AB608" i="38"/>
  <c r="AC608" i="38"/>
  <c r="AD608" i="38"/>
  <c r="AE608" i="38"/>
  <c r="V609" i="38"/>
  <c r="Z609" i="38"/>
  <c r="AA609" i="38"/>
  <c r="AB609" i="38"/>
  <c r="AC609" i="38"/>
  <c r="AD609" i="38"/>
  <c r="AE609" i="38"/>
  <c r="V610" i="38"/>
  <c r="Z610" i="38"/>
  <c r="AA610" i="38"/>
  <c r="AB610" i="38"/>
  <c r="AC610" i="38"/>
  <c r="AD610" i="38"/>
  <c r="AE610" i="38"/>
  <c r="Z611" i="38"/>
  <c r="AA611" i="38"/>
  <c r="AB611" i="38"/>
  <c r="AC611" i="38"/>
  <c r="AD611" i="38"/>
  <c r="AE611" i="38"/>
  <c r="V612" i="38"/>
  <c r="Z612" i="38"/>
  <c r="AA612" i="38"/>
  <c r="AB612" i="38"/>
  <c r="AC612" i="38"/>
  <c r="AD612" i="38"/>
  <c r="AE612" i="38"/>
  <c r="Z613" i="38"/>
  <c r="AA613" i="38"/>
  <c r="AB613" i="38"/>
  <c r="AC613" i="38"/>
  <c r="AD613" i="38"/>
  <c r="AE613" i="38"/>
  <c r="V614" i="38"/>
  <c r="Z614" i="38"/>
  <c r="AA614" i="38"/>
  <c r="AB614" i="38"/>
  <c r="AC614" i="38"/>
  <c r="AD614" i="38"/>
  <c r="AE614" i="38"/>
  <c r="V615" i="38"/>
  <c r="Z615" i="38"/>
  <c r="AA615" i="38"/>
  <c r="AB615" i="38"/>
  <c r="AC615" i="38"/>
  <c r="AD615" i="38"/>
  <c r="AE615" i="38"/>
  <c r="V616" i="38"/>
  <c r="Z616" i="38"/>
  <c r="AA616" i="38"/>
  <c r="AB616" i="38"/>
  <c r="AC616" i="38"/>
  <c r="AD616" i="38"/>
  <c r="AE616" i="38"/>
  <c r="V617" i="38"/>
  <c r="Z617" i="38"/>
  <c r="AA617" i="38"/>
  <c r="AB617" i="38"/>
  <c r="AC617" i="38"/>
  <c r="AD617" i="38"/>
  <c r="AE617" i="38"/>
  <c r="V618" i="38"/>
  <c r="Z618" i="38"/>
  <c r="AA618" i="38"/>
  <c r="AB618" i="38"/>
  <c r="AC618" i="38"/>
  <c r="AD618" i="38"/>
  <c r="AE618" i="38"/>
  <c r="V619" i="38"/>
  <c r="Z619" i="38"/>
  <c r="AA619" i="38"/>
  <c r="AB619" i="38"/>
  <c r="AC619" i="38"/>
  <c r="AD619" i="38"/>
  <c r="AE619" i="38"/>
  <c r="V620" i="38"/>
  <c r="Z620" i="38"/>
  <c r="AA620" i="38"/>
  <c r="AB620" i="38"/>
  <c r="AC620" i="38"/>
  <c r="AD620" i="38"/>
  <c r="AE620" i="38"/>
  <c r="I586" i="38"/>
  <c r="L586" i="38"/>
  <c r="W586" i="38" s="1"/>
  <c r="I587" i="38"/>
  <c r="I588" i="38"/>
  <c r="L588" i="38"/>
  <c r="W588" i="38" s="1"/>
  <c r="I589" i="38"/>
  <c r="L589" i="38"/>
  <c r="W589" i="38" s="1"/>
  <c r="I590" i="38"/>
  <c r="L590" i="38"/>
  <c r="I591" i="38"/>
  <c r="I592" i="38"/>
  <c r="I593" i="38"/>
  <c r="I594" i="38"/>
  <c r="I595" i="38"/>
  <c r="I596" i="38"/>
  <c r="L596" i="38"/>
  <c r="W596" i="38" s="1"/>
  <c r="I597" i="38"/>
  <c r="L597" i="38"/>
  <c r="I598" i="38"/>
  <c r="L598" i="38"/>
  <c r="W598" i="38" s="1"/>
  <c r="I599" i="38"/>
  <c r="I600" i="38"/>
  <c r="L600" i="38"/>
  <c r="I601" i="38"/>
  <c r="L601" i="38"/>
  <c r="I602" i="38"/>
  <c r="I603" i="38"/>
  <c r="I604" i="38"/>
  <c r="L604" i="38"/>
  <c r="W604" i="38" s="1"/>
  <c r="I605" i="38"/>
  <c r="I606" i="38"/>
  <c r="L606" i="38"/>
  <c r="W606" i="38" s="1"/>
  <c r="I607" i="38"/>
  <c r="I608" i="38"/>
  <c r="L608" i="38"/>
  <c r="I609" i="38"/>
  <c r="L609" i="38"/>
  <c r="I610" i="38"/>
  <c r="L610" i="38"/>
  <c r="W610" i="38" s="1"/>
  <c r="I611" i="38"/>
  <c r="I612" i="38"/>
  <c r="L612" i="38"/>
  <c r="W612" i="38" s="1"/>
  <c r="I613" i="38"/>
  <c r="I614" i="38"/>
  <c r="L614" i="38"/>
  <c r="W614" i="38" s="1"/>
  <c r="I615" i="38"/>
  <c r="L615" i="38"/>
  <c r="W615" i="38" s="1"/>
  <c r="I616" i="38"/>
  <c r="L616" i="38"/>
  <c r="W616" i="38" s="1"/>
  <c r="I617" i="38"/>
  <c r="L617" i="38"/>
  <c r="W617" i="38" s="1"/>
  <c r="I618" i="38"/>
  <c r="L618" i="38"/>
  <c r="W618" i="38" s="1"/>
  <c r="I619" i="38"/>
  <c r="I620" i="38"/>
  <c r="L620" i="38"/>
  <c r="AE585" i="38"/>
  <c r="Z585" i="38"/>
  <c r="AD585" i="38"/>
  <c r="AC585" i="38"/>
  <c r="AB585" i="38"/>
  <c r="AA585" i="38"/>
  <c r="I585" i="38"/>
  <c r="AE584" i="38"/>
  <c r="Z584" i="38"/>
  <c r="AD584" i="38"/>
  <c r="AC584" i="38"/>
  <c r="AB584" i="38"/>
  <c r="AA584" i="38"/>
  <c r="I584" i="38"/>
  <c r="AF617" i="38" l="1"/>
  <c r="AF274" i="38"/>
  <c r="AF273" i="38" s="1"/>
  <c r="AF609" i="38"/>
  <c r="AF593" i="38"/>
  <c r="AF601" i="38"/>
  <c r="AF618" i="38"/>
  <c r="AF610" i="38"/>
  <c r="AF602" i="38"/>
  <c r="AF594" i="38"/>
  <c r="AF586" i="38"/>
  <c r="AF585" i="38"/>
  <c r="AF616" i="38"/>
  <c r="AF608" i="38"/>
  <c r="AF600" i="38"/>
  <c r="AF592" i="38"/>
  <c r="AF615" i="38"/>
  <c r="AF607" i="38"/>
  <c r="AF599" i="38"/>
  <c r="AF591" i="38"/>
  <c r="AF614" i="38"/>
  <c r="AF606" i="38"/>
  <c r="AF598" i="38"/>
  <c r="AF590" i="38"/>
  <c r="AF584" i="38"/>
  <c r="AF613" i="38"/>
  <c r="AF605" i="38"/>
  <c r="AF597" i="38"/>
  <c r="AF589" i="38"/>
  <c r="AF620" i="38"/>
  <c r="AF612" i="38"/>
  <c r="AF604" i="38"/>
  <c r="AF596" i="38"/>
  <c r="AF588" i="38"/>
  <c r="AF619" i="38"/>
  <c r="AF611" i="38"/>
  <c r="AF603" i="38"/>
  <c r="AF595" i="38"/>
  <c r="AF587" i="38"/>
  <c r="L611" i="38"/>
  <c r="W611" i="38" s="1"/>
  <c r="AI611" i="38" s="1"/>
  <c r="L591" i="38"/>
  <c r="W591" i="38" s="1"/>
  <c r="AI591" i="38" s="1"/>
  <c r="L593" i="38"/>
  <c r="W593" i="38" s="1"/>
  <c r="AI593" i="38" s="1"/>
  <c r="AH274" i="38"/>
  <c r="Z273" i="38"/>
  <c r="H29" i="72" s="1"/>
  <c r="AE273" i="38"/>
  <c r="M29" i="72" s="1"/>
  <c r="X273" i="38"/>
  <c r="F29" i="72" s="1"/>
  <c r="Y273" i="38"/>
  <c r="G29" i="72" s="1"/>
  <c r="AB273" i="38"/>
  <c r="J29" i="72" s="1"/>
  <c r="AC273" i="38"/>
  <c r="K29" i="72" s="1"/>
  <c r="AD273" i="38"/>
  <c r="L29" i="72" s="1"/>
  <c r="L587" i="38"/>
  <c r="AH587" i="38" s="1"/>
  <c r="W274" i="38"/>
  <c r="V594" i="38"/>
  <c r="V584" i="38"/>
  <c r="AH608" i="38"/>
  <c r="W608" i="38"/>
  <c r="AI608" i="38" s="1"/>
  <c r="L585" i="38"/>
  <c r="W585" i="38" s="1"/>
  <c r="AI585" i="38" s="1"/>
  <c r="AH620" i="38"/>
  <c r="AH600" i="38"/>
  <c r="V603" i="38"/>
  <c r="AH609" i="38"/>
  <c r="L599" i="38"/>
  <c r="W599" i="38" s="1"/>
  <c r="AI599" i="38" s="1"/>
  <c r="V595" i="38"/>
  <c r="AD583" i="38"/>
  <c r="L53" i="72" s="1"/>
  <c r="AH601" i="38"/>
  <c r="AH597" i="38"/>
  <c r="AB583" i="38"/>
  <c r="J53" i="72" s="1"/>
  <c r="AC583" i="38"/>
  <c r="K53" i="72" s="1"/>
  <c r="AE583" i="38"/>
  <c r="M53" i="72" s="1"/>
  <c r="L602" i="38"/>
  <c r="AA583" i="38"/>
  <c r="I53" i="72" s="1"/>
  <c r="AH610" i="38"/>
  <c r="Z583" i="38"/>
  <c r="H53" i="72" s="1"/>
  <c r="W609" i="38"/>
  <c r="AI609" i="38" s="1"/>
  <c r="AH604" i="38"/>
  <c r="AH614" i="38"/>
  <c r="AH590" i="38"/>
  <c r="Y583" i="38"/>
  <c r="G53" i="72" s="1"/>
  <c r="AH606" i="38"/>
  <c r="AI617" i="38"/>
  <c r="X583" i="38"/>
  <c r="F53" i="72" s="1"/>
  <c r="AI588" i="38"/>
  <c r="W601" i="38"/>
  <c r="AI601" i="38" s="1"/>
  <c r="AI596" i="38"/>
  <c r="AH619" i="38"/>
  <c r="V613" i="38"/>
  <c r="W620" i="38"/>
  <c r="AI620" i="38" s="1"/>
  <c r="AI604" i="38"/>
  <c r="AH596" i="38"/>
  <c r="AH586" i="38"/>
  <c r="AI612" i="38"/>
  <c r="W590" i="38"/>
  <c r="AI590" i="38" s="1"/>
  <c r="AI589" i="38"/>
  <c r="AH617" i="38"/>
  <c r="AI619" i="38"/>
  <c r="AI618" i="38"/>
  <c r="AH618" i="38"/>
  <c r="AH616" i="38"/>
  <c r="AI616" i="38"/>
  <c r="AI615" i="38"/>
  <c r="AH615" i="38"/>
  <c r="AI614" i="38"/>
  <c r="AH612" i="38"/>
  <c r="W613" i="38"/>
  <c r="AI613" i="38" s="1"/>
  <c r="AH613" i="38"/>
  <c r="AI610" i="38"/>
  <c r="L607" i="38"/>
  <c r="AI606" i="38"/>
  <c r="W605" i="38"/>
  <c r="AI605" i="38" s="1"/>
  <c r="AH605" i="38"/>
  <c r="V605" i="38"/>
  <c r="AH603" i="38"/>
  <c r="W603" i="38"/>
  <c r="AI603" i="38" s="1"/>
  <c r="W600" i="38"/>
  <c r="AI600" i="38" s="1"/>
  <c r="AI594" i="38"/>
  <c r="AH594" i="38"/>
  <c r="L592" i="38"/>
  <c r="AH588" i="38"/>
  <c r="AI586" i="38"/>
  <c r="AH589" i="38"/>
  <c r="AH598" i="38"/>
  <c r="AI598" i="38"/>
  <c r="W597" i="38"/>
  <c r="AI597" i="38" s="1"/>
  <c r="W595" i="38"/>
  <c r="AI595" i="38" s="1"/>
  <c r="AH595" i="38"/>
  <c r="I583" i="38"/>
  <c r="AI584" i="38"/>
  <c r="AH584" i="38"/>
  <c r="N53" i="72" l="1"/>
  <c r="AF583" i="38"/>
  <c r="AH591" i="38"/>
  <c r="AH611" i="38"/>
  <c r="W587" i="38"/>
  <c r="AI587" i="38" s="1"/>
  <c r="AH593" i="38"/>
  <c r="AH599" i="38"/>
  <c r="AI274" i="38"/>
  <c r="W273" i="38"/>
  <c r="AA273" i="38"/>
  <c r="I29" i="72" s="1"/>
  <c r="N29" i="72" s="1"/>
  <c r="AH585" i="38"/>
  <c r="V583" i="38"/>
  <c r="W602" i="38"/>
  <c r="AI602" i="38" s="1"/>
  <c r="AH602" i="38"/>
  <c r="W607" i="38"/>
  <c r="AI607" i="38" s="1"/>
  <c r="AH607" i="38"/>
  <c r="W592" i="38"/>
  <c r="AI592" i="38" s="1"/>
  <c r="AH592" i="38"/>
  <c r="W583" i="38" l="1"/>
  <c r="O21" i="58" l="1"/>
  <c r="O365" i="38"/>
  <c r="Z365" i="38" s="1"/>
  <c r="P365" i="38"/>
  <c r="AA365" i="38" s="1"/>
  <c r="Q365" i="38"/>
  <c r="AB365" i="38" s="1"/>
  <c r="N366" i="38"/>
  <c r="Y366" i="38" s="1"/>
  <c r="O366" i="38"/>
  <c r="Z366" i="38" s="1"/>
  <c r="P366" i="38"/>
  <c r="AA366" i="38" s="1"/>
  <c r="Q366" i="38"/>
  <c r="AB366" i="38" s="1"/>
  <c r="N367" i="38"/>
  <c r="Y367" i="38" s="1"/>
  <c r="Q367" i="38"/>
  <c r="AB367" i="38" s="1"/>
  <c r="N368" i="38"/>
  <c r="Y368" i="38" s="1"/>
  <c r="Q368" i="38"/>
  <c r="AB368" i="38" s="1"/>
  <c r="N369" i="38"/>
  <c r="Y369" i="38" s="1"/>
  <c r="P369" i="38"/>
  <c r="AA369" i="38" s="1"/>
  <c r="N370" i="38"/>
  <c r="Y370" i="38" s="1"/>
  <c r="O370" i="38"/>
  <c r="Z370" i="38" s="1"/>
  <c r="Q370" i="38"/>
  <c r="AB370" i="38" s="1"/>
  <c r="N371" i="38"/>
  <c r="Y371" i="38" s="1"/>
  <c r="O371" i="38"/>
  <c r="Z371" i="38" s="1"/>
  <c r="P371" i="38"/>
  <c r="AA371" i="38" s="1"/>
  <c r="N372" i="38"/>
  <c r="Y372" i="38" s="1"/>
  <c r="O372" i="38"/>
  <c r="Z372" i="38" s="1"/>
  <c r="P372" i="38"/>
  <c r="AA372" i="38" s="1"/>
  <c r="N373" i="38"/>
  <c r="Y373" i="38" s="1"/>
  <c r="O373" i="38"/>
  <c r="Z373" i="38" s="1"/>
  <c r="P373" i="38"/>
  <c r="AA373" i="38" s="1"/>
  <c r="N374" i="38"/>
  <c r="Y374" i="38" s="1"/>
  <c r="O374" i="38"/>
  <c r="Z374" i="38" s="1"/>
  <c r="P374" i="38"/>
  <c r="AA374" i="38" s="1"/>
  <c r="N375" i="38"/>
  <c r="Y375" i="38" s="1"/>
  <c r="O375" i="38"/>
  <c r="Z375" i="38" s="1"/>
  <c r="P375" i="38"/>
  <c r="AA375" i="38" s="1"/>
  <c r="N376" i="38"/>
  <c r="Y376" i="38" s="1"/>
  <c r="O376" i="38"/>
  <c r="Z376" i="38" s="1"/>
  <c r="P376" i="38"/>
  <c r="AA376" i="38" s="1"/>
  <c r="N377" i="38"/>
  <c r="Y377" i="38" s="1"/>
  <c r="O377" i="38"/>
  <c r="Z377" i="38" s="1"/>
  <c r="P377" i="38"/>
  <c r="AA377" i="38" s="1"/>
  <c r="Q377" i="38"/>
  <c r="AB377" i="38" s="1"/>
  <c r="O378" i="38"/>
  <c r="Z378" i="38" s="1"/>
  <c r="P378" i="38"/>
  <c r="AA378" i="38" s="1"/>
  <c r="N379" i="38"/>
  <c r="Y379" i="38" s="1"/>
  <c r="O379" i="38"/>
  <c r="Z379" i="38" s="1"/>
  <c r="P379" i="38"/>
  <c r="AA379" i="38" s="1"/>
  <c r="N380" i="38"/>
  <c r="Y380" i="38" s="1"/>
  <c r="O380" i="38"/>
  <c r="Z380" i="38" s="1"/>
  <c r="Q380" i="38"/>
  <c r="AB380" i="38" s="1"/>
  <c r="N381" i="38"/>
  <c r="Y381" i="38" s="1"/>
  <c r="P381" i="38"/>
  <c r="AA381" i="38" s="1"/>
  <c r="Q381" i="38"/>
  <c r="AB381" i="38" s="1"/>
  <c r="N382" i="38"/>
  <c r="Y382" i="38" s="1"/>
  <c r="O382" i="38"/>
  <c r="Z382" i="38" s="1"/>
  <c r="P382" i="38"/>
  <c r="AA382" i="38" s="1"/>
  <c r="Q382" i="38"/>
  <c r="AB382" i="38" s="1"/>
  <c r="N383" i="38"/>
  <c r="Y383" i="38" s="1"/>
  <c r="O383" i="38"/>
  <c r="Z383" i="38" s="1"/>
  <c r="Q383" i="38"/>
  <c r="AB383" i="38" s="1"/>
  <c r="N384" i="38"/>
  <c r="Y384" i="38" s="1"/>
  <c r="O384" i="38"/>
  <c r="Z384" i="38" s="1"/>
  <c r="Q384" i="38"/>
  <c r="AB384" i="38" s="1"/>
  <c r="O385" i="38"/>
  <c r="Z385" i="38" s="1"/>
  <c r="P385" i="38"/>
  <c r="AA385" i="38" s="1"/>
  <c r="Q385" i="38"/>
  <c r="AB385" i="38" s="1"/>
  <c r="O364" i="38"/>
  <c r="Z364" i="38" s="1"/>
  <c r="P364" i="38"/>
  <c r="AA364" i="38" s="1"/>
  <c r="Q364" i="38"/>
  <c r="AB364" i="38" s="1"/>
  <c r="L377" i="38"/>
  <c r="AE385" i="38"/>
  <c r="AD385" i="38"/>
  <c r="AC385" i="38"/>
  <c r="X385" i="38"/>
  <c r="V385" i="38"/>
  <c r="L385" i="38"/>
  <c r="I385" i="38"/>
  <c r="AE384" i="38"/>
  <c r="AD384" i="38"/>
  <c r="AC384" i="38"/>
  <c r="X384" i="38"/>
  <c r="V384" i="38"/>
  <c r="L384" i="38"/>
  <c r="W384" i="38" s="1"/>
  <c r="I384" i="38"/>
  <c r="AE383" i="38"/>
  <c r="AD383" i="38"/>
  <c r="AC383" i="38"/>
  <c r="X383" i="38"/>
  <c r="V383" i="38"/>
  <c r="L383" i="38"/>
  <c r="W383" i="38" s="1"/>
  <c r="I383" i="38"/>
  <c r="AE382" i="38"/>
  <c r="AD382" i="38"/>
  <c r="AC382" i="38"/>
  <c r="X382" i="38"/>
  <c r="V382" i="38"/>
  <c r="L382" i="38"/>
  <c r="I382" i="38"/>
  <c r="AE381" i="38"/>
  <c r="AD381" i="38"/>
  <c r="AC381" i="38"/>
  <c r="X381" i="38"/>
  <c r="V381" i="38"/>
  <c r="L381" i="38"/>
  <c r="W381" i="38" s="1"/>
  <c r="I381" i="38"/>
  <c r="AE380" i="38"/>
  <c r="AD380" i="38"/>
  <c r="AC380" i="38"/>
  <c r="X380" i="38"/>
  <c r="V380" i="38"/>
  <c r="L380" i="38"/>
  <c r="I380" i="38"/>
  <c r="AE379" i="38"/>
  <c r="AD379" i="38"/>
  <c r="AC379" i="38"/>
  <c r="X379" i="38"/>
  <c r="V379" i="38"/>
  <c r="L379" i="38"/>
  <c r="I379" i="38"/>
  <c r="AE378" i="38"/>
  <c r="AD378" i="38"/>
  <c r="AC378" i="38"/>
  <c r="L378" i="38"/>
  <c r="N378" i="38" s="1"/>
  <c r="Y378" i="38" s="1"/>
  <c r="I378" i="38"/>
  <c r="AE377" i="38"/>
  <c r="AD377" i="38"/>
  <c r="AC377" i="38"/>
  <c r="X377" i="38"/>
  <c r="I377" i="38"/>
  <c r="AE376" i="38"/>
  <c r="AD376" i="38"/>
  <c r="AC376" i="38"/>
  <c r="X376" i="38"/>
  <c r="V376" i="38"/>
  <c r="L376" i="38"/>
  <c r="W376" i="38" s="1"/>
  <c r="I376" i="38"/>
  <c r="AE375" i="38"/>
  <c r="AD375" i="38"/>
  <c r="AC375" i="38"/>
  <c r="X375" i="38"/>
  <c r="V375" i="38"/>
  <c r="L375" i="38"/>
  <c r="W375" i="38" s="1"/>
  <c r="I375" i="38"/>
  <c r="AE374" i="38"/>
  <c r="AD374" i="38"/>
  <c r="AC374" i="38"/>
  <c r="X374" i="38"/>
  <c r="V374" i="38"/>
  <c r="L374" i="38"/>
  <c r="I374" i="38"/>
  <c r="AE373" i="38"/>
  <c r="AD373" i="38"/>
  <c r="AC373" i="38"/>
  <c r="X373" i="38"/>
  <c r="V373" i="38"/>
  <c r="L373" i="38"/>
  <c r="W373" i="38" s="1"/>
  <c r="I373" i="38"/>
  <c r="AE372" i="38"/>
  <c r="AD372" i="38"/>
  <c r="AC372" i="38"/>
  <c r="X372" i="38"/>
  <c r="V372" i="38"/>
  <c r="L372" i="38"/>
  <c r="I372" i="38"/>
  <c r="AE371" i="38"/>
  <c r="AD371" i="38"/>
  <c r="AC371" i="38"/>
  <c r="X371" i="38"/>
  <c r="V371" i="38"/>
  <c r="L371" i="38"/>
  <c r="I371" i="38"/>
  <c r="AE370" i="38"/>
  <c r="AD370" i="38"/>
  <c r="AC370" i="38"/>
  <c r="X370" i="38"/>
  <c r="V370" i="38"/>
  <c r="L370" i="38"/>
  <c r="W370" i="38" s="1"/>
  <c r="I370" i="38"/>
  <c r="AE369" i="38"/>
  <c r="AD369" i="38"/>
  <c r="AC369" i="38"/>
  <c r="X369" i="38"/>
  <c r="V369" i="38"/>
  <c r="L369" i="38"/>
  <c r="I369" i="38"/>
  <c r="AE368" i="38"/>
  <c r="AD368" i="38"/>
  <c r="AC368" i="38"/>
  <c r="X368" i="38"/>
  <c r="V368" i="38"/>
  <c r="L368" i="38"/>
  <c r="W368" i="38" s="1"/>
  <c r="I368" i="38"/>
  <c r="AE367" i="38"/>
  <c r="AD367" i="38"/>
  <c r="AC367" i="38"/>
  <c r="X367" i="38"/>
  <c r="V367" i="38"/>
  <c r="L367" i="38"/>
  <c r="W367" i="38" s="1"/>
  <c r="I367" i="38"/>
  <c r="AE366" i="38"/>
  <c r="AD366" i="38"/>
  <c r="AC366" i="38"/>
  <c r="X366" i="38"/>
  <c r="V366" i="38"/>
  <c r="L366" i="38"/>
  <c r="I366" i="38"/>
  <c r="AE365" i="38"/>
  <c r="AD365" i="38"/>
  <c r="AC365" i="38"/>
  <c r="X365" i="38"/>
  <c r="V365" i="38"/>
  <c r="L365" i="38"/>
  <c r="I365" i="38"/>
  <c r="AE364" i="38"/>
  <c r="AD364" i="38"/>
  <c r="AC364" i="38"/>
  <c r="X364" i="38"/>
  <c r="L364" i="38"/>
  <c r="I364" i="38"/>
  <c r="O46" i="58"/>
  <c r="P384" i="38" s="1"/>
  <c r="AA384" i="38" s="1"/>
  <c r="O45" i="58"/>
  <c r="P383" i="38" s="1"/>
  <c r="AA383" i="38" s="1"/>
  <c r="N43" i="58"/>
  <c r="O381" i="38" s="1"/>
  <c r="Z381" i="38" s="1"/>
  <c r="O42" i="58"/>
  <c r="P380" i="38" s="1"/>
  <c r="AA380" i="38" s="1"/>
  <c r="P41" i="58"/>
  <c r="Q379" i="38" s="1"/>
  <c r="AB379" i="38" s="1"/>
  <c r="M40" i="58"/>
  <c r="N385" i="38" s="1"/>
  <c r="Y385" i="38" s="1"/>
  <c r="P35" i="58"/>
  <c r="Q372" i="38" s="1"/>
  <c r="AB372" i="38" s="1"/>
  <c r="O33" i="58"/>
  <c r="P370" i="38" s="1"/>
  <c r="AA370" i="38" s="1"/>
  <c r="P20" i="58"/>
  <c r="Q375" i="38" s="1"/>
  <c r="AB375" i="38" s="1"/>
  <c r="P19" i="58"/>
  <c r="Q376" i="38" s="1"/>
  <c r="AB376" i="38" s="1"/>
  <c r="N15" i="58"/>
  <c r="N14" i="58"/>
  <c r="O367" i="38" s="1"/>
  <c r="Z367" i="38" s="1"/>
  <c r="M9" i="58"/>
  <c r="N364" i="38" s="1"/>
  <c r="Y364" i="38" s="1"/>
  <c r="P34" i="58"/>
  <c r="P31" i="58"/>
  <c r="Q373" i="38" s="1"/>
  <c r="AB373" i="38" s="1"/>
  <c r="N30" i="58"/>
  <c r="O369" i="38" s="1"/>
  <c r="Z369" i="38" s="1"/>
  <c r="N28" i="58"/>
  <c r="M26" i="58"/>
  <c r="P18" i="58"/>
  <c r="Q374" i="38" s="1"/>
  <c r="AB374" i="38" s="1"/>
  <c r="P17" i="58"/>
  <c r="Q371" i="38" s="1"/>
  <c r="AB371" i="38" s="1"/>
  <c r="P16" i="58"/>
  <c r="Q369" i="38" s="1"/>
  <c r="AB369" i="38" s="1"/>
  <c r="O15" i="58"/>
  <c r="P368" i="38" s="1"/>
  <c r="AA368" i="38" s="1"/>
  <c r="O14" i="58"/>
  <c r="P367" i="38" s="1"/>
  <c r="AA367" i="38" s="1"/>
  <c r="M11" i="58"/>
  <c r="AB378" i="38" l="1"/>
  <c r="AB363" i="38" s="1"/>
  <c r="J34" i="72" s="1"/>
  <c r="X378" i="38"/>
  <c r="AF371" i="38"/>
  <c r="AF377" i="38"/>
  <c r="AF370" i="38"/>
  <c r="AF384" i="38"/>
  <c r="AF369" i="38"/>
  <c r="AF383" i="38"/>
  <c r="AF376" i="38"/>
  <c r="AF382" i="38"/>
  <c r="AF367" i="38"/>
  <c r="AF375" i="38"/>
  <c r="AF381" i="38"/>
  <c r="AF366" i="38"/>
  <c r="AF374" i="38"/>
  <c r="AF380" i="38"/>
  <c r="AF385" i="38"/>
  <c r="AF373" i="38"/>
  <c r="AF379" i="38"/>
  <c r="AF364" i="38"/>
  <c r="AF372" i="38"/>
  <c r="I363" i="38"/>
  <c r="AE363" i="38"/>
  <c r="M34" i="72" s="1"/>
  <c r="N365" i="38"/>
  <c r="Y365" i="38" s="1"/>
  <c r="Y363" i="38" s="1"/>
  <c r="G34" i="72" s="1"/>
  <c r="O368" i="38"/>
  <c r="Z368" i="38" s="1"/>
  <c r="Z363" i="38" s="1"/>
  <c r="H34" i="72" s="1"/>
  <c r="V377" i="38"/>
  <c r="AD363" i="38"/>
  <c r="L34" i="72" s="1"/>
  <c r="AC363" i="38"/>
  <c r="K34" i="72" s="1"/>
  <c r="AI375" i="38"/>
  <c r="AH369" i="38"/>
  <c r="AH371" i="38"/>
  <c r="AH373" i="38"/>
  <c r="AH382" i="38"/>
  <c r="AH384" i="38"/>
  <c r="AI381" i="38"/>
  <c r="AH377" i="38"/>
  <c r="V378" i="38"/>
  <c r="AH366" i="38"/>
  <c r="AH379" i="38"/>
  <c r="AH381" i="38"/>
  <c r="W365" i="38"/>
  <c r="AH372" i="38"/>
  <c r="AH374" i="38"/>
  <c r="AH376" i="38"/>
  <c r="AH385" i="38"/>
  <c r="AH380" i="38"/>
  <c r="AI367" i="38"/>
  <c r="AH364" i="38"/>
  <c r="W364" i="38"/>
  <c r="AI370" i="38"/>
  <c r="AI383" i="38"/>
  <c r="AA363" i="38"/>
  <c r="I34" i="72" s="1"/>
  <c r="AI373" i="38"/>
  <c r="AI376" i="38"/>
  <c r="W378" i="38"/>
  <c r="AH378" i="38"/>
  <c r="AI384" i="38"/>
  <c r="AH370" i="38"/>
  <c r="AH367" i="38"/>
  <c r="AH383" i="38"/>
  <c r="W371" i="38"/>
  <c r="AI371" i="38" s="1"/>
  <c r="W379" i="38"/>
  <c r="AI379" i="38" s="1"/>
  <c r="W366" i="38"/>
  <c r="AI366" i="38" s="1"/>
  <c r="W374" i="38"/>
  <c r="AI374" i="38" s="1"/>
  <c r="W382" i="38"/>
  <c r="AI382" i="38" s="1"/>
  <c r="AH375" i="38"/>
  <c r="V364" i="38"/>
  <c r="W369" i="38"/>
  <c r="AI369" i="38" s="1"/>
  <c r="W377" i="38"/>
  <c r="AI377" i="38" s="1"/>
  <c r="W385" i="38"/>
  <c r="AI385" i="38" s="1"/>
  <c r="W372" i="38"/>
  <c r="AI372" i="38" s="1"/>
  <c r="W380" i="38"/>
  <c r="AI380" i="38" s="1"/>
  <c r="AF378" i="38" l="1"/>
  <c r="X363" i="38"/>
  <c r="F34" i="72" s="1"/>
  <c r="N34" i="72" s="1"/>
  <c r="AI378" i="38"/>
  <c r="AF368" i="38"/>
  <c r="AF365" i="38"/>
  <c r="AI368" i="38"/>
  <c r="AH365" i="38"/>
  <c r="AI365" i="38"/>
  <c r="AH368" i="38"/>
  <c r="V363" i="38"/>
  <c r="W363" i="38"/>
  <c r="AI364" i="38"/>
  <c r="AF363" i="38" l="1"/>
  <c r="P354" i="38"/>
  <c r="M9" i="57"/>
  <c r="O341" i="38" s="1"/>
  <c r="P341" i="38"/>
  <c r="Q341" i="38"/>
  <c r="P342" i="38"/>
  <c r="Q342" i="38"/>
  <c r="O343" i="38"/>
  <c r="P343" i="38"/>
  <c r="O344" i="38"/>
  <c r="Q344" i="38"/>
  <c r="Q345" i="38"/>
  <c r="Q346" i="38"/>
  <c r="O347" i="38"/>
  <c r="Q347" i="38"/>
  <c r="O348" i="38"/>
  <c r="O349" i="38"/>
  <c r="P349" i="38"/>
  <c r="O350" i="38"/>
  <c r="O351" i="38"/>
  <c r="O352" i="38"/>
  <c r="P352" i="38"/>
  <c r="O353" i="38"/>
  <c r="P353" i="38"/>
  <c r="O354" i="38"/>
  <c r="Q354" i="38"/>
  <c r="O355" i="38"/>
  <c r="P355" i="38"/>
  <c r="O356" i="38"/>
  <c r="O357" i="38"/>
  <c r="O358" i="38"/>
  <c r="O359" i="38"/>
  <c r="P359" i="38"/>
  <c r="Q359" i="38"/>
  <c r="O360" i="38"/>
  <c r="P360" i="38"/>
  <c r="O361" i="38"/>
  <c r="P361" i="38"/>
  <c r="O362" i="38"/>
  <c r="P362" i="38"/>
  <c r="Q362" i="38"/>
  <c r="N342" i="38"/>
  <c r="N343" i="38"/>
  <c r="N344" i="38"/>
  <c r="N345" i="38"/>
  <c r="N346" i="38"/>
  <c r="N347" i="38"/>
  <c r="N348" i="38"/>
  <c r="N349" i="38"/>
  <c r="N350" i="38"/>
  <c r="N351" i="38"/>
  <c r="N352" i="38"/>
  <c r="N353" i="38"/>
  <c r="N354" i="38"/>
  <c r="N355" i="38"/>
  <c r="N356" i="38"/>
  <c r="N357" i="38"/>
  <c r="N358" i="38"/>
  <c r="N359" i="38"/>
  <c r="N360" i="38"/>
  <c r="N361" i="38"/>
  <c r="N341" i="38"/>
  <c r="O68" i="57"/>
  <c r="Q343" i="38" s="1"/>
  <c r="O66" i="57"/>
  <c r="O65" i="57"/>
  <c r="P350" i="38"/>
  <c r="N62" i="57"/>
  <c r="N61" i="57"/>
  <c r="O52" i="57"/>
  <c r="O51" i="57"/>
  <c r="O50" i="57"/>
  <c r="Q351" i="38" s="1"/>
  <c r="N49" i="57"/>
  <c r="N48" i="57"/>
  <c r="N47" i="57"/>
  <c r="N46" i="57"/>
  <c r="M43" i="57"/>
  <c r="O34" i="57"/>
  <c r="O33" i="57"/>
  <c r="Q348" i="38" s="1"/>
  <c r="O31" i="57"/>
  <c r="M26" i="57"/>
  <c r="O21" i="57"/>
  <c r="O20" i="57"/>
  <c r="N18" i="57"/>
  <c r="N17" i="57"/>
  <c r="N15" i="57"/>
  <c r="P348" i="38" l="1"/>
  <c r="Q353" i="38"/>
  <c r="P344" i="38"/>
  <c r="O63" i="57"/>
  <c r="Q350" i="38" s="1"/>
  <c r="P345" i="38"/>
  <c r="Q352" i="38"/>
  <c r="Q349" i="38"/>
  <c r="AE362" i="38" l="1"/>
  <c r="AD362" i="38"/>
  <c r="AC362" i="38"/>
  <c r="X362" i="38"/>
  <c r="V362" i="38"/>
  <c r="AB362" i="38"/>
  <c r="AA362" i="38"/>
  <c r="Z362" i="38"/>
  <c r="L362" i="38"/>
  <c r="I362" i="38"/>
  <c r="AE361" i="38"/>
  <c r="AD361" i="38"/>
  <c r="AC361" i="38"/>
  <c r="X361" i="38"/>
  <c r="V361" i="38"/>
  <c r="AA361" i="38"/>
  <c r="Z361" i="38"/>
  <c r="Y361" i="38"/>
  <c r="L361" i="38"/>
  <c r="W361" i="38" s="1"/>
  <c r="I361" i="38"/>
  <c r="AE360" i="38"/>
  <c r="AD360" i="38"/>
  <c r="AC360" i="38"/>
  <c r="X360" i="38"/>
  <c r="V360" i="38"/>
  <c r="AA360" i="38"/>
  <c r="Z360" i="38"/>
  <c r="Y360" i="38"/>
  <c r="L360" i="38"/>
  <c r="I360" i="38"/>
  <c r="AE359" i="38"/>
  <c r="AD359" i="38"/>
  <c r="AC359" i="38"/>
  <c r="X359" i="38"/>
  <c r="V359" i="38"/>
  <c r="AB359" i="38"/>
  <c r="AA359" i="38"/>
  <c r="Z359" i="38"/>
  <c r="Y359" i="38"/>
  <c r="L359" i="38"/>
  <c r="I359" i="38"/>
  <c r="AE358" i="38"/>
  <c r="AD358" i="38"/>
  <c r="AC358" i="38"/>
  <c r="X358" i="38"/>
  <c r="V358" i="38"/>
  <c r="Z358" i="38"/>
  <c r="Y358" i="38"/>
  <c r="L358" i="38"/>
  <c r="I358" i="38"/>
  <c r="AE357" i="38"/>
  <c r="AD357" i="38"/>
  <c r="AC357" i="38"/>
  <c r="X357" i="38"/>
  <c r="V357" i="38"/>
  <c r="Z357" i="38"/>
  <c r="Y357" i="38"/>
  <c r="L357" i="38"/>
  <c r="W357" i="38" s="1"/>
  <c r="I357" i="38"/>
  <c r="AE356" i="38"/>
  <c r="AD356" i="38"/>
  <c r="AC356" i="38"/>
  <c r="X356" i="38"/>
  <c r="V356" i="38"/>
  <c r="Z356" i="38"/>
  <c r="Y356" i="38"/>
  <c r="L356" i="38"/>
  <c r="W356" i="38" s="1"/>
  <c r="I356" i="38"/>
  <c r="AE355" i="38"/>
  <c r="AD355" i="38"/>
  <c r="AC355" i="38"/>
  <c r="X355" i="38"/>
  <c r="V355" i="38"/>
  <c r="AB355" i="38"/>
  <c r="AA355" i="38"/>
  <c r="Z355" i="38"/>
  <c r="Y355" i="38"/>
  <c r="L355" i="38"/>
  <c r="I355" i="38"/>
  <c r="AE354" i="38"/>
  <c r="AD354" i="38"/>
  <c r="AC354" i="38"/>
  <c r="X354" i="38"/>
  <c r="V354" i="38"/>
  <c r="AB354" i="38"/>
  <c r="AA354" i="38"/>
  <c r="Z354" i="38"/>
  <c r="Y354" i="38"/>
  <c r="L354" i="38"/>
  <c r="W354" i="38" s="1"/>
  <c r="I354" i="38"/>
  <c r="AE353" i="38"/>
  <c r="AD353" i="38"/>
  <c r="AC353" i="38"/>
  <c r="X353" i="38"/>
  <c r="V353" i="38"/>
  <c r="AB353" i="38"/>
  <c r="AA353" i="38"/>
  <c r="Z353" i="38"/>
  <c r="Y353" i="38"/>
  <c r="L353" i="38"/>
  <c r="W353" i="38" s="1"/>
  <c r="I353" i="38"/>
  <c r="AE352" i="38"/>
  <c r="AD352" i="38"/>
  <c r="AC352" i="38"/>
  <c r="X352" i="38"/>
  <c r="V352" i="38"/>
  <c r="AB352" i="38"/>
  <c r="AA352" i="38"/>
  <c r="Z352" i="38"/>
  <c r="Y352" i="38"/>
  <c r="L352" i="38"/>
  <c r="W352" i="38" s="1"/>
  <c r="I352" i="38"/>
  <c r="AE351" i="38"/>
  <c r="AD351" i="38"/>
  <c r="AC351" i="38"/>
  <c r="X351" i="38"/>
  <c r="V351" i="38"/>
  <c r="AB351" i="38"/>
  <c r="Z351" i="38"/>
  <c r="Y351" i="38"/>
  <c r="L351" i="38"/>
  <c r="W351" i="38" s="1"/>
  <c r="I351" i="38"/>
  <c r="AE350" i="38"/>
  <c r="AD350" i="38"/>
  <c r="AC350" i="38"/>
  <c r="X350" i="38"/>
  <c r="V350" i="38"/>
  <c r="AB350" i="38"/>
  <c r="AA350" i="38"/>
  <c r="Z350" i="38"/>
  <c r="Y350" i="38"/>
  <c r="L350" i="38"/>
  <c r="W350" i="38" s="1"/>
  <c r="I350" i="38"/>
  <c r="AE349" i="38"/>
  <c r="AD349" i="38"/>
  <c r="AC349" i="38"/>
  <c r="X349" i="38"/>
  <c r="V349" i="38"/>
  <c r="AB349" i="38"/>
  <c r="AA349" i="38"/>
  <c r="Z349" i="38"/>
  <c r="Y349" i="38"/>
  <c r="L349" i="38"/>
  <c r="I349" i="38"/>
  <c r="AE348" i="38"/>
  <c r="AD348" i="38"/>
  <c r="AC348" i="38"/>
  <c r="X348" i="38"/>
  <c r="V348" i="38"/>
  <c r="AB348" i="38"/>
  <c r="AA348" i="38"/>
  <c r="Z348" i="38"/>
  <c r="Y348" i="38"/>
  <c r="L348" i="38"/>
  <c r="W348" i="38" s="1"/>
  <c r="I348" i="38"/>
  <c r="AE347" i="38"/>
  <c r="AD347" i="38"/>
  <c r="AC347" i="38"/>
  <c r="X347" i="38"/>
  <c r="V347" i="38"/>
  <c r="AB347" i="38"/>
  <c r="Z347" i="38"/>
  <c r="Y347" i="38"/>
  <c r="L347" i="38"/>
  <c r="I347" i="38"/>
  <c r="AE346" i="38"/>
  <c r="AD346" i="38"/>
  <c r="AC346" i="38"/>
  <c r="X346" i="38"/>
  <c r="V346" i="38"/>
  <c r="AB346" i="38"/>
  <c r="Y346" i="38"/>
  <c r="L346" i="38"/>
  <c r="W346" i="38" s="1"/>
  <c r="I346" i="38"/>
  <c r="AE345" i="38"/>
  <c r="AD345" i="38"/>
  <c r="AC345" i="38"/>
  <c r="X345" i="38"/>
  <c r="V345" i="38"/>
  <c r="AB345" i="38"/>
  <c r="AA345" i="38"/>
  <c r="Y345" i="38"/>
  <c r="L345" i="38"/>
  <c r="W345" i="38" s="1"/>
  <c r="I345" i="38"/>
  <c r="AE344" i="38"/>
  <c r="AD344" i="38"/>
  <c r="AC344" i="38"/>
  <c r="X344" i="38"/>
  <c r="V344" i="38"/>
  <c r="AB344" i="38"/>
  <c r="AA344" i="38"/>
  <c r="Z344" i="38"/>
  <c r="Y344" i="38"/>
  <c r="L344" i="38"/>
  <c r="I344" i="38"/>
  <c r="AE343" i="38"/>
  <c r="AD343" i="38"/>
  <c r="AC343" i="38"/>
  <c r="X343" i="38"/>
  <c r="V343" i="38"/>
  <c r="AB343" i="38"/>
  <c r="AA343" i="38"/>
  <c r="Z343" i="38"/>
  <c r="Y343" i="38"/>
  <c r="L343" i="38"/>
  <c r="W343" i="38" s="1"/>
  <c r="I343" i="38"/>
  <c r="AE342" i="38"/>
  <c r="AD342" i="38"/>
  <c r="AC342" i="38"/>
  <c r="X342" i="38"/>
  <c r="V342" i="38"/>
  <c r="AB342" i="38"/>
  <c r="AA342" i="38"/>
  <c r="Y342" i="38"/>
  <c r="L342" i="38"/>
  <c r="W342" i="38" s="1"/>
  <c r="I342" i="38"/>
  <c r="AE341" i="38"/>
  <c r="AD341" i="38"/>
  <c r="AC341" i="38"/>
  <c r="X341" i="38"/>
  <c r="V341" i="38"/>
  <c r="AB341" i="38"/>
  <c r="AA341" i="38"/>
  <c r="Z341" i="38"/>
  <c r="Y341" i="38"/>
  <c r="L341" i="38"/>
  <c r="I341" i="38"/>
  <c r="D85" i="57"/>
  <c r="O85" i="57" s="1"/>
  <c r="D84" i="57"/>
  <c r="O84" i="57" s="1"/>
  <c r="D83" i="57"/>
  <c r="D82" i="57"/>
  <c r="O82" i="57" s="1"/>
  <c r="Q358" i="38" s="1"/>
  <c r="AB358" i="38" s="1"/>
  <c r="D81" i="57"/>
  <c r="O81" i="57" s="1"/>
  <c r="Q357" i="38" s="1"/>
  <c r="AB357" i="38" s="1"/>
  <c r="D80" i="57"/>
  <c r="O80" i="57" s="1"/>
  <c r="Q356" i="38" s="1"/>
  <c r="AB356" i="38" s="1"/>
  <c r="O78" i="57"/>
  <c r="O77" i="57"/>
  <c r="N75" i="57"/>
  <c r="P358" i="38" s="1"/>
  <c r="AA358" i="38" s="1"/>
  <c r="N74" i="57"/>
  <c r="P357" i="38" s="1"/>
  <c r="AA357" i="38" s="1"/>
  <c r="N73" i="57"/>
  <c r="P356" i="38" s="1"/>
  <c r="AA356" i="38" s="1"/>
  <c r="L72" i="57"/>
  <c r="N362" i="38" s="1"/>
  <c r="Y362" i="38" s="1"/>
  <c r="N64" i="57"/>
  <c r="N32" i="57"/>
  <c r="N30" i="57"/>
  <c r="P346" i="38" s="1"/>
  <c r="AA346" i="38" s="1"/>
  <c r="M30" i="57"/>
  <c r="O346" i="38" s="1"/>
  <c r="Z346" i="38" s="1"/>
  <c r="M29" i="57"/>
  <c r="N19" i="57"/>
  <c r="P351" i="38" s="1"/>
  <c r="AA351" i="38" s="1"/>
  <c r="M16" i="57"/>
  <c r="M14" i="57"/>
  <c r="M12" i="57"/>
  <c r="O342" i="38" s="1"/>
  <c r="Z342" i="38" s="1"/>
  <c r="O76" i="56"/>
  <c r="M21" i="56"/>
  <c r="P317" i="38"/>
  <c r="AA317" i="38" s="1"/>
  <c r="Q317" i="38"/>
  <c r="AB317" i="38" s="1"/>
  <c r="P318" i="38"/>
  <c r="AA318" i="38" s="1"/>
  <c r="Q318" i="38"/>
  <c r="AB318" i="38" s="1"/>
  <c r="O319" i="38"/>
  <c r="Z319" i="38" s="1"/>
  <c r="P319" i="38"/>
  <c r="AA319" i="38" s="1"/>
  <c r="O320" i="38"/>
  <c r="Z320" i="38" s="1"/>
  <c r="P320" i="38"/>
  <c r="AA320" i="38" s="1"/>
  <c r="Q321" i="38"/>
  <c r="Q322" i="38"/>
  <c r="AB322" i="38" s="1"/>
  <c r="O324" i="38"/>
  <c r="Z324" i="38" s="1"/>
  <c r="O325" i="38"/>
  <c r="Z325" i="38" s="1"/>
  <c r="O326" i="38"/>
  <c r="Z326" i="38" s="1"/>
  <c r="P326" i="38"/>
  <c r="AA326" i="38" s="1"/>
  <c r="O327" i="38"/>
  <c r="Z327" i="38" s="1"/>
  <c r="P327" i="38"/>
  <c r="AA327" i="38" s="1"/>
  <c r="O328" i="38"/>
  <c r="Z328" i="38" s="1"/>
  <c r="P328" i="38"/>
  <c r="AA328" i="38" s="1"/>
  <c r="O329" i="38"/>
  <c r="P329" i="38"/>
  <c r="AA329" i="38" s="1"/>
  <c r="O330" i="38"/>
  <c r="Z330" i="38" s="1"/>
  <c r="O331" i="38"/>
  <c r="Z331" i="38" s="1"/>
  <c r="P331" i="38"/>
  <c r="AA331" i="38" s="1"/>
  <c r="Q331" i="38"/>
  <c r="AB331" i="38" s="1"/>
  <c r="O332" i="38"/>
  <c r="Z332" i="38" s="1"/>
  <c r="P332" i="38"/>
  <c r="AA332" i="38" s="1"/>
  <c r="O333" i="38"/>
  <c r="Z333" i="38" s="1"/>
  <c r="O334" i="38"/>
  <c r="Z334" i="38" s="1"/>
  <c r="O335" i="38"/>
  <c r="Z335" i="38" s="1"/>
  <c r="O336" i="38"/>
  <c r="Z336" i="38" s="1"/>
  <c r="P336" i="38"/>
  <c r="Q336" i="38"/>
  <c r="AB336" i="38" s="1"/>
  <c r="O337" i="38"/>
  <c r="Z337" i="38" s="1"/>
  <c r="P337" i="38"/>
  <c r="O338" i="38"/>
  <c r="Z338" i="38" s="1"/>
  <c r="P338" i="38"/>
  <c r="AA338" i="38" s="1"/>
  <c r="O339" i="38"/>
  <c r="Z339" i="38" s="1"/>
  <c r="P339" i="38"/>
  <c r="AA339" i="38" s="1"/>
  <c r="Q339" i="38"/>
  <c r="AB339" i="38" s="1"/>
  <c r="N319" i="38"/>
  <c r="Y319" i="38" s="1"/>
  <c r="N320" i="38"/>
  <c r="Y320" i="38" s="1"/>
  <c r="N321" i="38"/>
  <c r="Y321" i="38" s="1"/>
  <c r="N322" i="38"/>
  <c r="Y322" i="38" s="1"/>
  <c r="N323" i="38"/>
  <c r="Y323" i="38" s="1"/>
  <c r="N324" i="38"/>
  <c r="Y324" i="38" s="1"/>
  <c r="N325" i="38"/>
  <c r="Y325" i="38" s="1"/>
  <c r="N326" i="38"/>
  <c r="Y326" i="38" s="1"/>
  <c r="N327" i="38"/>
  <c r="Y327" i="38" s="1"/>
  <c r="N328" i="38"/>
  <c r="Y328" i="38" s="1"/>
  <c r="N329" i="38"/>
  <c r="Y329" i="38" s="1"/>
  <c r="N330" i="38"/>
  <c r="Y330" i="38" s="1"/>
  <c r="N331" i="38"/>
  <c r="Y331" i="38" s="1"/>
  <c r="N332" i="38"/>
  <c r="Y332" i="38" s="1"/>
  <c r="N333" i="38"/>
  <c r="Y333" i="38" s="1"/>
  <c r="N334" i="38"/>
  <c r="Y334" i="38" s="1"/>
  <c r="N335" i="38"/>
  <c r="Y335" i="38" s="1"/>
  <c r="N336" i="38"/>
  <c r="Y336" i="38" s="1"/>
  <c r="N337" i="38"/>
  <c r="Y337" i="38" s="1"/>
  <c r="N338" i="38"/>
  <c r="Y338" i="38" s="1"/>
  <c r="N317" i="38"/>
  <c r="Y317" i="38" s="1"/>
  <c r="N82" i="56"/>
  <c r="P335" i="38" s="1"/>
  <c r="AA335" i="38" s="1"/>
  <c r="O84" i="56"/>
  <c r="Q320" i="38"/>
  <c r="AB320" i="38" s="1"/>
  <c r="O75" i="56"/>
  <c r="Q319" i="38" s="1"/>
  <c r="AB319" i="38" s="1"/>
  <c r="N69" i="56"/>
  <c r="M65" i="56"/>
  <c r="O56" i="56"/>
  <c r="O55" i="56"/>
  <c r="O53" i="56"/>
  <c r="M34" i="56"/>
  <c r="M30" i="56"/>
  <c r="O23" i="56"/>
  <c r="N20" i="56"/>
  <c r="N18" i="56"/>
  <c r="P325" i="38" s="1"/>
  <c r="AA325" i="38" s="1"/>
  <c r="M9" i="56"/>
  <c r="O317" i="38" s="1"/>
  <c r="Z317" i="38" s="1"/>
  <c r="L318" i="38"/>
  <c r="L319" i="38"/>
  <c r="W319" i="38" s="1"/>
  <c r="L320" i="38"/>
  <c r="W320" i="38" s="1"/>
  <c r="L321" i="38"/>
  <c r="W321" i="38" s="1"/>
  <c r="L322" i="38"/>
  <c r="W322" i="38" s="1"/>
  <c r="L323" i="38"/>
  <c r="W323" i="38" s="1"/>
  <c r="L324" i="38"/>
  <c r="L325" i="38"/>
  <c r="W325" i="38" s="1"/>
  <c r="L326" i="38"/>
  <c r="W326" i="38" s="1"/>
  <c r="L327" i="38"/>
  <c r="W327" i="38" s="1"/>
  <c r="L328" i="38"/>
  <c r="L329" i="38"/>
  <c r="W329" i="38" s="1"/>
  <c r="L330" i="38"/>
  <c r="W330" i="38" s="1"/>
  <c r="L331" i="38"/>
  <c r="L332" i="38"/>
  <c r="W332" i="38" s="1"/>
  <c r="L333" i="38"/>
  <c r="W333" i="38" s="1"/>
  <c r="L334" i="38"/>
  <c r="L335" i="38"/>
  <c r="W335" i="38" s="1"/>
  <c r="L336" i="38"/>
  <c r="W336" i="38" s="1"/>
  <c r="L337" i="38"/>
  <c r="W337" i="38" s="1"/>
  <c r="L338" i="38"/>
  <c r="W338" i="38" s="1"/>
  <c r="L339" i="38"/>
  <c r="W339" i="38" s="1"/>
  <c r="V317" i="38"/>
  <c r="D92" i="56"/>
  <c r="O92" i="56" s="1"/>
  <c r="D91" i="56"/>
  <c r="O91" i="56" s="1"/>
  <c r="D90" i="56"/>
  <c r="D89" i="56"/>
  <c r="O89" i="56" s="1"/>
  <c r="Q335" i="38" s="1"/>
  <c r="AB335" i="38" s="1"/>
  <c r="D88" i="56"/>
  <c r="O88" i="56" s="1"/>
  <c r="Q334" i="38" s="1"/>
  <c r="AB334" i="38" s="1"/>
  <c r="D87" i="56"/>
  <c r="O87" i="56" s="1"/>
  <c r="Q333" i="38" s="1"/>
  <c r="AB333" i="38" s="1"/>
  <c r="O85" i="56"/>
  <c r="N81" i="56"/>
  <c r="P334" i="38" s="1"/>
  <c r="AA334" i="38" s="1"/>
  <c r="N80" i="56"/>
  <c r="P333" i="38" s="1"/>
  <c r="AA333" i="38" s="1"/>
  <c r="L79" i="56"/>
  <c r="N339" i="38" s="1"/>
  <c r="Y339" i="38" s="1"/>
  <c r="L14" i="56"/>
  <c r="V319" i="38"/>
  <c r="X319" i="38"/>
  <c r="AC319" i="38"/>
  <c r="AD319" i="38"/>
  <c r="AE319" i="38"/>
  <c r="V320" i="38"/>
  <c r="X320" i="38"/>
  <c r="AC320" i="38"/>
  <c r="AD320" i="38"/>
  <c r="AE320" i="38"/>
  <c r="V321" i="38"/>
  <c r="X321" i="38"/>
  <c r="AC321" i="38"/>
  <c r="AD321" i="38"/>
  <c r="AE321" i="38"/>
  <c r="V322" i="38"/>
  <c r="X322" i="38"/>
  <c r="AC322" i="38"/>
  <c r="AD322" i="38"/>
  <c r="AE322" i="38"/>
  <c r="V323" i="38"/>
  <c r="X323" i="38"/>
  <c r="AC323" i="38"/>
  <c r="AD323" i="38"/>
  <c r="AE323" i="38"/>
  <c r="V324" i="38"/>
  <c r="X324" i="38"/>
  <c r="AC324" i="38"/>
  <c r="AD324" i="38"/>
  <c r="AE324" i="38"/>
  <c r="V325" i="38"/>
  <c r="X325" i="38"/>
  <c r="AC325" i="38"/>
  <c r="AD325" i="38"/>
  <c r="AE325" i="38"/>
  <c r="V326" i="38"/>
  <c r="X326" i="38"/>
  <c r="AC326" i="38"/>
  <c r="AD326" i="38"/>
  <c r="AE326" i="38"/>
  <c r="V327" i="38"/>
  <c r="X327" i="38"/>
  <c r="AC327" i="38"/>
  <c r="AD327" i="38"/>
  <c r="AE327" i="38"/>
  <c r="V328" i="38"/>
  <c r="X328" i="38"/>
  <c r="AC328" i="38"/>
  <c r="AD328" i="38"/>
  <c r="AE328" i="38"/>
  <c r="V329" i="38"/>
  <c r="X329" i="38"/>
  <c r="AC329" i="38"/>
  <c r="AD329" i="38"/>
  <c r="AE329" i="38"/>
  <c r="V330" i="38"/>
  <c r="X330" i="38"/>
  <c r="AC330" i="38"/>
  <c r="AD330" i="38"/>
  <c r="AE330" i="38"/>
  <c r="V331" i="38"/>
  <c r="X331" i="38"/>
  <c r="AC331" i="38"/>
  <c r="AD331" i="38"/>
  <c r="AE331" i="38"/>
  <c r="V332" i="38"/>
  <c r="X332" i="38"/>
  <c r="AB332" i="38"/>
  <c r="AC332" i="38"/>
  <c r="AD332" i="38"/>
  <c r="AE332" i="38"/>
  <c r="V333" i="38"/>
  <c r="X333" i="38"/>
  <c r="AC333" i="38"/>
  <c r="AD333" i="38"/>
  <c r="AE333" i="38"/>
  <c r="V334" i="38"/>
  <c r="X334" i="38"/>
  <c r="AC334" i="38"/>
  <c r="AD334" i="38"/>
  <c r="AE334" i="38"/>
  <c r="V335" i="38"/>
  <c r="X335" i="38"/>
  <c r="AC335" i="38"/>
  <c r="AD335" i="38"/>
  <c r="AE335" i="38"/>
  <c r="V336" i="38"/>
  <c r="X336" i="38"/>
  <c r="AC336" i="38"/>
  <c r="AD336" i="38"/>
  <c r="AE336" i="38"/>
  <c r="V337" i="38"/>
  <c r="X337" i="38"/>
  <c r="AC337" i="38"/>
  <c r="AD337" i="38"/>
  <c r="AE337" i="38"/>
  <c r="V338" i="38"/>
  <c r="X338" i="38"/>
  <c r="AC338" i="38"/>
  <c r="AD338" i="38"/>
  <c r="AE338" i="38"/>
  <c r="V339" i="38"/>
  <c r="X339" i="38"/>
  <c r="AC339" i="38"/>
  <c r="AD339" i="38"/>
  <c r="AE339" i="38"/>
  <c r="I318" i="38"/>
  <c r="I319" i="38"/>
  <c r="I320" i="38"/>
  <c r="I321" i="38"/>
  <c r="I322" i="38"/>
  <c r="I323" i="38"/>
  <c r="I324" i="38"/>
  <c r="I325" i="38"/>
  <c r="I326" i="38"/>
  <c r="I327" i="38"/>
  <c r="I328" i="38"/>
  <c r="I329" i="38"/>
  <c r="I330" i="38"/>
  <c r="I331" i="38"/>
  <c r="I332" i="38"/>
  <c r="I333" i="38"/>
  <c r="I334" i="38"/>
  <c r="I335" i="38"/>
  <c r="I336" i="38"/>
  <c r="I337" i="38"/>
  <c r="I338" i="38"/>
  <c r="I339" i="38"/>
  <c r="AE318" i="38"/>
  <c r="AD318" i="38"/>
  <c r="AC318" i="38"/>
  <c r="X318" i="38"/>
  <c r="V318" i="38"/>
  <c r="AE317" i="38"/>
  <c r="AD317" i="38"/>
  <c r="AC317" i="38"/>
  <c r="X317" i="38"/>
  <c r="I317" i="38"/>
  <c r="AF343" i="38" l="1"/>
  <c r="AF355" i="38"/>
  <c r="AF339" i="38"/>
  <c r="AF356" i="38"/>
  <c r="AF334" i="38"/>
  <c r="AF331" i="38"/>
  <c r="AF320" i="38"/>
  <c r="AF350" i="38"/>
  <c r="AF353" i="38"/>
  <c r="AF357" i="38"/>
  <c r="AF358" i="38"/>
  <c r="AF341" i="38"/>
  <c r="AF344" i="38"/>
  <c r="AF348" i="38"/>
  <c r="AF351" i="38"/>
  <c r="AF362" i="38"/>
  <c r="AF335" i="38"/>
  <c r="AF332" i="38"/>
  <c r="AF354" i="38"/>
  <c r="AF342" i="38"/>
  <c r="AF359" i="38"/>
  <c r="AF317" i="38"/>
  <c r="AF333" i="38"/>
  <c r="AF319" i="38"/>
  <c r="AF346" i="38"/>
  <c r="AF349" i="38"/>
  <c r="AF352" i="38"/>
  <c r="P347" i="38"/>
  <c r="AA347" i="38" s="1"/>
  <c r="AA340" i="38" s="1"/>
  <c r="I33" i="72" s="1"/>
  <c r="AH358" i="38"/>
  <c r="AH362" i="38"/>
  <c r="Q360" i="38"/>
  <c r="AB360" i="38" s="1"/>
  <c r="AF360" i="38" s="1"/>
  <c r="Q361" i="38"/>
  <c r="AB361" i="38" s="1"/>
  <c r="AI361" i="38" s="1"/>
  <c r="O345" i="38"/>
  <c r="Z345" i="38" s="1"/>
  <c r="AI345" i="38" s="1"/>
  <c r="AD340" i="38"/>
  <c r="L33" i="72" s="1"/>
  <c r="AI353" i="38"/>
  <c r="V340" i="38"/>
  <c r="I340" i="38"/>
  <c r="AH346" i="38"/>
  <c r="AH355" i="38"/>
  <c r="AH356" i="38"/>
  <c r="AI357" i="38"/>
  <c r="X340" i="38"/>
  <c r="F33" i="72" s="1"/>
  <c r="AC340" i="38"/>
  <c r="K33" i="72" s="1"/>
  <c r="AI348" i="38"/>
  <c r="AI350" i="38"/>
  <c r="AI343" i="38"/>
  <c r="AH343" i="38"/>
  <c r="AH352" i="38"/>
  <c r="AH357" i="38"/>
  <c r="AH344" i="38"/>
  <c r="AE340" i="38"/>
  <c r="M33" i="72" s="1"/>
  <c r="AI352" i="38"/>
  <c r="AH354" i="38"/>
  <c r="AH359" i="38"/>
  <c r="W344" i="38"/>
  <c r="AI344" i="38" s="1"/>
  <c r="AH349" i="38"/>
  <c r="AH351" i="38"/>
  <c r="W362" i="38"/>
  <c r="AI362" i="38" s="1"/>
  <c r="AI354" i="38"/>
  <c r="Y340" i="38"/>
  <c r="G33" i="72" s="1"/>
  <c r="AI351" i="38"/>
  <c r="AH341" i="38"/>
  <c r="W341" i="38"/>
  <c r="AI356" i="38"/>
  <c r="AI342" i="38"/>
  <c r="AI346" i="38"/>
  <c r="AH348" i="38"/>
  <c r="AH342" i="38"/>
  <c r="AH350" i="38"/>
  <c r="W359" i="38"/>
  <c r="AI359" i="38" s="1"/>
  <c r="W349" i="38"/>
  <c r="AI349" i="38" s="1"/>
  <c r="W360" i="38"/>
  <c r="AH353" i="38"/>
  <c r="W347" i="38"/>
  <c r="W355" i="38"/>
  <c r="AI355" i="38" s="1"/>
  <c r="W358" i="38"/>
  <c r="AI358" i="38" s="1"/>
  <c r="Q337" i="38"/>
  <c r="AB337" i="38" s="1"/>
  <c r="Q338" i="38"/>
  <c r="AB338" i="38" s="1"/>
  <c r="AI338" i="38" s="1"/>
  <c r="AH331" i="38"/>
  <c r="AH336" i="38"/>
  <c r="AA336" i="38"/>
  <c r="AI336" i="38" s="1"/>
  <c r="AA337" i="38"/>
  <c r="Z329" i="38"/>
  <c r="AB321" i="38"/>
  <c r="AH339" i="38"/>
  <c r="AH335" i="38"/>
  <c r="AH319" i="38"/>
  <c r="AH334" i="38"/>
  <c r="W324" i="38"/>
  <c r="W331" i="38"/>
  <c r="AI331" i="38" s="1"/>
  <c r="I316" i="38"/>
  <c r="W328" i="38"/>
  <c r="AI320" i="38"/>
  <c r="AH320" i="38"/>
  <c r="L317" i="38"/>
  <c r="W317" i="38" s="1"/>
  <c r="AI332" i="38"/>
  <c r="AI339" i="38"/>
  <c r="W334" i="38"/>
  <c r="AI334" i="38" s="1"/>
  <c r="AI335" i="38"/>
  <c r="AI319" i="38"/>
  <c r="V316" i="38"/>
  <c r="AH332" i="38"/>
  <c r="AI333" i="38"/>
  <c r="AH333" i="38"/>
  <c r="AC316" i="38"/>
  <c r="K32" i="72" s="1"/>
  <c r="AD316" i="38"/>
  <c r="L32" i="72" s="1"/>
  <c r="AE316" i="38"/>
  <c r="M32" i="72" s="1"/>
  <c r="X316" i="38"/>
  <c r="F32" i="72" s="1"/>
  <c r="AF337" i="38" l="1"/>
  <c r="AF361" i="38"/>
  <c r="AF338" i="38"/>
  <c r="AF336" i="38"/>
  <c r="AF347" i="38"/>
  <c r="AF345" i="38"/>
  <c r="W340" i="38"/>
  <c r="AB340" i="38"/>
  <c r="J33" i="72" s="1"/>
  <c r="AH347" i="38"/>
  <c r="AI347" i="38"/>
  <c r="Z340" i="38"/>
  <c r="H33" i="72" s="1"/>
  <c r="AH361" i="38"/>
  <c r="AH345" i="38"/>
  <c r="AH360" i="38"/>
  <c r="AI360" i="38"/>
  <c r="AI341" i="38"/>
  <c r="AH317" i="38"/>
  <c r="AH338" i="38"/>
  <c r="AI337" i="38"/>
  <c r="AH337" i="38"/>
  <c r="W318" i="38"/>
  <c r="W316" i="38" s="1"/>
  <c r="AI317" i="38"/>
  <c r="AF340" i="38" l="1"/>
  <c r="N33" i="72"/>
  <c r="L307" i="38"/>
  <c r="W307" i="38" s="1"/>
  <c r="V308" i="38"/>
  <c r="L296" i="38"/>
  <c r="W296" i="38" s="1"/>
  <c r="F12" i="55"/>
  <c r="V294" i="38"/>
  <c r="N67" i="55"/>
  <c r="P295" i="38" s="1"/>
  <c r="AA295" i="38" s="1"/>
  <c r="N68" i="55"/>
  <c r="F46" i="55"/>
  <c r="F15" i="55"/>
  <c r="V297" i="38"/>
  <c r="L315" i="38"/>
  <c r="W315" i="38" s="1"/>
  <c r="V293" i="38"/>
  <c r="N33" i="55"/>
  <c r="N34" i="55"/>
  <c r="N32" i="55"/>
  <c r="N64" i="55"/>
  <c r="N65" i="55"/>
  <c r="N63" i="55"/>
  <c r="O21" i="55"/>
  <c r="O52" i="55"/>
  <c r="M52" i="55"/>
  <c r="N51" i="55"/>
  <c r="N50" i="55"/>
  <c r="N19" i="55"/>
  <c r="AE315" i="38"/>
  <c r="AD315" i="38"/>
  <c r="AC315" i="38"/>
  <c r="X315" i="38"/>
  <c r="AE314" i="38"/>
  <c r="AD314" i="38"/>
  <c r="AC314" i="38"/>
  <c r="X314" i="38"/>
  <c r="V314" i="38"/>
  <c r="AE313" i="38"/>
  <c r="AD313" i="38"/>
  <c r="AC313" i="38"/>
  <c r="X313" i="38"/>
  <c r="V313" i="38"/>
  <c r="AE312" i="38"/>
  <c r="AD312" i="38"/>
  <c r="AC312" i="38"/>
  <c r="X312" i="38"/>
  <c r="V312" i="38"/>
  <c r="AE311" i="38"/>
  <c r="AD311" i="38"/>
  <c r="AC311" i="38"/>
  <c r="X311" i="38"/>
  <c r="V311" i="38"/>
  <c r="AE310" i="38"/>
  <c r="AD310" i="38"/>
  <c r="AC310" i="38"/>
  <c r="X310" i="38"/>
  <c r="V310" i="38"/>
  <c r="AE309" i="38"/>
  <c r="AD309" i="38"/>
  <c r="AC309" i="38"/>
  <c r="X309" i="38"/>
  <c r="V309" i="38"/>
  <c r="AE308" i="38"/>
  <c r="AD308" i="38"/>
  <c r="AC308" i="38"/>
  <c r="X308" i="38"/>
  <c r="AE307" i="38"/>
  <c r="AD307" i="38"/>
  <c r="AC307" i="38"/>
  <c r="X307" i="38"/>
  <c r="AE306" i="38"/>
  <c r="AD306" i="38"/>
  <c r="AC306" i="38"/>
  <c r="X306" i="38"/>
  <c r="V306" i="38"/>
  <c r="AE305" i="38"/>
  <c r="AD305" i="38"/>
  <c r="AC305" i="38"/>
  <c r="X305" i="38"/>
  <c r="V305" i="38"/>
  <c r="AE304" i="38"/>
  <c r="AD304" i="38"/>
  <c r="AC304" i="38"/>
  <c r="X304" i="38"/>
  <c r="V304" i="38"/>
  <c r="AE303" i="38"/>
  <c r="AD303" i="38"/>
  <c r="AC303" i="38"/>
  <c r="X303" i="38"/>
  <c r="V303" i="38"/>
  <c r="AE302" i="38"/>
  <c r="AD302" i="38"/>
  <c r="AC302" i="38"/>
  <c r="X302" i="38"/>
  <c r="V302" i="38"/>
  <c r="AE301" i="38"/>
  <c r="AD301" i="38"/>
  <c r="AC301" i="38"/>
  <c r="X301" i="38"/>
  <c r="V301" i="38"/>
  <c r="AE300" i="38"/>
  <c r="AD300" i="38"/>
  <c r="AC300" i="38"/>
  <c r="X300" i="38"/>
  <c r="V300" i="38"/>
  <c r="AE299" i="38"/>
  <c r="AD299" i="38"/>
  <c r="AC299" i="38"/>
  <c r="X299" i="38"/>
  <c r="V299" i="38"/>
  <c r="AE298" i="38"/>
  <c r="AD298" i="38"/>
  <c r="AC298" i="38"/>
  <c r="X298" i="38"/>
  <c r="V298" i="38"/>
  <c r="AE297" i="38"/>
  <c r="AD297" i="38"/>
  <c r="AC297" i="38"/>
  <c r="X297" i="38"/>
  <c r="AE296" i="38"/>
  <c r="AD296" i="38"/>
  <c r="AC296" i="38"/>
  <c r="X296" i="38"/>
  <c r="AE295" i="38"/>
  <c r="AD295" i="38"/>
  <c r="AC295" i="38"/>
  <c r="X295" i="38"/>
  <c r="V295" i="38"/>
  <c r="AE294" i="38"/>
  <c r="AD294" i="38"/>
  <c r="AC294" i="38"/>
  <c r="X294" i="38"/>
  <c r="AE293" i="38"/>
  <c r="AD293" i="38"/>
  <c r="AC293" i="38"/>
  <c r="X293" i="38"/>
  <c r="O293" i="38"/>
  <c r="Z293" i="38" s="1"/>
  <c r="P293" i="38"/>
  <c r="AA293" i="38" s="1"/>
  <c r="Q293" i="38"/>
  <c r="AB293" i="38" s="1"/>
  <c r="O294" i="38"/>
  <c r="Z294" i="38" s="1"/>
  <c r="P294" i="38"/>
  <c r="AA294" i="38" s="1"/>
  <c r="Q294" i="38"/>
  <c r="AB294" i="38" s="1"/>
  <c r="O295" i="38"/>
  <c r="Z295" i="38" s="1"/>
  <c r="Q295" i="38"/>
  <c r="AB295" i="38" s="1"/>
  <c r="O296" i="38"/>
  <c r="P296" i="38"/>
  <c r="AA296" i="38" s="1"/>
  <c r="Q296" i="38"/>
  <c r="AB296" i="38" s="1"/>
  <c r="P297" i="38"/>
  <c r="AA297" i="38" s="1"/>
  <c r="Q297" i="38"/>
  <c r="AB297" i="38" s="1"/>
  <c r="P298" i="38"/>
  <c r="AA298" i="38" s="1"/>
  <c r="Q298" i="38"/>
  <c r="AB298" i="38" s="1"/>
  <c r="P299" i="38"/>
  <c r="AA299" i="38" s="1"/>
  <c r="Q299" i="38"/>
  <c r="AB299" i="38" s="1"/>
  <c r="Q300" i="38"/>
  <c r="AB300" i="38" s="1"/>
  <c r="Q301" i="38"/>
  <c r="AB301" i="38" s="1"/>
  <c r="O302" i="38"/>
  <c r="Z302" i="38" s="1"/>
  <c r="Q302" i="38"/>
  <c r="P303" i="38"/>
  <c r="Q303" i="38"/>
  <c r="AB303" i="38" s="1"/>
  <c r="O304" i="38"/>
  <c r="Q304" i="38"/>
  <c r="AB304" i="38" s="1"/>
  <c r="P306" i="38"/>
  <c r="AA306" i="38" s="1"/>
  <c r="Q306" i="38"/>
  <c r="AB306" i="38" s="1"/>
  <c r="O307" i="38"/>
  <c r="Z307" i="38" s="1"/>
  <c r="P307" i="38"/>
  <c r="AA307" i="38" s="1"/>
  <c r="Q307" i="38"/>
  <c r="AB307" i="38" s="1"/>
  <c r="O308" i="38"/>
  <c r="Z308" i="38" s="1"/>
  <c r="P308" i="38"/>
  <c r="AA308" i="38" s="1"/>
  <c r="O309" i="38"/>
  <c r="Z309" i="38" s="1"/>
  <c r="O310" i="38"/>
  <c r="Z310" i="38" s="1"/>
  <c r="O311" i="38"/>
  <c r="Z311" i="38" s="1"/>
  <c r="O312" i="38"/>
  <c r="P312" i="38"/>
  <c r="AA312" i="38" s="1"/>
  <c r="Q312" i="38"/>
  <c r="AB312" i="38" s="1"/>
  <c r="O313" i="38"/>
  <c r="Z313" i="38" s="1"/>
  <c r="P313" i="38"/>
  <c r="AA313" i="38" s="1"/>
  <c r="O314" i="38"/>
  <c r="Z314" i="38" s="1"/>
  <c r="P314" i="38"/>
  <c r="AA314" i="38" s="1"/>
  <c r="O315" i="38"/>
  <c r="Z315" i="38" s="1"/>
  <c r="P315" i="38"/>
  <c r="AA315" i="38" s="1"/>
  <c r="Q315" i="38"/>
  <c r="AB315" i="38" s="1"/>
  <c r="N295" i="38"/>
  <c r="Y295" i="38" s="1"/>
  <c r="N296" i="38"/>
  <c r="Y296" i="38" s="1"/>
  <c r="N300" i="38"/>
  <c r="Y300" i="38" s="1"/>
  <c r="N301" i="38"/>
  <c r="Y301" i="38" s="1"/>
  <c r="N302" i="38"/>
  <c r="Y302" i="38" s="1"/>
  <c r="N303" i="38"/>
  <c r="Y303" i="38" s="1"/>
  <c r="N304" i="38"/>
  <c r="Y304" i="38" s="1"/>
  <c r="N305" i="38"/>
  <c r="N306" i="38"/>
  <c r="Y306" i="38" s="1"/>
  <c r="N307" i="38"/>
  <c r="Y307" i="38" s="1"/>
  <c r="N308" i="38"/>
  <c r="Y308" i="38" s="1"/>
  <c r="N309" i="38"/>
  <c r="Y309" i="38" s="1"/>
  <c r="N310" i="38"/>
  <c r="N311" i="38"/>
  <c r="Y311" i="38" s="1"/>
  <c r="N312" i="38"/>
  <c r="Y312" i="38" s="1"/>
  <c r="N313" i="38"/>
  <c r="Y313" i="38" s="1"/>
  <c r="N314" i="38"/>
  <c r="Y314" i="38" s="1"/>
  <c r="O79" i="55"/>
  <c r="Q310" i="38" s="1"/>
  <c r="AB310" i="38" s="1"/>
  <c r="O80" i="55"/>
  <c r="Q311" i="38" s="1"/>
  <c r="AB311" i="38" s="1"/>
  <c r="O82" i="55"/>
  <c r="O83" i="55"/>
  <c r="O78" i="55"/>
  <c r="Q309" i="38" s="1"/>
  <c r="AB309" i="38" s="1"/>
  <c r="O76" i="55"/>
  <c r="O75" i="55"/>
  <c r="N72" i="55"/>
  <c r="P310" i="38" s="1"/>
  <c r="AA310" i="38" s="1"/>
  <c r="N73" i="55"/>
  <c r="P311" i="38" s="1"/>
  <c r="AA311" i="38" s="1"/>
  <c r="N71" i="55"/>
  <c r="P309" i="38" s="1"/>
  <c r="L70" i="55"/>
  <c r="N315" i="38" s="1"/>
  <c r="Y315" i="38" s="1"/>
  <c r="M61" i="55"/>
  <c r="M48" i="55"/>
  <c r="O300" i="38"/>
  <c r="Z300" i="38" s="1"/>
  <c r="M30" i="55"/>
  <c r="L30" i="55"/>
  <c r="N21" i="55"/>
  <c r="L17" i="55"/>
  <c r="L14" i="55"/>
  <c r="L9" i="55"/>
  <c r="N293" i="38" s="1"/>
  <c r="M62" i="55"/>
  <c r="N52" i="55"/>
  <c r="M31" i="55"/>
  <c r="L29" i="55"/>
  <c r="L26" i="55"/>
  <c r="M18" i="55"/>
  <c r="M20" i="55"/>
  <c r="O306" i="38" s="1"/>
  <c r="L15" i="55"/>
  <c r="L12" i="55"/>
  <c r="D83" i="55"/>
  <c r="D82" i="55"/>
  <c r="D81" i="55"/>
  <c r="D80" i="55"/>
  <c r="D79" i="55"/>
  <c r="D78" i="55"/>
  <c r="L60" i="55"/>
  <c r="M49" i="55"/>
  <c r="L43" i="55"/>
  <c r="M47" i="55"/>
  <c r="O298" i="38" s="1"/>
  <c r="Z298" i="38" s="1"/>
  <c r="L16" i="55"/>
  <c r="L314" i="38"/>
  <c r="W314" i="38" s="1"/>
  <c r="L313" i="38"/>
  <c r="W313" i="38" s="1"/>
  <c r="L312" i="38"/>
  <c r="W312" i="38" s="1"/>
  <c r="L311" i="38"/>
  <c r="W311" i="38" s="1"/>
  <c r="L310" i="38"/>
  <c r="W310" i="38" s="1"/>
  <c r="L309" i="38"/>
  <c r="W309" i="38" s="1"/>
  <c r="L308" i="38"/>
  <c r="W308" i="38" s="1"/>
  <c r="L306" i="38"/>
  <c r="W306" i="38" s="1"/>
  <c r="L305" i="38"/>
  <c r="W305" i="38" s="1"/>
  <c r="L304" i="38"/>
  <c r="W304" i="38" s="1"/>
  <c r="L303" i="38"/>
  <c r="W303" i="38" s="1"/>
  <c r="L302" i="38"/>
  <c r="W302" i="38" s="1"/>
  <c r="L301" i="38"/>
  <c r="W301" i="38" s="1"/>
  <c r="L300" i="38"/>
  <c r="W300" i="38" s="1"/>
  <c r="L299" i="38"/>
  <c r="W299" i="38" s="1"/>
  <c r="L298" i="38"/>
  <c r="W298" i="38" s="1"/>
  <c r="L295" i="38"/>
  <c r="W295" i="38" s="1"/>
  <c r="I315" i="38"/>
  <c r="I314" i="38"/>
  <c r="I313" i="38"/>
  <c r="I312" i="38"/>
  <c r="I311" i="38"/>
  <c r="I310" i="38"/>
  <c r="I309" i="38"/>
  <c r="I308" i="38"/>
  <c r="I307" i="38"/>
  <c r="I306" i="38"/>
  <c r="I305" i="38"/>
  <c r="I304" i="38"/>
  <c r="I303" i="38"/>
  <c r="I302" i="38"/>
  <c r="I301" i="38"/>
  <c r="I300" i="38"/>
  <c r="I299" i="38"/>
  <c r="I298" i="38"/>
  <c r="I297" i="38"/>
  <c r="I296" i="38"/>
  <c r="I295" i="38"/>
  <c r="I294" i="38"/>
  <c r="I293" i="38"/>
  <c r="AF315" i="38" l="1"/>
  <c r="AF311" i="38"/>
  <c r="AF295" i="38"/>
  <c r="AF307" i="38"/>
  <c r="I292" i="38"/>
  <c r="L297" i="38"/>
  <c r="W297" i="38" s="1"/>
  <c r="X292" i="38"/>
  <c r="F31" i="72" s="1"/>
  <c r="AE292" i="38"/>
  <c r="M31" i="72" s="1"/>
  <c r="AD292" i="38"/>
  <c r="L31" i="72" s="1"/>
  <c r="L293" i="38"/>
  <c r="W293" i="38" s="1"/>
  <c r="Q308" i="38"/>
  <c r="AB308" i="38" s="1"/>
  <c r="AI308" i="38" s="1"/>
  <c r="AC292" i="38"/>
  <c r="K31" i="72" s="1"/>
  <c r="P301" i="38"/>
  <c r="AA301" i="38" s="1"/>
  <c r="V307" i="38"/>
  <c r="V296" i="38"/>
  <c r="P300" i="38"/>
  <c r="AA300" i="38" s="1"/>
  <c r="AI300" i="38" s="1"/>
  <c r="O299" i="38"/>
  <c r="Z299" i="38" s="1"/>
  <c r="Q314" i="38"/>
  <c r="AB314" i="38" s="1"/>
  <c r="AI314" i="38" s="1"/>
  <c r="P302" i="38"/>
  <c r="AA302" i="38" s="1"/>
  <c r="L294" i="38"/>
  <c r="W294" i="38" s="1"/>
  <c r="Q313" i="38"/>
  <c r="AB313" i="38" s="1"/>
  <c r="AI313" i="38" s="1"/>
  <c r="N299" i="38"/>
  <c r="Y299" i="38" s="1"/>
  <c r="P304" i="38"/>
  <c r="AA304" i="38" s="1"/>
  <c r="V315" i="38"/>
  <c r="P305" i="38"/>
  <c r="AA305" i="38" s="1"/>
  <c r="O303" i="38"/>
  <c r="Z303" i="38" s="1"/>
  <c r="AH307" i="38"/>
  <c r="AH310" i="38"/>
  <c r="N294" i="38"/>
  <c r="AH306" i="38"/>
  <c r="Z306" i="38"/>
  <c r="AI306" i="38" s="1"/>
  <c r="O301" i="38"/>
  <c r="Z301" i="38" s="1"/>
  <c r="L46" i="55"/>
  <c r="M46" i="55" s="1"/>
  <c r="O297" i="38" s="1"/>
  <c r="Z297" i="38" s="1"/>
  <c r="N298" i="38"/>
  <c r="AH311" i="38"/>
  <c r="AH312" i="38"/>
  <c r="AH309" i="38"/>
  <c r="AH296" i="38"/>
  <c r="Z296" i="38"/>
  <c r="AI296" i="38" s="1"/>
  <c r="Z304" i="38"/>
  <c r="AA309" i="38"/>
  <c r="AI309" i="38" s="1"/>
  <c r="Z312" i="38"/>
  <c r="AI312" i="38" s="1"/>
  <c r="Y305" i="38"/>
  <c r="Y310" i="38"/>
  <c r="AI310" i="38" s="1"/>
  <c r="M21" i="55"/>
  <c r="O305" i="38" s="1"/>
  <c r="Z305" i="38" s="1"/>
  <c r="AI295" i="38"/>
  <c r="AI311" i="38"/>
  <c r="AB302" i="38"/>
  <c r="Q305" i="38"/>
  <c r="AB305" i="38" s="1"/>
  <c r="AH315" i="38"/>
  <c r="AI307" i="38"/>
  <c r="AI315" i="38"/>
  <c r="AH295" i="38"/>
  <c r="Y293" i="38"/>
  <c r="AF293" i="38" s="1"/>
  <c r="AA303" i="38"/>
  <c r="AF299" i="38" l="1"/>
  <c r="AF304" i="38"/>
  <c r="AF303" i="38"/>
  <c r="AF305" i="38"/>
  <c r="AF302" i="38"/>
  <c r="AF301" i="38"/>
  <c r="AF310" i="38"/>
  <c r="AF314" i="38"/>
  <c r="AF300" i="38"/>
  <c r="AF313" i="38"/>
  <c r="AF296" i="38"/>
  <c r="AF309" i="38"/>
  <c r="AF308" i="38"/>
  <c r="AF306" i="38"/>
  <c r="AF312" i="38"/>
  <c r="AH293" i="38"/>
  <c r="AH308" i="38"/>
  <c r="V292" i="38"/>
  <c r="W292" i="38"/>
  <c r="AH300" i="38"/>
  <c r="AI299" i="38"/>
  <c r="AH314" i="38"/>
  <c r="AH302" i="38"/>
  <c r="AH304" i="38"/>
  <c r="AH313" i="38"/>
  <c r="AH299" i="38"/>
  <c r="AI304" i="38"/>
  <c r="N297" i="38"/>
  <c r="Y297" i="38" s="1"/>
  <c r="AH303" i="38"/>
  <c r="AI303" i="38"/>
  <c r="Z292" i="38"/>
  <c r="H31" i="72" s="1"/>
  <c r="AI301" i="38"/>
  <c r="AA292" i="38"/>
  <c r="I31" i="72" s="1"/>
  <c r="AI305" i="38"/>
  <c r="AB292" i="38"/>
  <c r="J31" i="72" s="1"/>
  <c r="AI302" i="38"/>
  <c r="Y298" i="38"/>
  <c r="AH298" i="38"/>
  <c r="AH305" i="38"/>
  <c r="AH301" i="38"/>
  <c r="AI293" i="38"/>
  <c r="AH294" i="38"/>
  <c r="Y294" i="38"/>
  <c r="AI297" i="38" l="1"/>
  <c r="AF297" i="38"/>
  <c r="AI298" i="38"/>
  <c r="AF298" i="38"/>
  <c r="AI294" i="38"/>
  <c r="AF294" i="38"/>
  <c r="AH297" i="38"/>
  <c r="Y292" i="38"/>
  <c r="G31" i="72" s="1"/>
  <c r="N31" i="72" s="1"/>
  <c r="AF292" i="38" l="1"/>
  <c r="L421" i="38"/>
  <c r="W421" i="38" s="1"/>
  <c r="O408" i="38"/>
  <c r="Z408" i="38" s="1"/>
  <c r="P408" i="38"/>
  <c r="AA408" i="38" s="1"/>
  <c r="Q408" i="38"/>
  <c r="AB408" i="38" s="1"/>
  <c r="P409" i="38"/>
  <c r="AA409" i="38" s="1"/>
  <c r="Q409" i="38"/>
  <c r="AB409" i="38" s="1"/>
  <c r="O410" i="38"/>
  <c r="Z410" i="38" s="1"/>
  <c r="Q410" i="38"/>
  <c r="AB410" i="38" s="1"/>
  <c r="P411" i="38"/>
  <c r="AA411" i="38" s="1"/>
  <c r="Q411" i="38"/>
  <c r="AB411" i="38" s="1"/>
  <c r="Q412" i="38"/>
  <c r="AB412" i="38" s="1"/>
  <c r="Q413" i="38"/>
  <c r="AB413" i="38" s="1"/>
  <c r="P414" i="38"/>
  <c r="AA414" i="38" s="1"/>
  <c r="Q414" i="38"/>
  <c r="AB414" i="38" s="1"/>
  <c r="Q415" i="38"/>
  <c r="AB415" i="38" s="1"/>
  <c r="O416" i="38"/>
  <c r="Z416" i="38" s="1"/>
  <c r="Q416" i="38"/>
  <c r="AB416" i="38" s="1"/>
  <c r="O417" i="38"/>
  <c r="Z417" i="38" s="1"/>
  <c r="Q417" i="38"/>
  <c r="AB417" i="38" s="1"/>
  <c r="O418" i="38"/>
  <c r="Q418" i="38"/>
  <c r="AB418" i="38" s="1"/>
  <c r="O419" i="38"/>
  <c r="Z419" i="38" s="1"/>
  <c r="O420" i="38"/>
  <c r="Z420" i="38" s="1"/>
  <c r="Q420" i="38"/>
  <c r="AB420" i="38" s="1"/>
  <c r="O421" i="38"/>
  <c r="Z421" i="38" s="1"/>
  <c r="P421" i="38"/>
  <c r="AA421" i="38" s="1"/>
  <c r="O422" i="38"/>
  <c r="Z422" i="38" s="1"/>
  <c r="P422" i="38"/>
  <c r="AA422" i="38" s="1"/>
  <c r="O423" i="38"/>
  <c r="Z423" i="38" s="1"/>
  <c r="Q423" i="38"/>
  <c r="AB423" i="38" s="1"/>
  <c r="O424" i="38"/>
  <c r="Z424" i="38" s="1"/>
  <c r="Q424" i="38"/>
  <c r="AB424" i="38" s="1"/>
  <c r="O425" i="38"/>
  <c r="Z425" i="38" s="1"/>
  <c r="O426" i="38"/>
  <c r="Z426" i="38" s="1"/>
  <c r="Q426" i="38"/>
  <c r="AB426" i="38" s="1"/>
  <c r="O427" i="38"/>
  <c r="Z427" i="38" s="1"/>
  <c r="Q427" i="38"/>
  <c r="AB427" i="38" s="1"/>
  <c r="P428" i="38"/>
  <c r="AA428" i="38" s="1"/>
  <c r="Q428" i="38"/>
  <c r="AB428" i="38" s="1"/>
  <c r="N409" i="38"/>
  <c r="Y409" i="38" s="1"/>
  <c r="N410" i="38"/>
  <c r="Y410" i="38" s="1"/>
  <c r="N411" i="38"/>
  <c r="Y411" i="38" s="1"/>
  <c r="N412" i="38"/>
  <c r="Y412" i="38" s="1"/>
  <c r="N413" i="38"/>
  <c r="Y413" i="38" s="1"/>
  <c r="N414" i="38"/>
  <c r="Y414" i="38" s="1"/>
  <c r="N415" i="38"/>
  <c r="N416" i="38"/>
  <c r="Y416" i="38" s="1"/>
  <c r="N417" i="38"/>
  <c r="N418" i="38"/>
  <c r="Y418" i="38" s="1"/>
  <c r="N419" i="38"/>
  <c r="Y419" i="38" s="1"/>
  <c r="N420" i="38"/>
  <c r="Y420" i="38" s="1"/>
  <c r="N421" i="38"/>
  <c r="Y421" i="38" s="1"/>
  <c r="N422" i="38"/>
  <c r="Y422" i="38" s="1"/>
  <c r="N423" i="38"/>
  <c r="Y423" i="38" s="1"/>
  <c r="N424" i="38"/>
  <c r="Y424" i="38" s="1"/>
  <c r="N425" i="38"/>
  <c r="Y425" i="38" s="1"/>
  <c r="N426" i="38"/>
  <c r="Y426" i="38" s="1"/>
  <c r="N427" i="38"/>
  <c r="Y427" i="38" s="1"/>
  <c r="N428" i="38"/>
  <c r="Y428" i="38" s="1"/>
  <c r="N19" i="54"/>
  <c r="P418" i="38" s="1"/>
  <c r="AA418" i="38" s="1"/>
  <c r="M15" i="54"/>
  <c r="M56" i="54"/>
  <c r="M28" i="54"/>
  <c r="N50" i="54"/>
  <c r="P419" i="38" s="1"/>
  <c r="O21" i="54"/>
  <c r="Q419" i="38" s="1"/>
  <c r="AB419" i="38" s="1"/>
  <c r="N49" i="54"/>
  <c r="N20" i="54"/>
  <c r="N60" i="54"/>
  <c r="N32" i="54"/>
  <c r="N61" i="54"/>
  <c r="N33" i="54"/>
  <c r="M41" i="54"/>
  <c r="M54" i="54"/>
  <c r="M44" i="54"/>
  <c r="M45" i="54"/>
  <c r="N47" i="54"/>
  <c r="M59" i="54"/>
  <c r="O415" i="38" s="1"/>
  <c r="Z415" i="38" s="1"/>
  <c r="M58" i="54"/>
  <c r="M46" i="54"/>
  <c r="M12" i="54"/>
  <c r="M26" i="54"/>
  <c r="N16" i="54"/>
  <c r="P412" i="38" s="1"/>
  <c r="AA412" i="38" s="1"/>
  <c r="M29" i="54"/>
  <c r="N18" i="54"/>
  <c r="N17" i="54"/>
  <c r="P413" i="38" s="1"/>
  <c r="AA413" i="38" s="1"/>
  <c r="L9" i="54"/>
  <c r="N408" i="38" s="1"/>
  <c r="N78" i="54"/>
  <c r="D78" i="54"/>
  <c r="O77" i="54"/>
  <c r="D77" i="54"/>
  <c r="N76" i="54"/>
  <c r="O76" i="54" s="1"/>
  <c r="Q425" i="38" s="1"/>
  <c r="AB425" i="38" s="1"/>
  <c r="D76" i="54"/>
  <c r="N75" i="54"/>
  <c r="D75" i="54"/>
  <c r="N74" i="54"/>
  <c r="D74" i="54"/>
  <c r="O73" i="54"/>
  <c r="D73" i="54"/>
  <c r="N71" i="54"/>
  <c r="P427" i="38" s="1"/>
  <c r="AA427" i="38" s="1"/>
  <c r="N70" i="54"/>
  <c r="P426" i="38" s="1"/>
  <c r="AA426" i="38" s="1"/>
  <c r="N69" i="54"/>
  <c r="N68" i="54"/>
  <c r="P424" i="38" s="1"/>
  <c r="AA424" i="38" s="1"/>
  <c r="N67" i="54"/>
  <c r="P423" i="38" s="1"/>
  <c r="AA423" i="38" s="1"/>
  <c r="O66" i="54"/>
  <c r="M65" i="54"/>
  <c r="O428" i="38" s="1"/>
  <c r="Z428" i="38" s="1"/>
  <c r="N63" i="54"/>
  <c r="P410" i="38" s="1"/>
  <c r="AA410" i="38" s="1"/>
  <c r="V415" i="38"/>
  <c r="X415" i="38"/>
  <c r="AC415" i="38"/>
  <c r="AD415" i="38"/>
  <c r="AE415" i="38"/>
  <c r="V416" i="38"/>
  <c r="X416" i="38"/>
  <c r="AC416" i="38"/>
  <c r="AD416" i="38"/>
  <c r="AE416" i="38"/>
  <c r="V417" i="38"/>
  <c r="X417" i="38"/>
  <c r="AC417" i="38"/>
  <c r="AD417" i="38"/>
  <c r="AE417" i="38"/>
  <c r="V418" i="38"/>
  <c r="X418" i="38"/>
  <c r="AC418" i="38"/>
  <c r="AD418" i="38"/>
  <c r="AE418" i="38"/>
  <c r="V419" i="38"/>
  <c r="X419" i="38"/>
  <c r="AC419" i="38"/>
  <c r="AD419" i="38"/>
  <c r="AE419" i="38"/>
  <c r="L415" i="38"/>
  <c r="W415" i="38" s="1"/>
  <c r="L416" i="38"/>
  <c r="W416" i="38" s="1"/>
  <c r="L417" i="38"/>
  <c r="W417" i="38" s="1"/>
  <c r="L418" i="38"/>
  <c r="W418" i="38" s="1"/>
  <c r="L419" i="38"/>
  <c r="W419" i="38" s="1"/>
  <c r="L420" i="38"/>
  <c r="I415" i="38"/>
  <c r="I416" i="38"/>
  <c r="I417" i="38"/>
  <c r="I418" i="38"/>
  <c r="I419" i="38"/>
  <c r="I420" i="38"/>
  <c r="AE428" i="38"/>
  <c r="AD428" i="38"/>
  <c r="AC428" i="38"/>
  <c r="X428" i="38"/>
  <c r="V428" i="38"/>
  <c r="L428" i="38"/>
  <c r="I428" i="38"/>
  <c r="AE427" i="38"/>
  <c r="AD427" i="38"/>
  <c r="AC427" i="38"/>
  <c r="X427" i="38"/>
  <c r="V427" i="38"/>
  <c r="L427" i="38"/>
  <c r="I427" i="38"/>
  <c r="AE426" i="38"/>
  <c r="AD426" i="38"/>
  <c r="X426" i="38"/>
  <c r="V426" i="38"/>
  <c r="L426" i="38"/>
  <c r="W426" i="38" s="1"/>
  <c r="I426" i="38"/>
  <c r="AE425" i="38"/>
  <c r="AD425" i="38"/>
  <c r="AC425" i="38"/>
  <c r="X425" i="38"/>
  <c r="V425" i="38"/>
  <c r="L425" i="38"/>
  <c r="W425" i="38" s="1"/>
  <c r="I425" i="38"/>
  <c r="AE424" i="38"/>
  <c r="AD424" i="38"/>
  <c r="AC424" i="38"/>
  <c r="X424" i="38"/>
  <c r="V424" i="38"/>
  <c r="L424" i="38"/>
  <c r="W424" i="38" s="1"/>
  <c r="I424" i="38"/>
  <c r="AE423" i="38"/>
  <c r="AD423" i="38"/>
  <c r="AC423" i="38"/>
  <c r="X423" i="38"/>
  <c r="V423" i="38"/>
  <c r="L423" i="38"/>
  <c r="I423" i="38"/>
  <c r="AE422" i="38"/>
  <c r="AD422" i="38"/>
  <c r="AC422" i="38"/>
  <c r="X422" i="38"/>
  <c r="V422" i="38"/>
  <c r="L422" i="38"/>
  <c r="I422" i="38"/>
  <c r="AE421" i="38"/>
  <c r="AD421" i="38"/>
  <c r="AC421" i="38"/>
  <c r="X421" i="38"/>
  <c r="I421" i="38"/>
  <c r="AE420" i="38"/>
  <c r="AD420" i="38"/>
  <c r="AC420" i="38"/>
  <c r="X420" i="38"/>
  <c r="V420" i="38"/>
  <c r="AE414" i="38"/>
  <c r="AD414" i="38"/>
  <c r="AC414" i="38"/>
  <c r="X414" i="38"/>
  <c r="V414" i="38"/>
  <c r="L414" i="38"/>
  <c r="I414" i="38"/>
  <c r="AE413" i="38"/>
  <c r="AD413" i="38"/>
  <c r="AC413" i="38"/>
  <c r="X413" i="38"/>
  <c r="V413" i="38"/>
  <c r="L413" i="38"/>
  <c r="I413" i="38"/>
  <c r="AE412" i="38"/>
  <c r="AD412" i="38"/>
  <c r="AC412" i="38"/>
  <c r="X412" i="38"/>
  <c r="V412" i="38"/>
  <c r="L412" i="38"/>
  <c r="W412" i="38" s="1"/>
  <c r="I412" i="38"/>
  <c r="AE411" i="38"/>
  <c r="AD411" i="38"/>
  <c r="AC411" i="38"/>
  <c r="X411" i="38"/>
  <c r="V411" i="38"/>
  <c r="L411" i="38"/>
  <c r="W411" i="38" s="1"/>
  <c r="I411" i="38"/>
  <c r="AE410" i="38"/>
  <c r="AD410" i="38"/>
  <c r="AC410" i="38"/>
  <c r="X410" i="38"/>
  <c r="V410" i="38"/>
  <c r="L410" i="38"/>
  <c r="I410" i="38"/>
  <c r="AE409" i="38"/>
  <c r="AD409" i="38"/>
  <c r="AC409" i="38"/>
  <c r="X409" i="38"/>
  <c r="V409" i="38"/>
  <c r="L409" i="38"/>
  <c r="I409" i="38"/>
  <c r="AE408" i="38"/>
  <c r="AD408" i="38"/>
  <c r="AC408" i="38"/>
  <c r="X408" i="38"/>
  <c r="V408" i="38"/>
  <c r="I408" i="38"/>
  <c r="AF424" i="38" l="1"/>
  <c r="AF423" i="38"/>
  <c r="AF428" i="38"/>
  <c r="AF427" i="38"/>
  <c r="AF410" i="38"/>
  <c r="P425" i="38"/>
  <c r="AA425" i="38" s="1"/>
  <c r="AI425" i="38" s="1"/>
  <c r="Q422" i="38"/>
  <c r="AB422" i="38" s="1"/>
  <c r="AF422" i="38" s="1"/>
  <c r="P420" i="38"/>
  <c r="AA420" i="38" s="1"/>
  <c r="AF420" i="38" s="1"/>
  <c r="I407" i="38"/>
  <c r="Q421" i="38"/>
  <c r="AB421" i="38" s="1"/>
  <c r="AI421" i="38" s="1"/>
  <c r="V421" i="38"/>
  <c r="V407" i="38" s="1"/>
  <c r="N31" i="54"/>
  <c r="P415" i="38" s="1"/>
  <c r="P416" i="38"/>
  <c r="AA416" i="38" s="1"/>
  <c r="AI416" i="38" s="1"/>
  <c r="M30" i="54"/>
  <c r="O413" i="38" s="1"/>
  <c r="Z413" i="38" s="1"/>
  <c r="AF413" i="38" s="1"/>
  <c r="M57" i="54"/>
  <c r="O412" i="38" s="1"/>
  <c r="Z412" i="38" s="1"/>
  <c r="AI412" i="38" s="1"/>
  <c r="O411" i="38"/>
  <c r="Z411" i="38" s="1"/>
  <c r="AI411" i="38" s="1"/>
  <c r="AH419" i="38"/>
  <c r="P417" i="38"/>
  <c r="AA417" i="38" s="1"/>
  <c r="O414" i="38"/>
  <c r="Z414" i="38" s="1"/>
  <c r="AF414" i="38" s="1"/>
  <c r="O409" i="38"/>
  <c r="Z409" i="38" s="1"/>
  <c r="AF409" i="38" s="1"/>
  <c r="AA419" i="38"/>
  <c r="AI419" i="38" s="1"/>
  <c r="AH418" i="38"/>
  <c r="Z418" i="38"/>
  <c r="AI418" i="38" s="1"/>
  <c r="Y417" i="38"/>
  <c r="Y415" i="38"/>
  <c r="AH423" i="38"/>
  <c r="AE407" i="38"/>
  <c r="M36" i="72" s="1"/>
  <c r="AH410" i="38"/>
  <c r="W414" i="38"/>
  <c r="AH427" i="38"/>
  <c r="X407" i="38"/>
  <c r="F36" i="72" s="1"/>
  <c r="AD407" i="38"/>
  <c r="L36" i="72" s="1"/>
  <c r="AH424" i="38"/>
  <c r="AH428" i="38"/>
  <c r="AI424" i="38"/>
  <c r="L408" i="38"/>
  <c r="W409" i="38"/>
  <c r="W422" i="38"/>
  <c r="W427" i="38"/>
  <c r="AI427" i="38" s="1"/>
  <c r="W420" i="38"/>
  <c r="W410" i="38"/>
  <c r="AI410" i="38" s="1"/>
  <c r="W423" i="38"/>
  <c r="AI423" i="38" s="1"/>
  <c r="AC426" i="38"/>
  <c r="AI426" i="38" s="1"/>
  <c r="W428" i="38"/>
  <c r="AI428" i="38" s="1"/>
  <c r="W413" i="38"/>
  <c r="AF417" i="38" l="1"/>
  <c r="AF421" i="38"/>
  <c r="AF418" i="38"/>
  <c r="AF416" i="38"/>
  <c r="AF426" i="38"/>
  <c r="AF411" i="38"/>
  <c r="AF425" i="38"/>
  <c r="AF412" i="38"/>
  <c r="AF419" i="38"/>
  <c r="AI420" i="38"/>
  <c r="AH425" i="38"/>
  <c r="AH422" i="38"/>
  <c r="AI422" i="38"/>
  <c r="AH420" i="38"/>
  <c r="AB407" i="38"/>
  <c r="J36" i="72" s="1"/>
  <c r="AH421" i="38"/>
  <c r="AH416" i="38"/>
  <c r="AI417" i="38"/>
  <c r="AA415" i="38"/>
  <c r="AH415" i="38"/>
  <c r="AH411" i="38"/>
  <c r="AH413" i="38"/>
  <c r="AI414" i="38"/>
  <c r="AH417" i="38"/>
  <c r="AH414" i="38"/>
  <c r="AI413" i="38"/>
  <c r="AH412" i="38"/>
  <c r="AH409" i="38"/>
  <c r="AI409" i="38"/>
  <c r="Z407" i="38"/>
  <c r="H36" i="72" s="1"/>
  <c r="AH426" i="38"/>
  <c r="W408" i="38"/>
  <c r="Y408" i="38"/>
  <c r="AC407" i="38"/>
  <c r="K36" i="72" s="1"/>
  <c r="Y407" i="38" l="1"/>
  <c r="G36" i="72" s="1"/>
  <c r="AF408" i="38"/>
  <c r="AI415" i="38"/>
  <c r="AF415" i="38"/>
  <c r="AA407" i="38"/>
  <c r="I36" i="72" s="1"/>
  <c r="AH408" i="38"/>
  <c r="W407" i="38"/>
  <c r="AI408" i="38"/>
  <c r="N36" i="72" l="1"/>
  <c r="AF407" i="38"/>
  <c r="N48" i="53"/>
  <c r="N19" i="53"/>
  <c r="N77" i="53"/>
  <c r="N75" i="53"/>
  <c r="N76" i="53"/>
  <c r="N74" i="53"/>
  <c r="N69" i="53"/>
  <c r="N68" i="53"/>
  <c r="Q443" i="38"/>
  <c r="AD441" i="38"/>
  <c r="AE441" i="38"/>
  <c r="AD442" i="38"/>
  <c r="AE442" i="38"/>
  <c r="AD443" i="38"/>
  <c r="AE443" i="38"/>
  <c r="AD444" i="38"/>
  <c r="AE444" i="38"/>
  <c r="AD445" i="38"/>
  <c r="AE445" i="38"/>
  <c r="AD446" i="38"/>
  <c r="AE446" i="38"/>
  <c r="AD447" i="38"/>
  <c r="AE447" i="38"/>
  <c r="AD448" i="38"/>
  <c r="AE448" i="38"/>
  <c r="AD449" i="38"/>
  <c r="AE449" i="38"/>
  <c r="V441" i="38"/>
  <c r="X441" i="38"/>
  <c r="AC441" i="38"/>
  <c r="V442" i="38"/>
  <c r="X442" i="38"/>
  <c r="AC442" i="38"/>
  <c r="V443" i="38"/>
  <c r="X443" i="38"/>
  <c r="V444" i="38"/>
  <c r="X444" i="38"/>
  <c r="AC444" i="38"/>
  <c r="V445" i="38"/>
  <c r="X445" i="38"/>
  <c r="AC445" i="38"/>
  <c r="V446" i="38"/>
  <c r="X446" i="38"/>
  <c r="AC446" i="38"/>
  <c r="V447" i="38"/>
  <c r="X447" i="38"/>
  <c r="AC447" i="38"/>
  <c r="V448" i="38"/>
  <c r="X448" i="38"/>
  <c r="AC448" i="38"/>
  <c r="V449" i="38"/>
  <c r="X449" i="38"/>
  <c r="AC449" i="38"/>
  <c r="P430" i="38"/>
  <c r="AA430" i="38" s="1"/>
  <c r="Q430" i="38"/>
  <c r="AB430" i="38" s="1"/>
  <c r="Q431" i="38"/>
  <c r="P432" i="38"/>
  <c r="AA432" i="38" s="1"/>
  <c r="Q433" i="38"/>
  <c r="AB433" i="38" s="1"/>
  <c r="Q434" i="38"/>
  <c r="AB434" i="38" s="1"/>
  <c r="Q435" i="38"/>
  <c r="AB435" i="38" s="1"/>
  <c r="P436" i="38"/>
  <c r="AA436" i="38" s="1"/>
  <c r="Q436" i="38"/>
  <c r="AB436" i="38" s="1"/>
  <c r="Q437" i="38"/>
  <c r="AB437" i="38" s="1"/>
  <c r="P440" i="38"/>
  <c r="AA440" i="38" s="1"/>
  <c r="Q440" i="38"/>
  <c r="AB440" i="38" s="1"/>
  <c r="P441" i="38"/>
  <c r="P443" i="38"/>
  <c r="AA443" i="38" s="1"/>
  <c r="Q444" i="38"/>
  <c r="AB444" i="38" s="1"/>
  <c r="P445" i="38"/>
  <c r="Q445" i="38"/>
  <c r="AB445" i="38" s="1"/>
  <c r="P446" i="38"/>
  <c r="Q446" i="38"/>
  <c r="AB446" i="38" s="1"/>
  <c r="P450" i="38"/>
  <c r="AA450" i="38" s="1"/>
  <c r="Q450" i="38"/>
  <c r="AB450" i="38" s="1"/>
  <c r="N431" i="38"/>
  <c r="Y431" i="38" s="1"/>
  <c r="N432" i="38"/>
  <c r="Y432" i="38" s="1"/>
  <c r="O432" i="38"/>
  <c r="Z432" i="38" s="1"/>
  <c r="N433" i="38"/>
  <c r="Y433" i="38" s="1"/>
  <c r="N434" i="38"/>
  <c r="Y434" i="38" s="1"/>
  <c r="N435" i="38"/>
  <c r="Y435" i="38" s="1"/>
  <c r="N436" i="38"/>
  <c r="Y436" i="38" s="1"/>
  <c r="N437" i="38"/>
  <c r="Y437" i="38" s="1"/>
  <c r="N438" i="38"/>
  <c r="Y438" i="38" s="1"/>
  <c r="O438" i="38"/>
  <c r="Z438" i="38" s="1"/>
  <c r="N439" i="38"/>
  <c r="Y439" i="38" s="1"/>
  <c r="O439" i="38"/>
  <c r="Z439" i="38" s="1"/>
  <c r="N440" i="38"/>
  <c r="Y440" i="38" s="1"/>
  <c r="O440" i="38"/>
  <c r="Z440" i="38" s="1"/>
  <c r="N441" i="38"/>
  <c r="Y441" i="38" s="1"/>
  <c r="O441" i="38"/>
  <c r="Z441" i="38" s="1"/>
  <c r="N442" i="38"/>
  <c r="Y442" i="38" s="1"/>
  <c r="O442" i="38"/>
  <c r="Z442" i="38" s="1"/>
  <c r="N443" i="38"/>
  <c r="Y443" i="38" s="1"/>
  <c r="O443" i="38"/>
  <c r="Z443" i="38" s="1"/>
  <c r="N444" i="38"/>
  <c r="Y444" i="38" s="1"/>
  <c r="O444" i="38"/>
  <c r="Z444" i="38" s="1"/>
  <c r="N445" i="38"/>
  <c r="Y445" i="38" s="1"/>
  <c r="O445" i="38"/>
  <c r="Z445" i="38" s="1"/>
  <c r="N446" i="38"/>
  <c r="Y446" i="38" s="1"/>
  <c r="O446" i="38"/>
  <c r="Z446" i="38" s="1"/>
  <c r="N447" i="38"/>
  <c r="Y447" i="38" s="1"/>
  <c r="O447" i="38"/>
  <c r="Z447" i="38" s="1"/>
  <c r="N448" i="38"/>
  <c r="Y448" i="38" s="1"/>
  <c r="O448" i="38"/>
  <c r="Z448" i="38" s="1"/>
  <c r="N449" i="38"/>
  <c r="Y449" i="38" s="1"/>
  <c r="O449" i="38"/>
  <c r="Z449" i="38" s="1"/>
  <c r="N450" i="38"/>
  <c r="Y450" i="38" s="1"/>
  <c r="O430" i="38"/>
  <c r="Z430" i="38" s="1"/>
  <c r="L443" i="38"/>
  <c r="R443" i="38" s="1"/>
  <c r="AC443" i="38" s="1"/>
  <c r="K430" i="38"/>
  <c r="L430" i="38" s="1"/>
  <c r="N430" i="38" s="1"/>
  <c r="Y430" i="38" s="1"/>
  <c r="L450" i="38"/>
  <c r="W450" i="38" s="1"/>
  <c r="L449" i="38"/>
  <c r="W449" i="38" s="1"/>
  <c r="L448" i="38"/>
  <c r="W448" i="38" s="1"/>
  <c r="L447" i="38"/>
  <c r="W447" i="38" s="1"/>
  <c r="L446" i="38"/>
  <c r="W446" i="38" s="1"/>
  <c r="L445" i="38"/>
  <c r="W445" i="38" s="1"/>
  <c r="L444" i="38"/>
  <c r="W444" i="38" s="1"/>
  <c r="L442" i="38"/>
  <c r="W442" i="38" s="1"/>
  <c r="L441" i="38"/>
  <c r="W441" i="38" s="1"/>
  <c r="L440" i="38"/>
  <c r="W440" i="38" s="1"/>
  <c r="L439" i="38"/>
  <c r="L438" i="38"/>
  <c r="W438" i="38" s="1"/>
  <c r="L437" i="38"/>
  <c r="W437" i="38" s="1"/>
  <c r="L436" i="38"/>
  <c r="L435" i="38"/>
  <c r="W435" i="38" s="1"/>
  <c r="L434" i="38"/>
  <c r="W434" i="38" s="1"/>
  <c r="L433" i="38"/>
  <c r="W433" i="38" s="1"/>
  <c r="L432" i="38"/>
  <c r="W432" i="38" s="1"/>
  <c r="L431" i="38"/>
  <c r="I441" i="38"/>
  <c r="I442" i="38"/>
  <c r="I443" i="38"/>
  <c r="I444" i="38"/>
  <c r="I445" i="38"/>
  <c r="I446" i="38"/>
  <c r="I447" i="38"/>
  <c r="I448" i="38"/>
  <c r="I449" i="38"/>
  <c r="AE450" i="38"/>
  <c r="AD450" i="38"/>
  <c r="AC450" i="38"/>
  <c r="V450" i="38"/>
  <c r="X450" i="38"/>
  <c r="I450" i="38"/>
  <c r="AE440" i="38"/>
  <c r="AD440" i="38"/>
  <c r="AC440" i="38"/>
  <c r="V440" i="38"/>
  <c r="X440" i="38"/>
  <c r="I440" i="38"/>
  <c r="AE439" i="38"/>
  <c r="AD439" i="38"/>
  <c r="AC439" i="38"/>
  <c r="V439" i="38"/>
  <c r="X439" i="38"/>
  <c r="I439" i="38"/>
  <c r="AE438" i="38"/>
  <c r="AD438" i="38"/>
  <c r="AC438" i="38"/>
  <c r="V438" i="38"/>
  <c r="X438" i="38"/>
  <c r="I438" i="38"/>
  <c r="AE437" i="38"/>
  <c r="AD437" i="38"/>
  <c r="AC437" i="38"/>
  <c r="V437" i="38"/>
  <c r="X437" i="38"/>
  <c r="I437" i="38"/>
  <c r="AE436" i="38"/>
  <c r="AD436" i="38"/>
  <c r="AC436" i="38"/>
  <c r="X436" i="38"/>
  <c r="V436" i="38"/>
  <c r="I436" i="38"/>
  <c r="AE435" i="38"/>
  <c r="AD435" i="38"/>
  <c r="AC435" i="38"/>
  <c r="V435" i="38"/>
  <c r="X435" i="38"/>
  <c r="I435" i="38"/>
  <c r="AE434" i="38"/>
  <c r="AD434" i="38"/>
  <c r="AC434" i="38"/>
  <c r="V434" i="38"/>
  <c r="X434" i="38"/>
  <c r="I434" i="38"/>
  <c r="AE433" i="38"/>
  <c r="AD433" i="38"/>
  <c r="AC433" i="38"/>
  <c r="V433" i="38"/>
  <c r="X433" i="38"/>
  <c r="I433" i="38"/>
  <c r="AE432" i="38"/>
  <c r="AD432" i="38"/>
  <c r="AC432" i="38"/>
  <c r="V432" i="38"/>
  <c r="X432" i="38"/>
  <c r="I432" i="38"/>
  <c r="AE431" i="38"/>
  <c r="AD431" i="38"/>
  <c r="AC431" i="38"/>
  <c r="V431" i="38"/>
  <c r="X431" i="38"/>
  <c r="I431" i="38"/>
  <c r="AE430" i="38"/>
  <c r="AD430" i="38"/>
  <c r="AC430" i="38"/>
  <c r="X430" i="38"/>
  <c r="I430" i="38"/>
  <c r="O77" i="53"/>
  <c r="Q447" i="38" s="1"/>
  <c r="AB447" i="38" s="1"/>
  <c r="N70" i="53"/>
  <c r="P447" i="38" s="1"/>
  <c r="AA447" i="38" s="1"/>
  <c r="O78" i="53"/>
  <c r="Q448" i="38" s="1"/>
  <c r="AB448" i="38" s="1"/>
  <c r="D75" i="53"/>
  <c r="D76" i="53"/>
  <c r="D77" i="53"/>
  <c r="D78" i="53"/>
  <c r="D79" i="53"/>
  <c r="D74" i="53"/>
  <c r="O64" i="53"/>
  <c r="Q432" i="38" s="1"/>
  <c r="AB432" i="38" s="1"/>
  <c r="N32" i="53"/>
  <c r="P438" i="38" s="1"/>
  <c r="AA438" i="38" s="1"/>
  <c r="N44" i="53"/>
  <c r="P433" i="38" s="1"/>
  <c r="AA433" i="38" s="1"/>
  <c r="O62" i="53"/>
  <c r="Q439" i="38" s="1"/>
  <c r="O61" i="53"/>
  <c r="Q438" i="38" s="1"/>
  <c r="AB438" i="38" s="1"/>
  <c r="M57" i="53"/>
  <c r="O49" i="53"/>
  <c r="Q442" i="38" s="1"/>
  <c r="AB442" i="38" s="1"/>
  <c r="N41" i="53"/>
  <c r="P431" i="38" s="1"/>
  <c r="AA431" i="38" s="1"/>
  <c r="M55" i="53"/>
  <c r="O50" i="53"/>
  <c r="M59" i="53"/>
  <c r="N20" i="53"/>
  <c r="P442" i="38" s="1"/>
  <c r="AA442" i="38" s="1"/>
  <c r="M28" i="53"/>
  <c r="O436" i="38" s="1"/>
  <c r="Z436" i="38" s="1"/>
  <c r="N33" i="53"/>
  <c r="P439" i="38" s="1"/>
  <c r="AA439" i="38" s="1"/>
  <c r="O21" i="53"/>
  <c r="M15" i="53"/>
  <c r="O433" i="38" s="1"/>
  <c r="Z433" i="38" s="1"/>
  <c r="M12" i="53"/>
  <c r="O431" i="38" s="1"/>
  <c r="Z431" i="38" s="1"/>
  <c r="M26" i="53"/>
  <c r="N16" i="53"/>
  <c r="N18" i="53"/>
  <c r="M66" i="53"/>
  <c r="O450" i="38" s="1"/>
  <c r="Z450" i="38" s="1"/>
  <c r="N71" i="53"/>
  <c r="P448" i="38" s="1"/>
  <c r="AA448" i="38" s="1"/>
  <c r="N72" i="53"/>
  <c r="P449" i="38" s="1"/>
  <c r="O79" i="53"/>
  <c r="Q449" i="38" s="1"/>
  <c r="AB449" i="38" s="1"/>
  <c r="L9" i="53"/>
  <c r="AF433" i="38" l="1"/>
  <c r="AF450" i="38"/>
  <c r="AF447" i="38"/>
  <c r="AF432" i="38"/>
  <c r="AF440" i="38"/>
  <c r="AF436" i="38"/>
  <c r="AF438" i="38"/>
  <c r="AF448" i="38"/>
  <c r="AF430" i="38"/>
  <c r="AF442" i="38"/>
  <c r="W443" i="38"/>
  <c r="V430" i="38"/>
  <c r="V429" i="38" s="1"/>
  <c r="I429" i="38"/>
  <c r="Q441" i="38"/>
  <c r="AB441" i="38" s="1"/>
  <c r="AH449" i="38"/>
  <c r="AH439" i="38"/>
  <c r="AH445" i="38"/>
  <c r="AH431" i="38"/>
  <c r="M29" i="53"/>
  <c r="M58" i="53"/>
  <c r="M30" i="53"/>
  <c r="O435" i="38" s="1"/>
  <c r="Z435" i="38" s="1"/>
  <c r="AB431" i="38"/>
  <c r="AF431" i="38" s="1"/>
  <c r="AB439" i="38"/>
  <c r="AF439" i="38" s="1"/>
  <c r="AI442" i="38"/>
  <c r="AI448" i="38"/>
  <c r="AI447" i="38"/>
  <c r="AH446" i="38"/>
  <c r="AA445" i="38"/>
  <c r="AI445" i="38" s="1"/>
  <c r="AH447" i="38"/>
  <c r="AA446" i="38"/>
  <c r="AI446" i="38" s="1"/>
  <c r="AH448" i="38"/>
  <c r="AH442" i="38"/>
  <c r="AA441" i="38"/>
  <c r="AA449" i="38"/>
  <c r="AI449" i="38" s="1"/>
  <c r="AH443" i="38"/>
  <c r="AB443" i="38"/>
  <c r="AF443" i="38" s="1"/>
  <c r="AD429" i="38"/>
  <c r="L37" i="72" s="1"/>
  <c r="AI438" i="38"/>
  <c r="AC429" i="38"/>
  <c r="K37" i="72" s="1"/>
  <c r="AH438" i="38"/>
  <c r="AH433" i="38"/>
  <c r="AH450" i="38"/>
  <c r="AE429" i="38"/>
  <c r="M37" i="72" s="1"/>
  <c r="AH432" i="38"/>
  <c r="AH436" i="38"/>
  <c r="AH440" i="38"/>
  <c r="AH430" i="38"/>
  <c r="W430" i="38"/>
  <c r="X429" i="38"/>
  <c r="F37" i="72" s="1"/>
  <c r="AI432" i="38"/>
  <c r="AI433" i="38"/>
  <c r="AI440" i="38"/>
  <c r="AI450" i="38"/>
  <c r="Y429" i="38"/>
  <c r="G37" i="72" s="1"/>
  <c r="W436" i="38"/>
  <c r="AI436" i="38" s="1"/>
  <c r="W431" i="38"/>
  <c r="W439" i="38"/>
  <c r="N45" i="53"/>
  <c r="P434" i="38" s="1"/>
  <c r="AA434" i="38" s="1"/>
  <c r="N17" i="53"/>
  <c r="N31" i="53"/>
  <c r="N46" i="53"/>
  <c r="M60" i="53"/>
  <c r="O437" i="38" s="1"/>
  <c r="Z437" i="38" s="1"/>
  <c r="N47" i="53"/>
  <c r="N67" i="53"/>
  <c r="P444" i="38" s="1"/>
  <c r="AA444" i="38" s="1"/>
  <c r="AI444" i="38" s="1"/>
  <c r="AF441" i="38" l="1"/>
  <c r="AF446" i="38"/>
  <c r="AF444" i="38"/>
  <c r="AF445" i="38"/>
  <c r="AF449" i="38"/>
  <c r="AI443" i="38"/>
  <c r="AH444" i="38"/>
  <c r="AI439" i="38"/>
  <c r="AH441" i="38"/>
  <c r="AI431" i="38"/>
  <c r="AI441" i="38"/>
  <c r="P437" i="38"/>
  <c r="AA437" i="38" s="1"/>
  <c r="AI437" i="38" s="1"/>
  <c r="O434" i="38"/>
  <c r="P435" i="38"/>
  <c r="AA435" i="38" s="1"/>
  <c r="AI435" i="38" s="1"/>
  <c r="AB429" i="38"/>
  <c r="J37" i="72" s="1"/>
  <c r="AI430" i="38"/>
  <c r="W429" i="38"/>
  <c r="AF435" i="38" l="1"/>
  <c r="AF437" i="38"/>
  <c r="AA429" i="38"/>
  <c r="I37" i="72" s="1"/>
  <c r="AH437" i="38"/>
  <c r="AH435" i="38"/>
  <c r="Z434" i="38"/>
  <c r="AF434" i="38" s="1"/>
  <c r="AH434" i="38"/>
  <c r="AF429" i="38" l="1"/>
  <c r="AI434" i="38"/>
  <c r="Z429" i="38"/>
  <c r="H37" i="72" s="1"/>
  <c r="N37" i="72" s="1"/>
  <c r="N64" i="52" l="1"/>
  <c r="M28" i="52"/>
  <c r="N32" i="52"/>
  <c r="N62" i="52"/>
  <c r="M66" i="52"/>
  <c r="N406" i="38" s="1"/>
  <c r="Y406" i="38" s="1"/>
  <c r="N387" i="38"/>
  <c r="Y387" i="38" s="1"/>
  <c r="O387" i="38"/>
  <c r="Z387" i="38" s="1"/>
  <c r="P387" i="38"/>
  <c r="AA387" i="38" s="1"/>
  <c r="O388" i="38"/>
  <c r="Z388" i="38" s="1"/>
  <c r="P388" i="38"/>
  <c r="AA388" i="38" s="1"/>
  <c r="N389" i="38"/>
  <c r="Y389" i="38" s="1"/>
  <c r="O389" i="38"/>
  <c r="P389" i="38"/>
  <c r="AA389" i="38" s="1"/>
  <c r="O390" i="38"/>
  <c r="Z390" i="38" s="1"/>
  <c r="P390" i="38"/>
  <c r="AA390" i="38" s="1"/>
  <c r="O391" i="38"/>
  <c r="Z391" i="38" s="1"/>
  <c r="P391" i="38"/>
  <c r="AA391" i="38" s="1"/>
  <c r="P392" i="38"/>
  <c r="AA392" i="38" s="1"/>
  <c r="O393" i="38"/>
  <c r="Z393" i="38" s="1"/>
  <c r="P393" i="38"/>
  <c r="P394" i="38"/>
  <c r="AA394" i="38" s="1"/>
  <c r="N395" i="38"/>
  <c r="P395" i="38"/>
  <c r="AA395" i="38" s="1"/>
  <c r="N396" i="38"/>
  <c r="P396" i="38"/>
  <c r="AA396" i="38" s="1"/>
  <c r="N397" i="38"/>
  <c r="Y397" i="38" s="1"/>
  <c r="O397" i="38"/>
  <c r="Z397" i="38" s="1"/>
  <c r="N398" i="38"/>
  <c r="Y398" i="38" s="1"/>
  <c r="P398" i="38"/>
  <c r="N399" i="38"/>
  <c r="Y399" i="38" s="1"/>
  <c r="O399" i="38"/>
  <c r="Z399" i="38" s="1"/>
  <c r="N400" i="38"/>
  <c r="Y400" i="38" s="1"/>
  <c r="O400" i="38"/>
  <c r="Z400" i="38" s="1"/>
  <c r="N401" i="38"/>
  <c r="Y401" i="38" s="1"/>
  <c r="O401" i="38"/>
  <c r="Z401" i="38" s="1"/>
  <c r="P401" i="38"/>
  <c r="AA401" i="38" s="1"/>
  <c r="N402" i="38"/>
  <c r="Y402" i="38" s="1"/>
  <c r="P402" i="38"/>
  <c r="AA402" i="38" s="1"/>
  <c r="P403" i="38"/>
  <c r="AA403" i="38" s="1"/>
  <c r="N404" i="38"/>
  <c r="Y404" i="38" s="1"/>
  <c r="P404" i="38"/>
  <c r="AA404" i="38" s="1"/>
  <c r="N405" i="38"/>
  <c r="Y405" i="38" s="1"/>
  <c r="P405" i="38"/>
  <c r="AA405" i="38" s="1"/>
  <c r="O406" i="38"/>
  <c r="Z406" i="38" s="1"/>
  <c r="P406" i="38"/>
  <c r="AA406" i="38" s="1"/>
  <c r="M388" i="38"/>
  <c r="X388" i="38" s="1"/>
  <c r="M389" i="38"/>
  <c r="X389" i="38" s="1"/>
  <c r="M390" i="38"/>
  <c r="X390" i="38" s="1"/>
  <c r="M391" i="38"/>
  <c r="X391" i="38" s="1"/>
  <c r="M392" i="38"/>
  <c r="X392" i="38" s="1"/>
  <c r="M393" i="38"/>
  <c r="X393" i="38" s="1"/>
  <c r="M394" i="38"/>
  <c r="X394" i="38" s="1"/>
  <c r="M395" i="38"/>
  <c r="X395" i="38" s="1"/>
  <c r="M396" i="38"/>
  <c r="X396" i="38" s="1"/>
  <c r="M397" i="38"/>
  <c r="X397" i="38" s="1"/>
  <c r="M398" i="38"/>
  <c r="X398" i="38" s="1"/>
  <c r="M399" i="38"/>
  <c r="X399" i="38" s="1"/>
  <c r="M400" i="38"/>
  <c r="X400" i="38" s="1"/>
  <c r="M401" i="38"/>
  <c r="X401" i="38" s="1"/>
  <c r="M402" i="38"/>
  <c r="M403" i="38"/>
  <c r="X403" i="38" s="1"/>
  <c r="M404" i="38"/>
  <c r="X404" i="38" s="1"/>
  <c r="M405" i="38"/>
  <c r="X405" i="38" s="1"/>
  <c r="M406" i="38"/>
  <c r="X406" i="38" s="1"/>
  <c r="D75" i="52"/>
  <c r="D76" i="52"/>
  <c r="N76" i="52" s="1"/>
  <c r="D77" i="52"/>
  <c r="D78" i="52"/>
  <c r="N78" i="52" s="1"/>
  <c r="D79" i="52"/>
  <c r="N79" i="52" s="1"/>
  <c r="D74" i="52"/>
  <c r="O74" i="52" s="1"/>
  <c r="O67" i="52"/>
  <c r="N69" i="52"/>
  <c r="M70" i="52"/>
  <c r="N70" i="52" s="1"/>
  <c r="N71" i="52"/>
  <c r="N72" i="52"/>
  <c r="O405" i="38" s="1"/>
  <c r="Z405" i="38" s="1"/>
  <c r="O50" i="52"/>
  <c r="M42" i="52"/>
  <c r="M55" i="52"/>
  <c r="M45" i="52"/>
  <c r="N61" i="52"/>
  <c r="M57" i="52"/>
  <c r="N49" i="52"/>
  <c r="M26" i="52"/>
  <c r="M16" i="52"/>
  <c r="N33" i="52"/>
  <c r="N20" i="52"/>
  <c r="L9" i="52"/>
  <c r="M387" i="38" s="1"/>
  <c r="X387" i="38" s="1"/>
  <c r="L399" i="38"/>
  <c r="P399" i="38" s="1"/>
  <c r="AA399" i="38" s="1"/>
  <c r="V387" i="38"/>
  <c r="L406" i="38"/>
  <c r="W406" i="38" s="1"/>
  <c r="L405" i="38"/>
  <c r="W405" i="38" s="1"/>
  <c r="L404" i="38"/>
  <c r="W404" i="38" s="1"/>
  <c r="L403" i="38"/>
  <c r="W403" i="38" s="1"/>
  <c r="L402" i="38"/>
  <c r="W402" i="38" s="1"/>
  <c r="L401" i="38"/>
  <c r="W401" i="38" s="1"/>
  <c r="L400" i="38"/>
  <c r="L398" i="38"/>
  <c r="W398" i="38" s="1"/>
  <c r="L397" i="38"/>
  <c r="W397" i="38" s="1"/>
  <c r="L396" i="38"/>
  <c r="W396" i="38" s="1"/>
  <c r="L395" i="38"/>
  <c r="W395" i="38" s="1"/>
  <c r="L394" i="38"/>
  <c r="W394" i="38" s="1"/>
  <c r="L393" i="38"/>
  <c r="W393" i="38" s="1"/>
  <c r="L392" i="38"/>
  <c r="L391" i="38"/>
  <c r="W391" i="38" s="1"/>
  <c r="L390" i="38"/>
  <c r="W390" i="38" s="1"/>
  <c r="L389" i="38"/>
  <c r="W389" i="38" s="1"/>
  <c r="L388" i="38"/>
  <c r="W388" i="38" s="1"/>
  <c r="AE406" i="38"/>
  <c r="AD406" i="38"/>
  <c r="AC406" i="38"/>
  <c r="AB406" i="38"/>
  <c r="V406" i="38"/>
  <c r="AE405" i="38"/>
  <c r="AD405" i="38"/>
  <c r="AC405" i="38"/>
  <c r="AB405" i="38"/>
  <c r="V405" i="38"/>
  <c r="AE404" i="38"/>
  <c r="AD404" i="38"/>
  <c r="AC404" i="38"/>
  <c r="AB404" i="38"/>
  <c r="V404" i="38"/>
  <c r="AE403" i="38"/>
  <c r="AD403" i="38"/>
  <c r="AC403" i="38"/>
  <c r="AB403" i="38"/>
  <c r="V403" i="38"/>
  <c r="AE402" i="38"/>
  <c r="AD402" i="38"/>
  <c r="AC402" i="38"/>
  <c r="AB402" i="38"/>
  <c r="V402" i="38"/>
  <c r="AE401" i="38"/>
  <c r="AD401" i="38"/>
  <c r="AC401" i="38"/>
  <c r="AB401" i="38"/>
  <c r="V401" i="38"/>
  <c r="AE400" i="38"/>
  <c r="AD400" i="38"/>
  <c r="AC400" i="38"/>
  <c r="AB400" i="38"/>
  <c r="V400" i="38"/>
  <c r="AE399" i="38"/>
  <c r="AD399" i="38"/>
  <c r="AC399" i="38"/>
  <c r="AB399" i="38"/>
  <c r="AE398" i="38"/>
  <c r="AD398" i="38"/>
  <c r="AC398" i="38"/>
  <c r="AB398" i="38"/>
  <c r="V398" i="38"/>
  <c r="AE397" i="38"/>
  <c r="AD397" i="38"/>
  <c r="AC397" i="38"/>
  <c r="AB397" i="38"/>
  <c r="V397" i="38"/>
  <c r="AE396" i="38"/>
  <c r="AD396" i="38"/>
  <c r="AC396" i="38"/>
  <c r="AB396" i="38"/>
  <c r="V396" i="38"/>
  <c r="AE395" i="38"/>
  <c r="AD395" i="38"/>
  <c r="AC395" i="38"/>
  <c r="AB395" i="38"/>
  <c r="V395" i="38"/>
  <c r="AE394" i="38"/>
  <c r="AD394" i="38"/>
  <c r="AC394" i="38"/>
  <c r="AB394" i="38"/>
  <c r="V394" i="38"/>
  <c r="AE393" i="38"/>
  <c r="AD393" i="38"/>
  <c r="AC393" i="38"/>
  <c r="AB393" i="38"/>
  <c r="V393" i="38"/>
  <c r="AE392" i="38"/>
  <c r="AD392" i="38"/>
  <c r="AC392" i="38"/>
  <c r="AB392" i="38"/>
  <c r="V392" i="38"/>
  <c r="AE391" i="38"/>
  <c r="AD391" i="38"/>
  <c r="AC391" i="38"/>
  <c r="AB391" i="38"/>
  <c r="V391" i="38"/>
  <c r="AE390" i="38"/>
  <c r="AD390" i="38"/>
  <c r="AC390" i="38"/>
  <c r="AB390" i="38"/>
  <c r="V390" i="38"/>
  <c r="AE389" i="38"/>
  <c r="AD389" i="38"/>
  <c r="AC389" i="38"/>
  <c r="AB389" i="38"/>
  <c r="V389" i="38"/>
  <c r="AE388" i="38"/>
  <c r="AD388" i="38"/>
  <c r="AC388" i="38"/>
  <c r="AB388" i="38"/>
  <c r="V388" i="38"/>
  <c r="AE387" i="38"/>
  <c r="AD387" i="38"/>
  <c r="AC387" i="38"/>
  <c r="AB387" i="38"/>
  <c r="I406" i="38"/>
  <c r="I405" i="38"/>
  <c r="I404" i="38"/>
  <c r="I403" i="38"/>
  <c r="I402" i="38"/>
  <c r="I401" i="38"/>
  <c r="I400" i="38"/>
  <c r="I399" i="38"/>
  <c r="I398" i="38"/>
  <c r="I397" i="38"/>
  <c r="I396" i="38"/>
  <c r="I395" i="38"/>
  <c r="I394" i="38"/>
  <c r="I393" i="38"/>
  <c r="I392" i="38"/>
  <c r="I391" i="38"/>
  <c r="I390" i="38"/>
  <c r="I389" i="38"/>
  <c r="I388" i="38"/>
  <c r="I387" i="38"/>
  <c r="AF405" i="38" l="1"/>
  <c r="AF387" i="38"/>
  <c r="AF406" i="38"/>
  <c r="AF401" i="38"/>
  <c r="AF399" i="38"/>
  <c r="V399" i="38"/>
  <c r="V386" i="38" s="1"/>
  <c r="AB386" i="38"/>
  <c r="J35" i="72" s="1"/>
  <c r="AC386" i="38"/>
  <c r="K35" i="72" s="1"/>
  <c r="AD386" i="38"/>
  <c r="L35" i="72" s="1"/>
  <c r="AE386" i="38"/>
  <c r="M35" i="72" s="1"/>
  <c r="I386" i="38"/>
  <c r="M29" i="52"/>
  <c r="M59" i="52"/>
  <c r="M30" i="52"/>
  <c r="N47" i="52"/>
  <c r="M31" i="52"/>
  <c r="O398" i="38"/>
  <c r="Z398" i="38" s="1"/>
  <c r="N48" i="52"/>
  <c r="N18" i="52"/>
  <c r="O21" i="52"/>
  <c r="P397" i="38" s="1"/>
  <c r="AA397" i="38" s="1"/>
  <c r="AI397" i="38" s="1"/>
  <c r="O396" i="38"/>
  <c r="Z396" i="38" s="1"/>
  <c r="M60" i="52"/>
  <c r="N19" i="52"/>
  <c r="M17" i="52"/>
  <c r="M58" i="52"/>
  <c r="M46" i="52"/>
  <c r="N390" i="38"/>
  <c r="Y390" i="38" s="1"/>
  <c r="AI390" i="38" s="1"/>
  <c r="O395" i="38"/>
  <c r="Z395" i="38" s="1"/>
  <c r="N393" i="38"/>
  <c r="Y393" i="38" s="1"/>
  <c r="O404" i="38"/>
  <c r="Z404" i="38" s="1"/>
  <c r="AI404" i="38" s="1"/>
  <c r="N388" i="38"/>
  <c r="AH388" i="38" s="1"/>
  <c r="O402" i="38"/>
  <c r="Z402" i="38" s="1"/>
  <c r="P400" i="38"/>
  <c r="AA400" i="38" s="1"/>
  <c r="AF400" i="38" s="1"/>
  <c r="M77" i="52"/>
  <c r="N77" i="52" s="1"/>
  <c r="O403" i="38" s="1"/>
  <c r="Z403" i="38" s="1"/>
  <c r="AH406" i="38"/>
  <c r="AH401" i="38"/>
  <c r="AA393" i="38"/>
  <c r="AA398" i="38"/>
  <c r="Y396" i="38"/>
  <c r="AH405" i="38"/>
  <c r="AH389" i="38"/>
  <c r="Z389" i="38"/>
  <c r="AF389" i="38" s="1"/>
  <c r="AI406" i="38"/>
  <c r="AH399" i="38"/>
  <c r="AI405" i="38"/>
  <c r="Y395" i="38"/>
  <c r="X402" i="38"/>
  <c r="AI401" i="38"/>
  <c r="L387" i="38"/>
  <c r="W399" i="38"/>
  <c r="AI399" i="38" s="1"/>
  <c r="W392" i="38"/>
  <c r="W400" i="38"/>
  <c r="AF393" i="38" l="1"/>
  <c r="AF396" i="38"/>
  <c r="AF398" i="38"/>
  <c r="AF395" i="38"/>
  <c r="AF404" i="38"/>
  <c r="AF397" i="38"/>
  <c r="AF402" i="38"/>
  <c r="AF390" i="38"/>
  <c r="O392" i="38"/>
  <c r="Z392" i="38" s="1"/>
  <c r="N392" i="38"/>
  <c r="Y392" i="38" s="1"/>
  <c r="AH398" i="38"/>
  <c r="N394" i="38"/>
  <c r="Y394" i="38" s="1"/>
  <c r="AI396" i="38"/>
  <c r="AI398" i="38"/>
  <c r="O394" i="38"/>
  <c r="Z394" i="38" s="1"/>
  <c r="AH396" i="38"/>
  <c r="AH390" i="38"/>
  <c r="N391" i="38"/>
  <c r="Y391" i="38" s="1"/>
  <c r="AI393" i="38"/>
  <c r="AH393" i="38"/>
  <c r="AH395" i="38"/>
  <c r="AH404" i="38"/>
  <c r="AI402" i="38"/>
  <c r="AH397" i="38"/>
  <c r="AH402" i="38"/>
  <c r="Y388" i="38"/>
  <c r="AH400" i="38"/>
  <c r="N403" i="38"/>
  <c r="AH403" i="38" s="1"/>
  <c r="X386" i="38"/>
  <c r="F35" i="72" s="1"/>
  <c r="AI400" i="38"/>
  <c r="AA386" i="38"/>
  <c r="I35" i="72" s="1"/>
  <c r="AI389" i="38"/>
  <c r="AI395" i="38"/>
  <c r="AH387" i="38"/>
  <c r="W387" i="38"/>
  <c r="AI387" i="38" s="1"/>
  <c r="AF392" i="38" l="1"/>
  <c r="AI388" i="38"/>
  <c r="AF388" i="38"/>
  <c r="AI391" i="38"/>
  <c r="AF391" i="38"/>
  <c r="AF394" i="38"/>
  <c r="AI392" i="38"/>
  <c r="Z386" i="38"/>
  <c r="H35" i="72" s="1"/>
  <c r="AH392" i="38"/>
  <c r="AI394" i="38"/>
  <c r="AH391" i="38"/>
  <c r="AH394" i="38"/>
  <c r="Y403" i="38"/>
  <c r="W386" i="38"/>
  <c r="AI403" i="38" l="1"/>
  <c r="AF403" i="38"/>
  <c r="AF386" i="38" s="1"/>
  <c r="Y386" i="38"/>
  <c r="G35" i="72" s="1"/>
  <c r="N35" i="72" s="1"/>
  <c r="N23" i="38" l="1"/>
  <c r="Y23" i="38" s="1"/>
  <c r="X21" i="38"/>
  <c r="K22" i="38"/>
  <c r="V22" i="38" s="1"/>
  <c r="L21" i="38"/>
  <c r="L18" i="38"/>
  <c r="W18" i="38" s="1"/>
  <c r="V13" i="38"/>
  <c r="V17" i="38"/>
  <c r="Y13" i="38"/>
  <c r="Z13" i="38"/>
  <c r="AA13" i="38"/>
  <c r="AB13" i="38"/>
  <c r="AC13" i="38"/>
  <c r="AD13" i="38"/>
  <c r="AE13" i="38"/>
  <c r="Y14" i="38"/>
  <c r="Z14" i="38"/>
  <c r="AA14" i="38"/>
  <c r="AB14" i="38"/>
  <c r="AC14" i="38"/>
  <c r="AD14" i="38"/>
  <c r="AE14" i="38"/>
  <c r="Y15" i="38"/>
  <c r="Z15" i="38"/>
  <c r="AA15" i="38"/>
  <c r="AB15" i="38"/>
  <c r="AC15" i="38"/>
  <c r="AD15" i="38"/>
  <c r="AE15" i="38"/>
  <c r="Y16" i="38"/>
  <c r="Z16" i="38"/>
  <c r="AA16" i="38"/>
  <c r="AB16" i="38"/>
  <c r="AC16" i="38"/>
  <c r="AD16" i="38"/>
  <c r="AE16" i="38"/>
  <c r="Y17" i="38"/>
  <c r="Z17" i="38"/>
  <c r="AA17" i="38"/>
  <c r="AB17" i="38"/>
  <c r="AC17" i="38"/>
  <c r="AD17" i="38"/>
  <c r="AE17" i="38"/>
  <c r="Y18" i="38"/>
  <c r="Z18" i="38"/>
  <c r="AA18" i="38"/>
  <c r="AB18" i="38"/>
  <c r="AC18" i="38"/>
  <c r="AD18" i="38"/>
  <c r="AE18" i="38"/>
  <c r="Y19" i="38"/>
  <c r="Z19" i="38"/>
  <c r="AA19" i="38"/>
  <c r="AB19" i="38"/>
  <c r="AC19" i="38"/>
  <c r="AD19" i="38"/>
  <c r="AE19" i="38"/>
  <c r="X20" i="38"/>
  <c r="Z20" i="38"/>
  <c r="AA20" i="38"/>
  <c r="AB20" i="38"/>
  <c r="AC20" i="38"/>
  <c r="AD20" i="38"/>
  <c r="AE20" i="38"/>
  <c r="Z21" i="38"/>
  <c r="AA21" i="38"/>
  <c r="AB21" i="38"/>
  <c r="AC21" i="38"/>
  <c r="AD21" i="38"/>
  <c r="AE21" i="38"/>
  <c r="X22" i="38"/>
  <c r="Y22" i="38"/>
  <c r="Z22" i="38"/>
  <c r="AA22" i="38"/>
  <c r="AB22" i="38"/>
  <c r="AC22" i="38"/>
  <c r="AD22" i="38"/>
  <c r="AE22" i="38"/>
  <c r="X23" i="38"/>
  <c r="Z23" i="38"/>
  <c r="AA23" i="38"/>
  <c r="AB23" i="38"/>
  <c r="AC23" i="38"/>
  <c r="AD23" i="38"/>
  <c r="AE23" i="38"/>
  <c r="V23" i="38"/>
  <c r="V20" i="38"/>
  <c r="V19" i="38"/>
  <c r="V16" i="38"/>
  <c r="V15" i="38"/>
  <c r="V14" i="38"/>
  <c r="L23" i="38"/>
  <c r="W23" i="38" s="1"/>
  <c r="L20" i="38"/>
  <c r="N20" i="38" s="1"/>
  <c r="Y20" i="38" s="1"/>
  <c r="L19" i="38"/>
  <c r="M19" i="38" s="1"/>
  <c r="AH19" i="38" s="1"/>
  <c r="L16" i="38"/>
  <c r="W16" i="38" s="1"/>
  <c r="L15" i="38"/>
  <c r="W15" i="38" s="1"/>
  <c r="L14" i="38"/>
  <c r="M14" i="38" s="1"/>
  <c r="X14" i="38" s="1"/>
  <c r="I23" i="38"/>
  <c r="I22" i="38"/>
  <c r="I21" i="38"/>
  <c r="I20" i="38"/>
  <c r="I19" i="38"/>
  <c r="I18" i="38"/>
  <c r="I17" i="38"/>
  <c r="I16" i="38"/>
  <c r="I15" i="38"/>
  <c r="I14" i="38"/>
  <c r="I13" i="38"/>
  <c r="AF23" i="38" l="1"/>
  <c r="AF22" i="38"/>
  <c r="AF17" i="38"/>
  <c r="AF20" i="38"/>
  <c r="AF14" i="38"/>
  <c r="L13" i="38"/>
  <c r="W13" i="38" s="1"/>
  <c r="V21" i="38"/>
  <c r="I12" i="38"/>
  <c r="AH17" i="38"/>
  <c r="V18" i="38"/>
  <c r="W19" i="38"/>
  <c r="W21" i="38"/>
  <c r="N21" i="38"/>
  <c r="Y21" i="38" s="1"/>
  <c r="Y12" i="38" s="1"/>
  <c r="G7" i="72" s="1"/>
  <c r="W20" i="38"/>
  <c r="AI20" i="38" s="1"/>
  <c r="AC12" i="38"/>
  <c r="K7" i="72" s="1"/>
  <c r="AA12" i="38"/>
  <c r="I7" i="72" s="1"/>
  <c r="AI23" i="38"/>
  <c r="AE12" i="38"/>
  <c r="M7" i="72" s="1"/>
  <c r="L22" i="38"/>
  <c r="AB12" i="38"/>
  <c r="J7" i="72" s="1"/>
  <c r="Z12" i="38"/>
  <c r="H7" i="72" s="1"/>
  <c r="M16" i="38"/>
  <c r="X16" i="38" s="1"/>
  <c r="M15" i="38"/>
  <c r="AH15" i="38" s="1"/>
  <c r="AD12" i="38"/>
  <c r="L7" i="72" s="1"/>
  <c r="M18" i="38"/>
  <c r="X18" i="38" s="1"/>
  <c r="AH20" i="38"/>
  <c r="AH23" i="38"/>
  <c r="X19" i="38"/>
  <c r="AF19" i="38" s="1"/>
  <c r="AH14" i="38"/>
  <c r="W14" i="38"/>
  <c r="AI14" i="38" s="1"/>
  <c r="AF21" i="38" l="1"/>
  <c r="AI16" i="38"/>
  <c r="AF16" i="38"/>
  <c r="AI18" i="38"/>
  <c r="AF18" i="38"/>
  <c r="W17" i="38"/>
  <c r="AI17" i="38" s="1"/>
  <c r="M13" i="38"/>
  <c r="X13" i="38" s="1"/>
  <c r="V12" i="38"/>
  <c r="AH21" i="38"/>
  <c r="AI21" i="38"/>
  <c r="X15" i="38"/>
  <c r="AI19" i="38"/>
  <c r="AH18" i="38"/>
  <c r="AH22" i="38"/>
  <c r="W22" i="38"/>
  <c r="AI22" i="38" s="1"/>
  <c r="AH16" i="38"/>
  <c r="AI13" i="38" l="1"/>
  <c r="AF13" i="38"/>
  <c r="AI15" i="38"/>
  <c r="AF15" i="38"/>
  <c r="AH13" i="38"/>
  <c r="X12" i="38"/>
  <c r="F7" i="72" s="1"/>
  <c r="N7" i="72" s="1"/>
  <c r="W12" i="38"/>
  <c r="AF12" i="38" l="1"/>
  <c r="AE11" i="38"/>
  <c r="AD11" i="38"/>
  <c r="AB11" i="38"/>
  <c r="AA11" i="38"/>
  <c r="Z11" i="38"/>
  <c r="Y11" i="38"/>
  <c r="X11" i="38"/>
  <c r="V11" i="38"/>
  <c r="AE10" i="38"/>
  <c r="AD10" i="38"/>
  <c r="AB10" i="38"/>
  <c r="AA10" i="38"/>
  <c r="Z10" i="38"/>
  <c r="Y10" i="38"/>
  <c r="X10" i="38"/>
  <c r="V10" i="38"/>
  <c r="AE9" i="38"/>
  <c r="AD9" i="38"/>
  <c r="AC9" i="38"/>
  <c r="AB9" i="38"/>
  <c r="AA9" i="38"/>
  <c r="Z9" i="38"/>
  <c r="Y9" i="38"/>
  <c r="V9" i="38"/>
  <c r="AE8" i="38"/>
  <c r="AD8" i="38"/>
  <c r="AC8" i="38"/>
  <c r="AB8" i="38"/>
  <c r="AA8" i="38"/>
  <c r="Z8" i="38"/>
  <c r="Y8" i="38"/>
  <c r="V8" i="38"/>
  <c r="V7" i="38" l="1"/>
  <c r="L9" i="38"/>
  <c r="L8" i="38"/>
  <c r="W8" i="38" s="1"/>
  <c r="L11" i="38"/>
  <c r="L10" i="38"/>
  <c r="Y7" i="38"/>
  <c r="G6" i="72" s="1"/>
  <c r="Z7" i="38"/>
  <c r="H6" i="72" s="1"/>
  <c r="AA7" i="38"/>
  <c r="I6" i="72" s="1"/>
  <c r="AB7" i="38"/>
  <c r="J6" i="72" s="1"/>
  <c r="AD7" i="38"/>
  <c r="L6" i="72" s="1"/>
  <c r="AE7" i="38"/>
  <c r="M6" i="72" s="1"/>
  <c r="I11" i="38"/>
  <c r="I10" i="38"/>
  <c r="I9" i="38"/>
  <c r="I8" i="38"/>
  <c r="I7" i="38" l="1"/>
  <c r="W11" i="38"/>
  <c r="R11" i="38"/>
  <c r="W9" i="38"/>
  <c r="R10" i="38"/>
  <c r="AC10" i="38" s="1"/>
  <c r="AF10" i="38" s="1"/>
  <c r="W10" i="38"/>
  <c r="M8" i="38"/>
  <c r="X8" i="38" s="1"/>
  <c r="AF8" i="38" s="1"/>
  <c r="M9" i="38"/>
  <c r="X9" i="38" s="1"/>
  <c r="AF9" i="38" s="1"/>
  <c r="AI10" i="38" l="1"/>
  <c r="AI9" i="38"/>
  <c r="AH9" i="38"/>
  <c r="AH8" i="38"/>
  <c r="W7" i="38"/>
  <c r="AH10" i="38"/>
  <c r="AC11" i="38"/>
  <c r="AH11" i="38"/>
  <c r="X7" i="38"/>
  <c r="F6" i="72" s="1"/>
  <c r="AI8" i="38"/>
  <c r="N28" i="38"/>
  <c r="Y28" i="38" s="1"/>
  <c r="N29" i="38"/>
  <c r="Y29" i="38" s="1"/>
  <c r="N30" i="38"/>
  <c r="Y30" i="38" s="1"/>
  <c r="N27" i="38"/>
  <c r="Y27" i="38" s="1"/>
  <c r="X28" i="38"/>
  <c r="M26" i="38"/>
  <c r="X26" i="38" s="1"/>
  <c r="M25" i="38"/>
  <c r="X25" i="38" s="1"/>
  <c r="AE30" i="38"/>
  <c r="AD30" i="38"/>
  <c r="AC30" i="38"/>
  <c r="AB30" i="38"/>
  <c r="AA30" i="38"/>
  <c r="Z30" i="38"/>
  <c r="X30" i="38"/>
  <c r="V30" i="38"/>
  <c r="AE29" i="38"/>
  <c r="AD29" i="38"/>
  <c r="AC29" i="38"/>
  <c r="AB29" i="38"/>
  <c r="AA29" i="38"/>
  <c r="Z29" i="38"/>
  <c r="X29" i="38"/>
  <c r="V29" i="38"/>
  <c r="AE28" i="38"/>
  <c r="AD28" i="38"/>
  <c r="AC28" i="38"/>
  <c r="AB28" i="38"/>
  <c r="AA28" i="38"/>
  <c r="Z28" i="38"/>
  <c r="V28" i="38"/>
  <c r="AE27" i="38"/>
  <c r="AD27" i="38"/>
  <c r="AC27" i="38"/>
  <c r="AB27" i="38"/>
  <c r="AA27" i="38"/>
  <c r="Z27" i="38"/>
  <c r="X27" i="38"/>
  <c r="V27" i="38"/>
  <c r="AE26" i="38"/>
  <c r="AD26" i="38"/>
  <c r="AC26" i="38"/>
  <c r="AB26" i="38"/>
  <c r="AA26" i="38"/>
  <c r="Z26" i="38"/>
  <c r="Y26" i="38"/>
  <c r="V26" i="38"/>
  <c r="AE25" i="38"/>
  <c r="AD25" i="38"/>
  <c r="AC25" i="38"/>
  <c r="AB25" i="38"/>
  <c r="AA25" i="38"/>
  <c r="Z25" i="38"/>
  <c r="Y25" i="38"/>
  <c r="V25" i="38"/>
  <c r="L30" i="38"/>
  <c r="W30" i="38" s="1"/>
  <c r="L29" i="38"/>
  <c r="W29" i="38" s="1"/>
  <c r="L28" i="38"/>
  <c r="W28" i="38" s="1"/>
  <c r="L27" i="38"/>
  <c r="W27" i="38" s="1"/>
  <c r="L26" i="38"/>
  <c r="W26" i="38" s="1"/>
  <c r="L25" i="38"/>
  <c r="I30" i="38"/>
  <c r="I29" i="38"/>
  <c r="I28" i="38"/>
  <c r="I27" i="38"/>
  <c r="I26" i="38"/>
  <c r="I25" i="38"/>
  <c r="AF27" i="38" l="1"/>
  <c r="AC7" i="38"/>
  <c r="K6" i="72" s="1"/>
  <c r="AF11" i="38"/>
  <c r="AF7" i="38" s="1"/>
  <c r="AF28" i="38"/>
  <c r="AF25" i="38"/>
  <c r="AF29" i="38"/>
  <c r="AF30" i="38"/>
  <c r="AF26" i="38"/>
  <c r="AI11" i="38"/>
  <c r="I24" i="38"/>
  <c r="AC24" i="38"/>
  <c r="K8" i="72" s="1"/>
  <c r="V24" i="38"/>
  <c r="AH25" i="38"/>
  <c r="W25" i="38"/>
  <c r="AI25" i="38" s="1"/>
  <c r="AA24" i="38"/>
  <c r="I8" i="72" s="1"/>
  <c r="AH26" i="38"/>
  <c r="AD24" i="38"/>
  <c r="L8" i="72" s="1"/>
  <c r="AB24" i="38"/>
  <c r="J8" i="72" s="1"/>
  <c r="AI27" i="38"/>
  <c r="AE24" i="38"/>
  <c r="M8" i="72" s="1"/>
  <c r="AH27" i="38"/>
  <c r="Z24" i="38"/>
  <c r="H8" i="72" s="1"/>
  <c r="AH29" i="38"/>
  <c r="AH30" i="38"/>
  <c r="AI30" i="38"/>
  <c r="AI29" i="38"/>
  <c r="Y24" i="38"/>
  <c r="G8" i="72" s="1"/>
  <c r="AH28" i="38"/>
  <c r="AI28" i="38"/>
  <c r="X24" i="38"/>
  <c r="F8" i="72" s="1"/>
  <c r="AI26" i="38"/>
  <c r="N6" i="72" l="1"/>
  <c r="N8" i="72"/>
  <c r="AF24" i="38"/>
  <c r="W24" i="38"/>
  <c r="O33" i="38"/>
  <c r="N34" i="38"/>
  <c r="O34" i="38"/>
  <c r="N35" i="38"/>
  <c r="O35" i="38"/>
  <c r="M33" i="38"/>
  <c r="V32" i="38" l="1"/>
  <c r="V33" i="38" l="1"/>
  <c r="X33" i="38"/>
  <c r="Z33" i="38"/>
  <c r="AA33" i="38"/>
  <c r="AB33" i="38"/>
  <c r="AC33" i="38"/>
  <c r="AD33" i="38"/>
  <c r="AE33" i="38"/>
  <c r="V34" i="38"/>
  <c r="Y34" i="38"/>
  <c r="Z34" i="38"/>
  <c r="AA34" i="38"/>
  <c r="AB34" i="38"/>
  <c r="AC34" i="38"/>
  <c r="AD34" i="38"/>
  <c r="AE34" i="38"/>
  <c r="V35" i="38"/>
  <c r="Y35" i="38"/>
  <c r="Z35" i="38"/>
  <c r="AA35" i="38"/>
  <c r="AB35" i="38"/>
  <c r="AC35" i="38"/>
  <c r="AD35" i="38"/>
  <c r="AE35" i="38"/>
  <c r="V36" i="38"/>
  <c r="AA36" i="38"/>
  <c r="AB36" i="38"/>
  <c r="AC36" i="38"/>
  <c r="AD36" i="38"/>
  <c r="AE36" i="38"/>
  <c r="L34" i="38"/>
  <c r="L35" i="38"/>
  <c r="L36" i="38"/>
  <c r="W36" i="38" s="1"/>
  <c r="I35" i="38"/>
  <c r="I36" i="38"/>
  <c r="I34" i="38"/>
  <c r="L33" i="38"/>
  <c r="I33" i="38"/>
  <c r="AE32" i="38"/>
  <c r="AD32" i="38"/>
  <c r="AC32" i="38"/>
  <c r="AB32" i="38"/>
  <c r="AA32" i="38"/>
  <c r="L32" i="38"/>
  <c r="I32" i="38"/>
  <c r="AE189" i="38"/>
  <c r="AD189" i="38"/>
  <c r="AC189" i="38"/>
  <c r="AB189" i="38"/>
  <c r="AA189" i="38"/>
  <c r="Y189" i="38"/>
  <c r="X189" i="38"/>
  <c r="V189" i="38"/>
  <c r="AE188" i="38"/>
  <c r="AD188" i="38"/>
  <c r="AC188" i="38"/>
  <c r="AB188" i="38"/>
  <c r="AA188" i="38"/>
  <c r="Y188" i="38"/>
  <c r="X188" i="38"/>
  <c r="V188" i="38"/>
  <c r="AE187" i="38"/>
  <c r="AD187" i="38"/>
  <c r="AC187" i="38"/>
  <c r="AB187" i="38"/>
  <c r="AA187" i="38"/>
  <c r="Y187" i="38"/>
  <c r="X187" i="38"/>
  <c r="V187" i="38"/>
  <c r="AE186" i="38"/>
  <c r="AD186" i="38"/>
  <c r="AC186" i="38"/>
  <c r="AB186" i="38"/>
  <c r="AA186" i="38"/>
  <c r="Y186" i="38"/>
  <c r="X186" i="38"/>
  <c r="V186" i="38"/>
  <c r="AE185" i="38"/>
  <c r="AD185" i="38"/>
  <c r="AC185" i="38"/>
  <c r="AB185" i="38"/>
  <c r="AA185" i="38"/>
  <c r="Y185" i="38"/>
  <c r="X185" i="38"/>
  <c r="V185" i="38"/>
  <c r="AE184" i="38"/>
  <c r="AD184" i="38"/>
  <c r="AC184" i="38"/>
  <c r="AB184" i="38"/>
  <c r="AA184" i="38"/>
  <c r="Y184" i="38"/>
  <c r="X184" i="38"/>
  <c r="V184" i="38"/>
  <c r="AE183" i="38"/>
  <c r="AD183" i="38"/>
  <c r="AC183" i="38"/>
  <c r="AB183" i="38"/>
  <c r="AA183" i="38"/>
  <c r="Y183" i="38"/>
  <c r="X183" i="38"/>
  <c r="V183" i="38"/>
  <c r="AE182" i="38"/>
  <c r="AD182" i="38"/>
  <c r="AC182" i="38"/>
  <c r="AB182" i="38"/>
  <c r="AA182" i="38"/>
  <c r="Y182" i="38"/>
  <c r="X182" i="38"/>
  <c r="V182" i="38"/>
  <c r="O183" i="38"/>
  <c r="Z183" i="38" s="1"/>
  <c r="O184" i="38"/>
  <c r="Z184" i="38" s="1"/>
  <c r="O185" i="38"/>
  <c r="Z185" i="38" s="1"/>
  <c r="O186" i="38"/>
  <c r="O187" i="38"/>
  <c r="Z187" i="38" s="1"/>
  <c r="O188" i="38"/>
  <c r="Z188" i="38" s="1"/>
  <c r="O189" i="38"/>
  <c r="Z189" i="38" s="1"/>
  <c r="O182" i="38"/>
  <c r="Z182" i="38" s="1"/>
  <c r="L189" i="38"/>
  <c r="W189" i="38" s="1"/>
  <c r="L188" i="38"/>
  <c r="W188" i="38" s="1"/>
  <c r="L187" i="38"/>
  <c r="L186" i="38"/>
  <c r="W186" i="38" s="1"/>
  <c r="L185" i="38"/>
  <c r="W185" i="38" s="1"/>
  <c r="L184" i="38"/>
  <c r="W184" i="38" s="1"/>
  <c r="L183" i="38"/>
  <c r="W183" i="38" s="1"/>
  <c r="L182" i="38"/>
  <c r="W182" i="38" s="1"/>
  <c r="I189" i="38"/>
  <c r="I188" i="38"/>
  <c r="I187" i="38"/>
  <c r="I186" i="38"/>
  <c r="I185" i="38"/>
  <c r="I184" i="38"/>
  <c r="I183" i="38"/>
  <c r="I182" i="38"/>
  <c r="AF182" i="38" l="1"/>
  <c r="AF189" i="38"/>
  <c r="AF187" i="38"/>
  <c r="AF184" i="38"/>
  <c r="AF185" i="38"/>
  <c r="AF188" i="38"/>
  <c r="AF183" i="38"/>
  <c r="AA31" i="38"/>
  <c r="I9" i="72" s="1"/>
  <c r="AD31" i="38"/>
  <c r="L9" i="72" s="1"/>
  <c r="AE31" i="38"/>
  <c r="M9" i="72" s="1"/>
  <c r="AC31" i="38"/>
  <c r="K9" i="72" s="1"/>
  <c r="AB31" i="38"/>
  <c r="J9" i="72" s="1"/>
  <c r="I31" i="38"/>
  <c r="V31" i="38"/>
  <c r="W33" i="38"/>
  <c r="D11" i="51"/>
  <c r="F11" i="51" s="1"/>
  <c r="N33" i="38" s="1"/>
  <c r="Y33" i="38" s="1"/>
  <c r="AF33" i="38" s="1"/>
  <c r="W32" i="38"/>
  <c r="D10" i="51"/>
  <c r="D14" i="51"/>
  <c r="D13" i="51"/>
  <c r="E13" i="51" s="1"/>
  <c r="M35" i="38" s="1"/>
  <c r="X35" i="38" s="1"/>
  <c r="AF35" i="38" s="1"/>
  <c r="W34" i="38"/>
  <c r="D12" i="51"/>
  <c r="E12" i="51" s="1"/>
  <c r="M34" i="38" s="1"/>
  <c r="X34" i="38" s="1"/>
  <c r="AF34" i="38" s="1"/>
  <c r="W35" i="38"/>
  <c r="AH187" i="38"/>
  <c r="W187" i="38"/>
  <c r="W181" i="38" s="1"/>
  <c r="V181" i="38"/>
  <c r="AH186" i="38"/>
  <c r="AC181" i="38"/>
  <c r="K22" i="72" s="1"/>
  <c r="AH189" i="38"/>
  <c r="AD181" i="38"/>
  <c r="L22" i="72" s="1"/>
  <c r="Z186" i="38"/>
  <c r="AI186" i="38" s="1"/>
  <c r="AH188" i="38"/>
  <c r="AI183" i="38"/>
  <c r="AE181" i="38"/>
  <c r="M22" i="72" s="1"/>
  <c r="AI184" i="38"/>
  <c r="AI182" i="38"/>
  <c r="X181" i="38"/>
  <c r="F22" i="72" s="1"/>
  <c r="AH185" i="38"/>
  <c r="AH182" i="38"/>
  <c r="Y181" i="38"/>
  <c r="G22" i="72" s="1"/>
  <c r="AI188" i="38"/>
  <c r="AI185" i="38"/>
  <c r="AA181" i="38"/>
  <c r="I22" i="72" s="1"/>
  <c r="AH184" i="38"/>
  <c r="I181" i="38"/>
  <c r="AH183" i="38"/>
  <c r="AB181" i="38"/>
  <c r="J22" i="72" s="1"/>
  <c r="AI189" i="38"/>
  <c r="AF186" i="38" l="1"/>
  <c r="AF181" i="38" s="1"/>
  <c r="AI33" i="38"/>
  <c r="AI34" i="38"/>
  <c r="AH33" i="38"/>
  <c r="AH35" i="38"/>
  <c r="AI35" i="38"/>
  <c r="F14" i="51"/>
  <c r="N36" i="38" s="1"/>
  <c r="Y36" i="38" s="1"/>
  <c r="M36" i="38"/>
  <c r="AH34" i="38"/>
  <c r="F10" i="51"/>
  <c r="N32" i="38" s="1"/>
  <c r="Y32" i="38" s="1"/>
  <c r="M32" i="38"/>
  <c r="W31" i="38"/>
  <c r="AI187" i="38"/>
  <c r="Z181" i="38"/>
  <c r="H22" i="72" s="1"/>
  <c r="N22" i="72" s="1"/>
  <c r="P162" i="49"/>
  <c r="G162" i="49"/>
  <c r="E159" i="49"/>
  <c r="E158" i="49"/>
  <c r="G158" i="49" s="1"/>
  <c r="P158" i="49" s="1"/>
  <c r="E157" i="49"/>
  <c r="G157" i="49" s="1"/>
  <c r="P157" i="49" s="1"/>
  <c r="E156" i="49"/>
  <c r="E155" i="49"/>
  <c r="E154" i="49"/>
  <c r="E153" i="49"/>
  <c r="E152" i="49"/>
  <c r="E151" i="49"/>
  <c r="E150" i="49"/>
  <c r="G150" i="49" s="1"/>
  <c r="P150" i="49" s="1"/>
  <c r="E149" i="49"/>
  <c r="E147" i="49"/>
  <c r="G147" i="49" s="1"/>
  <c r="P147" i="49" s="1"/>
  <c r="E146" i="49"/>
  <c r="E145" i="49"/>
  <c r="E144" i="49"/>
  <c r="E143" i="49"/>
  <c r="E142" i="49"/>
  <c r="G142" i="49" s="1"/>
  <c r="P142" i="49" s="1"/>
  <c r="E141" i="49"/>
  <c r="E140" i="49"/>
  <c r="E139" i="49"/>
  <c r="E138" i="49"/>
  <c r="E137" i="49"/>
  <c r="E135" i="49"/>
  <c r="E134" i="49"/>
  <c r="E133" i="49"/>
  <c r="E132" i="49"/>
  <c r="E131" i="49"/>
  <c r="E130" i="49"/>
  <c r="E129" i="49"/>
  <c r="E128" i="49"/>
  <c r="G128" i="49" s="1"/>
  <c r="O128" i="49" s="1"/>
  <c r="E127" i="49"/>
  <c r="G127" i="49" s="1"/>
  <c r="O127" i="49" s="1"/>
  <c r="E126" i="49"/>
  <c r="E125" i="49"/>
  <c r="E123" i="49"/>
  <c r="E122" i="49"/>
  <c r="E121" i="49"/>
  <c r="E120" i="49"/>
  <c r="G120" i="49" s="1"/>
  <c r="O120" i="49" s="1"/>
  <c r="E119" i="49"/>
  <c r="E118" i="49"/>
  <c r="E117" i="49"/>
  <c r="E116" i="49"/>
  <c r="E115" i="49"/>
  <c r="E114" i="49"/>
  <c r="E113" i="49"/>
  <c r="E111" i="49"/>
  <c r="E110" i="49"/>
  <c r="E109" i="49"/>
  <c r="E108" i="49"/>
  <c r="E107" i="49"/>
  <c r="E106" i="49"/>
  <c r="E105" i="49"/>
  <c r="G105" i="49" s="1"/>
  <c r="N105" i="49" s="1"/>
  <c r="E104" i="49"/>
  <c r="E103" i="49"/>
  <c r="E102" i="49"/>
  <c r="E101" i="49"/>
  <c r="E99" i="49"/>
  <c r="AE135" i="38"/>
  <c r="AD135" i="38"/>
  <c r="AC135" i="38"/>
  <c r="AB135" i="38"/>
  <c r="V135" i="38"/>
  <c r="AE134" i="38"/>
  <c r="AD134" i="38"/>
  <c r="AC134" i="38"/>
  <c r="AB134" i="38"/>
  <c r="V134" i="38"/>
  <c r="AE133" i="38"/>
  <c r="AD133" i="38"/>
  <c r="AC133" i="38"/>
  <c r="AB133" i="38"/>
  <c r="V133" i="38"/>
  <c r="AE132" i="38"/>
  <c r="AD132" i="38"/>
  <c r="AC132" i="38"/>
  <c r="AB132" i="38"/>
  <c r="V132" i="38"/>
  <c r="AE131" i="38"/>
  <c r="AD131" i="38"/>
  <c r="AC131" i="38"/>
  <c r="AB131" i="38"/>
  <c r="V131" i="38"/>
  <c r="AE130" i="38"/>
  <c r="AD130" i="38"/>
  <c r="AC130" i="38"/>
  <c r="AB130" i="38"/>
  <c r="V130" i="38"/>
  <c r="AE129" i="38"/>
  <c r="AD129" i="38"/>
  <c r="AC129" i="38"/>
  <c r="AB129" i="38"/>
  <c r="V129" i="38"/>
  <c r="AE128" i="38"/>
  <c r="AD128" i="38"/>
  <c r="AC128" i="38"/>
  <c r="AB128" i="38"/>
  <c r="V128" i="38"/>
  <c r="AE127" i="38"/>
  <c r="AD127" i="38"/>
  <c r="AC127" i="38"/>
  <c r="AB127" i="38"/>
  <c r="V127" i="38"/>
  <c r="AE126" i="38"/>
  <c r="AD126" i="38"/>
  <c r="AC126" i="38"/>
  <c r="AB126" i="38"/>
  <c r="V126" i="38"/>
  <c r="AE125" i="38"/>
  <c r="AD125" i="38"/>
  <c r="AC125" i="38"/>
  <c r="AB125" i="38"/>
  <c r="V125" i="38"/>
  <c r="AE124" i="38"/>
  <c r="AD124" i="38"/>
  <c r="AC124" i="38"/>
  <c r="AB124" i="38"/>
  <c r="V124" i="38"/>
  <c r="AE123" i="38"/>
  <c r="AD123" i="38"/>
  <c r="AC123" i="38"/>
  <c r="AB123" i="38"/>
  <c r="V123" i="38"/>
  <c r="AE122" i="38"/>
  <c r="AD122" i="38"/>
  <c r="AC122" i="38"/>
  <c r="AB122" i="38"/>
  <c r="V122" i="38"/>
  <c r="M134" i="38"/>
  <c r="X134" i="38" s="1"/>
  <c r="M135" i="38"/>
  <c r="X135" i="38" s="1"/>
  <c r="F182" i="49"/>
  <c r="G183" i="49" s="1"/>
  <c r="P183" i="49" s="1"/>
  <c r="F180" i="49"/>
  <c r="G181" i="49" s="1"/>
  <c r="P181" i="49" s="1"/>
  <c r="F178" i="49"/>
  <c r="G178" i="49" s="1"/>
  <c r="O178" i="49" s="1"/>
  <c r="F176" i="49"/>
  <c r="G177" i="49" s="1"/>
  <c r="O177" i="49" s="1"/>
  <c r="F174" i="49"/>
  <c r="G175" i="49" s="1"/>
  <c r="N175" i="49" s="1"/>
  <c r="F169" i="49"/>
  <c r="G172" i="49" s="1"/>
  <c r="N172" i="49" s="1"/>
  <c r="G111" i="49"/>
  <c r="N111" i="49" s="1"/>
  <c r="P83" i="49"/>
  <c r="O62" i="49"/>
  <c r="O63" i="49"/>
  <c r="O64" i="49"/>
  <c r="O65" i="49"/>
  <c r="O66" i="49"/>
  <c r="O67" i="49"/>
  <c r="O68" i="49"/>
  <c r="O70" i="49"/>
  <c r="O71" i="49"/>
  <c r="O72" i="49"/>
  <c r="O73" i="49"/>
  <c r="O61" i="49"/>
  <c r="O48" i="49"/>
  <c r="O49" i="49"/>
  <c r="O50" i="49"/>
  <c r="O51" i="49"/>
  <c r="O52" i="49"/>
  <c r="O53" i="49"/>
  <c r="O54" i="49"/>
  <c r="O56" i="49"/>
  <c r="O57" i="49"/>
  <c r="O58" i="49"/>
  <c r="O59" i="49"/>
  <c r="O47" i="49"/>
  <c r="N33" i="49"/>
  <c r="N34" i="49"/>
  <c r="N35" i="49"/>
  <c r="N36" i="49"/>
  <c r="N37" i="49"/>
  <c r="N38" i="49"/>
  <c r="N39" i="49"/>
  <c r="N40" i="49"/>
  <c r="N41" i="49"/>
  <c r="N42" i="49"/>
  <c r="N43" i="49"/>
  <c r="N44" i="49"/>
  <c r="N45" i="49"/>
  <c r="N20" i="49"/>
  <c r="N21" i="49"/>
  <c r="N22" i="49"/>
  <c r="N23" i="49"/>
  <c r="N24" i="49"/>
  <c r="N25" i="49"/>
  <c r="N26" i="49"/>
  <c r="N27" i="49"/>
  <c r="N28" i="49"/>
  <c r="N29" i="49"/>
  <c r="N30" i="49"/>
  <c r="N31" i="49"/>
  <c r="N19" i="49"/>
  <c r="M124" i="38"/>
  <c r="X124" i="38" s="1"/>
  <c r="M127" i="38"/>
  <c r="X127" i="38" s="1"/>
  <c r="M132" i="38"/>
  <c r="X132" i="38" s="1"/>
  <c r="M125" i="38"/>
  <c r="X125" i="38" s="1"/>
  <c r="M6" i="49"/>
  <c r="M123" i="38" s="1"/>
  <c r="X123" i="38" s="1"/>
  <c r="M7" i="49"/>
  <c r="M122" i="38" s="1"/>
  <c r="X122" i="38" s="1"/>
  <c r="M8" i="49"/>
  <c r="M126" i="38" s="1"/>
  <c r="X126" i="38" s="1"/>
  <c r="M130" i="38"/>
  <c r="X130" i="38" s="1"/>
  <c r="M128" i="38"/>
  <c r="X128" i="38" s="1"/>
  <c r="M129" i="38"/>
  <c r="X129" i="38" s="1"/>
  <c r="M131" i="38"/>
  <c r="X131" i="38" s="1"/>
  <c r="M5" i="49"/>
  <c r="M133" i="38" s="1"/>
  <c r="X133" i="38" s="1"/>
  <c r="G135" i="49"/>
  <c r="O135" i="49" s="1"/>
  <c r="G143" i="49"/>
  <c r="P143" i="49" s="1"/>
  <c r="G125" i="49"/>
  <c r="O125" i="49" s="1"/>
  <c r="P87" i="49"/>
  <c r="P86" i="49"/>
  <c r="P85" i="49"/>
  <c r="P84" i="49"/>
  <c r="P82" i="49"/>
  <c r="P81" i="49"/>
  <c r="P80" i="49"/>
  <c r="P79" i="49"/>
  <c r="P78" i="49"/>
  <c r="P77" i="49"/>
  <c r="P76" i="49"/>
  <c r="P75" i="49"/>
  <c r="L135" i="38"/>
  <c r="W135" i="38" s="1"/>
  <c r="L134" i="38"/>
  <c r="W134" i="38" s="1"/>
  <c r="L133" i="38"/>
  <c r="W133" i="38" s="1"/>
  <c r="L132" i="38"/>
  <c r="W132" i="38" s="1"/>
  <c r="L131" i="38"/>
  <c r="W131" i="38" s="1"/>
  <c r="L130" i="38"/>
  <c r="W130" i="38" s="1"/>
  <c r="L129" i="38"/>
  <c r="W129" i="38" s="1"/>
  <c r="L128" i="38"/>
  <c r="W128" i="38" s="1"/>
  <c r="L127" i="38"/>
  <c r="W127" i="38" s="1"/>
  <c r="L126" i="38"/>
  <c r="W126" i="38" s="1"/>
  <c r="L125" i="38"/>
  <c r="W125" i="38" s="1"/>
  <c r="L124" i="38"/>
  <c r="W124" i="38" s="1"/>
  <c r="L123" i="38"/>
  <c r="W123" i="38" s="1"/>
  <c r="L122" i="38"/>
  <c r="W122" i="38" s="1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P132" i="38" l="1"/>
  <c r="AA132" i="38" s="1"/>
  <c r="Y31" i="38"/>
  <c r="G9" i="72" s="1"/>
  <c r="X36" i="38"/>
  <c r="G14" i="51"/>
  <c r="O36" i="38" s="1"/>
  <c r="Z36" i="38" s="1"/>
  <c r="X32" i="38"/>
  <c r="G10" i="51"/>
  <c r="O32" i="38" s="1"/>
  <c r="Z32" i="38" s="1"/>
  <c r="AE121" i="38"/>
  <c r="M16" i="72" s="1"/>
  <c r="V121" i="38"/>
  <c r="AB121" i="38"/>
  <c r="J16" i="72" s="1"/>
  <c r="AC121" i="38"/>
  <c r="K16" i="72" s="1"/>
  <c r="AD121" i="38"/>
  <c r="L16" i="72" s="1"/>
  <c r="P134" i="38"/>
  <c r="AA134" i="38" s="1"/>
  <c r="O132" i="38"/>
  <c r="Z132" i="38" s="1"/>
  <c r="X121" i="38"/>
  <c r="F16" i="72" s="1"/>
  <c r="W121" i="38"/>
  <c r="N132" i="38"/>
  <c r="G174" i="49"/>
  <c r="N174" i="49" s="1"/>
  <c r="N135" i="38" s="1"/>
  <c r="Y135" i="38" s="1"/>
  <c r="G179" i="49"/>
  <c r="O179" i="49" s="1"/>
  <c r="O134" i="38" s="1"/>
  <c r="Z134" i="38" s="1"/>
  <c r="G176" i="49"/>
  <c r="O176" i="49" s="1"/>
  <c r="O135" i="38" s="1"/>
  <c r="Z135" i="38" s="1"/>
  <c r="G180" i="49"/>
  <c r="P180" i="49" s="1"/>
  <c r="G182" i="49"/>
  <c r="P182" i="49" s="1"/>
  <c r="G173" i="49"/>
  <c r="N173" i="49" s="1"/>
  <c r="N134" i="38" s="1"/>
  <c r="Y134" i="38" s="1"/>
  <c r="G94" i="49"/>
  <c r="N94" i="49" s="1"/>
  <c r="G137" i="49"/>
  <c r="P137" i="49" s="1"/>
  <c r="G110" i="49"/>
  <c r="N110" i="49" s="1"/>
  <c r="G140" i="49"/>
  <c r="P140" i="49" s="1"/>
  <c r="G103" i="49"/>
  <c r="N103" i="49" s="1"/>
  <c r="G139" i="49"/>
  <c r="P139" i="49" s="1"/>
  <c r="G102" i="49"/>
  <c r="N102" i="49" s="1"/>
  <c r="G154" i="49"/>
  <c r="P154" i="49" s="1"/>
  <c r="P128" i="38" s="1"/>
  <c r="AA128" i="38" s="1"/>
  <c r="G118" i="49"/>
  <c r="O118" i="49" s="1"/>
  <c r="G117" i="49"/>
  <c r="O117" i="49" s="1"/>
  <c r="G133" i="49"/>
  <c r="O133" i="49" s="1"/>
  <c r="G96" i="49"/>
  <c r="N96" i="49" s="1"/>
  <c r="G101" i="49"/>
  <c r="N101" i="49" s="1"/>
  <c r="G104" i="49"/>
  <c r="N104" i="49" s="1"/>
  <c r="G119" i="49"/>
  <c r="O119" i="49" s="1"/>
  <c r="G134" i="49"/>
  <c r="O134" i="49" s="1"/>
  <c r="G126" i="49"/>
  <c r="O126" i="49" s="1"/>
  <c r="G141" i="49"/>
  <c r="P141" i="49" s="1"/>
  <c r="G156" i="49"/>
  <c r="P156" i="49" s="1"/>
  <c r="G132" i="49"/>
  <c r="G93" i="49"/>
  <c r="N93" i="49" s="1"/>
  <c r="N130" i="38" s="1"/>
  <c r="Y130" i="38" s="1"/>
  <c r="G109" i="49"/>
  <c r="N109" i="49" s="1"/>
  <c r="G113" i="49"/>
  <c r="O113" i="49" s="1"/>
  <c r="G116" i="49"/>
  <c r="O116" i="49" s="1"/>
  <c r="G131" i="49"/>
  <c r="O131" i="49" s="1"/>
  <c r="G146" i="49"/>
  <c r="P146" i="49" s="1"/>
  <c r="P125" i="38" s="1"/>
  <c r="AA125" i="38" s="1"/>
  <c r="G138" i="49"/>
  <c r="P138" i="49" s="1"/>
  <c r="P122" i="38" s="1"/>
  <c r="AA122" i="38" s="1"/>
  <c r="G153" i="49"/>
  <c r="P153" i="49" s="1"/>
  <c r="G95" i="49"/>
  <c r="N95" i="49" s="1"/>
  <c r="G155" i="49"/>
  <c r="P155" i="49" s="1"/>
  <c r="P129" i="38" s="1"/>
  <c r="AA129" i="38" s="1"/>
  <c r="G92" i="49"/>
  <c r="N92" i="49" s="1"/>
  <c r="G108" i="49"/>
  <c r="N108" i="49" s="1"/>
  <c r="G123" i="49"/>
  <c r="G115" i="49"/>
  <c r="O115" i="49" s="1"/>
  <c r="G130" i="49"/>
  <c r="O130" i="49" s="1"/>
  <c r="G145" i="49"/>
  <c r="P145" i="49" s="1"/>
  <c r="P124" i="38" s="1"/>
  <c r="AA124" i="38" s="1"/>
  <c r="G149" i="49"/>
  <c r="P149" i="49" s="1"/>
  <c r="G152" i="49"/>
  <c r="P152" i="49" s="1"/>
  <c r="G89" i="49"/>
  <c r="N89" i="49" s="1"/>
  <c r="G91" i="49"/>
  <c r="N91" i="49" s="1"/>
  <c r="G107" i="49"/>
  <c r="N107" i="49" s="1"/>
  <c r="G122" i="49"/>
  <c r="O122" i="49" s="1"/>
  <c r="G114" i="49"/>
  <c r="O114" i="49" s="1"/>
  <c r="G129" i="49"/>
  <c r="G144" i="49"/>
  <c r="P144" i="49" s="1"/>
  <c r="G159" i="49"/>
  <c r="P159" i="49" s="1"/>
  <c r="P127" i="38" s="1"/>
  <c r="AA127" i="38" s="1"/>
  <c r="G151" i="49"/>
  <c r="P151" i="49" s="1"/>
  <c r="G98" i="49"/>
  <c r="N98" i="49" s="1"/>
  <c r="G90" i="49"/>
  <c r="N90" i="49" s="1"/>
  <c r="G106" i="49"/>
  <c r="N106" i="49" s="1"/>
  <c r="G121" i="49"/>
  <c r="G97" i="49"/>
  <c r="N97" i="49" s="1"/>
  <c r="G99" i="49"/>
  <c r="N99" i="49" s="1"/>
  <c r="N127" i="38" s="1"/>
  <c r="Y127" i="38" s="1"/>
  <c r="I121" i="38"/>
  <c r="AF134" i="38" l="1"/>
  <c r="AF36" i="38"/>
  <c r="AF32" i="38"/>
  <c r="Z31" i="38"/>
  <c r="H9" i="72" s="1"/>
  <c r="AH32" i="38"/>
  <c r="X31" i="38"/>
  <c r="F9" i="72" s="1"/>
  <c r="AI32" i="38"/>
  <c r="AH36" i="38"/>
  <c r="AI36" i="38"/>
  <c r="N123" i="38"/>
  <c r="Y123" i="38" s="1"/>
  <c r="AI134" i="38"/>
  <c r="P123" i="38"/>
  <c r="AA123" i="38" s="1"/>
  <c r="N125" i="38"/>
  <c r="Y125" i="38" s="1"/>
  <c r="N129" i="38"/>
  <c r="Y129" i="38" s="1"/>
  <c r="N133" i="38"/>
  <c r="Y133" i="38" s="1"/>
  <c r="N126" i="38"/>
  <c r="Y126" i="38" s="1"/>
  <c r="O126" i="38"/>
  <c r="Z126" i="38" s="1"/>
  <c r="O129" i="49"/>
  <c r="O130" i="38" s="1"/>
  <c r="Z130" i="38" s="1"/>
  <c r="O129" i="38"/>
  <c r="Z129" i="38" s="1"/>
  <c r="O132" i="49"/>
  <c r="O131" i="38" s="1"/>
  <c r="Z131" i="38" s="1"/>
  <c r="O121" i="49"/>
  <c r="O125" i="38"/>
  <c r="Z125" i="38" s="1"/>
  <c r="O123" i="49"/>
  <c r="O127" i="38" s="1"/>
  <c r="Z127" i="38" s="1"/>
  <c r="AI127" i="38" s="1"/>
  <c r="AH132" i="38"/>
  <c r="Y132" i="38"/>
  <c r="N131" i="38"/>
  <c r="Y131" i="38" s="1"/>
  <c r="N124" i="38"/>
  <c r="Y124" i="38" s="1"/>
  <c r="P130" i="38"/>
  <c r="AA130" i="38" s="1"/>
  <c r="P133" i="38"/>
  <c r="AA133" i="38" s="1"/>
  <c r="N128" i="38"/>
  <c r="Y128" i="38" s="1"/>
  <c r="O122" i="38"/>
  <c r="Z122" i="38" s="1"/>
  <c r="O128" i="38"/>
  <c r="Z128" i="38" s="1"/>
  <c r="N122" i="38"/>
  <c r="Y122" i="38" s="1"/>
  <c r="O133" i="38"/>
  <c r="O123" i="38"/>
  <c r="P131" i="38"/>
  <c r="AH134" i="38"/>
  <c r="P126" i="38"/>
  <c r="P135" i="38"/>
  <c r="O124" i="38"/>
  <c r="AF31" i="38" l="1"/>
  <c r="N9" i="72"/>
  <c r="AF129" i="38"/>
  <c r="AF128" i="38"/>
  <c r="AF130" i="38"/>
  <c r="AF125" i="38"/>
  <c r="AF122" i="38"/>
  <c r="AI132" i="38"/>
  <c r="AF132" i="38"/>
  <c r="AF127" i="38"/>
  <c r="AH127" i="38"/>
  <c r="AI129" i="38"/>
  <c r="AI125" i="38"/>
  <c r="AH129" i="38"/>
  <c r="AH125" i="38"/>
  <c r="AI130" i="38"/>
  <c r="AI128" i="38"/>
  <c r="AH131" i="38"/>
  <c r="AA131" i="38"/>
  <c r="AI131" i="38" s="1"/>
  <c r="AH123" i="38"/>
  <c r="Z123" i="38"/>
  <c r="AI123" i="38" s="1"/>
  <c r="AH124" i="38"/>
  <c r="Z124" i="38"/>
  <c r="AI124" i="38" s="1"/>
  <c r="AH135" i="38"/>
  <c r="AA135" i="38"/>
  <c r="AH133" i="38"/>
  <c r="Z133" i="38"/>
  <c r="AI133" i="38" s="1"/>
  <c r="Y121" i="38"/>
  <c r="G16" i="72" s="1"/>
  <c r="AH126" i="38"/>
  <c r="AA126" i="38"/>
  <c r="AF126" i="38" s="1"/>
  <c r="AI122" i="38"/>
  <c r="AH130" i="38"/>
  <c r="AH128" i="38"/>
  <c r="AH122" i="38"/>
  <c r="AF131" i="38" l="1"/>
  <c r="AF123" i="38"/>
  <c r="AF133" i="38"/>
  <c r="AF124" i="38"/>
  <c r="AI135" i="38"/>
  <c r="AF135" i="38"/>
  <c r="AI126" i="38"/>
  <c r="AA121" i="38"/>
  <c r="I16" i="72" s="1"/>
  <c r="Z121" i="38"/>
  <c r="H16" i="72" s="1"/>
  <c r="N16" i="72" l="1"/>
  <c r="AF121" i="38"/>
  <c r="AE137" i="38"/>
  <c r="AE136" i="38" s="1"/>
  <c r="M17" i="72" s="1"/>
  <c r="AD137" i="38"/>
  <c r="AD136" i="38" s="1"/>
  <c r="L17" i="72" s="1"/>
  <c r="AC137" i="38"/>
  <c r="AC136" i="38" s="1"/>
  <c r="K17" i="72" s="1"/>
  <c r="AB137" i="38"/>
  <c r="AB136" i="38" s="1"/>
  <c r="J17" i="72" s="1"/>
  <c r="AA137" i="38"/>
  <c r="AA136" i="38" s="1"/>
  <c r="I17" i="72" s="1"/>
  <c r="Z137" i="38"/>
  <c r="Z136" i="38" s="1"/>
  <c r="H17" i="72" s="1"/>
  <c r="Y137" i="38"/>
  <c r="Y136" i="38" s="1"/>
  <c r="G17" i="72" s="1"/>
  <c r="X137" i="38"/>
  <c r="V137" i="38"/>
  <c r="V136" i="38" s="1"/>
  <c r="L137" i="38"/>
  <c r="AH137" i="38" s="1"/>
  <c r="I137" i="38"/>
  <c r="I136" i="38" s="1"/>
  <c r="X136" i="38" l="1"/>
  <c r="F17" i="72" s="1"/>
  <c r="N17" i="72" s="1"/>
  <c r="AF137" i="38"/>
  <c r="AF136" i="38" s="1"/>
  <c r="W137" i="38"/>
  <c r="W136" i="38" s="1"/>
  <c r="AI137" i="38" l="1"/>
  <c r="O139" i="38" l="1"/>
  <c r="Z139" i="38" s="1"/>
  <c r="O140" i="38"/>
  <c r="Z140" i="38" s="1"/>
  <c r="O141" i="38"/>
  <c r="Z141" i="38" s="1"/>
  <c r="O142" i="38"/>
  <c r="Z142" i="38" s="1"/>
  <c r="O143" i="38"/>
  <c r="Z143" i="38" s="1"/>
  <c r="O144" i="38"/>
  <c r="Z144" i="38" s="1"/>
  <c r="O145" i="38"/>
  <c r="Z145" i="38" s="1"/>
  <c r="O146" i="38"/>
  <c r="Z146" i="38" s="1"/>
  <c r="O147" i="38"/>
  <c r="Z147" i="38" s="1"/>
  <c r="O148" i="38"/>
  <c r="Z148" i="38" s="1"/>
  <c r="O149" i="38"/>
  <c r="Z149" i="38" s="1"/>
  <c r="O150" i="38"/>
  <c r="Z150" i="38" s="1"/>
  <c r="O151" i="38"/>
  <c r="Z151" i="38" s="1"/>
  <c r="O152" i="38"/>
  <c r="Z152" i="38" s="1"/>
  <c r="O153" i="38"/>
  <c r="Z153" i="38" s="1"/>
  <c r="O154" i="38"/>
  <c r="Z154" i="38" s="1"/>
  <c r="O155" i="38"/>
  <c r="Z155" i="38" s="1"/>
  <c r="K144" i="38"/>
  <c r="V144" i="38" s="1"/>
  <c r="AE155" i="38"/>
  <c r="AD155" i="38"/>
  <c r="AC155" i="38"/>
  <c r="AB155" i="38"/>
  <c r="AA155" i="38"/>
  <c r="V155" i="38"/>
  <c r="AE154" i="38"/>
  <c r="AD154" i="38"/>
  <c r="AC154" i="38"/>
  <c r="AB154" i="38"/>
  <c r="AA154" i="38"/>
  <c r="AE153" i="38"/>
  <c r="AD153" i="38"/>
  <c r="AC153" i="38"/>
  <c r="AB153" i="38"/>
  <c r="AA153" i="38"/>
  <c r="V153" i="38"/>
  <c r="AE152" i="38"/>
  <c r="AD152" i="38"/>
  <c r="AC152" i="38"/>
  <c r="AB152" i="38"/>
  <c r="AA152" i="38"/>
  <c r="V152" i="38"/>
  <c r="AE151" i="38"/>
  <c r="AD151" i="38"/>
  <c r="AC151" i="38"/>
  <c r="AB151" i="38"/>
  <c r="AA151" i="38"/>
  <c r="V151" i="38"/>
  <c r="AE150" i="38"/>
  <c r="AD150" i="38"/>
  <c r="AC150" i="38"/>
  <c r="AB150" i="38"/>
  <c r="AA150" i="38"/>
  <c r="V150" i="38"/>
  <c r="AE149" i="38"/>
  <c r="AD149" i="38"/>
  <c r="AC149" i="38"/>
  <c r="AB149" i="38"/>
  <c r="AA149" i="38"/>
  <c r="V149" i="38"/>
  <c r="AE148" i="38"/>
  <c r="AD148" i="38"/>
  <c r="AC148" i="38"/>
  <c r="AB148" i="38"/>
  <c r="AA148" i="38"/>
  <c r="V148" i="38"/>
  <c r="AE147" i="38"/>
  <c r="AD147" i="38"/>
  <c r="AC147" i="38"/>
  <c r="AB147" i="38"/>
  <c r="AA147" i="38"/>
  <c r="V147" i="38"/>
  <c r="AE146" i="38"/>
  <c r="AD146" i="38"/>
  <c r="AC146" i="38"/>
  <c r="AB146" i="38"/>
  <c r="AA146" i="38"/>
  <c r="V146" i="38"/>
  <c r="AE145" i="38"/>
  <c r="AD145" i="38"/>
  <c r="AC145" i="38"/>
  <c r="AB145" i="38"/>
  <c r="AA145" i="38"/>
  <c r="V145" i="38"/>
  <c r="AE144" i="38"/>
  <c r="AD144" i="38"/>
  <c r="AC144" i="38"/>
  <c r="AB144" i="38"/>
  <c r="AA144" i="38"/>
  <c r="AE143" i="38"/>
  <c r="AD143" i="38"/>
  <c r="AC143" i="38"/>
  <c r="AB143" i="38"/>
  <c r="AA143" i="38"/>
  <c r="V143" i="38"/>
  <c r="AE142" i="38"/>
  <c r="AD142" i="38"/>
  <c r="AC142" i="38"/>
  <c r="AB142" i="38"/>
  <c r="AA142" i="38"/>
  <c r="V142" i="38"/>
  <c r="AE141" i="38"/>
  <c r="AD141" i="38"/>
  <c r="AC141" i="38"/>
  <c r="AB141" i="38"/>
  <c r="AA141" i="38"/>
  <c r="AE140" i="38"/>
  <c r="AD140" i="38"/>
  <c r="AC140" i="38"/>
  <c r="AB140" i="38"/>
  <c r="AA140" i="38"/>
  <c r="AE139" i="38"/>
  <c r="AD139" i="38"/>
  <c r="AC139" i="38"/>
  <c r="AB139" i="38"/>
  <c r="AA139" i="38"/>
  <c r="N139" i="38"/>
  <c r="Y139" i="38" s="1"/>
  <c r="N140" i="38"/>
  <c r="Y140" i="38" s="1"/>
  <c r="N141" i="38"/>
  <c r="Y141" i="38" s="1"/>
  <c r="N142" i="38"/>
  <c r="Y142" i="38" s="1"/>
  <c r="N143" i="38"/>
  <c r="Y143" i="38" s="1"/>
  <c r="N144" i="38"/>
  <c r="Y144" i="38" s="1"/>
  <c r="N145" i="38"/>
  <c r="Y145" i="38" s="1"/>
  <c r="N146" i="38"/>
  <c r="Y146" i="38" s="1"/>
  <c r="N147" i="38"/>
  <c r="Y147" i="38" s="1"/>
  <c r="N148" i="38"/>
  <c r="Y148" i="38" s="1"/>
  <c r="N149" i="38"/>
  <c r="Y149" i="38" s="1"/>
  <c r="N150" i="38"/>
  <c r="Y150" i="38" s="1"/>
  <c r="N151" i="38"/>
  <c r="Y151" i="38" s="1"/>
  <c r="N152" i="38"/>
  <c r="Y152" i="38" s="1"/>
  <c r="N153" i="38"/>
  <c r="Y153" i="38" s="1"/>
  <c r="N154" i="38"/>
  <c r="Y154" i="38" s="1"/>
  <c r="N155" i="38"/>
  <c r="Y155" i="38" s="1"/>
  <c r="M140" i="38"/>
  <c r="X140" i="38" s="1"/>
  <c r="M141" i="38"/>
  <c r="X141" i="38" s="1"/>
  <c r="M142" i="38"/>
  <c r="M143" i="38"/>
  <c r="M144" i="38"/>
  <c r="X144" i="38" s="1"/>
  <c r="M145" i="38"/>
  <c r="M146" i="38"/>
  <c r="X146" i="38" s="1"/>
  <c r="M147" i="38"/>
  <c r="X147" i="38" s="1"/>
  <c r="M148" i="38"/>
  <c r="M149" i="38"/>
  <c r="X149" i="38" s="1"/>
  <c r="M150" i="38"/>
  <c r="X150" i="38" s="1"/>
  <c r="M151" i="38"/>
  <c r="M152" i="38"/>
  <c r="M153" i="38"/>
  <c r="M154" i="38"/>
  <c r="X154" i="38" s="1"/>
  <c r="M155" i="38"/>
  <c r="X155" i="38" s="1"/>
  <c r="M139" i="38"/>
  <c r="M48" i="48"/>
  <c r="M47" i="48"/>
  <c r="M41" i="48"/>
  <c r="M42" i="48"/>
  <c r="M43" i="48"/>
  <c r="M44" i="48"/>
  <c r="M45" i="48"/>
  <c r="M40" i="48"/>
  <c r="L28" i="48"/>
  <c r="L12" i="48"/>
  <c r="L11" i="48"/>
  <c r="L10" i="48"/>
  <c r="L9" i="48"/>
  <c r="L8" i="48"/>
  <c r="L6" i="48"/>
  <c r="L4" i="48"/>
  <c r="F48" i="48"/>
  <c r="F47" i="48"/>
  <c r="F45" i="48"/>
  <c r="F44" i="48"/>
  <c r="F11" i="48"/>
  <c r="F43" i="48"/>
  <c r="E42" i="48"/>
  <c r="D42" i="48"/>
  <c r="F41" i="48"/>
  <c r="F40" i="48"/>
  <c r="F28" i="48"/>
  <c r="E12" i="48"/>
  <c r="F9" i="48"/>
  <c r="F10" i="48"/>
  <c r="F8" i="48"/>
  <c r="F6" i="48"/>
  <c r="F4" i="48"/>
  <c r="F3" i="48"/>
  <c r="K154" i="38"/>
  <c r="L154" i="38" s="1"/>
  <c r="W154" i="38" s="1"/>
  <c r="K141" i="38"/>
  <c r="L141" i="38" s="1"/>
  <c r="W141" i="38" s="1"/>
  <c r="K140" i="38"/>
  <c r="L140" i="38" s="1"/>
  <c r="W140" i="38" s="1"/>
  <c r="K139" i="38"/>
  <c r="L139" i="38" s="1"/>
  <c r="W139" i="38" s="1"/>
  <c r="L155" i="38"/>
  <c r="W155" i="38" s="1"/>
  <c r="L153" i="38"/>
  <c r="W153" i="38" s="1"/>
  <c r="L152" i="38"/>
  <c r="W152" i="38" s="1"/>
  <c r="L151" i="38"/>
  <c r="W151" i="38" s="1"/>
  <c r="L150" i="38"/>
  <c r="W150" i="38" s="1"/>
  <c r="L149" i="38"/>
  <c r="W149" i="38" s="1"/>
  <c r="L148" i="38"/>
  <c r="W148" i="38" s="1"/>
  <c r="L147" i="38"/>
  <c r="W147" i="38" s="1"/>
  <c r="L146" i="38"/>
  <c r="W146" i="38" s="1"/>
  <c r="L145" i="38"/>
  <c r="W145" i="38" s="1"/>
  <c r="L143" i="38"/>
  <c r="W143" i="38" s="1"/>
  <c r="L142" i="38"/>
  <c r="W142" i="38" s="1"/>
  <c r="I155" i="38"/>
  <c r="I154" i="38"/>
  <c r="I153" i="38"/>
  <c r="I152" i="38"/>
  <c r="I151" i="38"/>
  <c r="I150" i="38"/>
  <c r="I149" i="38"/>
  <c r="I148" i="38"/>
  <c r="I147" i="38"/>
  <c r="I146" i="38"/>
  <c r="I145" i="38"/>
  <c r="I144" i="38"/>
  <c r="I143" i="38"/>
  <c r="I142" i="38"/>
  <c r="I141" i="38"/>
  <c r="I140" i="38"/>
  <c r="I139" i="38"/>
  <c r="I458" i="38"/>
  <c r="I457" i="38"/>
  <c r="I456" i="38"/>
  <c r="I455" i="38"/>
  <c r="I454" i="38"/>
  <c r="I453" i="38"/>
  <c r="I452" i="38"/>
  <c r="I161" i="38"/>
  <c r="I160" i="38"/>
  <c r="I159" i="38"/>
  <c r="I158" i="38"/>
  <c r="I157" i="38"/>
  <c r="AF140" i="38" l="1"/>
  <c r="AF147" i="38"/>
  <c r="AF150" i="38"/>
  <c r="AF154" i="38"/>
  <c r="AF146" i="38"/>
  <c r="AF149" i="38"/>
  <c r="AF141" i="38"/>
  <c r="AF155" i="38"/>
  <c r="AF144" i="38"/>
  <c r="I451" i="38"/>
  <c r="L144" i="38"/>
  <c r="W144" i="38" s="1"/>
  <c r="AI144" i="38" s="1"/>
  <c r="V140" i="38"/>
  <c r="I156" i="38"/>
  <c r="AH139" i="38"/>
  <c r="AH148" i="38"/>
  <c r="V141" i="38"/>
  <c r="V139" i="38"/>
  <c r="V154" i="38"/>
  <c r="I138" i="38"/>
  <c r="AI150" i="38"/>
  <c r="AC138" i="38"/>
  <c r="K18" i="72" s="1"/>
  <c r="AB138" i="38"/>
  <c r="J18" i="72" s="1"/>
  <c r="AI147" i="38"/>
  <c r="AA138" i="38"/>
  <c r="I18" i="72" s="1"/>
  <c r="AI154" i="38"/>
  <c r="AH152" i="38"/>
  <c r="AD138" i="38"/>
  <c r="L18" i="72" s="1"/>
  <c r="AH151" i="38"/>
  <c r="AH143" i="38"/>
  <c r="AH150" i="38"/>
  <c r="AH142" i="38"/>
  <c r="AI149" i="38"/>
  <c r="X139" i="38"/>
  <c r="AE138" i="38"/>
  <c r="M18" i="72" s="1"/>
  <c r="AH145" i="38"/>
  <c r="AH153" i="38"/>
  <c r="AI140" i="38"/>
  <c r="Z138" i="38"/>
  <c r="H18" i="72" s="1"/>
  <c r="AI155" i="38"/>
  <c r="AI146" i="38"/>
  <c r="Y138" i="38"/>
  <c r="G18" i="72" s="1"/>
  <c r="AI141" i="38"/>
  <c r="X142" i="38"/>
  <c r="X145" i="38"/>
  <c r="X153" i="38"/>
  <c r="AH140" i="38"/>
  <c r="AH149" i="38"/>
  <c r="X148" i="38"/>
  <c r="X151" i="38"/>
  <c r="AH141" i="38"/>
  <c r="AH146" i="38"/>
  <c r="AH154" i="38"/>
  <c r="X143" i="38"/>
  <c r="AH147" i="38"/>
  <c r="AH155" i="38"/>
  <c r="X152" i="38"/>
  <c r="AI143" i="38" l="1"/>
  <c r="AF143" i="38"/>
  <c r="AI153" i="38"/>
  <c r="AF153" i="38"/>
  <c r="AI151" i="38"/>
  <c r="AF151" i="38"/>
  <c r="AI139" i="38"/>
  <c r="AF139" i="38"/>
  <c r="AI145" i="38"/>
  <c r="AF145" i="38"/>
  <c r="AI152" i="38"/>
  <c r="AF152" i="38"/>
  <c r="AI142" i="38"/>
  <c r="AF142" i="38"/>
  <c r="AI148" i="38"/>
  <c r="AF148" i="38"/>
  <c r="AH144" i="38"/>
  <c r="V138" i="38"/>
  <c r="X138" i="38"/>
  <c r="F18" i="72" s="1"/>
  <c r="N18" i="72" s="1"/>
  <c r="W138" i="38"/>
  <c r="AF138" i="38" l="1"/>
  <c r="AE249" i="38"/>
  <c r="AD249" i="38"/>
  <c r="AC249" i="38"/>
  <c r="AB249" i="38"/>
  <c r="AA249" i="38"/>
  <c r="Z249" i="38"/>
  <c r="Y249" i="38"/>
  <c r="V249" i="38"/>
  <c r="AE248" i="38"/>
  <c r="AD248" i="38"/>
  <c r="AC248" i="38"/>
  <c r="AB248" i="38"/>
  <c r="AA248" i="38"/>
  <c r="Z248" i="38"/>
  <c r="Y248" i="38"/>
  <c r="V248" i="38"/>
  <c r="M249" i="38"/>
  <c r="X249" i="38" s="1"/>
  <c r="M248" i="38"/>
  <c r="X248" i="38" s="1"/>
  <c r="L249" i="38"/>
  <c r="W249" i="38" s="1"/>
  <c r="L248" i="38"/>
  <c r="W248" i="38" s="1"/>
  <c r="I249" i="38"/>
  <c r="I248" i="38"/>
  <c r="AF248" i="38" l="1"/>
  <c r="AF249" i="38"/>
  <c r="AC247" i="38"/>
  <c r="K26" i="72" s="1"/>
  <c r="V247" i="38"/>
  <c r="I247" i="38"/>
  <c r="AD247" i="38"/>
  <c r="L26" i="72" s="1"/>
  <c r="AE247" i="38"/>
  <c r="M26" i="72" s="1"/>
  <c r="Z247" i="38"/>
  <c r="H26" i="72" s="1"/>
  <c r="AI248" i="38"/>
  <c r="AH248" i="38"/>
  <c r="AB247" i="38"/>
  <c r="J26" i="72" s="1"/>
  <c r="W247" i="38"/>
  <c r="AI249" i="38"/>
  <c r="AA247" i="38"/>
  <c r="I26" i="72" s="1"/>
  <c r="AH249" i="38"/>
  <c r="X247" i="38"/>
  <c r="F26" i="72" s="1"/>
  <c r="Y247" i="38"/>
  <c r="G26" i="72" s="1"/>
  <c r="N26" i="72" l="1"/>
  <c r="AF247" i="38"/>
  <c r="X634" i="38"/>
  <c r="Y634" i="38"/>
  <c r="Z634" i="38"/>
  <c r="Y635" i="38"/>
  <c r="Z635" i="38"/>
  <c r="I635" i="38"/>
  <c r="I634" i="38"/>
  <c r="I633" i="38" l="1"/>
  <c r="Z633" i="38"/>
  <c r="H55" i="72" s="1"/>
  <c r="Y633" i="38"/>
  <c r="G55" i="72" s="1"/>
  <c r="V633" i="38"/>
  <c r="L634" i="38"/>
  <c r="AH634" i="38" s="1"/>
  <c r="AA634" i="38"/>
  <c r="AB634" i="38"/>
  <c r="AC634" i="38"/>
  <c r="AD634" i="38"/>
  <c r="AE634" i="38"/>
  <c r="L635" i="38"/>
  <c r="AA635" i="38"/>
  <c r="AB635" i="38"/>
  <c r="AC635" i="38"/>
  <c r="AD635" i="38"/>
  <c r="AE635" i="38"/>
  <c r="AF634" i="38" l="1"/>
  <c r="W635" i="38"/>
  <c r="M635" i="38"/>
  <c r="X635" i="38" s="1"/>
  <c r="AB633" i="38"/>
  <c r="J55" i="72" s="1"/>
  <c r="AC633" i="38"/>
  <c r="K55" i="72" s="1"/>
  <c r="AD633" i="38"/>
  <c r="L55" i="72" s="1"/>
  <c r="AA633" i="38"/>
  <c r="I55" i="72" s="1"/>
  <c r="AE633" i="38"/>
  <c r="M55" i="72" s="1"/>
  <c r="W634" i="38"/>
  <c r="L16" i="47"/>
  <c r="L15" i="47"/>
  <c r="L9" i="47"/>
  <c r="K6" i="47"/>
  <c r="K5" i="47"/>
  <c r="K4" i="47"/>
  <c r="K3" i="47"/>
  <c r="W633" i="38" l="1"/>
  <c r="X633" i="38"/>
  <c r="F55" i="72" s="1"/>
  <c r="N55" i="72" s="1"/>
  <c r="AF635" i="38"/>
  <c r="AF633" i="38" s="1"/>
  <c r="AH635" i="38"/>
  <c r="AI635" i="38"/>
  <c r="AI634" i="38"/>
  <c r="M16" i="46"/>
  <c r="N622" i="38"/>
  <c r="N623" i="38"/>
  <c r="N624" i="38"/>
  <c r="N625" i="38"/>
  <c r="N626" i="38"/>
  <c r="N627" i="38"/>
  <c r="N628" i="38"/>
  <c r="N629" i="38"/>
  <c r="N630" i="38"/>
  <c r="N631" i="38"/>
  <c r="N632" i="38"/>
  <c r="M623" i="38"/>
  <c r="M624" i="38"/>
  <c r="M625" i="38"/>
  <c r="M626" i="38"/>
  <c r="M627" i="38"/>
  <c r="M628" i="38"/>
  <c r="M629" i="38"/>
  <c r="M630" i="38"/>
  <c r="M631" i="38"/>
  <c r="M632" i="38"/>
  <c r="M622" i="38"/>
  <c r="M31" i="46"/>
  <c r="M17" i="46"/>
  <c r="AE632" i="38" l="1"/>
  <c r="Z632" i="38"/>
  <c r="Y632" i="38"/>
  <c r="X632" i="38"/>
  <c r="V632" i="38"/>
  <c r="S632" i="38"/>
  <c r="AD632" i="38" s="1"/>
  <c r="R632" i="38"/>
  <c r="AC632" i="38" s="1"/>
  <c r="Q632" i="38"/>
  <c r="AB632" i="38" s="1"/>
  <c r="P632" i="38"/>
  <c r="AA632" i="38" s="1"/>
  <c r="L632" i="38"/>
  <c r="W632" i="38" s="1"/>
  <c r="I632" i="38"/>
  <c r="AE631" i="38"/>
  <c r="Z631" i="38"/>
  <c r="Y631" i="38"/>
  <c r="X631" i="38"/>
  <c r="V631" i="38"/>
  <c r="S631" i="38"/>
  <c r="AD631" i="38" s="1"/>
  <c r="R631" i="38"/>
  <c r="AC631" i="38" s="1"/>
  <c r="Q631" i="38"/>
  <c r="AB631" i="38" s="1"/>
  <c r="P631" i="38"/>
  <c r="AA631" i="38" s="1"/>
  <c r="L631" i="38"/>
  <c r="W631" i="38" s="1"/>
  <c r="I631" i="38"/>
  <c r="AE630" i="38"/>
  <c r="Z630" i="38"/>
  <c r="Y630" i="38"/>
  <c r="X630" i="38"/>
  <c r="V630" i="38"/>
  <c r="S630" i="38"/>
  <c r="AD630" i="38" s="1"/>
  <c r="R630" i="38"/>
  <c r="AC630" i="38" s="1"/>
  <c r="Q630" i="38"/>
  <c r="AB630" i="38" s="1"/>
  <c r="P630" i="38"/>
  <c r="AA630" i="38" s="1"/>
  <c r="L630" i="38"/>
  <c r="I630" i="38"/>
  <c r="AE629" i="38"/>
  <c r="Z629" i="38"/>
  <c r="Y629" i="38"/>
  <c r="X629" i="38"/>
  <c r="V629" i="38"/>
  <c r="S629" i="38"/>
  <c r="AD629" i="38" s="1"/>
  <c r="R629" i="38"/>
  <c r="AC629" i="38" s="1"/>
  <c r="Q629" i="38"/>
  <c r="AB629" i="38" s="1"/>
  <c r="P629" i="38"/>
  <c r="AA629" i="38" s="1"/>
  <c r="L629" i="38"/>
  <c r="I629" i="38"/>
  <c r="AE628" i="38"/>
  <c r="Z628" i="38"/>
  <c r="Y628" i="38"/>
  <c r="X628" i="38"/>
  <c r="V628" i="38"/>
  <c r="S628" i="38"/>
  <c r="AD628" i="38" s="1"/>
  <c r="R628" i="38"/>
  <c r="AC628" i="38" s="1"/>
  <c r="Q628" i="38"/>
  <c r="AB628" i="38" s="1"/>
  <c r="P628" i="38"/>
  <c r="AA628" i="38" s="1"/>
  <c r="L628" i="38"/>
  <c r="I628" i="38"/>
  <c r="AE627" i="38"/>
  <c r="Z627" i="38"/>
  <c r="Y627" i="38"/>
  <c r="X627" i="38"/>
  <c r="V627" i="38"/>
  <c r="S627" i="38"/>
  <c r="AD627" i="38" s="1"/>
  <c r="R627" i="38"/>
  <c r="AC627" i="38" s="1"/>
  <c r="Q627" i="38"/>
  <c r="AB627" i="38" s="1"/>
  <c r="P627" i="38"/>
  <c r="AA627" i="38" s="1"/>
  <c r="L627" i="38"/>
  <c r="I627" i="38"/>
  <c r="AE626" i="38"/>
  <c r="Z626" i="38"/>
  <c r="Y626" i="38"/>
  <c r="X626" i="38"/>
  <c r="V626" i="38"/>
  <c r="S626" i="38"/>
  <c r="AD626" i="38" s="1"/>
  <c r="R626" i="38"/>
  <c r="AC626" i="38" s="1"/>
  <c r="Q626" i="38"/>
  <c r="AB626" i="38" s="1"/>
  <c r="P626" i="38"/>
  <c r="AA626" i="38" s="1"/>
  <c r="L626" i="38"/>
  <c r="W626" i="38" s="1"/>
  <c r="I626" i="38"/>
  <c r="AE625" i="38"/>
  <c r="Z625" i="38"/>
  <c r="Y625" i="38"/>
  <c r="X625" i="38"/>
  <c r="V625" i="38"/>
  <c r="S625" i="38"/>
  <c r="AD625" i="38" s="1"/>
  <c r="R625" i="38"/>
  <c r="AC625" i="38" s="1"/>
  <c r="Q625" i="38"/>
  <c r="AB625" i="38" s="1"/>
  <c r="P625" i="38"/>
  <c r="AA625" i="38" s="1"/>
  <c r="L625" i="38"/>
  <c r="I625" i="38"/>
  <c r="AE624" i="38"/>
  <c r="Z624" i="38"/>
  <c r="Y624" i="38"/>
  <c r="X624" i="38"/>
  <c r="V624" i="38"/>
  <c r="S624" i="38"/>
  <c r="AD624" i="38" s="1"/>
  <c r="R624" i="38"/>
  <c r="AC624" i="38" s="1"/>
  <c r="Q624" i="38"/>
  <c r="AB624" i="38" s="1"/>
  <c r="P624" i="38"/>
  <c r="AA624" i="38" s="1"/>
  <c r="L624" i="38"/>
  <c r="I624" i="38"/>
  <c r="AE623" i="38"/>
  <c r="Z623" i="38"/>
  <c r="Y623" i="38"/>
  <c r="X623" i="38"/>
  <c r="V623" i="38"/>
  <c r="S623" i="38"/>
  <c r="AD623" i="38" s="1"/>
  <c r="R623" i="38"/>
  <c r="AC623" i="38" s="1"/>
  <c r="Q623" i="38"/>
  <c r="AB623" i="38" s="1"/>
  <c r="P623" i="38"/>
  <c r="AA623" i="38" s="1"/>
  <c r="L623" i="38"/>
  <c r="W623" i="38" s="1"/>
  <c r="I623" i="38"/>
  <c r="AE622" i="38"/>
  <c r="Z622" i="38"/>
  <c r="Y622" i="38"/>
  <c r="X622" i="38"/>
  <c r="V622" i="38"/>
  <c r="S622" i="38"/>
  <c r="AD622" i="38" s="1"/>
  <c r="R622" i="38"/>
  <c r="AC622" i="38" s="1"/>
  <c r="Q622" i="38"/>
  <c r="AB622" i="38" s="1"/>
  <c r="P622" i="38"/>
  <c r="AA622" i="38" s="1"/>
  <c r="L622" i="38"/>
  <c r="I622" i="38"/>
  <c r="AF628" i="38" l="1"/>
  <c r="AF631" i="38"/>
  <c r="AF623" i="38"/>
  <c r="AF626" i="38"/>
  <c r="AF629" i="38"/>
  <c r="AF624" i="38"/>
  <c r="AF632" i="38"/>
  <c r="AF627" i="38"/>
  <c r="AF622" i="38"/>
  <c r="AF630" i="38"/>
  <c r="AF625" i="38"/>
  <c r="X621" i="38"/>
  <c r="F54" i="72" s="1"/>
  <c r="I621" i="38"/>
  <c r="AH627" i="38"/>
  <c r="AH624" i="38"/>
  <c r="AH625" i="38"/>
  <c r="AH630" i="38"/>
  <c r="V621" i="38"/>
  <c r="AI632" i="38"/>
  <c r="AH622" i="38"/>
  <c r="AH628" i="38"/>
  <c r="AB621" i="38"/>
  <c r="J54" i="72" s="1"/>
  <c r="AE621" i="38"/>
  <c r="M54" i="72" s="1"/>
  <c r="Y621" i="38"/>
  <c r="G54" i="72" s="1"/>
  <c r="AI623" i="38"/>
  <c r="AC621" i="38"/>
  <c r="K54" i="72" s="1"/>
  <c r="W624" i="38"/>
  <c r="AI624" i="38" s="1"/>
  <c r="W625" i="38"/>
  <c r="AI625" i="38" s="1"/>
  <c r="AI626" i="38"/>
  <c r="AH629" i="38"/>
  <c r="AH632" i="38"/>
  <c r="Z621" i="38"/>
  <c r="H54" i="72" s="1"/>
  <c r="W627" i="38"/>
  <c r="AI627" i="38" s="1"/>
  <c r="AD621" i="38"/>
  <c r="L54" i="72" s="1"/>
  <c r="AA621" i="38"/>
  <c r="I54" i="72" s="1"/>
  <c r="AI631" i="38"/>
  <c r="AH626" i="38"/>
  <c r="AH623" i="38"/>
  <c r="W629" i="38"/>
  <c r="AI629" i="38" s="1"/>
  <c r="AH631" i="38"/>
  <c r="W622" i="38"/>
  <c r="W630" i="38"/>
  <c r="AI630" i="38" s="1"/>
  <c r="W628" i="38"/>
  <c r="AI628" i="38" s="1"/>
  <c r="N265" i="38"/>
  <c r="Y265" i="38" s="1"/>
  <c r="O265" i="38"/>
  <c r="Z265" i="38" s="1"/>
  <c r="P265" i="38"/>
  <c r="AA265" i="38" s="1"/>
  <c r="Q265" i="38"/>
  <c r="AB265" i="38" s="1"/>
  <c r="R265" i="38"/>
  <c r="AC265" i="38" s="1"/>
  <c r="S265" i="38"/>
  <c r="AD265" i="38" s="1"/>
  <c r="T265" i="38"/>
  <c r="AE265" i="38" s="1"/>
  <c r="N266" i="38"/>
  <c r="Y266" i="38" s="1"/>
  <c r="O266" i="38"/>
  <c r="Z266" i="38" s="1"/>
  <c r="P266" i="38"/>
  <c r="AA266" i="38" s="1"/>
  <c r="Q266" i="38"/>
  <c r="AB266" i="38" s="1"/>
  <c r="R266" i="38"/>
  <c r="AC266" i="38" s="1"/>
  <c r="S266" i="38"/>
  <c r="AD266" i="38" s="1"/>
  <c r="T266" i="38"/>
  <c r="AE266" i="38" s="1"/>
  <c r="N267" i="38"/>
  <c r="Y267" i="38" s="1"/>
  <c r="O267" i="38"/>
  <c r="Z267" i="38" s="1"/>
  <c r="P267" i="38"/>
  <c r="AA267" i="38" s="1"/>
  <c r="Q267" i="38"/>
  <c r="AB267" i="38" s="1"/>
  <c r="R267" i="38"/>
  <c r="AC267" i="38" s="1"/>
  <c r="S267" i="38"/>
  <c r="AD267" i="38" s="1"/>
  <c r="T267" i="38"/>
  <c r="AE267" i="38" s="1"/>
  <c r="N268" i="38"/>
  <c r="O268" i="38"/>
  <c r="Z268" i="38" s="1"/>
  <c r="P268" i="38"/>
  <c r="AA268" i="38" s="1"/>
  <c r="Q268" i="38"/>
  <c r="AB268" i="38" s="1"/>
  <c r="R268" i="38"/>
  <c r="AC268" i="38" s="1"/>
  <c r="S268" i="38"/>
  <c r="AD268" i="38" s="1"/>
  <c r="T268" i="38"/>
  <c r="AE268" i="38" s="1"/>
  <c r="N269" i="38"/>
  <c r="Y269" i="38" s="1"/>
  <c r="O269" i="38"/>
  <c r="Z269" i="38" s="1"/>
  <c r="P269" i="38"/>
  <c r="AA269" i="38" s="1"/>
  <c r="Q269" i="38"/>
  <c r="AB269" i="38" s="1"/>
  <c r="R269" i="38"/>
  <c r="AC269" i="38" s="1"/>
  <c r="S269" i="38"/>
  <c r="AD269" i="38" s="1"/>
  <c r="T269" i="38"/>
  <c r="AE269" i="38" s="1"/>
  <c r="N270" i="38"/>
  <c r="Y270" i="38" s="1"/>
  <c r="O270" i="38"/>
  <c r="Z270" i="38" s="1"/>
  <c r="P270" i="38"/>
  <c r="AA270" i="38" s="1"/>
  <c r="Q270" i="38"/>
  <c r="AB270" i="38" s="1"/>
  <c r="R270" i="38"/>
  <c r="AC270" i="38" s="1"/>
  <c r="S270" i="38"/>
  <c r="AD270" i="38" s="1"/>
  <c r="T270" i="38"/>
  <c r="AE270" i="38" s="1"/>
  <c r="N271" i="38"/>
  <c r="Y271" i="38" s="1"/>
  <c r="O271" i="38"/>
  <c r="Z271" i="38" s="1"/>
  <c r="P271" i="38"/>
  <c r="AA271" i="38" s="1"/>
  <c r="Q271" i="38"/>
  <c r="AB271" i="38" s="1"/>
  <c r="R271" i="38"/>
  <c r="AC271" i="38" s="1"/>
  <c r="S271" i="38"/>
  <c r="AD271" i="38" s="1"/>
  <c r="T271" i="38"/>
  <c r="AE271" i="38" s="1"/>
  <c r="N272" i="38"/>
  <c r="Y272" i="38" s="1"/>
  <c r="O272" i="38"/>
  <c r="Z272" i="38" s="1"/>
  <c r="P272" i="38"/>
  <c r="AA272" i="38" s="1"/>
  <c r="Q272" i="38"/>
  <c r="AB272" i="38" s="1"/>
  <c r="R272" i="38"/>
  <c r="AC272" i="38" s="1"/>
  <c r="S272" i="38"/>
  <c r="AD272" i="38" s="1"/>
  <c r="T272" i="38"/>
  <c r="AE272" i="38" s="1"/>
  <c r="X266" i="38"/>
  <c r="X267" i="38"/>
  <c r="X268" i="38"/>
  <c r="X269" i="38"/>
  <c r="X270" i="38"/>
  <c r="X271" i="38"/>
  <c r="X272" i="38"/>
  <c r="X265" i="38"/>
  <c r="S186" i="45"/>
  <c r="E254" i="45"/>
  <c r="E240" i="45"/>
  <c r="E226" i="45"/>
  <c r="E199" i="45"/>
  <c r="E172" i="45"/>
  <c r="S172" i="45" s="1"/>
  <c r="E145" i="45"/>
  <c r="R145" i="45" s="1"/>
  <c r="E118" i="45"/>
  <c r="Q118" i="45" s="1"/>
  <c r="E104" i="45"/>
  <c r="Q104" i="45" s="1"/>
  <c r="E90" i="45"/>
  <c r="P90" i="45" s="1"/>
  <c r="E76" i="45"/>
  <c r="P76" i="45" s="1"/>
  <c r="H2" i="45"/>
  <c r="D114" i="45" s="1"/>
  <c r="E114" i="45" s="1"/>
  <c r="E115" i="45" s="1"/>
  <c r="Q115" i="45" s="1"/>
  <c r="I272" i="38"/>
  <c r="L272" i="38"/>
  <c r="W272" i="38" s="1"/>
  <c r="V272" i="38"/>
  <c r="V271" i="38"/>
  <c r="L271" i="38"/>
  <c r="I271" i="38"/>
  <c r="V270" i="38"/>
  <c r="L270" i="38"/>
  <c r="W270" i="38" s="1"/>
  <c r="I270" i="38"/>
  <c r="V269" i="38"/>
  <c r="L269" i="38"/>
  <c r="W269" i="38" s="1"/>
  <c r="I269" i="38"/>
  <c r="V268" i="38"/>
  <c r="L268" i="38"/>
  <c r="W268" i="38" s="1"/>
  <c r="I268" i="38"/>
  <c r="V267" i="38"/>
  <c r="L267" i="38"/>
  <c r="W267" i="38" s="1"/>
  <c r="I267" i="38"/>
  <c r="V266" i="38"/>
  <c r="L266" i="38"/>
  <c r="W266" i="38" s="1"/>
  <c r="I266" i="38"/>
  <c r="V265" i="38"/>
  <c r="L265" i="38"/>
  <c r="W265" i="38" s="1"/>
  <c r="I265" i="38"/>
  <c r="N54" i="72" l="1"/>
  <c r="AF265" i="38"/>
  <c r="AF272" i="38"/>
  <c r="AF271" i="38"/>
  <c r="AF621" i="38"/>
  <c r="AF270" i="38"/>
  <c r="AF269" i="38"/>
  <c r="AF268" i="38"/>
  <c r="AF267" i="38"/>
  <c r="AF266" i="38"/>
  <c r="AI622" i="38"/>
  <c r="W621" i="38"/>
  <c r="AE264" i="38"/>
  <c r="M28" i="72" s="1"/>
  <c r="I264" i="38"/>
  <c r="AC264" i="38"/>
  <c r="K28" i="72" s="1"/>
  <c r="Y264" i="38"/>
  <c r="G28" i="72" s="1"/>
  <c r="AA264" i="38"/>
  <c r="I28" i="72" s="1"/>
  <c r="AH271" i="38"/>
  <c r="X264" i="38"/>
  <c r="F28" i="72" s="1"/>
  <c r="AH272" i="38"/>
  <c r="Q114" i="45"/>
  <c r="D157" i="45"/>
  <c r="E157" i="45" s="1"/>
  <c r="S157" i="45" s="1"/>
  <c r="D210" i="45"/>
  <c r="E210" i="45" s="1"/>
  <c r="D251" i="45"/>
  <c r="E251" i="45" s="1"/>
  <c r="D144" i="45"/>
  <c r="E144" i="45" s="1"/>
  <c r="R144" i="45" s="1"/>
  <c r="D182" i="45"/>
  <c r="E182" i="45" s="1"/>
  <c r="S182" i="45" s="1"/>
  <c r="D129" i="45"/>
  <c r="E129" i="45" s="1"/>
  <c r="R129" i="45" s="1"/>
  <c r="D167" i="45"/>
  <c r="E167" i="45" s="1"/>
  <c r="S167" i="45" s="1"/>
  <c r="D207" i="45"/>
  <c r="E207" i="45" s="1"/>
  <c r="D248" i="45"/>
  <c r="E248" i="45" s="1"/>
  <c r="D128" i="45"/>
  <c r="E128" i="45" s="1"/>
  <c r="R128" i="45" s="1"/>
  <c r="D140" i="45"/>
  <c r="E140" i="45" s="1"/>
  <c r="R140" i="45" s="1"/>
  <c r="D153" i="45"/>
  <c r="E153" i="45" s="1"/>
  <c r="S153" i="45" s="1"/>
  <c r="D166" i="45"/>
  <c r="E166" i="45" s="1"/>
  <c r="S166" i="45" s="1"/>
  <c r="D179" i="45"/>
  <c r="E179" i="45" s="1"/>
  <c r="S179" i="45" s="1"/>
  <c r="D193" i="45"/>
  <c r="E193" i="45" s="1"/>
  <c r="D219" i="45"/>
  <c r="E219" i="45" s="1"/>
  <c r="D233" i="45"/>
  <c r="E233" i="45" s="1"/>
  <c r="D247" i="45"/>
  <c r="E247" i="45" s="1"/>
  <c r="D197" i="45"/>
  <c r="E197" i="45" s="1"/>
  <c r="D236" i="45"/>
  <c r="E236" i="45" s="1"/>
  <c r="D131" i="45"/>
  <c r="E131" i="45" s="1"/>
  <c r="R131" i="45" s="1"/>
  <c r="D196" i="45"/>
  <c r="E196" i="45" s="1"/>
  <c r="D141" i="45"/>
  <c r="E141" i="45" s="1"/>
  <c r="D180" i="45"/>
  <c r="E180" i="45" s="1"/>
  <c r="S180" i="45" s="1"/>
  <c r="D194" i="45"/>
  <c r="E194" i="45" s="1"/>
  <c r="D127" i="45"/>
  <c r="E127" i="45" s="1"/>
  <c r="R127" i="45" s="1"/>
  <c r="D139" i="45"/>
  <c r="E139" i="45" s="1"/>
  <c r="R139" i="45" s="1"/>
  <c r="D143" i="45"/>
  <c r="E143" i="45" s="1"/>
  <c r="R143" i="45" s="1"/>
  <c r="D165" i="45"/>
  <c r="E165" i="45" s="1"/>
  <c r="S165" i="45" s="1"/>
  <c r="D192" i="45"/>
  <c r="E192" i="45" s="1"/>
  <c r="D206" i="45"/>
  <c r="E206" i="45" s="1"/>
  <c r="D239" i="45"/>
  <c r="E239" i="45" s="1"/>
  <c r="D126" i="45"/>
  <c r="E126" i="45" s="1"/>
  <c r="R126" i="45" s="1"/>
  <c r="D152" i="45"/>
  <c r="E152" i="45" s="1"/>
  <c r="S152" i="45" s="1"/>
  <c r="D185" i="45"/>
  <c r="E185" i="45" s="1"/>
  <c r="S185" i="45" s="1"/>
  <c r="D212" i="45"/>
  <c r="E212" i="45" s="1"/>
  <c r="D225" i="45"/>
  <c r="E225" i="45" s="1"/>
  <c r="D238" i="45"/>
  <c r="E238" i="45" s="1"/>
  <c r="D253" i="45"/>
  <c r="E253" i="45" s="1"/>
  <c r="D170" i="45"/>
  <c r="E170" i="45" s="1"/>
  <c r="S170" i="45" s="1"/>
  <c r="D209" i="45"/>
  <c r="E209" i="45" s="1"/>
  <c r="D154" i="45"/>
  <c r="E154" i="45" s="1"/>
  <c r="S154" i="45" s="1"/>
  <c r="D220" i="45"/>
  <c r="E220" i="45" s="1"/>
  <c r="D111" i="45"/>
  <c r="E111" i="45" s="1"/>
  <c r="Q111" i="45" s="1"/>
  <c r="D138" i="45"/>
  <c r="E138" i="45" s="1"/>
  <c r="R138" i="45" s="1"/>
  <c r="D158" i="45"/>
  <c r="E158" i="45" s="1"/>
  <c r="S158" i="45" s="1"/>
  <c r="D171" i="45"/>
  <c r="E171" i="45" s="1"/>
  <c r="S171" i="45" s="1"/>
  <c r="D184" i="45"/>
  <c r="E184" i="45" s="1"/>
  <c r="S184" i="45" s="1"/>
  <c r="D198" i="45"/>
  <c r="E198" i="45" s="1"/>
  <c r="D211" i="45"/>
  <c r="E211" i="45" s="1"/>
  <c r="D224" i="45"/>
  <c r="E224" i="45" s="1"/>
  <c r="D237" i="45"/>
  <c r="E237" i="45" s="1"/>
  <c r="D252" i="45"/>
  <c r="E252" i="45" s="1"/>
  <c r="D125" i="45"/>
  <c r="E125" i="45" s="1"/>
  <c r="R125" i="45" s="1"/>
  <c r="D183" i="45"/>
  <c r="E183" i="45" s="1"/>
  <c r="S183" i="45" s="1"/>
  <c r="D223" i="45"/>
  <c r="E223" i="45" s="1"/>
  <c r="D156" i="45"/>
  <c r="D169" i="45"/>
  <c r="E169" i="45" s="1"/>
  <c r="S169" i="45" s="1"/>
  <c r="D222" i="45"/>
  <c r="E222" i="45" s="1"/>
  <c r="D235" i="45"/>
  <c r="E235" i="45" s="1"/>
  <c r="D250" i="45"/>
  <c r="E250" i="45" s="1"/>
  <c r="D130" i="45"/>
  <c r="E130" i="45" s="1"/>
  <c r="R130" i="45" s="1"/>
  <c r="D142" i="45"/>
  <c r="D155" i="45"/>
  <c r="E155" i="45" s="1"/>
  <c r="D168" i="45"/>
  <c r="E168" i="45" s="1"/>
  <c r="S168" i="45" s="1"/>
  <c r="D181" i="45"/>
  <c r="E181" i="45" s="1"/>
  <c r="S181" i="45" s="1"/>
  <c r="D195" i="45"/>
  <c r="E195" i="45" s="1"/>
  <c r="D208" i="45"/>
  <c r="E208" i="45" s="1"/>
  <c r="D221" i="45"/>
  <c r="E221" i="45" s="1"/>
  <c r="D234" i="45"/>
  <c r="E234" i="45" s="1"/>
  <c r="D249" i="45"/>
  <c r="E249" i="45" s="1"/>
  <c r="D42" i="45"/>
  <c r="E42" i="45" s="1"/>
  <c r="N42" i="45" s="1"/>
  <c r="D113" i="45"/>
  <c r="E113" i="45" s="1"/>
  <c r="Q113" i="45" s="1"/>
  <c r="D70" i="45"/>
  <c r="E70" i="45" s="1"/>
  <c r="P70" i="45" s="1"/>
  <c r="D69" i="45"/>
  <c r="E69" i="45" s="1"/>
  <c r="P69" i="45" s="1"/>
  <c r="D47" i="45"/>
  <c r="E47" i="45" s="1"/>
  <c r="N47" i="45" s="1"/>
  <c r="D71" i="45"/>
  <c r="E71" i="45" s="1"/>
  <c r="P71" i="45" s="1"/>
  <c r="D99" i="45"/>
  <c r="E99" i="45" s="1"/>
  <c r="Q99" i="45" s="1"/>
  <c r="D57" i="45"/>
  <c r="E57" i="45" s="1"/>
  <c r="O57" i="45" s="1"/>
  <c r="D62" i="45"/>
  <c r="E62" i="45" s="1"/>
  <c r="O62" i="45" s="1"/>
  <c r="D98" i="45"/>
  <c r="E98" i="45" s="1"/>
  <c r="Q98" i="45" s="1"/>
  <c r="D28" i="45"/>
  <c r="E28" i="45" s="1"/>
  <c r="M28" i="45" s="1"/>
  <c r="D83" i="45"/>
  <c r="E83" i="45" s="1"/>
  <c r="P83" i="45" s="1"/>
  <c r="D97" i="45"/>
  <c r="E97" i="45" s="1"/>
  <c r="Q97" i="45" s="1"/>
  <c r="D48" i="45"/>
  <c r="E48" i="45" s="1"/>
  <c r="N48" i="45" s="1"/>
  <c r="D75" i="45"/>
  <c r="E75" i="45" s="1"/>
  <c r="P75" i="45" s="1"/>
  <c r="D89" i="45"/>
  <c r="E89" i="45" s="1"/>
  <c r="P89" i="45" s="1"/>
  <c r="D103" i="45"/>
  <c r="E103" i="45" s="1"/>
  <c r="Q103" i="45" s="1"/>
  <c r="D117" i="45"/>
  <c r="E117" i="45" s="1"/>
  <c r="Q117" i="45" s="1"/>
  <c r="D88" i="45"/>
  <c r="E88" i="45" s="1"/>
  <c r="P88" i="45" s="1"/>
  <c r="D32" i="45"/>
  <c r="D85" i="45"/>
  <c r="E85" i="45" s="1"/>
  <c r="P85" i="45" s="1"/>
  <c r="D43" i="45"/>
  <c r="E43" i="45" s="1"/>
  <c r="N43" i="45" s="1"/>
  <c r="D84" i="45"/>
  <c r="E84" i="45" s="1"/>
  <c r="P84" i="45" s="1"/>
  <c r="D112" i="45"/>
  <c r="E112" i="45" s="1"/>
  <c r="Q112" i="45" s="1"/>
  <c r="D45" i="45"/>
  <c r="E45" i="45" s="1"/>
  <c r="D49" i="45"/>
  <c r="E49" i="45" s="1"/>
  <c r="N49" i="45" s="1"/>
  <c r="D74" i="45"/>
  <c r="E74" i="45" s="1"/>
  <c r="P74" i="45" s="1"/>
  <c r="D102" i="45"/>
  <c r="E102" i="45" s="1"/>
  <c r="Q102" i="45" s="1"/>
  <c r="D116" i="45"/>
  <c r="E116" i="45" s="1"/>
  <c r="Q116" i="45" s="1"/>
  <c r="D56" i="45"/>
  <c r="E56" i="45" s="1"/>
  <c r="O56" i="45" s="1"/>
  <c r="D73" i="45"/>
  <c r="D87" i="45"/>
  <c r="D101" i="45"/>
  <c r="D115" i="45"/>
  <c r="D46" i="45"/>
  <c r="D72" i="45"/>
  <c r="E72" i="45" s="1"/>
  <c r="D86" i="45"/>
  <c r="E86" i="45" s="1"/>
  <c r="D100" i="45"/>
  <c r="E100" i="45" s="1"/>
  <c r="D60" i="45"/>
  <c r="D59" i="45"/>
  <c r="E59" i="45" s="1"/>
  <c r="D58" i="45"/>
  <c r="E58" i="45" s="1"/>
  <c r="O58" i="45" s="1"/>
  <c r="D61" i="45"/>
  <c r="E61" i="45" s="1"/>
  <c r="O61" i="45" s="1"/>
  <c r="D20" i="45"/>
  <c r="E20" i="45" s="1"/>
  <c r="L20" i="45" s="1"/>
  <c r="D35" i="45"/>
  <c r="E35" i="45" s="1"/>
  <c r="M35" i="45" s="1"/>
  <c r="D21" i="45"/>
  <c r="E21" i="45" s="1"/>
  <c r="L21" i="45" s="1"/>
  <c r="E36" i="45"/>
  <c r="M36" i="45" s="1"/>
  <c r="D22" i="45"/>
  <c r="E22" i="45" s="1"/>
  <c r="L22" i="45" s="1"/>
  <c r="D29" i="45"/>
  <c r="E29" i="45" s="1"/>
  <c r="M29" i="45" s="1"/>
  <c r="D15" i="45"/>
  <c r="E15" i="45" s="1"/>
  <c r="L15" i="45" s="1"/>
  <c r="D31" i="45"/>
  <c r="E31" i="45" s="1"/>
  <c r="D16" i="45"/>
  <c r="E16" i="45" s="1"/>
  <c r="L16" i="45" s="1"/>
  <c r="D18" i="45"/>
  <c r="E18" i="45" s="1"/>
  <c r="D33" i="45"/>
  <c r="E33" i="45" s="1"/>
  <c r="M33" i="45" s="1"/>
  <c r="D19" i="45"/>
  <c r="D34" i="45"/>
  <c r="E34" i="45" s="1"/>
  <c r="M34" i="45" s="1"/>
  <c r="V264" i="38"/>
  <c r="AB264" i="38"/>
  <c r="J28" i="72" s="1"/>
  <c r="Z264" i="38"/>
  <c r="H28" i="72" s="1"/>
  <c r="AD264" i="38"/>
  <c r="L28" i="72" s="1"/>
  <c r="AI272" i="38"/>
  <c r="AI268" i="38"/>
  <c r="AI266" i="38"/>
  <c r="W271" i="38"/>
  <c r="AI271" i="38" s="1"/>
  <c r="AI270" i="38"/>
  <c r="AI267" i="38"/>
  <c r="AI269" i="38"/>
  <c r="AI265" i="38"/>
  <c r="AH265" i="38"/>
  <c r="AH266" i="38"/>
  <c r="AH267" i="38"/>
  <c r="AH268" i="38"/>
  <c r="AH269" i="38"/>
  <c r="AH270" i="38"/>
  <c r="N28" i="72" l="1"/>
  <c r="AF264" i="38"/>
  <c r="W264" i="38"/>
  <c r="O59" i="45"/>
  <c r="E60" i="45"/>
  <c r="O60" i="45" s="1"/>
  <c r="E142" i="45"/>
  <c r="R142" i="45" s="1"/>
  <c r="R141" i="45"/>
  <c r="E19" i="45"/>
  <c r="L19" i="45" s="1"/>
  <c r="L18" i="45"/>
  <c r="E87" i="45"/>
  <c r="P86" i="45"/>
  <c r="E73" i="45"/>
  <c r="P73" i="45" s="1"/>
  <c r="P72" i="45"/>
  <c r="M31" i="45"/>
  <c r="E32" i="45"/>
  <c r="M32" i="45" s="1"/>
  <c r="E101" i="45"/>
  <c r="Q101" i="45" s="1"/>
  <c r="Q100" i="45"/>
  <c r="N45" i="45"/>
  <c r="E46" i="45"/>
  <c r="N46" i="45" s="1"/>
  <c r="E156" i="45"/>
  <c r="S156" i="45" s="1"/>
  <c r="S155" i="45"/>
  <c r="E3" i="45" l="1"/>
  <c r="X290" i="38" l="1"/>
  <c r="M291" i="38"/>
  <c r="X291" i="38" s="1"/>
  <c r="X289" i="38"/>
  <c r="L290" i="38"/>
  <c r="L291" i="38"/>
  <c r="I291" i="38"/>
  <c r="I290" i="38"/>
  <c r="I289" i="38"/>
  <c r="AE291" i="38"/>
  <c r="AD291" i="38"/>
  <c r="AC291" i="38"/>
  <c r="AB291" i="38"/>
  <c r="AA291" i="38"/>
  <c r="Z291" i="38"/>
  <c r="V291" i="38"/>
  <c r="Y291" i="38"/>
  <c r="AE290" i="38"/>
  <c r="AD290" i="38"/>
  <c r="AC290" i="38"/>
  <c r="AB290" i="38"/>
  <c r="AA290" i="38"/>
  <c r="Z290" i="38"/>
  <c r="V290" i="38"/>
  <c r="Y290" i="38"/>
  <c r="AE289" i="38"/>
  <c r="AD289" i="38"/>
  <c r="AC289" i="38"/>
  <c r="AB289" i="38"/>
  <c r="AA289" i="38"/>
  <c r="Z289" i="38"/>
  <c r="V289" i="38"/>
  <c r="Y289" i="38"/>
  <c r="L289" i="38"/>
  <c r="AF289" i="38" l="1"/>
  <c r="AF291" i="38"/>
  <c r="AF290" i="38"/>
  <c r="X288" i="38"/>
  <c r="F30" i="72" s="1"/>
  <c r="AE288" i="38"/>
  <c r="M30" i="72" s="1"/>
  <c r="I288" i="38"/>
  <c r="V288" i="38"/>
  <c r="AC288" i="38"/>
  <c r="K30" i="72" s="1"/>
  <c r="Z288" i="38"/>
  <c r="H30" i="72" s="1"/>
  <c r="AA288" i="38"/>
  <c r="I30" i="72" s="1"/>
  <c r="AB288" i="38"/>
  <c r="J30" i="72" s="1"/>
  <c r="AD288" i="38"/>
  <c r="L30" i="72" s="1"/>
  <c r="AH290" i="38"/>
  <c r="AH291" i="38"/>
  <c r="AH289" i="38"/>
  <c r="Y288" i="38"/>
  <c r="G30" i="72" s="1"/>
  <c r="W290" i="38"/>
  <c r="AI290" i="38" s="1"/>
  <c r="W291" i="38"/>
  <c r="AI291" i="38" s="1"/>
  <c r="W289" i="38"/>
  <c r="N30" i="72" l="1"/>
  <c r="AF288" i="38"/>
  <c r="AI289" i="38"/>
  <c r="W288" i="38"/>
  <c r="N452" i="38" l="1"/>
  <c r="N453" i="38"/>
  <c r="N454" i="38"/>
  <c r="N455" i="38"/>
  <c r="N456" i="38"/>
  <c r="N457" i="38"/>
  <c r="N458" i="38"/>
  <c r="M453" i="38"/>
  <c r="M454" i="38"/>
  <c r="M455" i="38"/>
  <c r="M456" i="38"/>
  <c r="M457" i="38"/>
  <c r="M458" i="38"/>
  <c r="M452" i="38"/>
  <c r="L16" i="44"/>
  <c r="L15" i="44"/>
  <c r="L9" i="44"/>
  <c r="K6" i="44"/>
  <c r="K5" i="44"/>
  <c r="K4" i="44"/>
  <c r="K3" i="44"/>
  <c r="Y453" i="38" l="1"/>
  <c r="Y455" i="38"/>
  <c r="Y456" i="38"/>
  <c r="Y458" i="38"/>
  <c r="Y452" i="38"/>
  <c r="AE458" i="38"/>
  <c r="AD458" i="38"/>
  <c r="AC458" i="38"/>
  <c r="AB458" i="38"/>
  <c r="AA458" i="38"/>
  <c r="Z458" i="38"/>
  <c r="X458" i="38"/>
  <c r="V458" i="38"/>
  <c r="AE457" i="38"/>
  <c r="AD457" i="38"/>
  <c r="AC457" i="38"/>
  <c r="AB457" i="38"/>
  <c r="AA457" i="38"/>
  <c r="Z457" i="38"/>
  <c r="Y457" i="38"/>
  <c r="X457" i="38"/>
  <c r="V457" i="38"/>
  <c r="AE456" i="38"/>
  <c r="AD456" i="38"/>
  <c r="AC456" i="38"/>
  <c r="AB456" i="38"/>
  <c r="AA456" i="38"/>
  <c r="Z456" i="38"/>
  <c r="X456" i="38"/>
  <c r="V456" i="38"/>
  <c r="AE455" i="38"/>
  <c r="AD455" i="38"/>
  <c r="AC455" i="38"/>
  <c r="AB455" i="38"/>
  <c r="AA455" i="38"/>
  <c r="Z455" i="38"/>
  <c r="X455" i="38"/>
  <c r="V455" i="38"/>
  <c r="AE454" i="38"/>
  <c r="AD454" i="38"/>
  <c r="AC454" i="38"/>
  <c r="AB454" i="38"/>
  <c r="AA454" i="38"/>
  <c r="Z454" i="38"/>
  <c r="Y454" i="38"/>
  <c r="X454" i="38"/>
  <c r="V454" i="38"/>
  <c r="AE453" i="38"/>
  <c r="AD453" i="38"/>
  <c r="AC453" i="38"/>
  <c r="AB453" i="38"/>
  <c r="AA453" i="38"/>
  <c r="Z453" i="38"/>
  <c r="X453" i="38"/>
  <c r="V453" i="38"/>
  <c r="AE452" i="38"/>
  <c r="AD452" i="38"/>
  <c r="AC452" i="38"/>
  <c r="AB452" i="38"/>
  <c r="AA452" i="38"/>
  <c r="Z452" i="38"/>
  <c r="X452" i="38"/>
  <c r="V452" i="38"/>
  <c r="L458" i="38"/>
  <c r="AH458" i="38" s="1"/>
  <c r="L457" i="38"/>
  <c r="AH457" i="38" s="1"/>
  <c r="L456" i="38"/>
  <c r="AH456" i="38" s="1"/>
  <c r="L455" i="38"/>
  <c r="AH455" i="38" s="1"/>
  <c r="L454" i="38"/>
  <c r="AH454" i="38" s="1"/>
  <c r="L453" i="38"/>
  <c r="AH453" i="38" s="1"/>
  <c r="L452" i="38"/>
  <c r="AH452" i="38" s="1"/>
  <c r="AF454" i="38" l="1"/>
  <c r="AF452" i="38"/>
  <c r="AF455" i="38"/>
  <c r="AF458" i="38"/>
  <c r="AF453" i="38"/>
  <c r="AF457" i="38"/>
  <c r="AF456" i="38"/>
  <c r="W454" i="38"/>
  <c r="AI454" i="38" s="1"/>
  <c r="AC451" i="38"/>
  <c r="K38" i="72" s="1"/>
  <c r="W456" i="38"/>
  <c r="AI456" i="38" s="1"/>
  <c r="W452" i="38"/>
  <c r="AI452" i="38" s="1"/>
  <c r="W458" i="38"/>
  <c r="W455" i="38"/>
  <c r="AI455" i="38" s="1"/>
  <c r="W453" i="38"/>
  <c r="AI453" i="38" s="1"/>
  <c r="W457" i="38"/>
  <c r="AI457" i="38" s="1"/>
  <c r="AD451" i="38"/>
  <c r="L38" i="72" s="1"/>
  <c r="AB451" i="38"/>
  <c r="J38" i="72" s="1"/>
  <c r="V451" i="38"/>
  <c r="AA451" i="38"/>
  <c r="I38" i="72" s="1"/>
  <c r="X451" i="38"/>
  <c r="F38" i="72" s="1"/>
  <c r="AE451" i="38"/>
  <c r="M38" i="72" s="1"/>
  <c r="Y451" i="38"/>
  <c r="G38" i="72" s="1"/>
  <c r="Z451" i="38"/>
  <c r="H38" i="72" s="1"/>
  <c r="N38" i="72" l="1"/>
  <c r="AF451" i="38"/>
  <c r="W451" i="38"/>
  <c r="AI458" i="38"/>
  <c r="M475" i="38" l="1"/>
  <c r="M476" i="38"/>
  <c r="X476" i="38" s="1"/>
  <c r="M474" i="38"/>
  <c r="X474" i="38" s="1"/>
  <c r="AE476" i="38"/>
  <c r="AD476" i="38"/>
  <c r="AC476" i="38"/>
  <c r="AB476" i="38"/>
  <c r="AA476" i="38"/>
  <c r="Z476" i="38"/>
  <c r="Y476" i="38"/>
  <c r="V476" i="38"/>
  <c r="L476" i="38"/>
  <c r="W476" i="38" s="1"/>
  <c r="AE475" i="38"/>
  <c r="AD475" i="38"/>
  <c r="AC475" i="38"/>
  <c r="AB475" i="38"/>
  <c r="AA475" i="38"/>
  <c r="Z475" i="38"/>
  <c r="Y475" i="38"/>
  <c r="V475" i="38"/>
  <c r="L475" i="38"/>
  <c r="W475" i="38" s="1"/>
  <c r="AE474" i="38"/>
  <c r="AD474" i="38"/>
  <c r="AC474" i="38"/>
  <c r="AB474" i="38"/>
  <c r="AA474" i="38"/>
  <c r="Z474" i="38"/>
  <c r="V474" i="38"/>
  <c r="Y474" i="38"/>
  <c r="L474" i="38"/>
  <c r="W474" i="38" s="1"/>
  <c r="I476" i="38"/>
  <c r="I475" i="38"/>
  <c r="I474" i="38"/>
  <c r="AF476" i="38" l="1"/>
  <c r="AF474" i="38"/>
  <c r="AE473" i="38"/>
  <c r="M42" i="72" s="1"/>
  <c r="AH475" i="38"/>
  <c r="Y473" i="38"/>
  <c r="G42" i="72" s="1"/>
  <c r="AC473" i="38"/>
  <c r="K42" i="72" s="1"/>
  <c r="Z473" i="38"/>
  <c r="H42" i="72" s="1"/>
  <c r="I473" i="38"/>
  <c r="AA473" i="38"/>
  <c r="I42" i="72" s="1"/>
  <c r="X475" i="38"/>
  <c r="AB473" i="38"/>
  <c r="J42" i="72" s="1"/>
  <c r="AD473" i="38"/>
  <c r="L42" i="72" s="1"/>
  <c r="V473" i="38"/>
  <c r="W473" i="38"/>
  <c r="AI476" i="38"/>
  <c r="AH476" i="38"/>
  <c r="AI474" i="38"/>
  <c r="AH474" i="38"/>
  <c r="X473" i="38" l="1"/>
  <c r="F42" i="72" s="1"/>
  <c r="N42" i="72" s="1"/>
  <c r="AF475" i="38"/>
  <c r="AF473" i="38" s="1"/>
  <c r="AI475" i="38"/>
  <c r="R467" i="38" l="1"/>
  <c r="AC467" i="38" s="1"/>
  <c r="AE467" i="38"/>
  <c r="AD467" i="38"/>
  <c r="AA467" i="38"/>
  <c r="Z467" i="38"/>
  <c r="V467" i="38"/>
  <c r="AB467" i="38"/>
  <c r="Y467" i="38"/>
  <c r="X467" i="38"/>
  <c r="L467" i="38"/>
  <c r="I467" i="38"/>
  <c r="AF467" i="38" l="1"/>
  <c r="AH467" i="38"/>
  <c r="W467" i="38"/>
  <c r="AI467" i="38" l="1"/>
  <c r="N470" i="38" l="1"/>
  <c r="Y470" i="38" s="1"/>
  <c r="N471" i="38"/>
  <c r="Y471" i="38" s="1"/>
  <c r="N472" i="38"/>
  <c r="N469" i="38"/>
  <c r="Y469" i="38" s="1"/>
  <c r="AD471" i="38"/>
  <c r="X469" i="38"/>
  <c r="Z469" i="38"/>
  <c r="AA469" i="38"/>
  <c r="AB469" i="38"/>
  <c r="AC469" i="38"/>
  <c r="AD469" i="38"/>
  <c r="AE469" i="38"/>
  <c r="X470" i="38"/>
  <c r="Z470" i="38"/>
  <c r="AA470" i="38"/>
  <c r="AB470" i="38"/>
  <c r="AC470" i="38"/>
  <c r="AD470" i="38"/>
  <c r="AE470" i="38"/>
  <c r="X471" i="38"/>
  <c r="Z471" i="38"/>
  <c r="AA471" i="38"/>
  <c r="AB471" i="38"/>
  <c r="AC471" i="38"/>
  <c r="AE471" i="38"/>
  <c r="X472" i="38"/>
  <c r="Z472" i="38"/>
  <c r="AA472" i="38"/>
  <c r="AB472" i="38"/>
  <c r="AC472" i="38"/>
  <c r="AD472" i="38"/>
  <c r="AE472" i="38"/>
  <c r="V472" i="38"/>
  <c r="V471" i="38"/>
  <c r="V470" i="38"/>
  <c r="V469" i="38"/>
  <c r="L472" i="38"/>
  <c r="W472" i="38" s="1"/>
  <c r="L471" i="38"/>
  <c r="W471" i="38" s="1"/>
  <c r="L470" i="38"/>
  <c r="W470" i="38" s="1"/>
  <c r="L469" i="38"/>
  <c r="W469" i="38" s="1"/>
  <c r="I472" i="38"/>
  <c r="I471" i="38"/>
  <c r="I470" i="38"/>
  <c r="I469" i="38"/>
  <c r="AF470" i="38" l="1"/>
  <c r="AF469" i="38"/>
  <c r="AF471" i="38"/>
  <c r="AB468" i="38"/>
  <c r="J41" i="72" s="1"/>
  <c r="V468" i="38"/>
  <c r="Z468" i="38"/>
  <c r="H41" i="72" s="1"/>
  <c r="AE468" i="38"/>
  <c r="M41" i="72" s="1"/>
  <c r="W468" i="38"/>
  <c r="AD468" i="38"/>
  <c r="L41" i="72" s="1"/>
  <c r="AC468" i="38"/>
  <c r="K41" i="72" s="1"/>
  <c r="AA468" i="38"/>
  <c r="I41" i="72" s="1"/>
  <c r="I468" i="38"/>
  <c r="X468" i="38"/>
  <c r="F41" i="72" s="1"/>
  <c r="AH470" i="38"/>
  <c r="AH471" i="38"/>
  <c r="AH472" i="38"/>
  <c r="AI470" i="38"/>
  <c r="AI471" i="38"/>
  <c r="Y472" i="38"/>
  <c r="AI472" i="38" s="1"/>
  <c r="AI469" i="38"/>
  <c r="AH469" i="38"/>
  <c r="AF472" i="38" l="1"/>
  <c r="AF468" i="38" s="1"/>
  <c r="Y468" i="38"/>
  <c r="G41" i="72" s="1"/>
  <c r="N41" i="72" s="1"/>
  <c r="M25" i="43"/>
  <c r="N478" i="38"/>
  <c r="Y478" i="38" s="1"/>
  <c r="O478" i="38"/>
  <c r="Z478" i="38" s="1"/>
  <c r="P478" i="38"/>
  <c r="AA478" i="38" s="1"/>
  <c r="N479" i="38"/>
  <c r="Y479" i="38" s="1"/>
  <c r="O479" i="38"/>
  <c r="Z479" i="38" s="1"/>
  <c r="P479" i="38"/>
  <c r="AA479" i="38" s="1"/>
  <c r="N480" i="38"/>
  <c r="Y480" i="38" s="1"/>
  <c r="O480" i="38"/>
  <c r="Z480" i="38" s="1"/>
  <c r="P480" i="38"/>
  <c r="AA480" i="38" s="1"/>
  <c r="N481" i="38"/>
  <c r="Y481" i="38" s="1"/>
  <c r="O481" i="38"/>
  <c r="Z481" i="38" s="1"/>
  <c r="P481" i="38"/>
  <c r="AA481" i="38" s="1"/>
  <c r="N482" i="38"/>
  <c r="Y482" i="38" s="1"/>
  <c r="O482" i="38"/>
  <c r="Z482" i="38" s="1"/>
  <c r="P482" i="38"/>
  <c r="AA482" i="38" s="1"/>
  <c r="N483" i="38"/>
  <c r="O483" i="38"/>
  <c r="Z483" i="38" s="1"/>
  <c r="P483" i="38"/>
  <c r="AA483" i="38" s="1"/>
  <c r="N484" i="38"/>
  <c r="Y484" i="38" s="1"/>
  <c r="O484" i="38"/>
  <c r="Z484" i="38" s="1"/>
  <c r="P484" i="38"/>
  <c r="AA484" i="38" s="1"/>
  <c r="N485" i="38"/>
  <c r="Y485" i="38" s="1"/>
  <c r="O485" i="38"/>
  <c r="Z485" i="38" s="1"/>
  <c r="P485" i="38"/>
  <c r="AA485" i="38" s="1"/>
  <c r="N486" i="38"/>
  <c r="Y486" i="38" s="1"/>
  <c r="O486" i="38"/>
  <c r="Z486" i="38" s="1"/>
  <c r="P486" i="38"/>
  <c r="AA486" i="38" s="1"/>
  <c r="N487" i="38"/>
  <c r="Y487" i="38" s="1"/>
  <c r="O487" i="38"/>
  <c r="Z487" i="38" s="1"/>
  <c r="P487" i="38"/>
  <c r="AA487" i="38" s="1"/>
  <c r="N488" i="38"/>
  <c r="Y488" i="38" s="1"/>
  <c r="O488" i="38"/>
  <c r="Z488" i="38" s="1"/>
  <c r="P488" i="38"/>
  <c r="AA488" i="38" s="1"/>
  <c r="N489" i="38"/>
  <c r="Y489" i="38" s="1"/>
  <c r="O489" i="38"/>
  <c r="Z489" i="38" s="1"/>
  <c r="P489" i="38"/>
  <c r="AA489" i="38" s="1"/>
  <c r="N490" i="38"/>
  <c r="Y490" i="38" s="1"/>
  <c r="O490" i="38"/>
  <c r="Z490" i="38" s="1"/>
  <c r="P490" i="38"/>
  <c r="AA490" i="38" s="1"/>
  <c r="N491" i="38"/>
  <c r="Y491" i="38" s="1"/>
  <c r="O491" i="38"/>
  <c r="Z491" i="38" s="1"/>
  <c r="P491" i="38"/>
  <c r="AA491" i="38" s="1"/>
  <c r="N492" i="38"/>
  <c r="Y492" i="38" s="1"/>
  <c r="O492" i="38"/>
  <c r="Z492" i="38" s="1"/>
  <c r="P492" i="38"/>
  <c r="AA492" i="38" s="1"/>
  <c r="N493" i="38"/>
  <c r="Y493" i="38" s="1"/>
  <c r="O493" i="38"/>
  <c r="Z493" i="38" s="1"/>
  <c r="P493" i="38"/>
  <c r="AA493" i="38" s="1"/>
  <c r="N494" i="38"/>
  <c r="Y494" i="38" s="1"/>
  <c r="O494" i="38"/>
  <c r="Z494" i="38" s="1"/>
  <c r="P494" i="38"/>
  <c r="AA494" i="38" s="1"/>
  <c r="M479" i="38"/>
  <c r="X479" i="38" s="1"/>
  <c r="M480" i="38"/>
  <c r="X480" i="38" s="1"/>
  <c r="M481" i="38"/>
  <c r="X481" i="38" s="1"/>
  <c r="M482" i="38"/>
  <c r="X482" i="38" s="1"/>
  <c r="M483" i="38"/>
  <c r="X483" i="38" s="1"/>
  <c r="M484" i="38"/>
  <c r="X484" i="38" s="1"/>
  <c r="M485" i="38"/>
  <c r="X485" i="38" s="1"/>
  <c r="M486" i="38"/>
  <c r="X486" i="38" s="1"/>
  <c r="M487" i="38"/>
  <c r="X487" i="38" s="1"/>
  <c r="M488" i="38"/>
  <c r="X488" i="38" s="1"/>
  <c r="M489" i="38"/>
  <c r="X489" i="38" s="1"/>
  <c r="M490" i="38"/>
  <c r="X490" i="38" s="1"/>
  <c r="M491" i="38"/>
  <c r="X491" i="38" s="1"/>
  <c r="M492" i="38"/>
  <c r="X492" i="38" s="1"/>
  <c r="M493" i="38"/>
  <c r="X493" i="38" s="1"/>
  <c r="M494" i="38"/>
  <c r="X494" i="38" s="1"/>
  <c r="M478" i="38"/>
  <c r="X478" i="38" s="1"/>
  <c r="D45" i="43"/>
  <c r="N45" i="43" s="1"/>
  <c r="D13" i="43"/>
  <c r="N44" i="43"/>
  <c r="N43" i="43"/>
  <c r="N40" i="43"/>
  <c r="N39" i="43"/>
  <c r="N35" i="43"/>
  <c r="N34" i="43"/>
  <c r="N30" i="43"/>
  <c r="M29" i="43"/>
  <c r="M24" i="43"/>
  <c r="M23" i="43"/>
  <c r="M14" i="43"/>
  <c r="M13" i="43"/>
  <c r="M12" i="43"/>
  <c r="M9" i="43"/>
  <c r="L8" i="43"/>
  <c r="L7" i="43"/>
  <c r="D14" i="43"/>
  <c r="D3" i="43"/>
  <c r="L3" i="43" s="1"/>
  <c r="AE494" i="38"/>
  <c r="AD494" i="38"/>
  <c r="AC494" i="38"/>
  <c r="AB494" i="38"/>
  <c r="V494" i="38"/>
  <c r="AE493" i="38"/>
  <c r="AD493" i="38"/>
  <c r="AC493" i="38"/>
  <c r="AB493" i="38"/>
  <c r="V493" i="38"/>
  <c r="AE492" i="38"/>
  <c r="AD492" i="38"/>
  <c r="AC492" i="38"/>
  <c r="AB492" i="38"/>
  <c r="V492" i="38"/>
  <c r="AE491" i="38"/>
  <c r="AD491" i="38"/>
  <c r="AC491" i="38"/>
  <c r="AB491" i="38"/>
  <c r="V491" i="38"/>
  <c r="AE490" i="38"/>
  <c r="AD490" i="38"/>
  <c r="AC490" i="38"/>
  <c r="AB490" i="38"/>
  <c r="V490" i="38"/>
  <c r="AE489" i="38"/>
  <c r="AD489" i="38"/>
  <c r="AC489" i="38"/>
  <c r="AB489" i="38"/>
  <c r="V489" i="38"/>
  <c r="AE488" i="38"/>
  <c r="AD488" i="38"/>
  <c r="AC488" i="38"/>
  <c r="AB488" i="38"/>
  <c r="V488" i="38"/>
  <c r="AE487" i="38"/>
  <c r="AD487" i="38"/>
  <c r="AC487" i="38"/>
  <c r="AB487" i="38"/>
  <c r="V487" i="38"/>
  <c r="AE486" i="38"/>
  <c r="AD486" i="38"/>
  <c r="AC486" i="38"/>
  <c r="AB486" i="38"/>
  <c r="V486" i="38"/>
  <c r="AE485" i="38"/>
  <c r="AD485" i="38"/>
  <c r="AC485" i="38"/>
  <c r="AB485" i="38"/>
  <c r="V485" i="38"/>
  <c r="AE484" i="38"/>
  <c r="AD484" i="38"/>
  <c r="AC484" i="38"/>
  <c r="AB484" i="38"/>
  <c r="V484" i="38"/>
  <c r="AE483" i="38"/>
  <c r="AD483" i="38"/>
  <c r="AC483" i="38"/>
  <c r="AB483" i="38"/>
  <c r="Y483" i="38"/>
  <c r="V483" i="38"/>
  <c r="AE482" i="38"/>
  <c r="AD482" i="38"/>
  <c r="AC482" i="38"/>
  <c r="AB482" i="38"/>
  <c r="V482" i="38"/>
  <c r="AE481" i="38"/>
  <c r="AD481" i="38"/>
  <c r="AC481" i="38"/>
  <c r="AB481" i="38"/>
  <c r="V481" i="38"/>
  <c r="AE480" i="38"/>
  <c r="AD480" i="38"/>
  <c r="AC480" i="38"/>
  <c r="AB480" i="38"/>
  <c r="V480" i="38"/>
  <c r="AE479" i="38"/>
  <c r="AD479" i="38"/>
  <c r="AC479" i="38"/>
  <c r="AB479" i="38"/>
  <c r="V479" i="38"/>
  <c r="AE478" i="38"/>
  <c r="AD478" i="38"/>
  <c r="AC478" i="38"/>
  <c r="AB478" i="38"/>
  <c r="V478" i="38"/>
  <c r="L494" i="38"/>
  <c r="L493" i="38"/>
  <c r="W493" i="38" s="1"/>
  <c r="L492" i="38"/>
  <c r="L491" i="38"/>
  <c r="W491" i="38" s="1"/>
  <c r="L490" i="38"/>
  <c r="W490" i="38" s="1"/>
  <c r="L489" i="38"/>
  <c r="L488" i="38"/>
  <c r="L487" i="38"/>
  <c r="W487" i="38" s="1"/>
  <c r="L486" i="38"/>
  <c r="L485" i="38"/>
  <c r="W485" i="38" s="1"/>
  <c r="L484" i="38"/>
  <c r="L483" i="38"/>
  <c r="L482" i="38"/>
  <c r="W482" i="38" s="1"/>
  <c r="L481" i="38"/>
  <c r="L480" i="38"/>
  <c r="L479" i="38"/>
  <c r="L478" i="38"/>
  <c r="W478" i="38" s="1"/>
  <c r="I494" i="38"/>
  <c r="I493" i="38"/>
  <c r="I492" i="38"/>
  <c r="I491" i="38"/>
  <c r="I490" i="38"/>
  <c r="I489" i="38"/>
  <c r="I488" i="38"/>
  <c r="I487" i="38"/>
  <c r="I486" i="38"/>
  <c r="I485" i="38"/>
  <c r="I484" i="38"/>
  <c r="I483" i="38"/>
  <c r="I482" i="38"/>
  <c r="I481" i="38"/>
  <c r="I480" i="38"/>
  <c r="I479" i="38"/>
  <c r="I478" i="38"/>
  <c r="AF494" i="38" l="1"/>
  <c r="AF486" i="38"/>
  <c r="AF478" i="38"/>
  <c r="AF487" i="38"/>
  <c r="AF479" i="38"/>
  <c r="AF493" i="38"/>
  <c r="AF485" i="38"/>
  <c r="AF492" i="38"/>
  <c r="AF484" i="38"/>
  <c r="AF491" i="38"/>
  <c r="AF483" i="38"/>
  <c r="AF490" i="38"/>
  <c r="AF482" i="38"/>
  <c r="AF489" i="38"/>
  <c r="AF481" i="38"/>
  <c r="AF488" i="38"/>
  <c r="AF480" i="38"/>
  <c r="Y477" i="38"/>
  <c r="G43" i="72" s="1"/>
  <c r="AB477" i="38"/>
  <c r="J43" i="72" s="1"/>
  <c r="AC477" i="38"/>
  <c r="K43" i="72" s="1"/>
  <c r="AD477" i="38"/>
  <c r="L43" i="72" s="1"/>
  <c r="I477" i="38"/>
  <c r="V477" i="38"/>
  <c r="AE477" i="38"/>
  <c r="M43" i="72" s="1"/>
  <c r="AA477" i="38"/>
  <c r="I43" i="72" s="1"/>
  <c r="AH479" i="38"/>
  <c r="Z477" i="38"/>
  <c r="H43" i="72" s="1"/>
  <c r="AH492" i="38"/>
  <c r="AH483" i="38"/>
  <c r="AH484" i="38"/>
  <c r="AH480" i="38"/>
  <c r="AH488" i="38"/>
  <c r="AH481" i="38"/>
  <c r="AH489" i="38"/>
  <c r="AH486" i="38"/>
  <c r="AH494" i="38"/>
  <c r="X477" i="38"/>
  <c r="F43" i="72" s="1"/>
  <c r="W486" i="38"/>
  <c r="AI486" i="38" s="1"/>
  <c r="AI478" i="38"/>
  <c r="AI490" i="38"/>
  <c r="AH493" i="38"/>
  <c r="AI482" i="38"/>
  <c r="AI485" i="38"/>
  <c r="AI493" i="38"/>
  <c r="W494" i="38"/>
  <c r="AI494" i="38" s="1"/>
  <c r="AI491" i="38"/>
  <c r="W484" i="38"/>
  <c r="AI484" i="38" s="1"/>
  <c r="W483" i="38"/>
  <c r="AI483" i="38" s="1"/>
  <c r="AI487" i="38"/>
  <c r="AH478" i="38"/>
  <c r="W492" i="38"/>
  <c r="AI492" i="38" s="1"/>
  <c r="AH485" i="38"/>
  <c r="W481" i="38"/>
  <c r="AI481" i="38" s="1"/>
  <c r="AH482" i="38"/>
  <c r="AH490" i="38"/>
  <c r="W479" i="38"/>
  <c r="AI479" i="38" s="1"/>
  <c r="AH487" i="38"/>
  <c r="AH491" i="38"/>
  <c r="W489" i="38"/>
  <c r="AI489" i="38" s="1"/>
  <c r="W480" i="38"/>
  <c r="AI480" i="38" s="1"/>
  <c r="W488" i="38"/>
  <c r="AI488" i="38" s="1"/>
  <c r="N43" i="72" l="1"/>
  <c r="AF477" i="38"/>
  <c r="W477" i="38"/>
  <c r="L502" i="38"/>
  <c r="W502" i="38" s="1"/>
  <c r="L501" i="38"/>
  <c r="W501" i="38" s="1"/>
  <c r="L500" i="38"/>
  <c r="W500" i="38" s="1"/>
  <c r="L499" i="38"/>
  <c r="W499" i="38" s="1"/>
  <c r="O500" i="38"/>
  <c r="O501" i="38"/>
  <c r="Z501" i="38" s="1"/>
  <c r="O502" i="38"/>
  <c r="O499" i="38"/>
  <c r="AE502" i="38"/>
  <c r="AD502" i="38"/>
  <c r="AC502" i="38"/>
  <c r="AB502" i="38"/>
  <c r="AA502" i="38"/>
  <c r="Y502" i="38"/>
  <c r="X502" i="38"/>
  <c r="AE501" i="38"/>
  <c r="AD501" i="38"/>
  <c r="AC501" i="38"/>
  <c r="AB501" i="38"/>
  <c r="AA501" i="38"/>
  <c r="Y501" i="38"/>
  <c r="X501" i="38"/>
  <c r="AE500" i="38"/>
  <c r="AD500" i="38"/>
  <c r="AC500" i="38"/>
  <c r="AB500" i="38"/>
  <c r="AA500" i="38"/>
  <c r="Y500" i="38"/>
  <c r="X500" i="38"/>
  <c r="AE499" i="38"/>
  <c r="AD499" i="38"/>
  <c r="AC499" i="38"/>
  <c r="AB499" i="38"/>
  <c r="AA499" i="38"/>
  <c r="Y499" i="38"/>
  <c r="X499" i="38"/>
  <c r="I502" i="38"/>
  <c r="I501" i="38"/>
  <c r="I500" i="38"/>
  <c r="I499" i="38"/>
  <c r="AF501" i="38" l="1"/>
  <c r="AA498" i="38"/>
  <c r="I45" i="72" s="1"/>
  <c r="X498" i="38"/>
  <c r="F45" i="72" s="1"/>
  <c r="AC498" i="38"/>
  <c r="K45" i="72" s="1"/>
  <c r="AE498" i="38"/>
  <c r="M45" i="72" s="1"/>
  <c r="AB498" i="38"/>
  <c r="J45" i="72" s="1"/>
  <c r="AD498" i="38"/>
  <c r="L45" i="72" s="1"/>
  <c r="W498" i="38"/>
  <c r="Y498" i="38"/>
  <c r="G45" i="72" s="1"/>
  <c r="AH501" i="38"/>
  <c r="AH499" i="38"/>
  <c r="I498" i="38"/>
  <c r="AH500" i="38"/>
  <c r="AH502" i="38"/>
  <c r="Z502" i="38"/>
  <c r="AI502" i="38" s="1"/>
  <c r="Z499" i="38"/>
  <c r="AF499" i="38" s="1"/>
  <c r="Z500" i="38"/>
  <c r="AI500" i="38" s="1"/>
  <c r="AI501" i="38"/>
  <c r="AF502" i="38" l="1"/>
  <c r="AF500" i="38"/>
  <c r="AI499" i="38"/>
  <c r="Z498" i="38"/>
  <c r="H45" i="72" s="1"/>
  <c r="N45" i="72" s="1"/>
  <c r="V498" i="38"/>
  <c r="AE497" i="38"/>
  <c r="AD497" i="38"/>
  <c r="AC497" i="38"/>
  <c r="AB497" i="38"/>
  <c r="AA497" i="38"/>
  <c r="Z497" i="38"/>
  <c r="X497" i="38"/>
  <c r="AE496" i="38"/>
  <c r="AD496" i="38"/>
  <c r="AC496" i="38"/>
  <c r="AB496" i="38"/>
  <c r="AA496" i="38"/>
  <c r="Z496" i="38"/>
  <c r="X496" i="38"/>
  <c r="L497" i="38"/>
  <c r="L496" i="38"/>
  <c r="N496" i="38" s="1"/>
  <c r="Y496" i="38" s="1"/>
  <c r="I497" i="38"/>
  <c r="I496" i="38"/>
  <c r="V495" i="38"/>
  <c r="AF498" i="38" l="1"/>
  <c r="AF496" i="38"/>
  <c r="Z495" i="38"/>
  <c r="H44" i="72" s="1"/>
  <c r="AE495" i="38"/>
  <c r="M44" i="72" s="1"/>
  <c r="AB495" i="38"/>
  <c r="J44" i="72" s="1"/>
  <c r="AC495" i="38"/>
  <c r="K44" i="72" s="1"/>
  <c r="AA495" i="38"/>
  <c r="I44" i="72" s="1"/>
  <c r="I495" i="38"/>
  <c r="N497" i="38"/>
  <c r="Y497" i="38" s="1"/>
  <c r="Y495" i="38" s="1"/>
  <c r="G44" i="72" s="1"/>
  <c r="W496" i="38"/>
  <c r="AI496" i="38" s="1"/>
  <c r="AD495" i="38"/>
  <c r="L44" i="72" s="1"/>
  <c r="W497" i="38"/>
  <c r="X495" i="38"/>
  <c r="F44" i="72" s="1"/>
  <c r="AH496" i="38"/>
  <c r="N44" i="72" l="1"/>
  <c r="AF497" i="38"/>
  <c r="AF495" i="38" s="1"/>
  <c r="W495" i="38"/>
  <c r="AH497" i="38"/>
  <c r="AI497" i="38"/>
  <c r="P535" i="38"/>
  <c r="AA535" i="38" s="1"/>
  <c r="P536" i="38"/>
  <c r="AA536" i="38" s="1"/>
  <c r="P537" i="38"/>
  <c r="AA537" i="38" s="1"/>
  <c r="P538" i="38"/>
  <c r="AA538" i="38" s="1"/>
  <c r="O536" i="38"/>
  <c r="Z536" i="38" s="1"/>
  <c r="O537" i="38"/>
  <c r="O538" i="38"/>
  <c r="O535" i="38"/>
  <c r="Z535" i="38" s="1"/>
  <c r="L16" i="42"/>
  <c r="L10" i="42"/>
  <c r="L11" i="42"/>
  <c r="L12" i="42"/>
  <c r="L13" i="42"/>
  <c r="L14" i="42"/>
  <c r="L15" i="42"/>
  <c r="L9" i="42"/>
  <c r="K4" i="42"/>
  <c r="K5" i="42"/>
  <c r="K6" i="42"/>
  <c r="K7" i="42"/>
  <c r="K8" i="42"/>
  <c r="K3" i="42"/>
  <c r="X536" i="38"/>
  <c r="Y536" i="38"/>
  <c r="AB536" i="38"/>
  <c r="AC536" i="38"/>
  <c r="AD536" i="38"/>
  <c r="AE536" i="38"/>
  <c r="X537" i="38"/>
  <c r="Y537" i="38"/>
  <c r="AB537" i="38"/>
  <c r="AC537" i="38"/>
  <c r="AD537" i="38"/>
  <c r="AE537" i="38"/>
  <c r="X538" i="38"/>
  <c r="Y538" i="38"/>
  <c r="AB538" i="38"/>
  <c r="AC538" i="38"/>
  <c r="AD538" i="38"/>
  <c r="AE538" i="38"/>
  <c r="AG535" i="38"/>
  <c r="AE535" i="38"/>
  <c r="AD535" i="38"/>
  <c r="AC535" i="38"/>
  <c r="AB535" i="38"/>
  <c r="Y535" i="38"/>
  <c r="X535" i="38"/>
  <c r="L538" i="38"/>
  <c r="W538" i="38" s="1"/>
  <c r="L537" i="38"/>
  <c r="W537" i="38" s="1"/>
  <c r="L536" i="38"/>
  <c r="W536" i="38" s="1"/>
  <c r="L535" i="38"/>
  <c r="W535" i="38" s="1"/>
  <c r="I538" i="38"/>
  <c r="I537" i="38"/>
  <c r="I536" i="38"/>
  <c r="I535" i="38"/>
  <c r="V534" i="38"/>
  <c r="AF535" i="38" l="1"/>
  <c r="AF536" i="38"/>
  <c r="W534" i="38"/>
  <c r="X534" i="38"/>
  <c r="F47" i="72" s="1"/>
  <c r="Y534" i="38"/>
  <c r="G47" i="72" s="1"/>
  <c r="AA534" i="38"/>
  <c r="I47" i="72" s="1"/>
  <c r="I534" i="38"/>
  <c r="AB534" i="38"/>
  <c r="J47" i="72" s="1"/>
  <c r="AD534" i="38"/>
  <c r="L47" i="72" s="1"/>
  <c r="AE534" i="38"/>
  <c r="M47" i="72" s="1"/>
  <c r="AC534" i="38"/>
  <c r="K47" i="72" s="1"/>
  <c r="AH538" i="38"/>
  <c r="AH537" i="38"/>
  <c r="AI536" i="38"/>
  <c r="Z538" i="38"/>
  <c r="AI538" i="38" s="1"/>
  <c r="AH536" i="38"/>
  <c r="Z537" i="38"/>
  <c r="AI537" i="38" s="1"/>
  <c r="AI535" i="38"/>
  <c r="AH535" i="38"/>
  <c r="AF537" i="38" l="1"/>
  <c r="AF538" i="38"/>
  <c r="Z534" i="38"/>
  <c r="H47" i="72" s="1"/>
  <c r="N47" i="72" s="1"/>
  <c r="D19" i="41"/>
  <c r="L19" i="41" s="1"/>
  <c r="M35" i="41"/>
  <c r="R540" i="38"/>
  <c r="AC540" i="38" s="1"/>
  <c r="R542" i="38"/>
  <c r="AC542" i="38" s="1"/>
  <c r="R544" i="38"/>
  <c r="AC544" i="38" s="1"/>
  <c r="R546" i="38"/>
  <c r="AC546" i="38" s="1"/>
  <c r="R547" i="38"/>
  <c r="AC547" i="38" s="1"/>
  <c r="R548" i="38"/>
  <c r="AC548" i="38" s="1"/>
  <c r="L59" i="41"/>
  <c r="L57" i="41"/>
  <c r="Q546" i="38" s="1"/>
  <c r="L55" i="41"/>
  <c r="Q543" i="38" s="1"/>
  <c r="AB543" i="38" s="1"/>
  <c r="L54" i="41"/>
  <c r="L53" i="41"/>
  <c r="M49" i="41"/>
  <c r="R543" i="38" s="1"/>
  <c r="AC543" i="38" s="1"/>
  <c r="M48" i="41"/>
  <c r="L46" i="41"/>
  <c r="M44" i="41"/>
  <c r="L42" i="41"/>
  <c r="Q547" i="38" s="1"/>
  <c r="L38" i="41"/>
  <c r="M37" i="41"/>
  <c r="R545" i="38" s="1"/>
  <c r="AC545" i="38" s="1"/>
  <c r="M36" i="41"/>
  <c r="L34" i="41"/>
  <c r="Q544" i="38" s="1"/>
  <c r="L31" i="41"/>
  <c r="L26" i="41"/>
  <c r="L25" i="41"/>
  <c r="L22" i="41"/>
  <c r="L21" i="41"/>
  <c r="L18" i="41"/>
  <c r="L12" i="41"/>
  <c r="L11" i="41"/>
  <c r="L9" i="41"/>
  <c r="L8" i="41"/>
  <c r="AE548" i="38"/>
  <c r="AD548" i="38"/>
  <c r="AA548" i="38"/>
  <c r="Z548" i="38"/>
  <c r="Y548" i="38"/>
  <c r="X548" i="38"/>
  <c r="V548" i="38"/>
  <c r="AE547" i="38"/>
  <c r="AD547" i="38"/>
  <c r="AA547" i="38"/>
  <c r="Z547" i="38"/>
  <c r="Y547" i="38"/>
  <c r="X547" i="38"/>
  <c r="V547" i="38"/>
  <c r="AE546" i="38"/>
  <c r="AD546" i="38"/>
  <c r="AA546" i="38"/>
  <c r="Z546" i="38"/>
  <c r="Y546" i="38"/>
  <c r="X546" i="38"/>
  <c r="V546" i="38"/>
  <c r="AE545" i="38"/>
  <c r="AD545" i="38"/>
  <c r="AA545" i="38"/>
  <c r="Z545" i="38"/>
  <c r="Y545" i="38"/>
  <c r="X545" i="38"/>
  <c r="V545" i="38"/>
  <c r="AE544" i="38"/>
  <c r="AD544" i="38"/>
  <c r="AA544" i="38"/>
  <c r="Z544" i="38"/>
  <c r="Y544" i="38"/>
  <c r="X544" i="38"/>
  <c r="V544" i="38"/>
  <c r="AE543" i="38"/>
  <c r="AD543" i="38"/>
  <c r="AA543" i="38"/>
  <c r="Z543" i="38"/>
  <c r="Y543" i="38"/>
  <c r="X543" i="38"/>
  <c r="V543" i="38"/>
  <c r="AE542" i="38"/>
  <c r="AD542" i="38"/>
  <c r="AA542" i="38"/>
  <c r="Z542" i="38"/>
  <c r="Y542" i="38"/>
  <c r="X542" i="38"/>
  <c r="V542" i="38"/>
  <c r="AE541" i="38"/>
  <c r="AD541" i="38"/>
  <c r="AA541" i="38"/>
  <c r="Z541" i="38"/>
  <c r="Y541" i="38"/>
  <c r="X541" i="38"/>
  <c r="V541" i="38"/>
  <c r="AE540" i="38"/>
  <c r="AD540" i="38"/>
  <c r="AA540" i="38"/>
  <c r="Z540" i="38"/>
  <c r="Y540" i="38"/>
  <c r="X540" i="38"/>
  <c r="V540" i="38"/>
  <c r="L548" i="38"/>
  <c r="W548" i="38" s="1"/>
  <c r="L547" i="38"/>
  <c r="W547" i="38" s="1"/>
  <c r="L546" i="38"/>
  <c r="W546" i="38" s="1"/>
  <c r="L545" i="38"/>
  <c r="W545" i="38" s="1"/>
  <c r="L544" i="38"/>
  <c r="W544" i="38" s="1"/>
  <c r="L543" i="38"/>
  <c r="W543" i="38" s="1"/>
  <c r="L542" i="38"/>
  <c r="W542" i="38" s="1"/>
  <c r="L541" i="38"/>
  <c r="W541" i="38" s="1"/>
  <c r="L540" i="38"/>
  <c r="W540" i="38" s="1"/>
  <c r="I548" i="38"/>
  <c r="I547" i="38"/>
  <c r="I546" i="38"/>
  <c r="I545" i="38"/>
  <c r="I544" i="38"/>
  <c r="I543" i="38"/>
  <c r="I542" i="38"/>
  <c r="I541" i="38"/>
  <c r="I540" i="38"/>
  <c r="AF534" i="38" l="1"/>
  <c r="AF543" i="38"/>
  <c r="W539" i="38"/>
  <c r="AE539" i="38"/>
  <c r="M48" i="72" s="1"/>
  <c r="AA539" i="38"/>
  <c r="I48" i="72" s="1"/>
  <c r="AD539" i="38"/>
  <c r="L48" i="72" s="1"/>
  <c r="Z539" i="38"/>
  <c r="H48" i="72" s="1"/>
  <c r="I539" i="38"/>
  <c r="Q541" i="38"/>
  <c r="AB541" i="38" s="1"/>
  <c r="Q548" i="38"/>
  <c r="AB548" i="38" s="1"/>
  <c r="AI548" i="38" s="1"/>
  <c r="Y539" i="38"/>
  <c r="G48" i="72" s="1"/>
  <c r="X539" i="38"/>
  <c r="F48" i="72" s="1"/>
  <c r="Q540" i="38"/>
  <c r="AH540" i="38" s="1"/>
  <c r="R541" i="38"/>
  <c r="AC541" i="38" s="1"/>
  <c r="AC539" i="38" s="1"/>
  <c r="K48" i="72" s="1"/>
  <c r="Q542" i="38"/>
  <c r="AB542" i="38" s="1"/>
  <c r="AI542" i="38" s="1"/>
  <c r="Q545" i="38"/>
  <c r="AH545" i="38" s="1"/>
  <c r="AI543" i="38"/>
  <c r="AB544" i="38"/>
  <c r="AI544" i="38" s="1"/>
  <c r="AH544" i="38"/>
  <c r="AH546" i="38"/>
  <c r="AB546" i="38"/>
  <c r="AI546" i="38" s="1"/>
  <c r="AB547" i="38"/>
  <c r="AI547" i="38" s="1"/>
  <c r="AH547" i="38"/>
  <c r="AH543" i="38"/>
  <c r="V539" i="38"/>
  <c r="AF546" i="38" l="1"/>
  <c r="AF541" i="38"/>
  <c r="AF542" i="38"/>
  <c r="AF544" i="38"/>
  <c r="AF548" i="38"/>
  <c r="AF547" i="38"/>
  <c r="AH548" i="38"/>
  <c r="AH541" i="38"/>
  <c r="AB540" i="38"/>
  <c r="AI541" i="38"/>
  <c r="AH542" i="38"/>
  <c r="AB545" i="38"/>
  <c r="AI545" i="38" l="1"/>
  <c r="AF545" i="38"/>
  <c r="AI540" i="38"/>
  <c r="AF540" i="38"/>
  <c r="AB539" i="38"/>
  <c r="J48" i="72" s="1"/>
  <c r="N48" i="72" s="1"/>
  <c r="N7" i="40"/>
  <c r="N15" i="40"/>
  <c r="N551" i="38"/>
  <c r="Y551" i="38" s="1"/>
  <c r="O551" i="38"/>
  <c r="Z551" i="38" s="1"/>
  <c r="P551" i="38"/>
  <c r="AA551" i="38" s="1"/>
  <c r="Q551" i="38"/>
  <c r="AB551" i="38" s="1"/>
  <c r="O552" i="38"/>
  <c r="Z552" i="38" s="1"/>
  <c r="P552" i="38"/>
  <c r="AA552" i="38" s="1"/>
  <c r="Q552" i="38"/>
  <c r="AB552" i="38" s="1"/>
  <c r="N553" i="38"/>
  <c r="Y553" i="38" s="1"/>
  <c r="P553" i="38"/>
  <c r="AA553" i="38" s="1"/>
  <c r="Q553" i="38"/>
  <c r="AB553" i="38" s="1"/>
  <c r="N554" i="38"/>
  <c r="Y554" i="38" s="1"/>
  <c r="O554" i="38"/>
  <c r="Z554" i="38" s="1"/>
  <c r="Q554" i="38"/>
  <c r="AB554" i="38" s="1"/>
  <c r="N555" i="38"/>
  <c r="Y555" i="38" s="1"/>
  <c r="P555" i="38"/>
  <c r="AA555" i="38" s="1"/>
  <c r="Q555" i="38"/>
  <c r="AB555" i="38" s="1"/>
  <c r="N556" i="38"/>
  <c r="Y556" i="38" s="1"/>
  <c r="P556" i="38"/>
  <c r="AA556" i="38" s="1"/>
  <c r="Q556" i="38"/>
  <c r="AB556" i="38" s="1"/>
  <c r="N557" i="38"/>
  <c r="Y557" i="38" s="1"/>
  <c r="Q557" i="38"/>
  <c r="AB557" i="38" s="1"/>
  <c r="N558" i="38"/>
  <c r="Y558" i="38" s="1"/>
  <c r="Q558" i="38"/>
  <c r="AB558" i="38" s="1"/>
  <c r="N559" i="38"/>
  <c r="Y559" i="38" s="1"/>
  <c r="P559" i="38"/>
  <c r="AA559" i="38" s="1"/>
  <c r="Q559" i="38"/>
  <c r="AB559" i="38" s="1"/>
  <c r="N560" i="38"/>
  <c r="Y560" i="38" s="1"/>
  <c r="N561" i="38"/>
  <c r="Y561" i="38" s="1"/>
  <c r="O561" i="38"/>
  <c r="Z561" i="38" s="1"/>
  <c r="P561" i="38"/>
  <c r="AA561" i="38" s="1"/>
  <c r="Q561" i="38"/>
  <c r="AB561" i="38" s="1"/>
  <c r="N562" i="38"/>
  <c r="Y562" i="38" s="1"/>
  <c r="P562" i="38"/>
  <c r="AA562" i="38" s="1"/>
  <c r="Q562" i="38"/>
  <c r="AB562" i="38" s="1"/>
  <c r="N563" i="38"/>
  <c r="Y563" i="38" s="1"/>
  <c r="O563" i="38"/>
  <c r="Z563" i="38" s="1"/>
  <c r="Q563" i="38"/>
  <c r="AB563" i="38" s="1"/>
  <c r="O550" i="38"/>
  <c r="Z550" i="38" s="1"/>
  <c r="P550" i="38"/>
  <c r="AA550" i="38" s="1"/>
  <c r="Q550" i="38"/>
  <c r="AB550" i="38" s="1"/>
  <c r="N18" i="40"/>
  <c r="P563" i="38" s="1"/>
  <c r="AA563" i="38" s="1"/>
  <c r="M9" i="40"/>
  <c r="O559" i="38" s="1"/>
  <c r="Z559" i="38" s="1"/>
  <c r="M17" i="40"/>
  <c r="O556" i="38" s="1"/>
  <c r="Z556" i="38" s="1"/>
  <c r="N36" i="40"/>
  <c r="P554" i="38" s="1"/>
  <c r="AA554" i="38" s="1"/>
  <c r="M35" i="40"/>
  <c r="O553" i="38" s="1"/>
  <c r="Z553" i="38" s="1"/>
  <c r="O555" i="38"/>
  <c r="Z555" i="38" s="1"/>
  <c r="M14" i="40"/>
  <c r="O562" i="38" s="1"/>
  <c r="Z562" i="38" s="1"/>
  <c r="F13" i="40"/>
  <c r="F12" i="40"/>
  <c r="D24" i="40"/>
  <c r="N24" i="40" s="1"/>
  <c r="D20" i="40"/>
  <c r="N20" i="40" s="1"/>
  <c r="D12" i="40"/>
  <c r="M12" i="40" s="1"/>
  <c r="D32" i="40"/>
  <c r="M32" i="40" s="1"/>
  <c r="D28" i="40"/>
  <c r="N28" i="40" s="1"/>
  <c r="L6" i="40"/>
  <c r="Y552" i="38" s="1"/>
  <c r="L3" i="40"/>
  <c r="N550" i="38" s="1"/>
  <c r="Y550" i="38" s="1"/>
  <c r="AE563" i="38"/>
  <c r="AD563" i="38"/>
  <c r="AC563" i="38"/>
  <c r="X563" i="38"/>
  <c r="V563" i="38"/>
  <c r="AE562" i="38"/>
  <c r="AD562" i="38"/>
  <c r="AC562" i="38"/>
  <c r="X562" i="38"/>
  <c r="V562" i="38"/>
  <c r="AE561" i="38"/>
  <c r="AD561" i="38"/>
  <c r="AC561" i="38"/>
  <c r="X561" i="38"/>
  <c r="V561" i="38"/>
  <c r="AE560" i="38"/>
  <c r="AD560" i="38"/>
  <c r="AC560" i="38"/>
  <c r="X560" i="38"/>
  <c r="V560" i="38"/>
  <c r="AE559" i="38"/>
  <c r="AD559" i="38"/>
  <c r="AC559" i="38"/>
  <c r="X559" i="38"/>
  <c r="V559" i="38"/>
  <c r="AE558" i="38"/>
  <c r="AD558" i="38"/>
  <c r="AC558" i="38"/>
  <c r="X558" i="38"/>
  <c r="V558" i="38"/>
  <c r="AE557" i="38"/>
  <c r="AD557" i="38"/>
  <c r="AC557" i="38"/>
  <c r="X557" i="38"/>
  <c r="V557" i="38"/>
  <c r="AE556" i="38"/>
  <c r="AD556" i="38"/>
  <c r="AC556" i="38"/>
  <c r="X556" i="38"/>
  <c r="V556" i="38"/>
  <c r="AE555" i="38"/>
  <c r="AD555" i="38"/>
  <c r="AC555" i="38"/>
  <c r="X555" i="38"/>
  <c r="V555" i="38"/>
  <c r="AE554" i="38"/>
  <c r="AD554" i="38"/>
  <c r="AC554" i="38"/>
  <c r="X554" i="38"/>
  <c r="V554" i="38"/>
  <c r="AE553" i="38"/>
  <c r="AD553" i="38"/>
  <c r="AC553" i="38"/>
  <c r="X553" i="38"/>
  <c r="V553" i="38"/>
  <c r="AE552" i="38"/>
  <c r="AD552" i="38"/>
  <c r="AC552" i="38"/>
  <c r="X552" i="38"/>
  <c r="V552" i="38"/>
  <c r="AE551" i="38"/>
  <c r="AD551" i="38"/>
  <c r="AC551" i="38"/>
  <c r="X551" i="38"/>
  <c r="V551" i="38"/>
  <c r="AE550" i="38"/>
  <c r="AD550" i="38"/>
  <c r="AC550" i="38"/>
  <c r="X550" i="38"/>
  <c r="V550" i="38"/>
  <c r="L563" i="38"/>
  <c r="L562" i="38"/>
  <c r="L561" i="38"/>
  <c r="L560" i="38"/>
  <c r="L559" i="38"/>
  <c r="L558" i="38"/>
  <c r="L557" i="38"/>
  <c r="W557" i="38" s="1"/>
  <c r="L556" i="38"/>
  <c r="L555" i="38"/>
  <c r="W555" i="38" s="1"/>
  <c r="L554" i="38"/>
  <c r="L553" i="38"/>
  <c r="W553" i="38" s="1"/>
  <c r="L552" i="38"/>
  <c r="L551" i="38"/>
  <c r="W551" i="38" s="1"/>
  <c r="L550" i="38"/>
  <c r="I563" i="38"/>
  <c r="I562" i="38"/>
  <c r="I561" i="38"/>
  <c r="I560" i="38"/>
  <c r="I559" i="38"/>
  <c r="I558" i="38"/>
  <c r="I557" i="38"/>
  <c r="I556" i="38"/>
  <c r="I555" i="38"/>
  <c r="I554" i="38"/>
  <c r="I553" i="38"/>
  <c r="I552" i="38"/>
  <c r="I551" i="38"/>
  <c r="I550" i="38"/>
  <c r="AF539" i="38" l="1"/>
  <c r="AF554" i="38"/>
  <c r="AF561" i="38"/>
  <c r="AF562" i="38"/>
  <c r="AF559" i="38"/>
  <c r="AF556" i="38"/>
  <c r="AF550" i="38"/>
  <c r="AF553" i="38"/>
  <c r="AF555" i="38"/>
  <c r="AF563" i="38"/>
  <c r="AF552" i="38"/>
  <c r="AF551" i="38"/>
  <c r="V549" i="38"/>
  <c r="AC549" i="38"/>
  <c r="K49" i="72" s="1"/>
  <c r="Y549" i="38"/>
  <c r="G49" i="72" s="1"/>
  <c r="O558" i="38"/>
  <c r="Z558" i="38" s="1"/>
  <c r="P558" i="38"/>
  <c r="AA558" i="38" s="1"/>
  <c r="AH562" i="38"/>
  <c r="AH554" i="38"/>
  <c r="AH563" i="38"/>
  <c r="AH559" i="38"/>
  <c r="AH552" i="38"/>
  <c r="AH561" i="38"/>
  <c r="AH556" i="38"/>
  <c r="AH550" i="38"/>
  <c r="E12" i="40"/>
  <c r="D16" i="40" s="1"/>
  <c r="M16" i="40" s="1"/>
  <c r="E20" i="40"/>
  <c r="D22" i="40" s="1"/>
  <c r="W563" i="38"/>
  <c r="AI563" i="38" s="1"/>
  <c r="W561" i="38"/>
  <c r="AI561" i="38" s="1"/>
  <c r="W550" i="38"/>
  <c r="E24" i="40"/>
  <c r="D26" i="40" s="1"/>
  <c r="N26" i="40" s="1"/>
  <c r="E28" i="40"/>
  <c r="D30" i="40" s="1"/>
  <c r="O30" i="40" s="1"/>
  <c r="Q560" i="38" s="1"/>
  <c r="AB560" i="38" s="1"/>
  <c r="AB549" i="38" s="1"/>
  <c r="J49" i="72" s="1"/>
  <c r="X549" i="38"/>
  <c r="F49" i="72" s="1"/>
  <c r="E32" i="40"/>
  <c r="D34" i="40" s="1"/>
  <c r="M34" i="40" s="1"/>
  <c r="AH551" i="38"/>
  <c r="AI555" i="38"/>
  <c r="W552" i="38"/>
  <c r="AI552" i="38" s="1"/>
  <c r="I549" i="38"/>
  <c r="W556" i="38"/>
  <c r="AI556" i="38" s="1"/>
  <c r="W559" i="38"/>
  <c r="AI559" i="38" s="1"/>
  <c r="AD549" i="38"/>
  <c r="L49" i="72" s="1"/>
  <c r="AI553" i="38"/>
  <c r="AE549" i="38"/>
  <c r="M49" i="72" s="1"/>
  <c r="AH553" i="38"/>
  <c r="W554" i="38"/>
  <c r="AI554" i="38" s="1"/>
  <c r="W558" i="38"/>
  <c r="W560" i="38"/>
  <c r="W562" i="38"/>
  <c r="AH555" i="38"/>
  <c r="AI551" i="38"/>
  <c r="AF558" i="38" l="1"/>
  <c r="AI550" i="38"/>
  <c r="W549" i="38"/>
  <c r="N22" i="40"/>
  <c r="P560" i="38" s="1"/>
  <c r="AA560" i="38" s="1"/>
  <c r="AI558" i="38"/>
  <c r="AH558" i="38"/>
  <c r="O560" i="38"/>
  <c r="Z560" i="38" s="1"/>
  <c r="D13" i="40"/>
  <c r="M13" i="40" s="1"/>
  <c r="D21" i="40"/>
  <c r="N21" i="40" s="1"/>
  <c r="D29" i="40"/>
  <c r="N29" i="40" s="1"/>
  <c r="D25" i="40"/>
  <c r="N25" i="40" s="1"/>
  <c r="D33" i="40"/>
  <c r="M33" i="40" s="1"/>
  <c r="AI562" i="38"/>
  <c r="AF560" i="38" l="1"/>
  <c r="O557" i="38"/>
  <c r="Z557" i="38" s="1"/>
  <c r="P557" i="38"/>
  <c r="AA557" i="38" s="1"/>
  <c r="AA549" i="38" s="1"/>
  <c r="I49" i="72" s="1"/>
  <c r="AI560" i="38"/>
  <c r="AH560" i="38"/>
  <c r="Q565" i="38"/>
  <c r="AB565" i="38" s="1"/>
  <c r="R565" i="38"/>
  <c r="AC565" i="38" s="1"/>
  <c r="S565" i="38"/>
  <c r="AD565" i="38" s="1"/>
  <c r="Q566" i="38"/>
  <c r="AB566" i="38" s="1"/>
  <c r="R566" i="38"/>
  <c r="AC566" i="38" s="1"/>
  <c r="S566" i="38"/>
  <c r="AD566" i="38" s="1"/>
  <c r="Q567" i="38"/>
  <c r="AB567" i="38" s="1"/>
  <c r="R567" i="38"/>
  <c r="AC567" i="38" s="1"/>
  <c r="S567" i="38"/>
  <c r="AD567" i="38" s="1"/>
  <c r="Q568" i="38"/>
  <c r="AB568" i="38" s="1"/>
  <c r="R568" i="38"/>
  <c r="AC568" i="38" s="1"/>
  <c r="S568" i="38"/>
  <c r="AD568" i="38" s="1"/>
  <c r="Q569" i="38"/>
  <c r="AB569" i="38" s="1"/>
  <c r="R569" i="38"/>
  <c r="AC569" i="38" s="1"/>
  <c r="S569" i="38"/>
  <c r="AD569" i="38" s="1"/>
  <c r="Q570" i="38"/>
  <c r="AB570" i="38" s="1"/>
  <c r="R570" i="38"/>
  <c r="AC570" i="38" s="1"/>
  <c r="S570" i="38"/>
  <c r="AD570" i="38" s="1"/>
  <c r="Q571" i="38"/>
  <c r="AB571" i="38" s="1"/>
  <c r="R571" i="38"/>
  <c r="AC571" i="38" s="1"/>
  <c r="S571" i="38"/>
  <c r="AD571" i="38" s="1"/>
  <c r="Q572" i="38"/>
  <c r="AB572" i="38" s="1"/>
  <c r="R572" i="38"/>
  <c r="AC572" i="38" s="1"/>
  <c r="S572" i="38"/>
  <c r="AD572" i="38" s="1"/>
  <c r="Q573" i="38"/>
  <c r="AB573" i="38" s="1"/>
  <c r="R573" i="38"/>
  <c r="AC573" i="38" s="1"/>
  <c r="S573" i="38"/>
  <c r="AD573" i="38" s="1"/>
  <c r="Q574" i="38"/>
  <c r="AB574" i="38" s="1"/>
  <c r="R574" i="38"/>
  <c r="AC574" i="38" s="1"/>
  <c r="S574" i="38"/>
  <c r="AD574" i="38" s="1"/>
  <c r="Q575" i="38"/>
  <c r="AB575" i="38" s="1"/>
  <c r="R575" i="38"/>
  <c r="AC575" i="38" s="1"/>
  <c r="S575" i="38"/>
  <c r="AD575" i="38" s="1"/>
  <c r="Q576" i="38"/>
  <c r="AB576" i="38" s="1"/>
  <c r="R576" i="38"/>
  <c r="AC576" i="38" s="1"/>
  <c r="S576" i="38"/>
  <c r="AD576" i="38" s="1"/>
  <c r="P566" i="38"/>
  <c r="AA566" i="38" s="1"/>
  <c r="P567" i="38"/>
  <c r="AA567" i="38" s="1"/>
  <c r="P568" i="38"/>
  <c r="AA568" i="38" s="1"/>
  <c r="P569" i="38"/>
  <c r="AA569" i="38" s="1"/>
  <c r="P570" i="38"/>
  <c r="AA570" i="38" s="1"/>
  <c r="P571" i="38"/>
  <c r="AA571" i="38" s="1"/>
  <c r="P572" i="38"/>
  <c r="AA572" i="38" s="1"/>
  <c r="P573" i="38"/>
  <c r="AA573" i="38" s="1"/>
  <c r="P574" i="38"/>
  <c r="AA574" i="38" s="1"/>
  <c r="P575" i="38"/>
  <c r="AA575" i="38" s="1"/>
  <c r="P576" i="38"/>
  <c r="AA576" i="38" s="1"/>
  <c r="P565" i="38"/>
  <c r="L7" i="39"/>
  <c r="K4" i="39"/>
  <c r="M33" i="39"/>
  <c r="N32" i="39"/>
  <c r="N31" i="39"/>
  <c r="M30" i="39"/>
  <c r="M26" i="39"/>
  <c r="M25" i="39"/>
  <c r="L25" i="39"/>
  <c r="D20" i="39"/>
  <c r="L20" i="39" s="1"/>
  <c r="D21" i="39"/>
  <c r="M21" i="39" s="1"/>
  <c r="D22" i="39"/>
  <c r="M22" i="39" s="1"/>
  <c r="D23" i="39"/>
  <c r="M23" i="39" s="1"/>
  <c r="D24" i="39"/>
  <c r="M24" i="39" s="1"/>
  <c r="D19" i="39"/>
  <c r="L19" i="39" s="1"/>
  <c r="D16" i="39"/>
  <c r="M16" i="39" s="1"/>
  <c r="D12" i="39"/>
  <c r="L12" i="39" s="1"/>
  <c r="D13" i="39"/>
  <c r="L13" i="39" s="1"/>
  <c r="D14" i="39"/>
  <c r="L14" i="39" s="1"/>
  <c r="D15" i="39"/>
  <c r="M15" i="39" s="1"/>
  <c r="D11" i="39"/>
  <c r="L11" i="39" s="1"/>
  <c r="L8" i="39"/>
  <c r="K3" i="39"/>
  <c r="AE576" i="38"/>
  <c r="Z576" i="38"/>
  <c r="Y576" i="38"/>
  <c r="X576" i="38"/>
  <c r="V576" i="38"/>
  <c r="AE575" i="38"/>
  <c r="Z575" i="38"/>
  <c r="Y575" i="38"/>
  <c r="X575" i="38"/>
  <c r="V575" i="38"/>
  <c r="AE574" i="38"/>
  <c r="Z574" i="38"/>
  <c r="Y574" i="38"/>
  <c r="X574" i="38"/>
  <c r="V574" i="38"/>
  <c r="AE573" i="38"/>
  <c r="Z573" i="38"/>
  <c r="Y573" i="38"/>
  <c r="X573" i="38"/>
  <c r="V573" i="38"/>
  <c r="AE572" i="38"/>
  <c r="Z572" i="38"/>
  <c r="Y572" i="38"/>
  <c r="X572" i="38"/>
  <c r="V572" i="38"/>
  <c r="AE571" i="38"/>
  <c r="Z571" i="38"/>
  <c r="Y571" i="38"/>
  <c r="X571" i="38"/>
  <c r="V571" i="38"/>
  <c r="AE570" i="38"/>
  <c r="Z570" i="38"/>
  <c r="Y570" i="38"/>
  <c r="X570" i="38"/>
  <c r="V570" i="38"/>
  <c r="AE569" i="38"/>
  <c r="Z569" i="38"/>
  <c r="Y569" i="38"/>
  <c r="X569" i="38"/>
  <c r="V569" i="38"/>
  <c r="AE568" i="38"/>
  <c r="Z568" i="38"/>
  <c r="Y568" i="38"/>
  <c r="X568" i="38"/>
  <c r="V568" i="38"/>
  <c r="AE567" i="38"/>
  <c r="Z567" i="38"/>
  <c r="Y567" i="38"/>
  <c r="X567" i="38"/>
  <c r="V567" i="38"/>
  <c r="AE566" i="38"/>
  <c r="Z566" i="38"/>
  <c r="Y566" i="38"/>
  <c r="X566" i="38"/>
  <c r="V566" i="38"/>
  <c r="AE565" i="38"/>
  <c r="Z565" i="38"/>
  <c r="Y565" i="38"/>
  <c r="X565" i="38"/>
  <c r="V565" i="38"/>
  <c r="L576" i="38"/>
  <c r="W576" i="38" s="1"/>
  <c r="L575" i="38"/>
  <c r="W575" i="38" s="1"/>
  <c r="L574" i="38"/>
  <c r="W574" i="38" s="1"/>
  <c r="L573" i="38"/>
  <c r="L572" i="38"/>
  <c r="W572" i="38" s="1"/>
  <c r="L571" i="38"/>
  <c r="W571" i="38" s="1"/>
  <c r="L570" i="38"/>
  <c r="W570" i="38" s="1"/>
  <c r="L569" i="38"/>
  <c r="L568" i="38"/>
  <c r="W568" i="38" s="1"/>
  <c r="L567" i="38"/>
  <c r="W567" i="38" s="1"/>
  <c r="L566" i="38"/>
  <c r="W566" i="38" s="1"/>
  <c r="L565" i="38"/>
  <c r="W565" i="38" s="1"/>
  <c r="I576" i="38"/>
  <c r="I575" i="38"/>
  <c r="I574" i="38"/>
  <c r="I573" i="38"/>
  <c r="I572" i="38"/>
  <c r="I571" i="38"/>
  <c r="I570" i="38"/>
  <c r="I569" i="38"/>
  <c r="I568" i="38"/>
  <c r="I567" i="38"/>
  <c r="I566" i="38"/>
  <c r="I565" i="38"/>
  <c r="AF570" i="38" l="1"/>
  <c r="AF575" i="38"/>
  <c r="AF557" i="38"/>
  <c r="AF549" i="38" s="1"/>
  <c r="AF571" i="38"/>
  <c r="AF573" i="38"/>
  <c r="AF567" i="38"/>
  <c r="AF572" i="38"/>
  <c r="AF569" i="38"/>
  <c r="AF568" i="38"/>
  <c r="AF576" i="38"/>
  <c r="AF566" i="38"/>
  <c r="AF574" i="38"/>
  <c r="AD564" i="38"/>
  <c r="L50" i="72" s="1"/>
  <c r="AH557" i="38"/>
  <c r="AI557" i="38"/>
  <c r="Z549" i="38"/>
  <c r="H49" i="72" s="1"/>
  <c r="N49" i="72" s="1"/>
  <c r="I564" i="38"/>
  <c r="AH566" i="38"/>
  <c r="AH567" i="38"/>
  <c r="AC564" i="38"/>
  <c r="K50" i="72" s="1"/>
  <c r="AH565" i="38"/>
  <c r="AH568" i="38"/>
  <c r="AH570" i="38"/>
  <c r="AI571" i="38"/>
  <c r="AH575" i="38"/>
  <c r="AH573" i="38"/>
  <c r="AH569" i="38"/>
  <c r="AA565" i="38"/>
  <c r="AI565" i="38" s="1"/>
  <c r="AI574" i="38"/>
  <c r="W569" i="38"/>
  <c r="AI569" i="38" s="1"/>
  <c r="AH574" i="38"/>
  <c r="AI576" i="38"/>
  <c r="AH576" i="38"/>
  <c r="AI572" i="38"/>
  <c r="Y564" i="38"/>
  <c r="G50" i="72" s="1"/>
  <c r="W573" i="38"/>
  <c r="AI573" i="38" s="1"/>
  <c r="AI575" i="38"/>
  <c r="X564" i="38"/>
  <c r="F50" i="72" s="1"/>
  <c r="AH571" i="38"/>
  <c r="AE564" i="38"/>
  <c r="M50" i="72" s="1"/>
  <c r="AI567" i="38"/>
  <c r="AI570" i="38"/>
  <c r="AH572" i="38"/>
  <c r="Z564" i="38"/>
  <c r="H50" i="72" s="1"/>
  <c r="V564" i="38"/>
  <c r="AB564" i="38"/>
  <c r="J50" i="72" s="1"/>
  <c r="AI568" i="38"/>
  <c r="AI566" i="38"/>
  <c r="AF565" i="38" l="1"/>
  <c r="AF564" i="38" s="1"/>
  <c r="W564" i="38"/>
  <c r="AA564" i="38"/>
  <c r="I50" i="72" s="1"/>
  <c r="N50" i="72" s="1"/>
  <c r="Z582" i="38" l="1"/>
  <c r="AE582" i="38"/>
  <c r="AC582" i="38"/>
  <c r="AB582" i="38"/>
  <c r="AA582" i="38"/>
  <c r="X582" i="38"/>
  <c r="V582" i="38"/>
  <c r="L582" i="38"/>
  <c r="W582" i="38" s="1"/>
  <c r="I582" i="38"/>
  <c r="AE581" i="38"/>
  <c r="AD581" i="38"/>
  <c r="Z581" i="38"/>
  <c r="V581" i="38"/>
  <c r="AC581" i="38"/>
  <c r="AB581" i="38"/>
  <c r="M581" i="38"/>
  <c r="X581" i="38" s="1"/>
  <c r="L581" i="38"/>
  <c r="W581" i="38" s="1"/>
  <c r="I581" i="38"/>
  <c r="W580" i="38" l="1"/>
  <c r="I580" i="38"/>
  <c r="AE580" i="38"/>
  <c r="M52" i="72" s="1"/>
  <c r="V580" i="38"/>
  <c r="X580" i="38"/>
  <c r="F52" i="72" s="1"/>
  <c r="AC580" i="38"/>
  <c r="K52" i="72" s="1"/>
  <c r="N581" i="38"/>
  <c r="Y581" i="38" s="1"/>
  <c r="AB580" i="38"/>
  <c r="J52" i="72" s="1"/>
  <c r="Z580" i="38"/>
  <c r="H52" i="72" s="1"/>
  <c r="N582" i="38"/>
  <c r="Y582" i="38" s="1"/>
  <c r="AA581" i="38"/>
  <c r="AA580" i="38" s="1"/>
  <c r="I52" i="72" s="1"/>
  <c r="AF581" i="38" l="1"/>
  <c r="AH581" i="38"/>
  <c r="Y580" i="38"/>
  <c r="G52" i="72" s="1"/>
  <c r="AH582" i="38"/>
  <c r="AD582" i="38"/>
  <c r="AD580" i="38" s="1"/>
  <c r="L52" i="72" s="1"/>
  <c r="AI581" i="38"/>
  <c r="N52" i="72" l="1"/>
  <c r="AF582" i="38"/>
  <c r="AF580" i="38" s="1"/>
  <c r="AI582" i="38"/>
  <c r="L579" i="38" l="1"/>
  <c r="S579" i="38" s="1"/>
  <c r="AD579" i="38" s="1"/>
  <c r="V579" i="38"/>
  <c r="X579" i="38"/>
  <c r="Y579" i="38"/>
  <c r="Z579" i="38"/>
  <c r="AA579" i="38"/>
  <c r="AB579" i="38"/>
  <c r="AC579" i="38"/>
  <c r="AE579" i="38"/>
  <c r="I579" i="38"/>
  <c r="AE578" i="38"/>
  <c r="AD578" i="38"/>
  <c r="V578" i="38"/>
  <c r="R578" i="38"/>
  <c r="AC578" i="38" s="1"/>
  <c r="Q578" i="38"/>
  <c r="AB578" i="38" s="1"/>
  <c r="Z578" i="38"/>
  <c r="Y578" i="38"/>
  <c r="M578" i="38"/>
  <c r="X578" i="38" s="1"/>
  <c r="L578" i="38"/>
  <c r="W578" i="38" s="1"/>
  <c r="I578" i="38"/>
  <c r="R38" i="38"/>
  <c r="AC38" i="38" s="1"/>
  <c r="AC37" i="38" s="1"/>
  <c r="K10" i="72" s="1"/>
  <c r="Q38" i="38"/>
  <c r="AB38" i="38" s="1"/>
  <c r="AB37" i="38" s="1"/>
  <c r="J10" i="72" s="1"/>
  <c r="N38" i="38"/>
  <c r="Y38" i="38" s="1"/>
  <c r="Y37" i="38" s="1"/>
  <c r="G10" i="72" s="1"/>
  <c r="O38" i="38"/>
  <c r="Z38" i="38" s="1"/>
  <c r="Z37" i="38" s="1"/>
  <c r="H10" i="72" s="1"/>
  <c r="P38" i="38"/>
  <c r="AA38" i="38" s="1"/>
  <c r="AA37" i="38" s="1"/>
  <c r="I10" i="72" s="1"/>
  <c r="M38" i="38"/>
  <c r="X38" i="38" s="1"/>
  <c r="AE38" i="38"/>
  <c r="AE37" i="38" s="1"/>
  <c r="M10" i="72" s="1"/>
  <c r="AD38" i="38"/>
  <c r="AD37" i="38" s="1"/>
  <c r="L10" i="72" s="1"/>
  <c r="V38" i="38"/>
  <c r="V37" i="38" s="1"/>
  <c r="L38" i="38"/>
  <c r="I38" i="38"/>
  <c r="I37" i="38" s="1"/>
  <c r="Z45" i="38"/>
  <c r="Z44" i="38"/>
  <c r="Y45" i="38"/>
  <c r="Y44" i="38"/>
  <c r="I46" i="38"/>
  <c r="AE46" i="38"/>
  <c r="AD46" i="38"/>
  <c r="AC46" i="38"/>
  <c r="AB46" i="38"/>
  <c r="Y46" i="38"/>
  <c r="X46" i="38"/>
  <c r="V46" i="38"/>
  <c r="AA46" i="38"/>
  <c r="L46" i="38"/>
  <c r="Z46" i="38" s="1"/>
  <c r="AE45" i="38"/>
  <c r="AD45" i="38"/>
  <c r="AC45" i="38"/>
  <c r="AB45" i="38"/>
  <c r="AA45" i="38"/>
  <c r="V45" i="38"/>
  <c r="X45" i="38"/>
  <c r="L45" i="38"/>
  <c r="W45" i="38" s="1"/>
  <c r="I45" i="38"/>
  <c r="AE44" i="38"/>
  <c r="AD44" i="38"/>
  <c r="AC44" i="38"/>
  <c r="AB44" i="38"/>
  <c r="V44" i="38"/>
  <c r="AA44" i="38"/>
  <c r="X44" i="38"/>
  <c r="L44" i="38"/>
  <c r="I44" i="38"/>
  <c r="N42" i="38"/>
  <c r="N40" i="38"/>
  <c r="Y40" i="38" s="1"/>
  <c r="M40" i="38"/>
  <c r="X40" i="38" s="1"/>
  <c r="N41" i="38"/>
  <c r="Y41" i="38" s="1"/>
  <c r="AE42" i="38"/>
  <c r="AD42" i="38"/>
  <c r="AC42" i="38"/>
  <c r="AB42" i="38"/>
  <c r="AA42" i="38"/>
  <c r="Z42" i="38"/>
  <c r="X42" i="38"/>
  <c r="V42" i="38"/>
  <c r="L42" i="38"/>
  <c r="I42" i="38"/>
  <c r="AE41" i="38"/>
  <c r="AD41" i="38"/>
  <c r="AC41" i="38"/>
  <c r="AB41" i="38"/>
  <c r="AA41" i="38"/>
  <c r="Z41" i="38"/>
  <c r="V41" i="38"/>
  <c r="L41" i="38"/>
  <c r="I41" i="38"/>
  <c r="AE40" i="38"/>
  <c r="AD40" i="38"/>
  <c r="AC40" i="38"/>
  <c r="AB40" i="38"/>
  <c r="AA40" i="38"/>
  <c r="Z40" i="38"/>
  <c r="V40" i="38"/>
  <c r="L40" i="38"/>
  <c r="I40" i="38"/>
  <c r="P466" i="38"/>
  <c r="AA466" i="38" s="1"/>
  <c r="P465" i="38"/>
  <c r="AA465" i="38" s="1"/>
  <c r="O465" i="38"/>
  <c r="Z465" i="38" s="1"/>
  <c r="N465" i="38"/>
  <c r="M465" i="38"/>
  <c r="X465" i="38" s="1"/>
  <c r="P464" i="38"/>
  <c r="AA464" i="38" s="1"/>
  <c r="O464" i="38"/>
  <c r="Z464" i="38" s="1"/>
  <c r="N464" i="38"/>
  <c r="Y464" i="38" s="1"/>
  <c r="M464" i="38"/>
  <c r="X464" i="38" s="1"/>
  <c r="L466" i="38"/>
  <c r="W466" i="38" s="1"/>
  <c r="L465" i="38"/>
  <c r="W465" i="38" s="1"/>
  <c r="L464" i="38"/>
  <c r="W464" i="38" s="1"/>
  <c r="AE466" i="38"/>
  <c r="AD466" i="38"/>
  <c r="AC466" i="38"/>
  <c r="AB466" i="38"/>
  <c r="Z466" i="38"/>
  <c r="Y466" i="38"/>
  <c r="X466" i="38"/>
  <c r="V466" i="38"/>
  <c r="AE465" i="38"/>
  <c r="AD465" i="38"/>
  <c r="AC465" i="38"/>
  <c r="AB465" i="38"/>
  <c r="V465" i="38"/>
  <c r="AE464" i="38"/>
  <c r="AD464" i="38"/>
  <c r="AC464" i="38"/>
  <c r="AB464" i="38"/>
  <c r="V464" i="38"/>
  <c r="I466" i="38"/>
  <c r="I465" i="38"/>
  <c r="I464" i="38"/>
  <c r="Z460" i="38"/>
  <c r="AE462" i="38"/>
  <c r="AD462" i="38"/>
  <c r="AC462" i="38"/>
  <c r="AB462" i="38"/>
  <c r="AA462" i="38"/>
  <c r="Z462" i="38"/>
  <c r="X462" i="38"/>
  <c r="V462" i="38"/>
  <c r="AE461" i="38"/>
  <c r="AD461" i="38"/>
  <c r="AC461" i="38"/>
  <c r="AB461" i="38"/>
  <c r="AA461" i="38"/>
  <c r="Z461" i="38"/>
  <c r="V461" i="38"/>
  <c r="AE460" i="38"/>
  <c r="AD460" i="38"/>
  <c r="AC460" i="38"/>
  <c r="AB460" i="38"/>
  <c r="AA460" i="38"/>
  <c r="V460" i="38"/>
  <c r="L462" i="38"/>
  <c r="L461" i="38"/>
  <c r="N461" i="38" s="1"/>
  <c r="Y461" i="38" s="1"/>
  <c r="L460" i="38"/>
  <c r="N460" i="38" s="1"/>
  <c r="Y460" i="38" s="1"/>
  <c r="AA463" i="38" l="1"/>
  <c r="I40" i="72" s="1"/>
  <c r="V463" i="38"/>
  <c r="Z463" i="38"/>
  <c r="H40" i="72" s="1"/>
  <c r="W463" i="38"/>
  <c r="AC463" i="38"/>
  <c r="K40" i="72" s="1"/>
  <c r="AB463" i="38"/>
  <c r="J40" i="72" s="1"/>
  <c r="AD463" i="38"/>
  <c r="L40" i="72" s="1"/>
  <c r="AE463" i="38"/>
  <c r="M40" i="72" s="1"/>
  <c r="X463" i="38"/>
  <c r="F40" i="72" s="1"/>
  <c r="AF44" i="38"/>
  <c r="AF45" i="38"/>
  <c r="AF466" i="38"/>
  <c r="AF579" i="38"/>
  <c r="AF40" i="38"/>
  <c r="AF46" i="38"/>
  <c r="X37" i="38"/>
  <c r="F10" i="72" s="1"/>
  <c r="AF38" i="38"/>
  <c r="AF37" i="38" s="1"/>
  <c r="AF464" i="38"/>
  <c r="W460" i="38"/>
  <c r="X460" i="38"/>
  <c r="AF460" i="38" s="1"/>
  <c r="W461" i="38"/>
  <c r="X461" i="38"/>
  <c r="AF461" i="38" s="1"/>
  <c r="W462" i="38"/>
  <c r="Y462" i="38"/>
  <c r="AF462" i="38" s="1"/>
  <c r="W41" i="38"/>
  <c r="M41" i="38"/>
  <c r="X41" i="38" s="1"/>
  <c r="Y43" i="38"/>
  <c r="G12" i="72" s="1"/>
  <c r="I39" i="38"/>
  <c r="X577" i="38"/>
  <c r="F51" i="72" s="1"/>
  <c r="V577" i="38"/>
  <c r="AE577" i="38"/>
  <c r="M51" i="72" s="1"/>
  <c r="AC577" i="38"/>
  <c r="K51" i="72" s="1"/>
  <c r="AD577" i="38"/>
  <c r="L51" i="72" s="1"/>
  <c r="Y577" i="38"/>
  <c r="G51" i="72" s="1"/>
  <c r="AB43" i="38"/>
  <c r="J12" i="72" s="1"/>
  <c r="Z577" i="38"/>
  <c r="H51" i="72" s="1"/>
  <c r="AB577" i="38"/>
  <c r="J51" i="72" s="1"/>
  <c r="P578" i="38"/>
  <c r="AA578" i="38" s="1"/>
  <c r="AA577" i="38" s="1"/>
  <c r="I51" i="72" s="1"/>
  <c r="I577" i="38"/>
  <c r="W579" i="38"/>
  <c r="AI579" i="38" s="1"/>
  <c r="AH579" i="38"/>
  <c r="I43" i="38"/>
  <c r="AH38" i="38"/>
  <c r="V43" i="38"/>
  <c r="AE43" i="38"/>
  <c r="M12" i="72" s="1"/>
  <c r="AC459" i="38"/>
  <c r="K39" i="72" s="1"/>
  <c r="AC43" i="38"/>
  <c r="K12" i="72" s="1"/>
  <c r="W38" i="38"/>
  <c r="AH46" i="38"/>
  <c r="Z43" i="38"/>
  <c r="H12" i="72" s="1"/>
  <c r="AH44" i="38"/>
  <c r="AH45" i="38"/>
  <c r="AD43" i="38"/>
  <c r="L12" i="72" s="1"/>
  <c r="AA43" i="38"/>
  <c r="I12" i="72" s="1"/>
  <c r="W44" i="38"/>
  <c r="X43" i="38"/>
  <c r="F12" i="72" s="1"/>
  <c r="AI45" i="38"/>
  <c r="W46" i="38"/>
  <c r="AI46" i="38" s="1"/>
  <c r="AH40" i="38"/>
  <c r="AE459" i="38"/>
  <c r="M39" i="72" s="1"/>
  <c r="AB39" i="38"/>
  <c r="J11" i="72" s="1"/>
  <c r="AD39" i="38"/>
  <c r="L11" i="72" s="1"/>
  <c r="AD459" i="38"/>
  <c r="L39" i="72" s="1"/>
  <c r="Z39" i="38"/>
  <c r="H11" i="72" s="1"/>
  <c r="AE39" i="38"/>
  <c r="M11" i="72" s="1"/>
  <c r="V459" i="38"/>
  <c r="V39" i="38"/>
  <c r="AA39" i="38"/>
  <c r="I11" i="72" s="1"/>
  <c r="W40" i="38"/>
  <c r="AA459" i="38"/>
  <c r="I39" i="72" s="1"/>
  <c r="AC39" i="38"/>
  <c r="K11" i="72" s="1"/>
  <c r="Y42" i="38"/>
  <c r="Y39" i="38" s="1"/>
  <c r="G11" i="72" s="1"/>
  <c r="W42" i="38"/>
  <c r="Z459" i="38"/>
  <c r="H39" i="72" s="1"/>
  <c r="AB459" i="38"/>
  <c r="J39" i="72" s="1"/>
  <c r="AH466" i="38"/>
  <c r="AI466" i="38"/>
  <c r="AH465" i="38"/>
  <c r="Y465" i="38"/>
  <c r="AI465" i="38" s="1"/>
  <c r="AH464" i="38"/>
  <c r="AI464" i="38"/>
  <c r="I463" i="38"/>
  <c r="N12" i="72" l="1"/>
  <c r="N10" i="72"/>
  <c r="N51" i="72"/>
  <c r="AF43" i="38"/>
  <c r="Y463" i="38"/>
  <c r="G40" i="72" s="1"/>
  <c r="N40" i="72" s="1"/>
  <c r="AF578" i="38"/>
  <c r="AF577" i="38" s="1"/>
  <c r="AF42" i="38"/>
  <c r="X39" i="38"/>
  <c r="F11" i="72" s="1"/>
  <c r="N11" i="72" s="1"/>
  <c r="AF41" i="38"/>
  <c r="AF459" i="38"/>
  <c r="AF465" i="38"/>
  <c r="AF463" i="38" s="1"/>
  <c r="W459" i="38"/>
  <c r="AI462" i="38"/>
  <c r="AH460" i="38"/>
  <c r="X459" i="38"/>
  <c r="F39" i="72" s="1"/>
  <c r="AH41" i="38"/>
  <c r="AI461" i="38"/>
  <c r="AH461" i="38"/>
  <c r="AI44" i="38"/>
  <c r="W43" i="38"/>
  <c r="AI40" i="38"/>
  <c r="W39" i="38"/>
  <c r="W577" i="38"/>
  <c r="Y459" i="38"/>
  <c r="G39" i="72" s="1"/>
  <c r="AI38" i="38"/>
  <c r="W37" i="38"/>
  <c r="AH578" i="38"/>
  <c r="AI578" i="38"/>
  <c r="AI41" i="38"/>
  <c r="AH42" i="38"/>
  <c r="AI42" i="38"/>
  <c r="AH462" i="38"/>
  <c r="AI460" i="38"/>
  <c r="N39" i="72" l="1"/>
  <c r="AF39" i="38"/>
  <c r="I462" i="38"/>
  <c r="I461" i="38"/>
  <c r="I460" i="38"/>
  <c r="N3" i="18"/>
  <c r="Z177" i="38"/>
  <c r="Z176" i="38"/>
  <c r="Y175" i="38"/>
  <c r="Y174" i="38"/>
  <c r="Y173" i="38"/>
  <c r="Y172" i="38"/>
  <c r="X172" i="38"/>
  <c r="Z172" i="38"/>
  <c r="AA172" i="38"/>
  <c r="AB172" i="38"/>
  <c r="AC172" i="38"/>
  <c r="AD172" i="38"/>
  <c r="AE172" i="38"/>
  <c r="X173" i="38"/>
  <c r="Z173" i="38"/>
  <c r="AA173" i="38"/>
  <c r="AB173" i="38"/>
  <c r="AC173" i="38"/>
  <c r="AD173" i="38"/>
  <c r="AE173" i="38"/>
  <c r="X174" i="38"/>
  <c r="Z174" i="38"/>
  <c r="AA174" i="38"/>
  <c r="AB174" i="38"/>
  <c r="AC174" i="38"/>
  <c r="AD174" i="38"/>
  <c r="AE174" i="38"/>
  <c r="X175" i="38"/>
  <c r="Z175" i="38"/>
  <c r="AA175" i="38"/>
  <c r="AB175" i="38"/>
  <c r="AC175" i="38"/>
  <c r="AD175" i="38"/>
  <c r="AE175" i="38"/>
  <c r="X176" i="38"/>
  <c r="Y176" i="38"/>
  <c r="AA176" i="38"/>
  <c r="AB176" i="38"/>
  <c r="AC176" i="38"/>
  <c r="AD176" i="38"/>
  <c r="AE176" i="38"/>
  <c r="X177" i="38"/>
  <c r="Y177" i="38"/>
  <c r="AA177" i="38"/>
  <c r="AB177" i="38"/>
  <c r="AC177" i="38"/>
  <c r="AD177" i="38"/>
  <c r="AE177" i="38"/>
  <c r="X178" i="38"/>
  <c r="Y178" i="38"/>
  <c r="Z178" i="38"/>
  <c r="AA178" i="38"/>
  <c r="AB178" i="38"/>
  <c r="AC178" i="38"/>
  <c r="AD178" i="38"/>
  <c r="AE178" i="38"/>
  <c r="X179" i="38"/>
  <c r="Y179" i="38"/>
  <c r="Z179" i="38"/>
  <c r="AA179" i="38"/>
  <c r="AB179" i="38"/>
  <c r="AC179" i="38"/>
  <c r="AD179" i="38"/>
  <c r="AE179" i="38"/>
  <c r="X180" i="38"/>
  <c r="Y180" i="38"/>
  <c r="Z180" i="38"/>
  <c r="AA180" i="38"/>
  <c r="AB180" i="38"/>
  <c r="AC180" i="38"/>
  <c r="AD180" i="38"/>
  <c r="AE180" i="38"/>
  <c r="V176" i="38"/>
  <c r="V180" i="38"/>
  <c r="V179" i="38"/>
  <c r="V178" i="38"/>
  <c r="V177" i="38"/>
  <c r="V175" i="38"/>
  <c r="V174" i="38"/>
  <c r="V173" i="38"/>
  <c r="V172" i="38"/>
  <c r="L180" i="38"/>
  <c r="W180" i="38" s="1"/>
  <c r="L179" i="38"/>
  <c r="W179" i="38" s="1"/>
  <c r="L178" i="38"/>
  <c r="W178" i="38" s="1"/>
  <c r="L177" i="38"/>
  <c r="W177" i="38" s="1"/>
  <c r="L176" i="38"/>
  <c r="W176" i="38" s="1"/>
  <c r="L175" i="38"/>
  <c r="W175" i="38" s="1"/>
  <c r="L174" i="38"/>
  <c r="W174" i="38" s="1"/>
  <c r="L173" i="38"/>
  <c r="W173" i="38" s="1"/>
  <c r="L172" i="38"/>
  <c r="W172" i="38" s="1"/>
  <c r="L170" i="38"/>
  <c r="W170" i="38" s="1"/>
  <c r="L169" i="38"/>
  <c r="W169" i="38" s="1"/>
  <c r="L168" i="38"/>
  <c r="W168" i="38" s="1"/>
  <c r="L167" i="38"/>
  <c r="W167" i="38" s="1"/>
  <c r="L166" i="38"/>
  <c r="W166" i="38" s="1"/>
  <c r="L165" i="38"/>
  <c r="W165" i="38" s="1"/>
  <c r="L164" i="38"/>
  <c r="W164" i="38" s="1"/>
  <c r="L163" i="38"/>
  <c r="W163" i="38" s="1"/>
  <c r="L161" i="38"/>
  <c r="W161" i="38" s="1"/>
  <c r="L160" i="38"/>
  <c r="W160" i="38" s="1"/>
  <c r="L159" i="38"/>
  <c r="W159" i="38" s="1"/>
  <c r="L158" i="38"/>
  <c r="W158" i="38" s="1"/>
  <c r="L157" i="38"/>
  <c r="W157" i="38" s="1"/>
  <c r="I180" i="38"/>
  <c r="I179" i="38"/>
  <c r="I178" i="38"/>
  <c r="I177" i="38"/>
  <c r="I176" i="38"/>
  <c r="I175" i="38"/>
  <c r="I174" i="38"/>
  <c r="I173" i="38"/>
  <c r="I172" i="38"/>
  <c r="X163" i="38"/>
  <c r="Z163" i="38"/>
  <c r="AA163" i="38"/>
  <c r="AB163" i="38"/>
  <c r="AC163" i="38"/>
  <c r="AD163" i="38"/>
  <c r="AE163" i="38"/>
  <c r="X164" i="38"/>
  <c r="Z164" i="38"/>
  <c r="AA164" i="38"/>
  <c r="AB164" i="38"/>
  <c r="AC164" i="38"/>
  <c r="AD164" i="38"/>
  <c r="AE164" i="38"/>
  <c r="X165" i="38"/>
  <c r="Z165" i="38"/>
  <c r="AA165" i="38"/>
  <c r="AB165" i="38"/>
  <c r="AC165" i="38"/>
  <c r="AD165" i="38"/>
  <c r="AE165" i="38"/>
  <c r="X166" i="38"/>
  <c r="Y166" i="38"/>
  <c r="Z166" i="38"/>
  <c r="AA166" i="38"/>
  <c r="AB166" i="38"/>
  <c r="AC166" i="38"/>
  <c r="AD166" i="38"/>
  <c r="AE166" i="38"/>
  <c r="X167" i="38"/>
  <c r="Y167" i="38"/>
  <c r="Z167" i="38"/>
  <c r="AA167" i="38"/>
  <c r="AB167" i="38"/>
  <c r="AC167" i="38"/>
  <c r="AD167" i="38"/>
  <c r="AE167" i="38"/>
  <c r="X168" i="38"/>
  <c r="Y168" i="38"/>
  <c r="Z168" i="38"/>
  <c r="AA168" i="38"/>
  <c r="AB168" i="38"/>
  <c r="AC168" i="38"/>
  <c r="AD168" i="38"/>
  <c r="AE168" i="38"/>
  <c r="X169" i="38"/>
  <c r="Y169" i="38"/>
  <c r="Z169" i="38"/>
  <c r="AA169" i="38"/>
  <c r="AB169" i="38"/>
  <c r="AC169" i="38"/>
  <c r="AD169" i="38"/>
  <c r="AE169" i="38"/>
  <c r="X170" i="38"/>
  <c r="Y170" i="38"/>
  <c r="Z170" i="38"/>
  <c r="AA170" i="38"/>
  <c r="AB170" i="38"/>
  <c r="AC170" i="38"/>
  <c r="AD170" i="38"/>
  <c r="AE170" i="38"/>
  <c r="V170" i="38"/>
  <c r="V169" i="38"/>
  <c r="V168" i="38"/>
  <c r="V167" i="38"/>
  <c r="V166" i="38"/>
  <c r="V165" i="38"/>
  <c r="V164" i="38"/>
  <c r="V163" i="38"/>
  <c r="N165" i="38"/>
  <c r="Y165" i="38" s="1"/>
  <c r="N164" i="38"/>
  <c r="Y164" i="38" s="1"/>
  <c r="N163" i="38"/>
  <c r="Y163" i="38" s="1"/>
  <c r="I170" i="38"/>
  <c r="I169" i="38"/>
  <c r="I168" i="38"/>
  <c r="I167" i="38"/>
  <c r="I166" i="38"/>
  <c r="I165" i="38"/>
  <c r="I164" i="38"/>
  <c r="I163" i="38"/>
  <c r="M161" i="38"/>
  <c r="X161" i="38" s="1"/>
  <c r="M160" i="38"/>
  <c r="X160" i="38" s="1"/>
  <c r="M159" i="38"/>
  <c r="X159" i="38" s="1"/>
  <c r="M158" i="38"/>
  <c r="X158" i="38" s="1"/>
  <c r="M157" i="38"/>
  <c r="X157" i="38" s="1"/>
  <c r="Y157" i="38"/>
  <c r="Z157" i="38"/>
  <c r="AA157" i="38"/>
  <c r="AB157" i="38"/>
  <c r="AC157" i="38"/>
  <c r="AD157" i="38"/>
  <c r="AE157" i="38"/>
  <c r="Y158" i="38"/>
  <c r="Z158" i="38"/>
  <c r="AA158" i="38"/>
  <c r="AB158" i="38"/>
  <c r="AC158" i="38"/>
  <c r="AD158" i="38"/>
  <c r="AE158" i="38"/>
  <c r="Y159" i="38"/>
  <c r="Z159" i="38"/>
  <c r="AA159" i="38"/>
  <c r="AB159" i="38"/>
  <c r="AC159" i="38"/>
  <c r="AD159" i="38"/>
  <c r="AE159" i="38"/>
  <c r="Y160" i="38"/>
  <c r="Z160" i="38"/>
  <c r="AA160" i="38"/>
  <c r="AB160" i="38"/>
  <c r="AC160" i="38"/>
  <c r="AD160" i="38"/>
  <c r="AE160" i="38"/>
  <c r="Y161" i="38"/>
  <c r="Z161" i="38"/>
  <c r="AA161" i="38"/>
  <c r="AB161" i="38"/>
  <c r="AC161" i="38"/>
  <c r="AD161" i="38"/>
  <c r="AE161" i="38"/>
  <c r="V161" i="38"/>
  <c r="V160" i="38"/>
  <c r="V159" i="38"/>
  <c r="V158" i="38"/>
  <c r="V157" i="38"/>
  <c r="AF160" i="38" l="1"/>
  <c r="AF177" i="38"/>
  <c r="AF159" i="38"/>
  <c r="AF176" i="38"/>
  <c r="AF161" i="38"/>
  <c r="AF163" i="38"/>
  <c r="AF180" i="38"/>
  <c r="AF179" i="38"/>
  <c r="AF178" i="38"/>
  <c r="AF164" i="38"/>
  <c r="AF165" i="38"/>
  <c r="AF172" i="38"/>
  <c r="AF170" i="38"/>
  <c r="AF169" i="38"/>
  <c r="AF168" i="38"/>
  <c r="AF167" i="38"/>
  <c r="AF166" i="38"/>
  <c r="AF173" i="38"/>
  <c r="AF157" i="38"/>
  <c r="AF174" i="38"/>
  <c r="AF158" i="38"/>
  <c r="AF175" i="38"/>
  <c r="Y162" i="38"/>
  <c r="G20" i="72" s="1"/>
  <c r="Y156" i="38"/>
  <c r="G19" i="72" s="1"/>
  <c r="Y171" i="38"/>
  <c r="G21" i="72" s="1"/>
  <c r="I459" i="38"/>
  <c r="AD156" i="38"/>
  <c r="L19" i="72" s="1"/>
  <c r="AH167" i="38"/>
  <c r="AE156" i="38"/>
  <c r="M19" i="72" s="1"/>
  <c r="X156" i="38"/>
  <c r="F19" i="72" s="1"/>
  <c r="I162" i="38"/>
  <c r="V162" i="38"/>
  <c r="AI170" i="38"/>
  <c r="AI166" i="38"/>
  <c r="I171" i="38"/>
  <c r="AI177" i="38"/>
  <c r="AI179" i="38"/>
  <c r="AI175" i="38"/>
  <c r="AC162" i="38"/>
  <c r="K20" i="72" s="1"/>
  <c r="X171" i="38"/>
  <c r="F21" i="72" s="1"/>
  <c r="Z171" i="38"/>
  <c r="H21" i="72" s="1"/>
  <c r="AA171" i="38"/>
  <c r="I21" i="72" s="1"/>
  <c r="AA162" i="38"/>
  <c r="I20" i="72" s="1"/>
  <c r="AI169" i="38"/>
  <c r="V156" i="38"/>
  <c r="AI161" i="38"/>
  <c r="AB156" i="38"/>
  <c r="J19" i="72" s="1"/>
  <c r="AD162" i="38"/>
  <c r="L20" i="72" s="1"/>
  <c r="X162" i="38"/>
  <c r="F20" i="72" s="1"/>
  <c r="W162" i="38"/>
  <c r="W171" i="38"/>
  <c r="AI180" i="38"/>
  <c r="AB171" i="38"/>
  <c r="J21" i="72" s="1"/>
  <c r="AH164" i="38"/>
  <c r="AI159" i="38"/>
  <c r="AI164" i="38"/>
  <c r="Z156" i="38"/>
  <c r="H19" i="72" s="1"/>
  <c r="AE162" i="38"/>
  <c r="M20" i="72" s="1"/>
  <c r="AI165" i="38"/>
  <c r="AI174" i="38"/>
  <c r="AH173" i="38"/>
  <c r="AI173" i="38"/>
  <c r="AI168" i="38"/>
  <c r="AA156" i="38"/>
  <c r="I19" i="72" s="1"/>
  <c r="V171" i="38"/>
  <c r="AI158" i="38"/>
  <c r="AI167" i="38"/>
  <c r="AI176" i="38"/>
  <c r="AB162" i="38"/>
  <c r="J20" i="72" s="1"/>
  <c r="AE171" i="38"/>
  <c r="M21" i="72" s="1"/>
  <c r="AI160" i="38"/>
  <c r="AD171" i="38"/>
  <c r="L21" i="72" s="1"/>
  <c r="AI178" i="38"/>
  <c r="AC156" i="38"/>
  <c r="K19" i="72" s="1"/>
  <c r="Z162" i="38"/>
  <c r="H20" i="72" s="1"/>
  <c r="AC171" i="38"/>
  <c r="K21" i="72" s="1"/>
  <c r="AI157" i="38"/>
  <c r="AH159" i="38"/>
  <c r="W156" i="38"/>
  <c r="AH158" i="38"/>
  <c r="AH163" i="38"/>
  <c r="AH172" i="38"/>
  <c r="AH176" i="38"/>
  <c r="AH180" i="38"/>
  <c r="AI163" i="38"/>
  <c r="AI172" i="38"/>
  <c r="AH165" i="38"/>
  <c r="AH169" i="38"/>
  <c r="AH174" i="38"/>
  <c r="AH178" i="38"/>
  <c r="AH168" i="38"/>
  <c r="AH177" i="38"/>
  <c r="AH161" i="38"/>
  <c r="AH160" i="38"/>
  <c r="AH157" i="38"/>
  <c r="AH166" i="38"/>
  <c r="AH170" i="38"/>
  <c r="AH175" i="38"/>
  <c r="AH179" i="38"/>
  <c r="M64" i="72" l="1"/>
  <c r="M96" i="72" s="1"/>
  <c r="N21" i="72"/>
  <c r="F64" i="72"/>
  <c r="F96" i="72" s="1"/>
  <c r="F100" i="72" s="1"/>
  <c r="N19" i="72"/>
  <c r="L64" i="72"/>
  <c r="L96" i="72" s="1"/>
  <c r="K64" i="72"/>
  <c r="K96" i="72" s="1"/>
  <c r="N20" i="72"/>
  <c r="AF162" i="38"/>
  <c r="AF171" i="38"/>
  <c r="V6" i="38"/>
  <c r="X6" i="38"/>
  <c r="AF156" i="38"/>
  <c r="W6" i="38"/>
  <c r="AE6" i="38"/>
  <c r="AD6" i="38"/>
  <c r="AC6" i="38"/>
  <c r="D3" i="29" l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 l="1"/>
  <c r="P9" i="24" l="1"/>
  <c r="Q9" i="24"/>
  <c r="P10" i="24"/>
  <c r="Q10" i="24"/>
  <c r="P11" i="24"/>
  <c r="Q11" i="24"/>
  <c r="P12" i="24"/>
  <c r="Q12" i="24"/>
  <c r="P13" i="24"/>
  <c r="Q13" i="24"/>
  <c r="P14" i="24"/>
  <c r="Q14" i="24"/>
  <c r="P15" i="24"/>
  <c r="Q15" i="24"/>
  <c r="Q8" i="24"/>
  <c r="P8" i="24"/>
  <c r="E4" i="24"/>
  <c r="E5" i="24"/>
  <c r="E6" i="24"/>
  <c r="E7" i="24"/>
  <c r="E8" i="24"/>
  <c r="E9" i="24"/>
  <c r="E10" i="24"/>
  <c r="E11" i="24"/>
  <c r="E12" i="24"/>
  <c r="E13" i="24"/>
  <c r="E14" i="24"/>
  <c r="E15" i="24"/>
  <c r="E3" i="24"/>
  <c r="E16" i="24" l="1"/>
  <c r="N4" i="23" l="1"/>
  <c r="N5" i="23"/>
  <c r="N6" i="23"/>
  <c r="N7" i="23"/>
  <c r="N8" i="23"/>
  <c r="N9" i="23"/>
  <c r="N3" i="23"/>
  <c r="N11" i="23"/>
  <c r="O11" i="23"/>
  <c r="N12" i="23"/>
  <c r="O12" i="23"/>
  <c r="N13" i="23"/>
  <c r="O13" i="23"/>
  <c r="N14" i="23"/>
  <c r="O14" i="23"/>
  <c r="N15" i="23"/>
  <c r="O15" i="23"/>
  <c r="O10" i="23"/>
  <c r="N10" i="23"/>
  <c r="M9" i="23"/>
  <c r="M3" i="23"/>
  <c r="M8" i="23"/>
  <c r="M5" i="23"/>
  <c r="M6" i="23"/>
  <c r="M7" i="23"/>
  <c r="M4" i="23"/>
  <c r="E12" i="23"/>
  <c r="E13" i="23"/>
  <c r="E14" i="23"/>
  <c r="E10" i="23"/>
  <c r="E9" i="23"/>
  <c r="E8" i="23"/>
  <c r="E6" i="23"/>
  <c r="E5" i="23"/>
  <c r="E4" i="23"/>
  <c r="E15" i="23" l="1"/>
  <c r="E11" i="23"/>
  <c r="E7" i="23"/>
  <c r="E3" i="23"/>
  <c r="E16" i="23" l="1"/>
  <c r="L3" i="19" l="1"/>
  <c r="M3" i="19"/>
  <c r="L4" i="19"/>
  <c r="M4" i="19"/>
  <c r="N8" i="19"/>
  <c r="O8" i="19"/>
  <c r="P12" i="19"/>
  <c r="Q12" i="19"/>
  <c r="S13" i="19"/>
  <c r="R13" i="19"/>
  <c r="P10" i="19"/>
  <c r="Q10" i="19"/>
  <c r="P11" i="19"/>
  <c r="Q11" i="19"/>
  <c r="Q9" i="19"/>
  <c r="P9" i="19"/>
  <c r="N6" i="19"/>
  <c r="O6" i="19"/>
  <c r="N7" i="19"/>
  <c r="O7" i="19"/>
  <c r="O5" i="19"/>
  <c r="N5" i="19"/>
  <c r="D14" i="19" l="1"/>
  <c r="C14" i="19"/>
  <c r="E13" i="19"/>
  <c r="E12" i="19"/>
  <c r="E11" i="19"/>
  <c r="E10" i="19"/>
  <c r="E9" i="19"/>
  <c r="E8" i="19"/>
  <c r="E7" i="19"/>
  <c r="E6" i="19"/>
  <c r="E5" i="19"/>
  <c r="E4" i="19"/>
  <c r="E3" i="19"/>
  <c r="D14" i="18"/>
  <c r="C14" i="18"/>
  <c r="Q13" i="18"/>
  <c r="P13" i="18"/>
  <c r="E13" i="18"/>
  <c r="Q12" i="18"/>
  <c r="P12" i="18"/>
  <c r="E12" i="18"/>
  <c r="Q11" i="18"/>
  <c r="P11" i="18"/>
  <c r="E11" i="18"/>
  <c r="Q10" i="18"/>
  <c r="P10" i="18"/>
  <c r="E10" i="18"/>
  <c r="Q9" i="18"/>
  <c r="P9" i="18"/>
  <c r="E9" i="18"/>
  <c r="Q8" i="18"/>
  <c r="P8" i="18"/>
  <c r="E8" i="18"/>
  <c r="E7" i="18"/>
  <c r="E6" i="18"/>
  <c r="E5" i="18"/>
  <c r="O4" i="18"/>
  <c r="N4" i="18"/>
  <c r="E4" i="18"/>
  <c r="O3" i="18"/>
  <c r="E3" i="18"/>
  <c r="E14" i="18" s="1"/>
  <c r="E14" i="19" l="1"/>
  <c r="O57" i="56" l="1"/>
  <c r="Q330" i="38" s="1"/>
  <c r="O21" i="56" l="1"/>
  <c r="Q329" i="38" s="1"/>
  <c r="AB330" i="38"/>
  <c r="O71" i="56"/>
  <c r="Q324" i="38" s="1"/>
  <c r="AB324" i="38" s="1"/>
  <c r="O70" i="56"/>
  <c r="O59" i="56"/>
  <c r="N51" i="56"/>
  <c r="N36" i="56"/>
  <c r="P324" i="38" s="1"/>
  <c r="O37" i="56"/>
  <c r="O35" i="56"/>
  <c r="O72" i="56"/>
  <c r="O73" i="56"/>
  <c r="N68" i="56"/>
  <c r="M47" i="56"/>
  <c r="O318" i="38" s="1"/>
  <c r="Z318" i="38" s="1"/>
  <c r="O38" i="56"/>
  <c r="M33" i="56"/>
  <c r="N15" i="56"/>
  <c r="L12" i="56"/>
  <c r="N318" i="38" s="1"/>
  <c r="M17" i="56"/>
  <c r="O323" i="38" s="1"/>
  <c r="M16" i="56"/>
  <c r="O322" i="38" s="1"/>
  <c r="P322" i="38" l="1"/>
  <c r="AA322" i="38" s="1"/>
  <c r="O24" i="56"/>
  <c r="Q328" i="38" s="1"/>
  <c r="AB329" i="38"/>
  <c r="AH329" i="38"/>
  <c r="Y318" i="38"/>
  <c r="AF318" i="38" s="1"/>
  <c r="AH318" i="38"/>
  <c r="Q326" i="38"/>
  <c r="N22" i="56"/>
  <c r="P330" i="38" s="1"/>
  <c r="N50" i="56"/>
  <c r="M50" i="56" s="1"/>
  <c r="O321" i="38" s="1"/>
  <c r="N52" i="56"/>
  <c r="P323" i="38" s="1"/>
  <c r="AA323" i="38" s="1"/>
  <c r="Q327" i="38"/>
  <c r="AA324" i="38"/>
  <c r="AH324" i="38"/>
  <c r="Z322" i="38"/>
  <c r="Q325" i="38"/>
  <c r="Z323" i="38"/>
  <c r="AF322" i="38" l="1"/>
  <c r="AI324" i="38"/>
  <c r="AF324" i="38"/>
  <c r="AI329" i="38"/>
  <c r="AF329" i="38"/>
  <c r="AA330" i="38"/>
  <c r="AH330" i="38"/>
  <c r="P321" i="38"/>
  <c r="AA321" i="38" s="1"/>
  <c r="AA316" i="38" s="1"/>
  <c r="AH322" i="38"/>
  <c r="AI322" i="38"/>
  <c r="Z321" i="38"/>
  <c r="Y316" i="38"/>
  <c r="AI318" i="38"/>
  <c r="AB327" i="38"/>
  <c r="AH327" i="38"/>
  <c r="O52" i="56"/>
  <c r="Q323" i="38" s="1"/>
  <c r="AB323" i="38" s="1"/>
  <c r="AF323" i="38" s="1"/>
  <c r="AB326" i="38"/>
  <c r="AH326" i="38"/>
  <c r="AB325" i="38"/>
  <c r="AH325" i="38"/>
  <c r="AB328" i="38"/>
  <c r="AH328" i="38"/>
  <c r="AA6" i="38" l="1"/>
  <c r="I32" i="72"/>
  <c r="I64" i="72" s="1"/>
  <c r="I96" i="72" s="1"/>
  <c r="Y6" i="38"/>
  <c r="G32" i="72"/>
  <c r="AI330" i="38"/>
  <c r="AF330" i="38"/>
  <c r="AI328" i="38"/>
  <c r="AF328" i="38"/>
  <c r="AF321" i="38"/>
  <c r="AI327" i="38"/>
  <c r="AF327" i="38"/>
  <c r="AI325" i="38"/>
  <c r="AF325" i="38"/>
  <c r="AI326" i="38"/>
  <c r="AF326" i="38"/>
  <c r="AH321" i="38"/>
  <c r="AH323" i="38"/>
  <c r="AB316" i="38"/>
  <c r="AI323" i="38"/>
  <c r="AI321" i="38"/>
  <c r="Z316" i="38"/>
  <c r="G64" i="72" l="1"/>
  <c r="G96" i="72" s="1"/>
  <c r="AB6" i="38"/>
  <c r="J32" i="72"/>
  <c r="J64" i="72" s="1"/>
  <c r="J96" i="72" s="1"/>
  <c r="Z6" i="38"/>
  <c r="H32" i="72"/>
  <c r="H64" i="72" s="1"/>
  <c r="H96" i="72" s="1"/>
  <c r="AF316" i="38"/>
  <c r="AF6" i="38"/>
  <c r="N32" i="72" l="1"/>
  <c r="N64" i="72" l="1"/>
  <c r="N71" i="72" s="1"/>
  <c r="N96" i="72" l="1"/>
</calcChain>
</file>

<file path=xl/sharedStrings.xml><?xml version="1.0" encoding="utf-8"?>
<sst xmlns="http://schemas.openxmlformats.org/spreadsheetml/2006/main" count="11339" uniqueCount="1933">
  <si>
    <t>SS</t>
  </si>
  <si>
    <t>SS-100/2025</t>
  </si>
  <si>
    <t>SS-39/2026</t>
  </si>
  <si>
    <t>IN-5250-24-092 - PT-200 - Estrutura Metálica - Fabricação</t>
  </si>
  <si>
    <t>SS-44/2026</t>
  </si>
  <si>
    <t>IN - 5250-24-085 - Phase-Out do Diesel S500 - Mudança 2.1 - Fabricação (Tubovias)</t>
  </si>
  <si>
    <t>SS-45/2026</t>
  </si>
  <si>
    <t>IN - 5250-24-085 - Phase-Out do Diesel S500 - Mudança 2.1 - Montagem (Tubovias)</t>
  </si>
  <si>
    <t>SS-67/2026</t>
  </si>
  <si>
    <t>IN-5250-24-062 - Adequações CEM´s - Mudança 1 - U-003 (Instrumentação)</t>
  </si>
  <si>
    <t>SS-109/2026</t>
  </si>
  <si>
    <t>IN - 5250-24-085 - Phase-Out do Diesel S500 - Mudança 4.1 - Fabricação (Tubovias)</t>
  </si>
  <si>
    <t>SS-110/2026</t>
  </si>
  <si>
    <t>IN - 5250-24-085 - Phase-Out do Diesel S500 - Mudança 4.1 - Montagem (Tubovias)</t>
  </si>
  <si>
    <t>ITEM</t>
  </si>
  <si>
    <t>-</t>
  </si>
  <si>
    <t>Item</t>
  </si>
  <si>
    <t>UN</t>
  </si>
  <si>
    <t>Qtd</t>
  </si>
  <si>
    <t>PREÇO UNITÁRIO (R$)</t>
  </si>
  <si>
    <t>PREÇO TOTAL (R$)</t>
  </si>
  <si>
    <t>1.1.1.1</t>
  </si>
  <si>
    <t>Limpeza de área e preparação da superfície</t>
  </si>
  <si>
    <t>1.1.1.2</t>
  </si>
  <si>
    <t>Demolição de concreto simples, armado ou refratários</t>
  </si>
  <si>
    <t>1.1.1.3</t>
  </si>
  <si>
    <t>Demolição controlada de concreto</t>
  </si>
  <si>
    <t>1.1.1.5</t>
  </si>
  <si>
    <t>Apicoamento de concreto</t>
  </si>
  <si>
    <t>1.1.1.6</t>
  </si>
  <si>
    <t>Escarificação de concreto</t>
  </si>
  <si>
    <t>1.1.1.8</t>
  </si>
  <si>
    <t>Demolição de revestimentos</t>
  </si>
  <si>
    <t>1.1.1.16</t>
  </si>
  <si>
    <t>Levantamento topográfico</t>
  </si>
  <si>
    <t>Hs</t>
  </si>
  <si>
    <t>1.1.1.17</t>
  </si>
  <si>
    <t>Serviços de Escaneamento a Laser</t>
  </si>
  <si>
    <t>1.1.1.18</t>
  </si>
  <si>
    <t>Sondagem em solo - Método SPT</t>
  </si>
  <si>
    <t>m</t>
  </si>
  <si>
    <t>1.1.2.1</t>
  </si>
  <si>
    <t>Escavação manual em solo</t>
  </si>
  <si>
    <r>
      <t>m</t>
    </r>
    <r>
      <rPr>
        <sz val="12"/>
        <color rgb="FF000000"/>
        <rFont val="Aptos Narrow"/>
        <family val="2"/>
      </rPr>
      <t>³</t>
    </r>
  </si>
  <si>
    <t>1.1.2.2</t>
  </si>
  <si>
    <t>Escavação mecanizada em solo até 3m</t>
  </si>
  <si>
    <t>m³</t>
  </si>
  <si>
    <t>1.1.2.3</t>
  </si>
  <si>
    <t>Escavação mecanizada em solo acima de 3m</t>
  </si>
  <si>
    <t>1.1.2.4</t>
  </si>
  <si>
    <t>Escoramento de escavações</t>
  </si>
  <si>
    <t>1.1.2.5</t>
  </si>
  <si>
    <t>Escoramento metálico de escavações</t>
  </si>
  <si>
    <t>1.1.2.6</t>
  </si>
  <si>
    <t>Aterro manual sem fornecimento de solo</t>
  </si>
  <si>
    <t>1.1.2.7</t>
  </si>
  <si>
    <t>Aterro manual com importação de solo</t>
  </si>
  <si>
    <t>1.1.2.8</t>
  </si>
  <si>
    <t>Aterro manual com importação de areia , inclusive adensamento</t>
  </si>
  <si>
    <t>1.1.2.9</t>
  </si>
  <si>
    <t>Aterro mecanizado sem fornecimento de solo</t>
  </si>
  <si>
    <t>1.1.2.12</t>
  </si>
  <si>
    <t>Transporte de material escavado, incluindo carga e descarga e espalhamento</t>
  </si>
  <si>
    <t>1.1.2.13</t>
  </si>
  <si>
    <t>Lastro com pedra rachão</t>
  </si>
  <si>
    <t>1.1.2.14</t>
  </si>
  <si>
    <t>Fornecimento, compactação e espalhamento de brita ou bica corrida</t>
  </si>
  <si>
    <t>kg</t>
  </si>
  <si>
    <t>1.1.3.1</t>
  </si>
  <si>
    <t>Forma em chapa compensada plastificada</t>
  </si>
  <si>
    <t>1.1.3.5</t>
  </si>
  <si>
    <t>Armadura Aço CA-50 ou CA-60</t>
  </si>
  <si>
    <t>1.1.3.7</t>
  </si>
  <si>
    <t>Concreto fck 15 MPa</t>
  </si>
  <si>
    <t>1.1.3.9</t>
  </si>
  <si>
    <t>Concreto estrutural fck 30 MPa</t>
  </si>
  <si>
    <t>1.1.3.10</t>
  </si>
  <si>
    <t>Concreto estrutural fck 40 MPa</t>
  </si>
  <si>
    <t>1.1.3.11</t>
  </si>
  <si>
    <t>Graute de base cimentícia auto-adensável</t>
  </si>
  <si>
    <t>1.1.3.14</t>
  </si>
  <si>
    <t>Chumbadores e inserts metálicos embutidos em concreto</t>
  </si>
  <si>
    <t>1.1.3.15</t>
  </si>
  <si>
    <t>Junta selante a base de PU</t>
  </si>
  <si>
    <t>1.1.3.18</t>
  </si>
  <si>
    <t>Junta Elastomérica</t>
  </si>
  <si>
    <t>1.1.3.20</t>
  </si>
  <si>
    <t>Junta serrada em piso</t>
  </si>
  <si>
    <t>1.1.3.21</t>
  </si>
  <si>
    <t>Aplicação de mastique</t>
  </si>
  <si>
    <t>unid.</t>
  </si>
  <si>
    <t>1.1.3.26</t>
  </si>
  <si>
    <t>Mobilização de equipamento para estaca Hélice-Contínua</t>
  </si>
  <si>
    <t>1.1.3.29</t>
  </si>
  <si>
    <t>Estaca Hélice Contínua Monitorada, Ø = 50 cm</t>
  </si>
  <si>
    <t>1.1.3.33</t>
  </si>
  <si>
    <t>Ensaio de integridade (PIT) em estacas</t>
  </si>
  <si>
    <t>1.1.3.40</t>
  </si>
  <si>
    <t>1.1.3.42</t>
  </si>
  <si>
    <t>1.1.4.2</t>
  </si>
  <si>
    <t>Alvenaria estrutural em bloco de concreto 14 x 19 x 39 cm</t>
  </si>
  <si>
    <t>1.1.5.1</t>
  </si>
  <si>
    <t>Revestimento com argamassa</t>
  </si>
  <si>
    <t>1.1.5.2</t>
  </si>
  <si>
    <t>Chapisco</t>
  </si>
  <si>
    <t>1.1.5.3</t>
  </si>
  <si>
    <t>Revestimento cerâmico, incluindo rejuntamento</t>
  </si>
  <si>
    <t>1.1.5.5</t>
  </si>
  <si>
    <t>Revestimento com cerâmica anti-ácida com rejunte epoxi</t>
  </si>
  <si>
    <t>1.1.5.9</t>
  </si>
  <si>
    <t>Peças em granito, espessura 2 cm</t>
  </si>
  <si>
    <t>1.1.6.6</t>
  </si>
  <si>
    <t>Divisória de granito, espessura 3 cm</t>
  </si>
  <si>
    <t>1.1.6.7</t>
  </si>
  <si>
    <t>Divisória ou forro de gesso acartonado</t>
  </si>
  <si>
    <t>1.1.7.11</t>
  </si>
  <si>
    <t>1.1.8.3</t>
  </si>
  <si>
    <t>Tubo de PVC, soldável inclusive conexões e fixações, de 60mm a 75mm (água)</t>
  </si>
  <si>
    <t>1.1.8.8</t>
  </si>
  <si>
    <t>Caixa sifonada de PVC rígido com grelha cromada</t>
  </si>
  <si>
    <t>1.1.8.13</t>
  </si>
  <si>
    <t>Torneira bica móvel</t>
  </si>
  <si>
    <t>1.1.8.19</t>
  </si>
  <si>
    <t>Lavatório de louça de embutir (cuba)</t>
  </si>
  <si>
    <t>1.1.8.20</t>
  </si>
  <si>
    <t>Mictório de louça</t>
  </si>
  <si>
    <t>1.1.8.21</t>
  </si>
  <si>
    <t>Bacia de louça com caixa acoplada, inclusive assento e acessórios</t>
  </si>
  <si>
    <t>1.1.8.24</t>
  </si>
  <si>
    <t>Tubo para esgoto em PVC, inclusive conexões, de 75mm e 100mm</t>
  </si>
  <si>
    <t>1.1.8.25</t>
  </si>
  <si>
    <t>Tubo para esgoto em PVC, inclusive conexões, de 150mm e 200mm</t>
  </si>
  <si>
    <t>1.1.8.26</t>
  </si>
  <si>
    <t>Chuveiro Completo</t>
  </si>
  <si>
    <t>cj.</t>
  </si>
  <si>
    <t>1.1.9.4</t>
  </si>
  <si>
    <t>Estrutura de madeira para telha de fibrocimento ondulada, canalete ou metálica  - somente terças e acessórios</t>
  </si>
  <si>
    <t>1.1.9.5</t>
  </si>
  <si>
    <t>Calha, rufo ou contra-rufo de chapa de alumínio, espessura 0,80 mm</t>
  </si>
  <si>
    <t>1.1.9.7</t>
  </si>
  <si>
    <t>Impermeabilização</t>
  </si>
  <si>
    <t>1.1.10.1</t>
  </si>
  <si>
    <t>Impermeabilização com emulsão asfáltica</t>
  </si>
  <si>
    <t>m²</t>
  </si>
  <si>
    <t>1.1.10.10</t>
  </si>
  <si>
    <t>Revestimento epóxi moldado no local</t>
  </si>
  <si>
    <t>1.1.10.11</t>
  </si>
  <si>
    <t>Revestimento de fibra de vidro</t>
  </si>
  <si>
    <t>1.1.10.12</t>
  </si>
  <si>
    <t>Impermeabilização por cristalização</t>
  </si>
  <si>
    <t>Pintura</t>
  </si>
  <si>
    <t>1.1.11.1</t>
  </si>
  <si>
    <t>Emassamento de parede ou teto</t>
  </si>
  <si>
    <t>1.1.11.2</t>
  </si>
  <si>
    <t>Pintura em tinta acrílica</t>
  </si>
  <si>
    <t>1.1.11.5</t>
  </si>
  <si>
    <t>Pintura em Envelopes de Concreto</t>
  </si>
  <si>
    <t>1.1.11.9</t>
  </si>
  <si>
    <t>Pintura a base de epoxi</t>
  </si>
  <si>
    <t>1.1.12.1</t>
  </si>
  <si>
    <t>Tubulação em ferro fundido qualquer diâmetro, inclusive conexões e acessórios</t>
  </si>
  <si>
    <t>1.1.12.3</t>
  </si>
  <si>
    <t>Tampão articulado em ferro fundido, diâmetro 600 mm a 800 mm</t>
  </si>
  <si>
    <t>1.1.12.14</t>
  </si>
  <si>
    <t>Túnel liner vários diâmetros</t>
  </si>
  <si>
    <t>1.1.12.15</t>
  </si>
  <si>
    <t>Aduelas de concreto várias dimensões</t>
  </si>
  <si>
    <t>1.1.12.19</t>
  </si>
  <si>
    <t>Tubo Dreno em PEAD - Ø8" a Ø10"em leito de brita</t>
  </si>
  <si>
    <t>1.1.13.5</t>
  </si>
  <si>
    <t xml:space="preserve">Base em BGS ou BGTC compactada mecanicamente </t>
  </si>
  <si>
    <t>1.1.13.6</t>
  </si>
  <si>
    <t>Pintura de Imprimação com emulsão CM-30</t>
  </si>
  <si>
    <t>1.1.13.8</t>
  </si>
  <si>
    <t>Revestimento Asfáltico composto de CBUQ - Concreto Asfáltico Usinado a Quente</t>
  </si>
  <si>
    <t>1.1.13.10</t>
  </si>
  <si>
    <t>Meio-fio ou sarjeta</t>
  </si>
  <si>
    <t>1.1.13.12</t>
  </si>
  <si>
    <t>Pavimentação em bloco intertravado de concreto</t>
  </si>
  <si>
    <t>1.1.13.18</t>
  </si>
  <si>
    <t>1.1.14.5</t>
  </si>
  <si>
    <t>Armário em MDF revestido com fórmica</t>
  </si>
  <si>
    <t>1.1.15.8</t>
  </si>
  <si>
    <t>Substituição de armadura estrutural</t>
  </si>
  <si>
    <t>1.1.15.9</t>
  </si>
  <si>
    <t>Reparos rasos (espessuras até 25 mm)</t>
  </si>
  <si>
    <t>1.1.15.10</t>
  </si>
  <si>
    <t>1.1.17.1</t>
  </si>
  <si>
    <t>Serviço técnico especializado de Manutenção civil</t>
  </si>
  <si>
    <t>1.2.1.1</t>
  </si>
  <si>
    <t>Tubulações (inclui suportes de tubulação) - Diâmetro menor ou igual a 1.1/2"</t>
  </si>
  <si>
    <t>1.2.1.2</t>
  </si>
  <si>
    <t>Tubulações (inclui suportes de tubulação) - Diâmetro maior do que 1.1/2" até 6"</t>
  </si>
  <si>
    <t>1.2.1.3</t>
  </si>
  <si>
    <t>Tubulações (inclui suportes de tubulação) - Diâmetro maior do que 6" até 12"</t>
  </si>
  <si>
    <t>1.2.1.4</t>
  </si>
  <si>
    <t>Tubulações (inclui suportes de tubulação) - Diâmetro maior do que 14"</t>
  </si>
  <si>
    <t>1.2.2.1</t>
  </si>
  <si>
    <t>1.2.2.2</t>
  </si>
  <si>
    <t>1.2.2.3</t>
  </si>
  <si>
    <t>1.2.2.4</t>
  </si>
  <si>
    <t>1.2.6.1</t>
  </si>
  <si>
    <t>Montagem ou desmontagem  - Diâmetro menor ou igual a 4"</t>
  </si>
  <si>
    <t>1.2.6.2</t>
  </si>
  <si>
    <t>Montagem ou desmontagem  - Diâmetro maior do que 4" e menor ou igual a 12"</t>
  </si>
  <si>
    <t>un</t>
  </si>
  <si>
    <t>1.2.6.3</t>
  </si>
  <si>
    <t>Montagem ou desmontagem  - Diâmetro maior do que 12" até 20"</t>
  </si>
  <si>
    <t>1.2.7.1</t>
  </si>
  <si>
    <t>Desmontagem e remoção</t>
  </si>
  <si>
    <t>1.2.8.3</t>
  </si>
  <si>
    <t>Radiografia de Juntas</t>
  </si>
  <si>
    <t>1.2.9.1</t>
  </si>
  <si>
    <t>Ultrassom de junta soldada</t>
  </si>
  <si>
    <t>1.2.10.1</t>
  </si>
  <si>
    <t>Medição de espessura</t>
  </si>
  <si>
    <t>1.2.13.1</t>
  </si>
  <si>
    <t>Revest anticorr tub até ø 2 1/2"</t>
  </si>
  <si>
    <t>1.2.13.2</t>
  </si>
  <si>
    <t>Revest anticorr tub de ø 3" a 6"</t>
  </si>
  <si>
    <t>1.2.13.3</t>
  </si>
  <si>
    <t>Revest anticorr tub de ø 8" a 12"</t>
  </si>
  <si>
    <t>1.2.13.4</t>
  </si>
  <si>
    <t>Revest anticorr tub de ø14" a 18"</t>
  </si>
  <si>
    <t>1.2.14.7</t>
  </si>
  <si>
    <t>Pintura de identificação de equipamentos e ou tubulação conforme Norma</t>
  </si>
  <si>
    <t>1.2.22.1</t>
  </si>
  <si>
    <t>Fabricação de estrutura</t>
  </si>
  <si>
    <t>1.2.23.1</t>
  </si>
  <si>
    <t>Serviço de montagem de estrutura</t>
  </si>
  <si>
    <t xml:space="preserve">un </t>
  </si>
  <si>
    <t>1.3.1.5</t>
  </si>
  <si>
    <t>Instalação de motor elétrico acima de 100 cv</t>
  </si>
  <si>
    <t>1.3.2.3</t>
  </si>
  <si>
    <t>Instalação de motor elétrico acima de 300 cv</t>
  </si>
  <si>
    <t>1.3.2.4</t>
  </si>
  <si>
    <t>Remoção de motor elétrico acima de 300 cv</t>
  </si>
  <si>
    <t>1.3.3.3</t>
  </si>
  <si>
    <t>Instalação de transformador acima de 30 kVA até 150 kVA</t>
  </si>
  <si>
    <t>1.3.3.5</t>
  </si>
  <si>
    <t>Instalação de transformador acima de 150 kVA</t>
  </si>
  <si>
    <t>1.3.6.1</t>
  </si>
  <si>
    <t>Instalação e ligação de coluna de painel elétrico de tensão até 1 kV</t>
  </si>
  <si>
    <t>1.3.7.1</t>
  </si>
  <si>
    <t>Instalação de painel elétrico tipo sobrepor de até 32 circuitos monofásicos ou equivalente</t>
  </si>
  <si>
    <t>1.3.7.3</t>
  </si>
  <si>
    <t>Instalação de painel elétrico tipo sobrepor acima de 32 até 64 circuitos monofásicos ou equivalente</t>
  </si>
  <si>
    <t>1.3.11.1</t>
  </si>
  <si>
    <t>Instalação de disjuntor, contator, relé térmico, DR ou chave seccionadora até 50A</t>
  </si>
  <si>
    <t>1.3.11.3</t>
  </si>
  <si>
    <t>Instalação de disjuntor, contator, relé térmico, DR ou chave seccionadora acima 50A</t>
  </si>
  <si>
    <t>1.3.12.1</t>
  </si>
  <si>
    <t>Instalação de caixa de terminação</t>
  </si>
  <si>
    <t>1.3.17.1</t>
  </si>
  <si>
    <t>Instalação de luminária/projetor em ambiente predial</t>
  </si>
  <si>
    <t>1.3.17.3</t>
  </si>
  <si>
    <t>Instalação de luminária/projetor em ambiente industrial</t>
  </si>
  <si>
    <t>1.3.18.1</t>
  </si>
  <si>
    <t>Instalação de tomada ou interruptor com tensão menor 1 kV em ambiente predial</t>
  </si>
  <si>
    <t>1.3.19.1</t>
  </si>
  <si>
    <t>Instalação de botoeira ou chave para comando local de cargas elétricas</t>
  </si>
  <si>
    <t>1.3.20.1</t>
  </si>
  <si>
    <t>Instalação de eletrodutos aparentes em ambiente industrial até 1 1/2" de diâmetro</t>
  </si>
  <si>
    <t>1.3.20.2</t>
  </si>
  <si>
    <t>Instalação de eletrodutos aparentes em ambiente industrial acima de 1 1/2" até 2" de diâmetro</t>
  </si>
  <si>
    <t>1.3.20.3</t>
  </si>
  <si>
    <t>Instalação de eletrodutos aparentes em ambiente industrual acima de 2" até 4" de diâmetro</t>
  </si>
  <si>
    <t>1.3.21.1</t>
  </si>
  <si>
    <t>Instalação de eletrodutos aparentes em ambiente predial até 1 1/2" de diâmetro</t>
  </si>
  <si>
    <t>1.3.23.1</t>
  </si>
  <si>
    <t>Instalação de eletrodutos rígidos subterrâneos até 2" de diâmetro</t>
  </si>
  <si>
    <t>1.3.23.2</t>
  </si>
  <si>
    <t>Instalação de eletrodutos rígidos subterrâneos acima de 2" até 4" de diâmetro</t>
  </si>
  <si>
    <t>1.3.24.1</t>
  </si>
  <si>
    <t>Instalação de leito de cabos tipo escada ou eletrocalha perfurada até 100 mm de largura</t>
  </si>
  <si>
    <t>1.3.24.3</t>
  </si>
  <si>
    <t>Instalação de leito de cabos tipo escada ou eletrocalha perfurada acima de 100mm até 400 mm de largura</t>
  </si>
  <si>
    <t>1.3.24.5</t>
  </si>
  <si>
    <t>Instalação de leito de cabos tipo escada ou eletrocalha perfurada acima de 400 mm</t>
  </si>
  <si>
    <t>1.3.25.1</t>
  </si>
  <si>
    <t>Lançamento e ligação de circuito de potência em eletroduto subterrâneo (envelope ou banco de dutos)</t>
  </si>
  <si>
    <t>1.3.25.3</t>
  </si>
  <si>
    <t>Lançamento e ligação de circuito de potência em eletroduto aparente</t>
  </si>
  <si>
    <t>1.3.25.5</t>
  </si>
  <si>
    <t>Lançamento e ligação de circuito de potência em eletrocalha, leito ou dutotec</t>
  </si>
  <si>
    <t>1.3.26.1</t>
  </si>
  <si>
    <t>1.3.26.3</t>
  </si>
  <si>
    <t>1.3.26.5</t>
  </si>
  <si>
    <t>1.3.27.1</t>
  </si>
  <si>
    <t>1.3.27.3</t>
  </si>
  <si>
    <t>1.3.28.3</t>
  </si>
  <si>
    <t>1.3.29.4</t>
  </si>
  <si>
    <t>Confecção de emenda ou terminação a óleo ou de transição (óleo/seco) até 120 mm²</t>
  </si>
  <si>
    <t>1.3.30.1</t>
  </si>
  <si>
    <t>Fabricação e instalação de plaqueta acrílica por fração de 5cm2</t>
  </si>
  <si>
    <t>1.3.31.1</t>
  </si>
  <si>
    <t>Instalação de poste metálico de até 10 m de altura</t>
  </si>
  <si>
    <t>1.3.34.1</t>
  </si>
  <si>
    <t>Lançamento de cabo nu diretamente enterrado</t>
  </si>
  <si>
    <t>1.3.35.1</t>
  </si>
  <si>
    <t>Instalação de condutor de aterramento aparente (cabo ou fita)</t>
  </si>
  <si>
    <t>1.3.37.1</t>
  </si>
  <si>
    <t>Medição de resistência de aterramento</t>
  </si>
  <si>
    <t>PONTO</t>
  </si>
  <si>
    <t>1.3.41.2</t>
  </si>
  <si>
    <t>Remoção de chave seccionadora tripolar acima 1 kV até 13,8 kV</t>
  </si>
  <si>
    <t>1.3.45.1</t>
  </si>
  <si>
    <t>Interligação de painel de rearranjo</t>
  </si>
  <si>
    <t>1.3.45.2</t>
  </si>
  <si>
    <t>Desligamento de painel de rearranjo</t>
  </si>
  <si>
    <t>1.3.47.1</t>
  </si>
  <si>
    <t>Instalação de painel de interligação, armário de SCMD</t>
  </si>
  <si>
    <t>1.3.48.1</t>
  </si>
  <si>
    <t xml:space="preserve">Lançamento de cabo de sinal, fibra óptica ou cabo de rede </t>
  </si>
  <si>
    <t>1.3.48.2</t>
  </si>
  <si>
    <t>Lançamento de multicabo de 3 até 12 pares</t>
  </si>
  <si>
    <t>1.3.50.1</t>
  </si>
  <si>
    <t>Comissionamento de equipamento/circuito elétrico</t>
  </si>
  <si>
    <t>1.3.51.1</t>
  </si>
  <si>
    <t>Conexão mecânica para malha de terra</t>
  </si>
  <si>
    <t>1.4.1.2</t>
  </si>
  <si>
    <t>Desligamento e remoção de transmissor de pressão, pressão diferencial ou pressostato</t>
  </si>
  <si>
    <t>1.4.1.4</t>
  </si>
  <si>
    <t>Desligamento e remoção de manômetro, termômetro,  termopar ou termoresistência</t>
  </si>
  <si>
    <t>1.4.2.1</t>
  </si>
  <si>
    <t>Instalação de tubo de aço inox (tubing) de ¼” até ½”</t>
  </si>
  <si>
    <t>1.4.4.1</t>
  </si>
  <si>
    <t>Instalação de painel de interligação, armário de SDCD ou PLC</t>
  </si>
  <si>
    <t>1.4.5.1</t>
  </si>
  <si>
    <t>Com até 200 componentes</t>
  </si>
  <si>
    <t>1.4.8.1</t>
  </si>
  <si>
    <t>Lançamento de fibra ótica e cabo UTP/STP</t>
  </si>
  <si>
    <t>1.4.09.1</t>
  </si>
  <si>
    <t>Instalação ou substituição de acessórios de válvulas</t>
  </si>
  <si>
    <t>1.4.11.1</t>
  </si>
  <si>
    <t>Instalação de manômetro ou termômetro bimetálico</t>
  </si>
  <si>
    <t>1.4.11.3</t>
  </si>
  <si>
    <t>Instalação de transmissor de pressão, pressão diferencial, pesagem, temperatura ou pressostato</t>
  </si>
  <si>
    <t>1.4.11.4</t>
  </si>
  <si>
    <t>Instalação de termopar ou termoresistência</t>
  </si>
  <si>
    <t>1.4.12.1</t>
  </si>
  <si>
    <t>Configuração de instrumento existente em malha aberta</t>
  </si>
  <si>
    <t>1.7.2.1</t>
  </si>
  <si>
    <t>Serviços Técnicos Especializados de Engenharia - Hora Normal</t>
  </si>
  <si>
    <t>1.7.3.1</t>
  </si>
  <si>
    <t>Serviços Técnicos Especializados de Projeto - Hora Normal</t>
  </si>
  <si>
    <t>1.7.3.2</t>
  </si>
  <si>
    <t>Serviços Técnicos Especializados de Projeto - Em hora extra (HSE)</t>
  </si>
  <si>
    <t>2.1.1.1</t>
  </si>
  <si>
    <t>Chapas e perfis estruturais em aço carbono</t>
  </si>
  <si>
    <t>KG</t>
  </si>
  <si>
    <t>2.1.2.1</t>
  </si>
  <si>
    <t>Tubos de condução em aço carbono</t>
  </si>
  <si>
    <t>2.1.3.1</t>
  </si>
  <si>
    <t>Acessórios em aço carbono</t>
  </si>
  <si>
    <t>2.1.4.1</t>
  </si>
  <si>
    <t>Material de referência ASTM A193 Gr B7</t>
  </si>
  <si>
    <t xml:space="preserve">UN </t>
  </si>
  <si>
    <t>2.1.6.5</t>
  </si>
  <si>
    <t>Válvulas Tipo esfera ou gaveta - Classe 800# - Extremid. ES ou RO - Corpo em Aço Carbono - DN 1/2" a 3/4"</t>
  </si>
  <si>
    <t>2.1.6.6</t>
  </si>
  <si>
    <t>Válvulas Tipo esfera ou gaveta - Classe 800# - Extremid. ES ou RO - Corpo em Aço Carbono - DN 1" a 1 1/2"</t>
  </si>
  <si>
    <t>2.1.6.7</t>
  </si>
  <si>
    <t>Válvulas Tipo globo ou retenção - Classe 800# - Extremid. ES ou RO - Corpo em Aço Carbono - DN 1/2" a 3/4"</t>
  </si>
  <si>
    <t>2.1.6.9</t>
  </si>
  <si>
    <t>Válvulas Tipo gaveta - Classe até 300# - Corpo em Aço Carbono - DN 2" a 3"</t>
  </si>
  <si>
    <t>2.1.6.10</t>
  </si>
  <si>
    <t>Válvulas Tipo esfera - Classe até 300# - Corpo em Aço Carbono - DN 2" a 3"</t>
  </si>
  <si>
    <t>2.1.6.13</t>
  </si>
  <si>
    <t>Válvulas Tipo gaveta - Classe até 300# - Corpo em Aço Carbono -  DN 4" a 6"</t>
  </si>
  <si>
    <t>2.1.6.16</t>
  </si>
  <si>
    <t>Válvulas Tipo retenção - Classe até 300# - Corpo em Aço Carbono -  DN 4" a 6"</t>
  </si>
  <si>
    <t>2.1.6.17</t>
  </si>
  <si>
    <t>Válvulas Tipo gaveta - Classe até 300# - Corpo em Aço Carbono - DN 8" a 10"</t>
  </si>
  <si>
    <t>M</t>
  </si>
  <si>
    <t>2.2.1.9</t>
  </si>
  <si>
    <t>Cabo instr. 250V 01P de 1,5mm² ou mais PVC/E / PVC/A; ST1/ST2</t>
  </si>
  <si>
    <t>2.2.1.17</t>
  </si>
  <si>
    <t>Cabo el. controle 1kV (de 5x até 7x) até 1,0mm² PVC/A</t>
  </si>
  <si>
    <t>2.2.1.34</t>
  </si>
  <si>
    <t>Cabo potência até 1kV (de 1x até 2x) de 2,5mm² a 4,0 mm², EPR/HEPR, ST1/ST2</t>
  </si>
  <si>
    <t>2.2.1.35</t>
  </si>
  <si>
    <t>Cabo potência até 1kV (de 3x até 4x) de 2,5mm² a 4,0 mm², EPR/HEPR, ST1/ST2</t>
  </si>
  <si>
    <t>2.2.1.37</t>
  </si>
  <si>
    <t>Cabo potência até 1kV (de 3x até 4x) de 6,0mm² a 10,0 mm², EPR/HEPR, ST1/ST2</t>
  </si>
  <si>
    <t>2.2.1.42</t>
  </si>
  <si>
    <t>Cabo potência até 1kV 1x de 50,0mm² , EPR/HEPR, ST1/ST2</t>
  </si>
  <si>
    <t>2.2.1.46</t>
  </si>
  <si>
    <t>Cabo potência até 1kV 1x de 70,0mm² , EPR/HEPR, ST1/ST2</t>
  </si>
  <si>
    <t>2.2.1.54</t>
  </si>
  <si>
    <t>Cabo potência até 1kV 1x de 120,0mm² , EPR/HEPR, ST1/ST2</t>
  </si>
  <si>
    <t>2.2.1.152</t>
  </si>
  <si>
    <t>CABO EL. NU DE COBRE CL.2A 25MM²</t>
  </si>
  <si>
    <t>2.2.1.153</t>
  </si>
  <si>
    <t>CABO EL. NU DE COBRE CL.2A 35MM²</t>
  </si>
  <si>
    <t>2.2.1.155</t>
  </si>
  <si>
    <t>CABO EL. NU DE COBRE CL.2A 70MM²</t>
  </si>
  <si>
    <t>2.2.1.158</t>
  </si>
  <si>
    <t>CABO EL. NU DE COBRE CL.2C 16MM²</t>
  </si>
  <si>
    <t>2.2.1.163</t>
  </si>
  <si>
    <t>CABO EL. NU DE COBRE CL.2C 6MM²</t>
  </si>
  <si>
    <t>2.2.2.1</t>
  </si>
  <si>
    <t>Terminação polimérica 6kV 25-35mm²</t>
  </si>
  <si>
    <t>2.2.3.1</t>
  </si>
  <si>
    <t>Aço carbono com revestimento protetor de zinco (galvanizado a fogo)/ DN 3/4"</t>
  </si>
  <si>
    <t>2.2.3.3</t>
  </si>
  <si>
    <t>Aço carbono com revestimento protetor de zinco (galvanizado a fogo)/ DN 1 1/2"</t>
  </si>
  <si>
    <t>2.2.3.6</t>
  </si>
  <si>
    <t>Aço carbono com revestimento protetor de zinco (galvanizado a fogo)/ DN 4"</t>
  </si>
  <si>
    <t>FABRIC</t>
  </si>
  <si>
    <t>Nome da Atividade</t>
  </si>
  <si>
    <t>Kg</t>
  </si>
  <si>
    <t>Total</t>
  </si>
  <si>
    <t>ID da Atividade</t>
  </si>
  <si>
    <t>Duração Original</t>
  </si>
  <si>
    <t>Data de Início do Projeto de BL</t>
  </si>
  <si>
    <t>Data de Término do Projeto de BL</t>
  </si>
  <si>
    <t xml:space="preserve">    6"-0028-P-6335-Ba Fl 12 -  Kg</t>
  </si>
  <si>
    <t>FL 12</t>
  </si>
  <si>
    <t xml:space="preserve">    6''-0028-P-6335-Ba (FOLHA 12) Não consta</t>
  </si>
  <si>
    <t xml:space="preserve">    6"-0028-P-6335-Ba Fl 11 -  Kg</t>
  </si>
  <si>
    <t>FL 11</t>
  </si>
  <si>
    <t xml:space="preserve">    6''-0028-P-6335-Ba (FOLHA 11) etapa 1</t>
  </si>
  <si>
    <t>25.5h</t>
  </si>
  <si>
    <t xml:space="preserve">    6"-0028-P-6335-Ba Fl 10 -  Kg</t>
  </si>
  <si>
    <t>FL 10</t>
  </si>
  <si>
    <t xml:space="preserve">    6''-0028-P-6335-Ba (FOLHA 10) etapa 2</t>
  </si>
  <si>
    <t>42.0h</t>
  </si>
  <si>
    <t xml:space="preserve">    6"-0028-P-6335-Ba Fl 9 -  Kg</t>
  </si>
  <si>
    <t>FL 09</t>
  </si>
  <si>
    <t xml:space="preserve">    6''-0028-P-6335-Ba (FOLHA 9) etapa 3</t>
  </si>
  <si>
    <t>28.0h</t>
  </si>
  <si>
    <t xml:space="preserve">    6"-0028-P-6335-Ba Fl 8 -  Kg</t>
  </si>
  <si>
    <t>FL 08</t>
  </si>
  <si>
    <t xml:space="preserve">    6''-0028-P-6335-Ba (FOLHA 8) etapa 4</t>
  </si>
  <si>
    <t>21.0h</t>
  </si>
  <si>
    <t xml:space="preserve">    6"-0028-P-6335-Ba Fl 7 -  Kg</t>
  </si>
  <si>
    <t>FL 07</t>
  </si>
  <si>
    <t xml:space="preserve">    6''-0028-P-6335-Ba (FOLHA 7) etapa 5</t>
  </si>
  <si>
    <t>43.0h</t>
  </si>
  <si>
    <t xml:space="preserve">    6"-0028-P-6335-Ba Fl 6 -  Kg</t>
  </si>
  <si>
    <t>FL 06</t>
  </si>
  <si>
    <t xml:space="preserve">    6''-0028-P-6335-Ba (FOLHA 6) etapa 6</t>
  </si>
  <si>
    <t>14.0h</t>
  </si>
  <si>
    <t xml:space="preserve">    6"-0028-P-6335-Ba Fl 5 -  Kg</t>
  </si>
  <si>
    <t>FL 05</t>
  </si>
  <si>
    <t xml:space="preserve">    6''-0028-P-6335-Ba (FOLHA 5) etapa 7</t>
  </si>
  <si>
    <t xml:space="preserve">    6"-0028-P-6335-Ba Fl 4 -  Kg</t>
  </si>
  <si>
    <t>FL 04</t>
  </si>
  <si>
    <t xml:space="preserve">    6''-0028-P-6335-Ba (FOLHA 4) etapa 8</t>
  </si>
  <si>
    <t xml:space="preserve">    6"-0028-P-6335-Ba Fl 3 -  Kg</t>
  </si>
  <si>
    <t>FL 03</t>
  </si>
  <si>
    <t xml:space="preserve">    6''-0028-P-6335-Ba (FOLHA 3) etapa 9</t>
  </si>
  <si>
    <t xml:space="preserve">    6"-0028-P-6335-Ba Fl 2 -  Kg</t>
  </si>
  <si>
    <t>FL 02</t>
  </si>
  <si>
    <t xml:space="preserve">    6''-0028-P-6335-Ba (FOLHA 2) etapa 10</t>
  </si>
  <si>
    <t>14.5h</t>
  </si>
  <si>
    <t>(*) - Quanititativos extraídos conforme distribuição da MC anexada ao SAMC</t>
  </si>
  <si>
    <t>MONTAGEM</t>
  </si>
  <si>
    <t xml:space="preserve">    6"-0028-P-6335-Ba Fl 11 - Kg</t>
  </si>
  <si>
    <t>183.5h</t>
  </si>
  <si>
    <t>125.0h</t>
  </si>
  <si>
    <t>156.5h</t>
  </si>
  <si>
    <t>148.5h</t>
  </si>
  <si>
    <t>186.0h</t>
  </si>
  <si>
    <t>185.5h</t>
  </si>
  <si>
    <t>220.5h</t>
  </si>
  <si>
    <t>213.0h</t>
  </si>
  <si>
    <t>257.0h</t>
  </si>
  <si>
    <t>278.0h</t>
  </si>
  <si>
    <t xml:space="preserve">        REG-IS-0028-P-6328 Fl 2</t>
  </si>
  <si>
    <t>43.4h</t>
  </si>
  <si>
    <t xml:space="preserve">        REG-IS-0028-P-6328 Fl 1</t>
  </si>
  <si>
    <t>40.9h</t>
  </si>
  <si>
    <t xml:space="preserve">        REG-IS-0028-P-6328 Fl 3</t>
  </si>
  <si>
    <t>24.2h</t>
  </si>
  <si>
    <t xml:space="preserve">        REG-IS-0028-P-6328 Fl 4</t>
  </si>
  <si>
    <t>34.6h</t>
  </si>
  <si>
    <t xml:space="preserve">        REG-IS-0028-P-6328 Fl 5</t>
  </si>
  <si>
    <t>22.6h</t>
  </si>
  <si>
    <t xml:space="preserve">        REG-IS-0028-P-6328 Fl 6</t>
  </si>
  <si>
    <t>36.2h</t>
  </si>
  <si>
    <t xml:space="preserve">        REG-IS-0028-P-6328 Fl 7</t>
  </si>
  <si>
    <t>30.6h</t>
  </si>
  <si>
    <t xml:space="preserve">        REG-IS-0028-P-6328 Fl 8</t>
  </si>
  <si>
    <t xml:space="preserve">        REG-IS-0028-P-6328 Fl 9</t>
  </si>
  <si>
    <t>28.2h</t>
  </si>
  <si>
    <t xml:space="preserve">        REG-IS-0028-P-6328 Fl 10</t>
  </si>
  <si>
    <t xml:space="preserve">        REG-IS-0028-P-6328 Fl 11</t>
  </si>
  <si>
    <t>262.2h</t>
  </si>
  <si>
    <t xml:space="preserve">        REG-IS-0028-P-6328 Fl 12</t>
  </si>
  <si>
    <t xml:space="preserve">        REG-IS-0028-P-6328 Fl 13</t>
  </si>
  <si>
    <t>FL 2</t>
  </si>
  <si>
    <t>FL 1</t>
  </si>
  <si>
    <t>FL 3</t>
  </si>
  <si>
    <t>FL 4</t>
  </si>
  <si>
    <t>FL 5</t>
  </si>
  <si>
    <t>FL 6</t>
  </si>
  <si>
    <t>FL 7</t>
  </si>
  <si>
    <t>FL 8</t>
  </si>
  <si>
    <t>FL 9</t>
  </si>
  <si>
    <t>FL 13</t>
  </si>
  <si>
    <t>Válvula Montagem ou desmontagem  - Diâmetro maior do que 4" e menor ou igual a 12"</t>
  </si>
  <si>
    <t xml:space="preserve">    6"-0028-P-6328-Ba Fl 1 - 2677,35 Kg</t>
  </si>
  <si>
    <t>211.6h</t>
  </si>
  <si>
    <t xml:space="preserve">    6"-0028-P-6328-Ba Fl 2 - 745,95 Kg</t>
  </si>
  <si>
    <t>83.0h</t>
  </si>
  <si>
    <t xml:space="preserve">    6"-0028-P-6328-Ba Fl 3 - 994,87 Kg</t>
  </si>
  <si>
    <t>100.5h</t>
  </si>
  <si>
    <t xml:space="preserve">    6"-0028-P-6328-Ba Fl 4 - 441,08 Kg</t>
  </si>
  <si>
    <t>85.5h</t>
  </si>
  <si>
    <t xml:space="preserve">    6"-0028-P-6328-Ba Fl 5 - 1091,73 Kg</t>
  </si>
  <si>
    <t>102.0h</t>
  </si>
  <si>
    <t xml:space="preserve">    6"-0028-P-6328-Ba Fl 6 - 2133,41 Kg</t>
  </si>
  <si>
    <t>103.5h</t>
  </si>
  <si>
    <t xml:space="preserve">    6"-0028-P-6328-Ba Fl 7 - 3137,45 Kg</t>
  </si>
  <si>
    <t>155.0h</t>
  </si>
  <si>
    <t xml:space="preserve">    6"-0028-P-6328-Ba Fl 8 - 2193,64 Kg</t>
  </si>
  <si>
    <t>126.5h</t>
  </si>
  <si>
    <t xml:space="preserve">    6"-0028-P-6328-Ba Fl 9 -1395,27 Kg</t>
  </si>
  <si>
    <t>152.5h</t>
  </si>
  <si>
    <t xml:space="preserve">    6"-0028-P-6328-Ba Fl 10 - 1400,78 Kg</t>
  </si>
  <si>
    <t>157.0h</t>
  </si>
  <si>
    <t xml:space="preserve">    6"-0028-P-6328-Ba Fl 11 977,72 Kg</t>
  </si>
  <si>
    <t>179.0h</t>
  </si>
  <si>
    <t xml:space="preserve">    6"-0028-P-6328-Ba Fl 12 - 3830 Kg</t>
  </si>
  <si>
    <t>178.5h</t>
  </si>
  <si>
    <t xml:space="preserve">    6"-0028-P-6328-Ba Fl 13 - 423,46 Kg</t>
  </si>
  <si>
    <t>Não localizei a instalação da válvula no cronorgrama</t>
  </si>
  <si>
    <t xml:space="preserve">    2º etapa de Fabricação</t>
  </si>
  <si>
    <t>75.5h</t>
  </si>
  <si>
    <t xml:space="preserve">    3º etapa de Fabricação</t>
  </si>
  <si>
    <t xml:space="preserve">    4º etapa de Fabricação</t>
  </si>
  <si>
    <t xml:space="preserve">    5º etapa de Fabricação</t>
  </si>
  <si>
    <t xml:space="preserve">    6º etapa de Fabricação</t>
  </si>
  <si>
    <t xml:space="preserve">    7º etapa de Fabricação</t>
  </si>
  <si>
    <t xml:space="preserve">    8º etapa de Fabricação</t>
  </si>
  <si>
    <t xml:space="preserve">    9º etapa de Fabricação</t>
  </si>
  <si>
    <t xml:space="preserve">    10º etapa de Fabricação</t>
  </si>
  <si>
    <t xml:space="preserve">    11º etapa de Fabricação</t>
  </si>
  <si>
    <t>83.5h</t>
  </si>
  <si>
    <t xml:space="preserve">    12º etapa de Fabricação</t>
  </si>
  <si>
    <t xml:space="preserve">    1º etapa de Fabricação</t>
  </si>
  <si>
    <t>74.5h</t>
  </si>
  <si>
    <t>Medido</t>
  </si>
  <si>
    <t>Saldo</t>
  </si>
  <si>
    <t>% de Desempenho Concluída</t>
  </si>
  <si>
    <t>Início</t>
  </si>
  <si>
    <t>Término</t>
  </si>
  <si>
    <t xml:space="preserve">    P 27-TQ-116 - A</t>
  </si>
  <si>
    <t>357.0h</t>
  </si>
  <si>
    <t xml:space="preserve">      Acesso TQ-01-A</t>
  </si>
  <si>
    <t>299.0h</t>
  </si>
  <si>
    <t xml:space="preserve">        Preliminares</t>
  </si>
  <si>
    <t>52.8h</t>
  </si>
  <si>
    <t xml:space="preserve">        Levantamento Topografico</t>
  </si>
  <si>
    <t>17.6h</t>
  </si>
  <si>
    <t xml:space="preserve">        Marcação de area</t>
  </si>
  <si>
    <t xml:space="preserve">        Regularização de Solo</t>
  </si>
  <si>
    <t>70.4h</t>
  </si>
  <si>
    <t xml:space="preserve">        Forma</t>
  </si>
  <si>
    <t>72.0h</t>
  </si>
  <si>
    <t xml:space="preserve">        Aço</t>
  </si>
  <si>
    <t>17.0h</t>
  </si>
  <si>
    <t xml:space="preserve">        Concreto</t>
  </si>
  <si>
    <t xml:space="preserve">        Desforma</t>
  </si>
  <si>
    <t xml:space="preserve">        Pintura</t>
  </si>
  <si>
    <t xml:space="preserve">      Bases Plataforma de Acesso</t>
  </si>
  <si>
    <t>269.0h</t>
  </si>
  <si>
    <t>54.6h</t>
  </si>
  <si>
    <t>36.0h</t>
  </si>
  <si>
    <t xml:space="preserve">    P 27-TQ-116 - B</t>
  </si>
  <si>
    <t>276.4h</t>
  </si>
  <si>
    <t xml:space="preserve">      Acesso TQ-01-B</t>
  </si>
  <si>
    <t>249.6h</t>
  </si>
  <si>
    <t>39.6h</t>
  </si>
  <si>
    <t>8.8h</t>
  </si>
  <si>
    <t>250.0h</t>
  </si>
  <si>
    <t>27.0h</t>
  </si>
  <si>
    <t>62.2h</t>
  </si>
  <si>
    <t>Concreto Magro</t>
  </si>
  <si>
    <t>FISICO_QUANTIDADES</t>
  </si>
  <si>
    <t>FINANCEIRO_VALOR (R$)</t>
  </si>
  <si>
    <t>Acum</t>
  </si>
  <si>
    <t>CONF.FIS</t>
  </si>
  <si>
    <t>CONF.R$</t>
  </si>
  <si>
    <t>UN-623 - CASA DE QUÍMICOS - ESTRUTURA METÁLICA</t>
  </si>
  <si>
    <t>SS-137/2026</t>
  </si>
  <si>
    <t>SS-68  69/2026</t>
  </si>
  <si>
    <t>IN-5250-24-062 - Adequações CEM´s - Mudança 2 - U-103 (Elétrica e Instrumentação )</t>
  </si>
  <si>
    <t>SS-70  71/2026</t>
  </si>
  <si>
    <t>IN-5250-24-062 - Adequações CEM´s - Mudança 3 - U-114 (Elétrica e Instrumentação)</t>
  </si>
  <si>
    <t>DESCRIÇÃO-SS</t>
  </si>
  <si>
    <t>DESCRIÇÃO-ITEM</t>
  </si>
  <si>
    <t>SS-138/2026</t>
  </si>
  <si>
    <t>UN-623 - PONTILHÃO (AVENIDA "D") - MECÂNICA</t>
  </si>
  <si>
    <t>SS-136/2026</t>
  </si>
  <si>
    <t>UN-623 - CASA DE QUÍMICOS - CIVIL</t>
  </si>
  <si>
    <t>51.5h</t>
  </si>
  <si>
    <t>18.9h</t>
  </si>
  <si>
    <t>26.6h</t>
  </si>
  <si>
    <t>6.0h</t>
  </si>
  <si>
    <t>Preparação do Fundo</t>
  </si>
  <si>
    <t>Escavação Mecanica ou Manual</t>
  </si>
  <si>
    <t>Compactação</t>
  </si>
  <si>
    <t>Nivelamento</t>
  </si>
  <si>
    <t>165.4h</t>
  </si>
  <si>
    <t>166.3h</t>
  </si>
  <si>
    <t>41.8h</t>
  </si>
  <si>
    <t>41.5h</t>
  </si>
  <si>
    <t>41.2h</t>
  </si>
  <si>
    <t>16.6h</t>
  </si>
  <si>
    <t>29.3h</t>
  </si>
  <si>
    <t>12.0h</t>
  </si>
  <si>
    <t>2.0h</t>
  </si>
  <si>
    <t>Armação da Sapatas</t>
  </si>
  <si>
    <t>Armação Das Sapatas P1-40x55</t>
  </si>
  <si>
    <t>Armação Das Sapatas P2 -40x55</t>
  </si>
  <si>
    <t>Armação Das Sapatas P3-40x55</t>
  </si>
  <si>
    <t>Armação Das Sapatas P4-40x55</t>
  </si>
  <si>
    <t>Armação Das Sapatas P5-40x55</t>
  </si>
  <si>
    <t>Armação Das Sapatas P6-40x55</t>
  </si>
  <si>
    <t>Graute</t>
  </si>
  <si>
    <t>Acabamento Final</t>
  </si>
  <si>
    <t>Aterro</t>
  </si>
  <si>
    <t>Aterro da Fundação e impermeabilização</t>
  </si>
  <si>
    <t>Cura e Desforma</t>
  </si>
  <si>
    <t>Armação Cintas (Baldrames e Base)</t>
  </si>
  <si>
    <t>Forma das Sapatas P1-40x55</t>
  </si>
  <si>
    <t>Forma das Sapatas P2-40x55</t>
  </si>
  <si>
    <t>Forma das Sapatas P3-40x55</t>
  </si>
  <si>
    <t>Forma das Sapatas P4-40x55</t>
  </si>
  <si>
    <t>Forma das Sapatas P5-40x55</t>
  </si>
  <si>
    <t>Forma das Sapatas P6-40x55</t>
  </si>
  <si>
    <t>Forma das Sapatas</t>
  </si>
  <si>
    <t>PPU</t>
  </si>
  <si>
    <t>Un.</t>
  </si>
  <si>
    <t>Concretagem das sapatas</t>
  </si>
  <si>
    <t>Concretagem dos cintamentos</t>
  </si>
  <si>
    <t>UN-623 - PONTILHÃO (AVENIDA "D") - CIVIL</t>
  </si>
  <si>
    <t>SS-135/2026</t>
  </si>
  <si>
    <t>Programar % Concluída</t>
  </si>
  <si>
    <t xml:space="preserve">  Demolição Mecánica</t>
  </si>
  <si>
    <t>12.6h</t>
  </si>
  <si>
    <t xml:space="preserve">    Demolição do Piso Industrial</t>
  </si>
  <si>
    <t xml:space="preserve">  Escavação e Preparo</t>
  </si>
  <si>
    <t>37.2h</t>
  </si>
  <si>
    <t xml:space="preserve">    Escavação do Canal</t>
  </si>
  <si>
    <t>24.6h</t>
  </si>
  <si>
    <t xml:space="preserve">    Regularização do Fundo</t>
  </si>
  <si>
    <t xml:space="preserve">  Fundação / Base</t>
  </si>
  <si>
    <t>125.6h</t>
  </si>
  <si>
    <t xml:space="preserve">    Base do Piso e Fundação</t>
  </si>
  <si>
    <t>81.5h</t>
  </si>
  <si>
    <t xml:space="preserve">      Aço</t>
  </si>
  <si>
    <t>63.0h</t>
  </si>
  <si>
    <t xml:space="preserve">      Forma</t>
  </si>
  <si>
    <t>68.9h</t>
  </si>
  <si>
    <t xml:space="preserve">      Inserts Metalicos</t>
  </si>
  <si>
    <t xml:space="preserve">    Concreto Estrutural do Fundo</t>
  </si>
  <si>
    <t>44.1h</t>
  </si>
  <si>
    <t xml:space="preserve">      Aplicação de concreto Estrutural</t>
  </si>
  <si>
    <t xml:space="preserve">      Nivelamento e Vibração</t>
  </si>
  <si>
    <t xml:space="preserve">      Cura</t>
  </si>
  <si>
    <t xml:space="preserve">  Paredes Laterais</t>
  </si>
  <si>
    <t>174.7h</t>
  </si>
  <si>
    <t xml:space="preserve">    Montagem das Paredes</t>
  </si>
  <si>
    <t>130.6h</t>
  </si>
  <si>
    <t>94.5h</t>
  </si>
  <si>
    <t xml:space="preserve">    Concreto Estrutural das paredes</t>
  </si>
  <si>
    <t xml:space="preserve">  Vigas</t>
  </si>
  <si>
    <t>154.2h</t>
  </si>
  <si>
    <t xml:space="preserve">    Montagem</t>
  </si>
  <si>
    <t>110.1h</t>
  </si>
  <si>
    <t>56.7h</t>
  </si>
  <si>
    <t>91.2h</t>
  </si>
  <si>
    <t xml:space="preserve">    Concreto Estrutural</t>
  </si>
  <si>
    <t xml:space="preserve">  Dormentes Para Tubulação</t>
  </si>
  <si>
    <t>192.0h</t>
  </si>
  <si>
    <t>147.9h</t>
  </si>
  <si>
    <t xml:space="preserve">  Placas e Tampas</t>
  </si>
  <si>
    <t>303.2h</t>
  </si>
  <si>
    <t xml:space="preserve">    Instalação</t>
  </si>
  <si>
    <t>111.2h</t>
  </si>
  <si>
    <t xml:space="preserve">      Posicionamento</t>
  </si>
  <si>
    <t xml:space="preserve">  Inspeção e Liberação</t>
  </si>
  <si>
    <t>4.0h</t>
  </si>
  <si>
    <t xml:space="preserve">    Inpeção Tecnica</t>
  </si>
  <si>
    <t>Fundação / Base</t>
  </si>
  <si>
    <t>Regularização do Fundo</t>
  </si>
  <si>
    <t>Escavação do Canal</t>
  </si>
  <si>
    <t>Escavação e Preparo</t>
  </si>
  <si>
    <t>Demolição Mecanica</t>
  </si>
  <si>
    <t>Base do Piso e Fundação</t>
  </si>
  <si>
    <t>Aço</t>
  </si>
  <si>
    <t>Forma</t>
  </si>
  <si>
    <t>Inserts Metalicos</t>
  </si>
  <si>
    <t>Concreto Estrutural do Fundo</t>
  </si>
  <si>
    <t>Paredes Laterais</t>
  </si>
  <si>
    <t xml:space="preserve"> Aço</t>
  </si>
  <si>
    <t>Concreto Estrutural das paredes</t>
  </si>
  <si>
    <t>Concreto Estrutural</t>
  </si>
  <si>
    <t>Dormentes Para Tubulação</t>
  </si>
  <si>
    <t xml:space="preserve"> Vigas</t>
  </si>
  <si>
    <t>Placas e Tampas</t>
  </si>
  <si>
    <t>Instalação</t>
  </si>
  <si>
    <t>Posicionamento</t>
  </si>
  <si>
    <t>Inspeção e Liberação</t>
  </si>
  <si>
    <t>Inpeção Tecnica</t>
  </si>
  <si>
    <t>MC1</t>
  </si>
  <si>
    <t>MC2</t>
  </si>
  <si>
    <t xml:space="preserve">Aplicação de concreto magro no fundo da vala </t>
  </si>
  <si>
    <t>6.3h</t>
  </si>
  <si>
    <t>U-623 - RELOCAÇÃO TUBULAÇÃO RACE - MONTAGEM</t>
  </si>
  <si>
    <t>SS-133/2026</t>
  </si>
  <si>
    <t>80.0h</t>
  </si>
  <si>
    <t>Montagem de andaime</t>
  </si>
  <si>
    <t>Inspeção com holiday detector</t>
  </si>
  <si>
    <t>1.0h</t>
  </si>
  <si>
    <t>Liberação da tubulação pela operação</t>
  </si>
  <si>
    <t>Revestimento com fita no local da solda</t>
  </si>
  <si>
    <t>3.0h</t>
  </si>
  <si>
    <t>Soldagem de 5  juntas de 16"</t>
  </si>
  <si>
    <t>16.0h</t>
  </si>
  <si>
    <t>Montagem dos spools</t>
  </si>
  <si>
    <t>18.0h</t>
  </si>
  <si>
    <t>Biselamento dos tubos remanescente</t>
  </si>
  <si>
    <t>Corte e desmontagem da tubulação existente</t>
  </si>
  <si>
    <t>8.0h</t>
  </si>
  <si>
    <t>Revestimento com fita anticorrosiva</t>
  </si>
  <si>
    <t>Transporte da tubulação para o local</t>
  </si>
  <si>
    <t xml:space="preserve"> REG-IS-0030-FW-0812 fl 2    1781,71kg</t>
  </si>
  <si>
    <t>78.0h</t>
  </si>
  <si>
    <t>20.0h</t>
  </si>
  <si>
    <t>REG-IS-0030-FW-0833  fl 1   2611,79kg</t>
  </si>
  <si>
    <t>18.5h</t>
  </si>
  <si>
    <t>Montagem de 1 válvula de 6"</t>
  </si>
  <si>
    <t>Montagem e interligação do manifold com a linha 16"-30-FW-0833</t>
  </si>
  <si>
    <t>Soldagem de 1 junta de 6"</t>
  </si>
  <si>
    <t>1.5h</t>
  </si>
  <si>
    <t>Montagem de 1 flange de 6"</t>
  </si>
  <si>
    <t>Biselamento do local do corte</t>
  </si>
  <si>
    <t>Corte e desmontagem da tubulação do manifold</t>
  </si>
  <si>
    <t>REG-IS-0030-W-4411 FL1    114,00kg</t>
  </si>
  <si>
    <t>123.0h</t>
  </si>
  <si>
    <t>Montagem de 1 valvula de 16"</t>
  </si>
  <si>
    <t>10.0h</t>
  </si>
  <si>
    <t>REG-IS-0030-FW-0812 fl3     1665,70kg</t>
  </si>
  <si>
    <t>119.0h</t>
  </si>
  <si>
    <t>5.0h</t>
  </si>
  <si>
    <t>Soldagem de 5 juntas de 12"</t>
  </si>
  <si>
    <t>Montagem dos spools da linha 12-0030-FW-4454 interl. c/ a 16"-30-FW-0833</t>
  </si>
  <si>
    <t>Soldagem de 2 tampões no local da tubulação enterrada de Ø12"</t>
  </si>
  <si>
    <t>3.5h</t>
  </si>
  <si>
    <t>Corte e desmontagem da tubulação</t>
  </si>
  <si>
    <t>2.7h</t>
  </si>
  <si>
    <t>REG-IS-0030-FW-4454 fl 2    1058,701kg</t>
  </si>
  <si>
    <t>Montagem do manifold interliganco c/ a Ø30"-FW-0812</t>
  </si>
  <si>
    <t>Montagem de 1 valvula de 6"</t>
  </si>
  <si>
    <t>REG-IS-0030-FW-4746 fl 1      237,64kg</t>
  </si>
  <si>
    <t>75.0h</t>
  </si>
  <si>
    <t>Soldagem de 5 juntas de 4"</t>
  </si>
  <si>
    <t>Montagem e interligação com a linha 16"-30-FW-0833</t>
  </si>
  <si>
    <t>Montagem de 3 valvulas de 4"</t>
  </si>
  <si>
    <t>Montagem dos spools da linha 4"-RW-09977</t>
  </si>
  <si>
    <t>Soldagem de 2 tampões no local da tubulação enterrada de Ø4"</t>
  </si>
  <si>
    <t>2.5h</t>
  </si>
  <si>
    <t>Corte e desmontagem da tubulação e montagem de 2 tampões</t>
  </si>
  <si>
    <t>REG-IS-0030-FW-0977 fl 1    389,15kg</t>
  </si>
  <si>
    <t>SS-132/2026</t>
  </si>
  <si>
    <t>U-623 - RELOCAÇÃO TUBULAÇÃO RACE - FABRICAÇÃO</t>
  </si>
  <si>
    <t xml:space="preserve">      REG-IS-0030-FW-0812 fl 2    1781,71kg</t>
  </si>
  <si>
    <t xml:space="preserve">        REG-IS-0030-FW-0812 fl 3       1665,70kg</t>
  </si>
  <si>
    <t>67.5h</t>
  </si>
  <si>
    <t xml:space="preserve">        REG-IS-0030-FW-0833 fl 1       2611,79kg</t>
  </si>
  <si>
    <t>105.0h</t>
  </si>
  <si>
    <t xml:space="preserve">        REG-IS-0030-FW-4454 fl 2       1058,71kg</t>
  </si>
  <si>
    <t xml:space="preserve">        REG-IS-0030-FW-0977 fl 1         389,15kg</t>
  </si>
  <si>
    <t xml:space="preserve">        REG-0030-FW-4746 fl1              238,11kg</t>
  </si>
  <si>
    <t>60.0h</t>
  </si>
  <si>
    <t xml:space="preserve">        REG-IS-0030-W-4411 FL1              6,46kg</t>
  </si>
  <si>
    <t>4.9h</t>
  </si>
  <si>
    <t>SS-130/2026</t>
  </si>
  <si>
    <t>U-623 - RELOCAÇÃO TUBULAÇÃO SELAGEM - FABRICAÇÃO</t>
  </si>
  <si>
    <t>SS-131/2026</t>
  </si>
  <si>
    <t>U-623 - RELOCAÇÃO TUBULAÇÃO SELAGEM - MONTAGEM</t>
  </si>
  <si>
    <t>U-110 - CONSTRUÇÃO FUNDAÇÃO - 110-R-01</t>
  </si>
  <si>
    <t>SS-126/2026</t>
  </si>
  <si>
    <t>15.0h</t>
  </si>
  <si>
    <t>8.1h</t>
  </si>
  <si>
    <t>7.0h</t>
  </si>
  <si>
    <t>20.1h</t>
  </si>
  <si>
    <t>161.7h</t>
  </si>
  <si>
    <t>100.1h</t>
  </si>
  <si>
    <t>50.0h</t>
  </si>
  <si>
    <t>40.0h</t>
  </si>
  <si>
    <t>64.6h</t>
  </si>
  <si>
    <t>19.8h</t>
  </si>
  <si>
    <t>10.8h</t>
  </si>
  <si>
    <t>719.7h</t>
  </si>
  <si>
    <t>Aplicação de graute</t>
  </si>
  <si>
    <t>Aplicação PU</t>
  </si>
  <si>
    <t>Demolição do Piso Industrial</t>
  </si>
  <si>
    <t>Demolição Mecánica</t>
  </si>
  <si>
    <t>Demolição</t>
  </si>
  <si>
    <t>Limpeza da Área</t>
  </si>
  <si>
    <t>Estacas Hélice Contínua 30cm</t>
  </si>
  <si>
    <t>Estacas Hélice Contínua 01 Furo 17m - E167</t>
  </si>
  <si>
    <t>Estacas Hélice Contínua 02 Furo 17m - E168</t>
  </si>
  <si>
    <t>Estacas Hélice Contínua 03 Furo 17m - E169</t>
  </si>
  <si>
    <t>Estacas Hélice Contínua 04 Furo 17m - E170</t>
  </si>
  <si>
    <t>Escavações em 0,60cm</t>
  </si>
  <si>
    <t>Escavaçoes Para Arassamento</t>
  </si>
  <si>
    <t>Arrasamento das Estacas em 0,60cm</t>
  </si>
  <si>
    <t>Execução do Bloco de Coroamento</t>
  </si>
  <si>
    <t>Preparação da Base</t>
  </si>
  <si>
    <t>Limpeza da área do bloco</t>
  </si>
  <si>
    <t>Regularização da base</t>
  </si>
  <si>
    <t>Execução do lastro de concreto magro</t>
  </si>
  <si>
    <t>Armaduras</t>
  </si>
  <si>
    <t>Corte</t>
  </si>
  <si>
    <t>Dobra</t>
  </si>
  <si>
    <t>Montagem</t>
  </si>
  <si>
    <t>Espaçadores</t>
  </si>
  <si>
    <t>Formas</t>
  </si>
  <si>
    <t>Corte e montagem das formas de madeira</t>
  </si>
  <si>
    <t>Posicionamento das formas</t>
  </si>
  <si>
    <t>Travamento e escoramento das formas</t>
  </si>
  <si>
    <t>Concretagem Estrutural</t>
  </si>
  <si>
    <t>Preparação da Concretagem</t>
  </si>
  <si>
    <t>Lançamento do Concreto</t>
  </si>
  <si>
    <t>Acabamento</t>
  </si>
  <si>
    <t>Serviços Finais</t>
  </si>
  <si>
    <t>Reaterro e Compactação</t>
  </si>
  <si>
    <t>Aplicação</t>
  </si>
  <si>
    <t>Limpeza</t>
  </si>
  <si>
    <t>Encerramento</t>
  </si>
  <si>
    <t>Montagem de chumbadores</t>
  </si>
  <si>
    <t xml:space="preserve">    Arrasamento das Estacas - 01 Furo  - E167</t>
  </si>
  <si>
    <t xml:space="preserve">    Arrasamento das Estacas - 01 Furo  - E168</t>
  </si>
  <si>
    <t xml:space="preserve">    Arrasamento das Estacas - 01 Furo  - E169</t>
  </si>
  <si>
    <t xml:space="preserve">    Arrasamento das Estacas - 01 Furo  - E170</t>
  </si>
  <si>
    <t>SS-123/2026</t>
  </si>
  <si>
    <t>IN-5250-23-017 - TERRAPLANAGEM U-623</t>
  </si>
  <si>
    <t>SS-122/2026</t>
  </si>
  <si>
    <t>IN - 5250-25-012 - Melhoria acesso bloco P 27-TQ-01 L e N - Detalhamento - Projeto Elétrica</t>
  </si>
  <si>
    <t>IN - 5250-25-012 - Melhoria acesso bloco P 27-TQ-01 L e N - Detalhamento - Projeto Civil</t>
  </si>
  <si>
    <t>SS-125/2026</t>
  </si>
  <si>
    <t>U-110 - DEMOLIÇÃO FUNDAÇÃO - 110-R-01</t>
  </si>
  <si>
    <t>SS-111/2026</t>
  </si>
  <si>
    <t>IN - 5250-24-051 - Melhoria do Acesso aos TQ´s de Escuros 27-TQ-116-A/B/C/D/E/F - Detalhamento - Projeto Mecânica</t>
  </si>
  <si>
    <t>IN - 5250-24-051 - Melhoria do Acesso aos TQ´s de Escuros 27-TQ-116-A/B/C/D/E/F - Detalhamento - Projeto Civil</t>
  </si>
  <si>
    <t>SS-112/2026</t>
  </si>
  <si>
    <t>IN - 5250-24-051 - Melhoria do Acesso aos TQ´s de Escuros 27-TQ-116-A/B/C/D/E/F - Detalhamento - Projeto Elétrica</t>
  </si>
  <si>
    <t>SS-113/2026</t>
  </si>
  <si>
    <t>IN - 5250-25-010 - Melhoria acesso bloco K 27-TQ-01C, D e E - Detalhamento - Projeto Mecânica</t>
  </si>
  <si>
    <t>IN - 5250-25-010 - Melhoria acesso bloco K 27-TQ-01C, D e E - Detalhamento - Projeto Civil</t>
  </si>
  <si>
    <t>SS-115/2026</t>
  </si>
  <si>
    <t>SS-114/2026</t>
  </si>
  <si>
    <t>IN - 5250-25-010 - Melhoria acesso bloco K 27-TQ-01C, D e E - Detalhamento - Projeto Elétrica</t>
  </si>
  <si>
    <t>SS-116/2026</t>
  </si>
  <si>
    <t>IN - 5250-25-011 - Melhoria acesso bloco P 27-TQ-01 K e M - Detalhamento - Projeto Mecânica</t>
  </si>
  <si>
    <t>SS-117/2026</t>
  </si>
  <si>
    <t>IN - 5250-25-011 - Melhoria acesso bloco P 27-TQ-01 K e M - Detalhamento - Projeto Civil</t>
  </si>
  <si>
    <t xml:space="preserve">	SS-118/2026</t>
  </si>
  <si>
    <t xml:space="preserve">	SS-119/2026</t>
  </si>
  <si>
    <t>SS-120/2026</t>
  </si>
  <si>
    <t>SS-121/2026</t>
  </si>
  <si>
    <t>IN - 5250-25-011 - Melhoria acesso bloco P 27-TQ-01 K e M - Detalhamento - Projeto Elétrica</t>
  </si>
  <si>
    <t xml:space="preserve">	IN - 5250-25-012 - Melhoria acesso bloco P 27-TQ-01 L e N - Detalhamento - Projeto Mecânica</t>
  </si>
  <si>
    <t>PMBC MIGRAÇÃO DAS BOMBAS DA U-0047 PARA O SDCD</t>
  </si>
  <si>
    <t>SS-103/2026</t>
  </si>
  <si>
    <t>12.7h</t>
  </si>
  <si>
    <t>59.1h</t>
  </si>
  <si>
    <t>25.4h</t>
  </si>
  <si>
    <t>8.3h</t>
  </si>
  <si>
    <t>31.5h</t>
  </si>
  <si>
    <t>68.6h</t>
  </si>
  <si>
    <t>10.3h</t>
  </si>
  <si>
    <t>58.3h</t>
  </si>
  <si>
    <t>77.2h</t>
  </si>
  <si>
    <t>19.0h</t>
  </si>
  <si>
    <t>Atividades Preliminares</t>
  </si>
  <si>
    <t>Infraestrutura</t>
  </si>
  <si>
    <t>Encaminamento de Eletrodutos Entre CP-47 e ETA</t>
  </si>
  <si>
    <t>Adequação de rotas existentes</t>
  </si>
  <si>
    <t>Limpeza e organização da Galeria do PT-03</t>
  </si>
  <si>
    <t>Lançamento e Interligação de Cabos</t>
  </si>
  <si>
    <t>PT-03 (Eletrocentro)  para CCL-17</t>
  </si>
  <si>
    <t>Unidades Locais para PT-03</t>
  </si>
  <si>
    <t>PT-03A para CCL-17</t>
  </si>
  <si>
    <t>Finalização de Campo</t>
  </si>
  <si>
    <t>Testes de Ponto a Ponto</t>
  </si>
  <si>
    <t>PT-03</t>
  </si>
  <si>
    <t>CCL-17</t>
  </si>
  <si>
    <t>Comissionamento, Integração e SDCD</t>
  </si>
  <si>
    <t>Atividades Finais</t>
  </si>
  <si>
    <t>Desmontagem e remoção (Tubulações)</t>
  </si>
  <si>
    <t>Entrada de cabos em painéis e vedações de reserva</t>
  </si>
  <si>
    <t>Galeria do PT-03 (Eletrocentro)</t>
  </si>
  <si>
    <t>Suportação de eletrodutos no trajeto CP-47</t>
  </si>
  <si>
    <t>Entre Caixa CP-47 e parede Sul da ETA</t>
  </si>
  <si>
    <t>SS-96/2026</t>
  </si>
  <si>
    <t>CFTV U-47</t>
  </si>
  <si>
    <t>SS-90/2026</t>
  </si>
  <si>
    <t>Manutenção Civil - CANAL DE PINTADOS</t>
  </si>
  <si>
    <t>1821.4h</t>
  </si>
  <si>
    <t>130.0h</t>
  </si>
  <si>
    <t>71.1h</t>
  </si>
  <si>
    <t>20.6h</t>
  </si>
  <si>
    <t>44.2h</t>
  </si>
  <si>
    <t>Avaliação do CQ</t>
  </si>
  <si>
    <t>3.2h</t>
  </si>
  <si>
    <t>Remoção de areia do fundo do canal</t>
  </si>
  <si>
    <t>Aplicação de bica corrida</t>
  </si>
  <si>
    <t>Cura do concreto</t>
  </si>
  <si>
    <t>Regularização do fundo e compactação</t>
  </si>
  <si>
    <t>Concretagem do fundo do canal</t>
  </si>
  <si>
    <t>Armação do fundo do canal</t>
  </si>
  <si>
    <t>Demolição do fundo do canal</t>
  </si>
  <si>
    <t>151.1h</t>
  </si>
  <si>
    <t>17.5h</t>
  </si>
  <si>
    <t>106.6h</t>
  </si>
  <si>
    <t>15.8h</t>
  </si>
  <si>
    <t>12.3h</t>
  </si>
  <si>
    <t>105.2h</t>
  </si>
  <si>
    <t>141.6h</t>
  </si>
  <si>
    <t>158.6h</t>
  </si>
  <si>
    <t>128.6h</t>
  </si>
  <si>
    <t>25.2h</t>
  </si>
  <si>
    <t>134.0h</t>
  </si>
  <si>
    <t>104.0h</t>
  </si>
  <si>
    <t>109.0h</t>
  </si>
  <si>
    <t>50.5h</t>
  </si>
  <si>
    <t>69.5h</t>
  </si>
  <si>
    <t>118.4h</t>
  </si>
  <si>
    <t>80.5h</t>
  </si>
  <si>
    <t>Marcos Contratuais</t>
  </si>
  <si>
    <t>Construção e Montagem</t>
  </si>
  <si>
    <t>Mobilização de Mão de Obra</t>
  </si>
  <si>
    <t>Mobilização</t>
  </si>
  <si>
    <t>Trecho 01</t>
  </si>
  <si>
    <t>Preliminar</t>
  </si>
  <si>
    <t>Fundo do canal</t>
  </si>
  <si>
    <t>5S</t>
  </si>
  <si>
    <t>Trecho 02</t>
  </si>
  <si>
    <t>Paredes do canal</t>
  </si>
  <si>
    <t>Trecho 03</t>
  </si>
  <si>
    <t>Trecho 04</t>
  </si>
  <si>
    <t>Trecho 05</t>
  </si>
  <si>
    <t>Trecho 06</t>
  </si>
  <si>
    <t>Trecho 07</t>
  </si>
  <si>
    <t>Trecho 08</t>
  </si>
  <si>
    <t>Trecho 09</t>
  </si>
  <si>
    <t>Trecho 10</t>
  </si>
  <si>
    <t>Trecho 11</t>
  </si>
  <si>
    <t>Trecho 12</t>
  </si>
  <si>
    <t>Trecho 13</t>
  </si>
  <si>
    <t>134.1h</t>
  </si>
  <si>
    <t>56.8h</t>
  </si>
  <si>
    <t>78.9h</t>
  </si>
  <si>
    <t>122.8h</t>
  </si>
  <si>
    <t>67.6h</t>
  </si>
  <si>
    <t>185.8h</t>
  </si>
  <si>
    <t>Trecho 18</t>
  </si>
  <si>
    <t>Trecho 17</t>
  </si>
  <si>
    <t>Trecho 14</t>
  </si>
  <si>
    <t>Trecho 15</t>
  </si>
  <si>
    <t>Trecho 16</t>
  </si>
  <si>
    <t xml:space="preserve"> </t>
  </si>
  <si>
    <t>SS-157/2026</t>
  </si>
  <si>
    <t>IN-5250-23-014 - Novo Laboratório de Integridade da IE - Elétrica</t>
  </si>
  <si>
    <t>23.0h</t>
  </si>
  <si>
    <t>Realizar testes de aterramento (megar transformador)</t>
  </si>
  <si>
    <t>Interligar terra do transformador a malha existente</t>
  </si>
  <si>
    <t>Montar transformador na base</t>
  </si>
  <si>
    <t>52.7h</t>
  </si>
  <si>
    <t>Instalar painel 2420-PL-05 (local externo ao prédio, proximo a saída do laboratório)</t>
  </si>
  <si>
    <t>Testar cabeamento (Continuidade e Isolação)</t>
  </si>
  <si>
    <t>Aplicar identificação em todos os cabos</t>
  </si>
  <si>
    <t>Conectar cabos ao painel 2420-PL-05</t>
  </si>
  <si>
    <t>Conectar cabos ao 07-TL-12</t>
  </si>
  <si>
    <t>Confeccionar muflas de terminações</t>
  </si>
  <si>
    <t>Lançar condutor de proteção (Terra)</t>
  </si>
  <si>
    <t>2.3h</t>
  </si>
  <si>
    <t>Lançar cabo neutro 70 mm²</t>
  </si>
  <si>
    <t>Lançar cabos unipolares de 120mm² para as três fases</t>
  </si>
  <si>
    <t>Testar cabeamento</t>
  </si>
  <si>
    <t>Identificar/etiquetar painel conforme normas</t>
  </si>
  <si>
    <t>Identificar cabeamentos (anilhar)</t>
  </si>
  <si>
    <t>Interligar alimentação dos exaustores das capelas e ventiladores conforme quadro de cargas</t>
  </si>
  <si>
    <t>Interligar alimentação dos chuveiros (220V - 7500W)</t>
  </si>
  <si>
    <t>Interligar pontos de força 220V 3F+T no laboratório, conforme REG-2420-75-0004</t>
  </si>
  <si>
    <t>Lançar cabos 2,5mm² a 6,0mm², conforme REG-2420-75-0004</t>
  </si>
  <si>
    <t>25.3h</t>
  </si>
  <si>
    <t>92.5h</t>
  </si>
  <si>
    <t>Instalar perfilado no teto, conforme REG-2420-75-0004 (Folha 1)</t>
  </si>
  <si>
    <t>Executar testes funcionais</t>
  </si>
  <si>
    <t>Montar interruptores</t>
  </si>
  <si>
    <t>Montar tomadas 220V</t>
  </si>
  <si>
    <t>Montar tomadas 127V, conforme REG-2420-75-0004 (Folha 2)</t>
  </si>
  <si>
    <t>Instalar iluminação de emergência</t>
  </si>
  <si>
    <t>Instalar luminárias pendentes nas areas de trabalho</t>
  </si>
  <si>
    <t>Instalar luminárias imbutidas no forro do teto, conforme REG-2420-75-0004</t>
  </si>
  <si>
    <t>113.9h</t>
  </si>
  <si>
    <t>Elaboração do "As Built"</t>
  </si>
  <si>
    <t>63.3h</t>
  </si>
  <si>
    <t>Gerar certificados para controle de qualidade</t>
  </si>
  <si>
    <t>Testes de balanceamento de fases no painel 2420-PL-05</t>
  </si>
  <si>
    <t>Testes finais dos circuitos de iluminação</t>
  </si>
  <si>
    <t>Testes funcionais dos circuitos de força</t>
  </si>
  <si>
    <t>Instalação do Transformador 07-TL-12</t>
  </si>
  <si>
    <t>PT-07 Alimentação Principal</t>
  </si>
  <si>
    <t>Aterramento</t>
  </si>
  <si>
    <t>Lançamento e Conexão de cabos</t>
  </si>
  <si>
    <t>Cabeamento e Interligações Internas</t>
  </si>
  <si>
    <t>Instalação de Dispositivos e Iluminação</t>
  </si>
  <si>
    <t>Escaneamento Laser U-0047</t>
  </si>
  <si>
    <t>SS-154/2026</t>
  </si>
  <si>
    <t>SS-80/2026</t>
  </si>
  <si>
    <t>FURO DE SONDAGEM - REATOR 110-R-01</t>
  </si>
  <si>
    <t>CALDEIRAS 0121-F-001 ABC - FUNDAÇÃO PARA GRUA</t>
  </si>
  <si>
    <t>SS-66/2026</t>
  </si>
  <si>
    <t xml:space="preserve">  Estacas Hélice Contínua 50cm 16x</t>
  </si>
  <si>
    <t>26.0h</t>
  </si>
  <si>
    <t xml:space="preserve">  Escavações em 1,30m</t>
  </si>
  <si>
    <t>101.2h</t>
  </si>
  <si>
    <t>652.2h</t>
  </si>
  <si>
    <t>14.3h</t>
  </si>
  <si>
    <t>591.3h</t>
  </si>
  <si>
    <t>287.6h</t>
  </si>
  <si>
    <t>39.0h</t>
  </si>
  <si>
    <t>650.0h</t>
  </si>
  <si>
    <t>Concretagem da Estaca</t>
  </si>
  <si>
    <t>Instalação da Armadura</t>
  </si>
  <si>
    <t>Remoção de interferências</t>
  </si>
  <si>
    <t>30-Mar-26 11:18 AM A</t>
  </si>
  <si>
    <t>12.5h</t>
  </si>
  <si>
    <t>3.1h</t>
  </si>
  <si>
    <t>7.5h</t>
  </si>
  <si>
    <t>22-Abr-26 01:00 PM A</t>
  </si>
  <si>
    <t>70.0h</t>
  </si>
  <si>
    <t>31.2h</t>
  </si>
  <si>
    <t>Apiloamento ou compactação do fundo</t>
  </si>
  <si>
    <t>18.6h</t>
  </si>
  <si>
    <t>Regularização do fundo de cava</t>
  </si>
  <si>
    <t>Limpeza do fundo da escavação</t>
  </si>
  <si>
    <t>Marcação topografica da cota de arrasamento</t>
  </si>
  <si>
    <t>Demolição de concreto e exposição de aço</t>
  </si>
  <si>
    <t>Limpeza dos detritos excedentes na armadura</t>
  </si>
  <si>
    <t>Limpeza de material proveniente de arrasamento</t>
  </si>
  <si>
    <t>14.6h</t>
  </si>
  <si>
    <t>11.3h</t>
  </si>
  <si>
    <t>31-Mar-26 01:00 PM A</t>
  </si>
  <si>
    <t>Estacas Hélice Contínua 04 Furos 18m - Fila - E-01 a E-04</t>
  </si>
  <si>
    <t>Preparação pre-liminares</t>
  </si>
  <si>
    <t>Perfuração</t>
  </si>
  <si>
    <t>Controle de Execução CQ</t>
  </si>
  <si>
    <t>Escavação Inicial</t>
  </si>
  <si>
    <t>Arrasamento das Estacas em 1,30m E-01 a E-16</t>
  </si>
  <si>
    <t>Arrasamento das Estacas - E-01 a E-04</t>
  </si>
  <si>
    <t>Marcação da cota de arrasamento</t>
  </si>
  <si>
    <t>Demolição do Concreto Excedente</t>
  </si>
  <si>
    <t>Exposição das Armaduras</t>
  </si>
  <si>
    <t>Regularização e limpeza</t>
  </si>
  <si>
    <t>Arrasamento das Estacas - E-04 a E-08</t>
  </si>
  <si>
    <t>Arrasamento das Estacas - E-08 a E-12</t>
  </si>
  <si>
    <t>Arrasamento das Estacas - E-12 a E-16</t>
  </si>
  <si>
    <t>ATIVIDADE HS - LIMPEZA DE ROTA - ÁREA ETE</t>
  </si>
  <si>
    <t>SS-65/2026</t>
  </si>
  <si>
    <t>Rede Envelopada - Armazéns S5 x S6</t>
  </si>
  <si>
    <t>SS-63/2026</t>
  </si>
  <si>
    <t>Demolição e remoção de pavimento asfáltico </t>
  </si>
  <si>
    <t>292.4h</t>
  </si>
  <si>
    <t>92.8h</t>
  </si>
  <si>
    <t xml:space="preserve">      Demolição de Pavimento</t>
  </si>
  <si>
    <t xml:space="preserve">      Escavação e Regularização de solo</t>
  </si>
  <si>
    <t xml:space="preserve">      Concreto Magro</t>
  </si>
  <si>
    <t>30.9h</t>
  </si>
  <si>
    <t xml:space="preserve">      Concreto</t>
  </si>
  <si>
    <t xml:space="preserve">      Pintura</t>
  </si>
  <si>
    <t xml:space="preserve">      Aterro</t>
  </si>
  <si>
    <t>101.4h</t>
  </si>
  <si>
    <t>6.6h</t>
  </si>
  <si>
    <t>124.5h</t>
  </si>
  <si>
    <t>37.0h</t>
  </si>
  <si>
    <t>48.9h</t>
  </si>
  <si>
    <t>11.8h</t>
  </si>
  <si>
    <t>5.5h</t>
  </si>
  <si>
    <t>139.7h</t>
  </si>
  <si>
    <t>24.0h</t>
  </si>
  <si>
    <t>35.2h</t>
  </si>
  <si>
    <t>21.4h</t>
  </si>
  <si>
    <t>92.2h</t>
  </si>
  <si>
    <t>16.3h</t>
  </si>
  <si>
    <t>22.5h</t>
  </si>
  <si>
    <t xml:space="preserve">      Fabricação de peça Pre-Moldada</t>
  </si>
  <si>
    <t xml:space="preserve">      Instalaçao</t>
  </si>
  <si>
    <t>3.3h</t>
  </si>
  <si>
    <t xml:space="preserve">      Rejuntamento</t>
  </si>
  <si>
    <t xml:space="preserve">      Ateramento</t>
  </si>
  <si>
    <t>100.7h</t>
  </si>
  <si>
    <t>24.5h</t>
  </si>
  <si>
    <t>21.6h</t>
  </si>
  <si>
    <t>13.0h</t>
  </si>
  <si>
    <t>111.5h</t>
  </si>
  <si>
    <t xml:space="preserve">      Aterramento</t>
  </si>
  <si>
    <t>109.3h</t>
  </si>
  <si>
    <t>94.6h</t>
  </si>
  <si>
    <t>126.3h</t>
  </si>
  <si>
    <t xml:space="preserve">    Asfalto</t>
  </si>
  <si>
    <t>260.4h</t>
  </si>
  <si>
    <t>Acabamento e nivelamento do pavimento</t>
  </si>
  <si>
    <t>55.0h</t>
  </si>
  <si>
    <t>Execução da camada de asfalto</t>
  </si>
  <si>
    <t>Aplicação de imprimação</t>
  </si>
  <si>
    <t>25.0h</t>
  </si>
  <si>
    <t>Compactação da base</t>
  </si>
  <si>
    <t>Execução de base granular (bica corrida)</t>
  </si>
  <si>
    <t>32.6h</t>
  </si>
  <si>
    <t>37.8h</t>
  </si>
  <si>
    <t xml:space="preserve">  Projeto Elétrica</t>
  </si>
  <si>
    <t>117.9h</t>
  </si>
  <si>
    <t xml:space="preserve">    Serviços Preliminares</t>
  </si>
  <si>
    <t xml:space="preserve">    Envelope do Trecho 01 (29,50mts | 1 Eletrodutos x 4")</t>
  </si>
  <si>
    <t>Montagem de suportes</t>
  </si>
  <si>
    <t>Teste de resistência de aterramento</t>
  </si>
  <si>
    <t>Lançamento cabo nu (atrerramento)</t>
  </si>
  <si>
    <t>Montagem de elétrodutos</t>
  </si>
  <si>
    <t xml:space="preserve">    Envelope do Trecho 02 (29,03mts | 1 Eletrodutos x 4")</t>
  </si>
  <si>
    <t xml:space="preserve">    Envelope do Trecho 03 (40mts | 1 Eletrodutos x 4")</t>
  </si>
  <si>
    <t xml:space="preserve">    Envelope do Trecho 04 (40,09mts | 1 Eletrodutos x 4")</t>
  </si>
  <si>
    <t xml:space="preserve">    Envelope do Trecho 05 (2,4mts | 1 Eletrodutos x 4")</t>
  </si>
  <si>
    <t xml:space="preserve">    Envelope do Trecho 06 (21,66mts | 1 Eletrodutos x 4")</t>
  </si>
  <si>
    <t xml:space="preserve">    Finalização dos Serviços</t>
  </si>
  <si>
    <t>Envelope do Trecho 01 - 29,50m</t>
  </si>
  <si>
    <t>Demolição de Pavimento</t>
  </si>
  <si>
    <t>Escavação e Regularização de solo</t>
  </si>
  <si>
    <t>Concreto</t>
  </si>
  <si>
    <t>Envelope do Trecho 02 - 29,03m</t>
  </si>
  <si>
    <t>Projeto Civil</t>
  </si>
  <si>
    <t>Envelope do Trecho  03 - 40m</t>
  </si>
  <si>
    <t>Envelope do Trecho 04 - 40,09m</t>
  </si>
  <si>
    <t>Envelope do Trecho 05 - 2,74m</t>
  </si>
  <si>
    <t>Envelope do Trecho 06  - 21,66m</t>
  </si>
  <si>
    <t>Caixa Tipo "A" REG-DP-01-1 - Trecho 01</t>
  </si>
  <si>
    <t>Caixa Tipo "A" REG-DP-01-1 - Trecho 02</t>
  </si>
  <si>
    <t>Caixa Tipo "A" REG-DP-01-1 - Trecho 03</t>
  </si>
  <si>
    <t>Caixa Tipo "A" REG-DP-01-1 - Trecho 04</t>
  </si>
  <si>
    <t>Caixa Tipo "A" REG-DP-01-1 - Trecho 05</t>
  </si>
  <si>
    <t>Caixa Tipo "A" REG-DP-01-1 - Trecho 06</t>
  </si>
  <si>
    <t>h</t>
  </si>
  <si>
    <t>SS-72/2026</t>
  </si>
  <si>
    <t>IN-5250-24-062 - Adequações CEM´s - Mudança 4 - U-121 (Instrumentação)</t>
  </si>
  <si>
    <t>Manutenção Civil - Linha do Flare na Av. 8</t>
  </si>
  <si>
    <t>SS-36/2026</t>
  </si>
  <si>
    <t>Reparos semi-profundos (espessuras entre 25 mm e 60 mm) </t>
  </si>
  <si>
    <t>Total Geral</t>
  </si>
  <si>
    <t>Soma de Qtd</t>
  </si>
  <si>
    <t>Indices de Abril-2026</t>
  </si>
  <si>
    <t>PMBC - 5250-26-100 - ALTERAÇÕES - HAZOP DA U-001 E U-101</t>
  </si>
  <si>
    <t>SS-14/2026</t>
  </si>
  <si>
    <t>SS-1/2026</t>
  </si>
  <si>
    <t>SS-8/2026</t>
  </si>
  <si>
    <t>Adequação Escadas de Marinheiro - Execução - UN 01,102,108,109,209</t>
  </si>
  <si>
    <t>Adequação Escadas de Marinheiro - Execução - UDAV 01/02</t>
  </si>
  <si>
    <t>Adequação Escadas de Marinheiro - Execução - UN 01,102,108,109,209 - UDAV 01/02</t>
  </si>
  <si>
    <t>IN-5250-24-092 - PT-200 - Escavação Manual para Pré Furos e Fundação</t>
  </si>
  <si>
    <t>SS-2/2026</t>
  </si>
  <si>
    <t xml:space="preserve">    Marcos Civil Projeto</t>
  </si>
  <si>
    <t>0.0h</t>
  </si>
  <si>
    <t xml:space="preserve">      Liberação de Projeto</t>
  </si>
  <si>
    <t>Liberação de projeto para modificação de orçamento e cronograma</t>
  </si>
  <si>
    <t>30-Abr-26 08:00 AM*</t>
  </si>
  <si>
    <t>Marcação de piquetes do encaminhamento do acesso</t>
  </si>
  <si>
    <t>Escavação mecanica e manual de solo</t>
  </si>
  <si>
    <t>Regularização de solo</t>
  </si>
  <si>
    <t>Compactação de solo</t>
  </si>
  <si>
    <t>Aplicação de BGS e lona</t>
  </si>
  <si>
    <t>53.6h</t>
  </si>
  <si>
    <t xml:space="preserve">    27-TQ-116 - A</t>
  </si>
  <si>
    <t>246.5h</t>
  </si>
  <si>
    <t xml:space="preserve">      Iluminação</t>
  </si>
  <si>
    <t xml:space="preserve">    27-TQ-116 - B</t>
  </si>
  <si>
    <t>IN - 5250-24-051 - Melhoria do Acesso aos TQ´s de Escuros 27-TQ-116-A/B - Montagem</t>
  </si>
  <si>
    <t>hs</t>
  </si>
  <si>
    <t xml:space="preserve">    P 27-TQ-116 - D</t>
  </si>
  <si>
    <t>293.6h</t>
  </si>
  <si>
    <t xml:space="preserve">      Acesso TQ-01-D</t>
  </si>
  <si>
    <t>279.0h</t>
  </si>
  <si>
    <t>22.0h</t>
  </si>
  <si>
    <t>79.8h</t>
  </si>
  <si>
    <t>54.0h</t>
  </si>
  <si>
    <t>58.0h</t>
  </si>
  <si>
    <t xml:space="preserve">    P 27-TQ-116 - F</t>
  </si>
  <si>
    <t>269.2h</t>
  </si>
  <si>
    <t xml:space="preserve">      Acesso TQ-01-F</t>
  </si>
  <si>
    <t>52.2h</t>
  </si>
  <si>
    <t>43.6h</t>
  </si>
  <si>
    <t>231.8h</t>
  </si>
  <si>
    <t xml:space="preserve">    27-TQ-116 - D</t>
  </si>
  <si>
    <t>186.5h</t>
  </si>
  <si>
    <t xml:space="preserve">    27-TQ-116 - F</t>
  </si>
  <si>
    <t>216.5h</t>
  </si>
  <si>
    <t>SS-172/2025</t>
  </si>
  <si>
    <t xml:space="preserve">	IN - 5250-24-051 - Melhoria do Acesso aos TQ´s de Escuros 27-TQ-116-D/F - Montagem</t>
  </si>
  <si>
    <t>SS-171/2025</t>
  </si>
  <si>
    <t xml:space="preserve">    P 27-TQ-116 - C</t>
  </si>
  <si>
    <t>332.4h</t>
  </si>
  <si>
    <t>69.8h</t>
  </si>
  <si>
    <t>309.4h</t>
  </si>
  <si>
    <t>72.2h</t>
  </si>
  <si>
    <t xml:space="preserve">    P 27-TQ-116 - E</t>
  </si>
  <si>
    <t>284.6h</t>
  </si>
  <si>
    <t xml:space="preserve">      Acesso TQ-01-E</t>
  </si>
  <si>
    <t>193.6h</t>
  </si>
  <si>
    <t>52.0h</t>
  </si>
  <si>
    <t>SS-96/2025</t>
  </si>
  <si>
    <t>IN - 5250-25-010 - Melhoria acesso bloco K 27-TQ-01 C e D - Montagem</t>
  </si>
  <si>
    <t xml:space="preserve">    K 24-TQ-01  C-D</t>
  </si>
  <si>
    <t xml:space="preserve">      Acesso TQC - 01 243,00</t>
  </si>
  <si>
    <t>306.6h</t>
  </si>
  <si>
    <t xml:space="preserve">      Bases Plataforma de Acesso-1</t>
  </si>
  <si>
    <t>303.4h</t>
  </si>
  <si>
    <t>79.2h</t>
  </si>
  <si>
    <t>44.0h</t>
  </si>
  <si>
    <t>74.0h</t>
  </si>
  <si>
    <t>30.0h</t>
  </si>
  <si>
    <t>71.0h</t>
  </si>
  <si>
    <t>Concreto magro no fundo das bases</t>
  </si>
  <si>
    <t>Concreto estrutural das bases</t>
  </si>
  <si>
    <t>55.2h</t>
  </si>
  <si>
    <t>27.6h</t>
  </si>
  <si>
    <t>308.0h</t>
  </si>
  <si>
    <t>88.0h</t>
  </si>
  <si>
    <t xml:space="preserve">      Acesso TQD - 02 233,00</t>
  </si>
  <si>
    <t>301.0h</t>
  </si>
  <si>
    <t>01   P 27-TQ</t>
  </si>
  <si>
    <t xml:space="preserve">    Tanque 27-TQ-01 C</t>
  </si>
  <si>
    <t xml:space="preserve">    Tanque 27-TQ-01 D</t>
  </si>
  <si>
    <t>SS-97/2025</t>
  </si>
  <si>
    <t>IN - 5250-25-011 - Melhoria acesso bloco P 27-TQ-01 K e M - Montagem</t>
  </si>
  <si>
    <t xml:space="preserve">    P 27-TQ-01 M - 360,0m</t>
  </si>
  <si>
    <t>294.0h</t>
  </si>
  <si>
    <t xml:space="preserve">      Acesso TQ- M - 01</t>
  </si>
  <si>
    <t>272.2h</t>
  </si>
  <si>
    <t>49.0h</t>
  </si>
  <si>
    <t>213.6h</t>
  </si>
  <si>
    <t>45.2h</t>
  </si>
  <si>
    <t xml:space="preserve">    P 27-TQ-01 K  - 280,0m</t>
  </si>
  <si>
    <t>276.6h</t>
  </si>
  <si>
    <t xml:space="preserve">      Acesso TQ - K - 01</t>
  </si>
  <si>
    <t>44.6h</t>
  </si>
  <si>
    <t xml:space="preserve">  Projetos Elétrica</t>
  </si>
  <si>
    <t xml:space="preserve">    Tanque 27-TQ-01 K</t>
  </si>
  <si>
    <t xml:space="preserve">    Tanque 27-TQ-01 M</t>
  </si>
  <si>
    <t>167.5h</t>
  </si>
  <si>
    <t>SS-98/2025</t>
  </si>
  <si>
    <t xml:space="preserve">    P 27-TQ-01 L - 422,0m</t>
  </si>
  <si>
    <t>624.4h</t>
  </si>
  <si>
    <t>100.6h</t>
  </si>
  <si>
    <t>65.0h</t>
  </si>
  <si>
    <t>167.6h</t>
  </si>
  <si>
    <t>110.0h</t>
  </si>
  <si>
    <t>275.2h</t>
  </si>
  <si>
    <t xml:space="preserve">    P 27-TQ-01 N - 302,0m</t>
  </si>
  <si>
    <t>313.6h</t>
  </si>
  <si>
    <t xml:space="preserve">      Acesso TQN - 01</t>
  </si>
  <si>
    <t>51.0h</t>
  </si>
  <si>
    <t xml:space="preserve">        Limpeza</t>
  </si>
  <si>
    <t>288.0h</t>
  </si>
  <si>
    <t>81.0h</t>
  </si>
  <si>
    <t xml:space="preserve">  Projetos Elétrica - Melhoria acesso bloco P 27-TQ-01 L e N</t>
  </si>
  <si>
    <t>162.5h</t>
  </si>
  <si>
    <t xml:space="preserve">    Tanque 27-TQ-01 N</t>
  </si>
  <si>
    <t>122.5h</t>
  </si>
  <si>
    <t xml:space="preserve">    Tanque 27-TQ-01 L</t>
  </si>
  <si>
    <t>Desforma</t>
  </si>
  <si>
    <t xml:space="preserve">  Montagem civil</t>
  </si>
  <si>
    <t>384.0h</t>
  </si>
  <si>
    <t xml:space="preserve">    Acesso TQE - 03 233,00</t>
  </si>
  <si>
    <t>305.8h</t>
  </si>
  <si>
    <t xml:space="preserve">      Desforma</t>
  </si>
  <si>
    <t>108.0h</t>
  </si>
  <si>
    <t xml:space="preserve">      Escoramento</t>
  </si>
  <si>
    <t>Montagem de forma das bases</t>
  </si>
  <si>
    <t xml:space="preserve">      Pavimento Intertravado</t>
  </si>
  <si>
    <t>Montagem de aço</t>
  </si>
  <si>
    <t>26.4h</t>
  </si>
  <si>
    <t xml:space="preserve">  Montagem elétrica</t>
  </si>
  <si>
    <t>194.0h</t>
  </si>
  <si>
    <t xml:space="preserve">    Tanque 27-TQ-01 E</t>
  </si>
  <si>
    <t>IN - 5250-25-010 - Melhoria acesso bloco K 27-TQ-01 E - Montagem</t>
  </si>
  <si>
    <t>SS-166/2025</t>
  </si>
  <si>
    <t>IN - 5250-24-075 - Substituição PLC ALTUS CP4</t>
  </si>
  <si>
    <t>SS-148/2025</t>
  </si>
  <si>
    <t xml:space="preserve">    Canaleta CCL11 - - REG-4110-001-0001</t>
  </si>
  <si>
    <t>92.76%</t>
  </si>
  <si>
    <t>497.5h</t>
  </si>
  <si>
    <t>08-Dez-25 08:00 AM A</t>
  </si>
  <si>
    <t>26-Dez-25 02:48 PM A</t>
  </si>
  <si>
    <t>09-Jan-26 09:00 AM A</t>
  </si>
  <si>
    <t>60.3h</t>
  </si>
  <si>
    <t>08-Jan-26 09:00 AM A</t>
  </si>
  <si>
    <t>20-Jan-26 09:18 AM A</t>
  </si>
  <si>
    <t>22-Jan-26 11:54 AM A</t>
  </si>
  <si>
    <t>301.4h</t>
  </si>
  <si>
    <t>06-Fev-26 09:24 AM A</t>
  </si>
  <si>
    <t xml:space="preserve">      Concreto Estrutural</t>
  </si>
  <si>
    <t>92.1h</t>
  </si>
  <si>
    <t>27-Fev-26 11:30 AM A</t>
  </si>
  <si>
    <t>20-Fev-26 11:30 AM A</t>
  </si>
  <si>
    <t>24-Fev-26 03:06 PM A</t>
  </si>
  <si>
    <t xml:space="preserve">      Impermeabilização</t>
  </si>
  <si>
    <t>80.02%</t>
  </si>
  <si>
    <t>13-Mar-26 11:48 AM A</t>
  </si>
  <si>
    <t>12-Mar-26 08:00 AM A</t>
  </si>
  <si>
    <t>Aterro de Vala</t>
  </si>
  <si>
    <t>Prev</t>
  </si>
  <si>
    <t>Real</t>
  </si>
  <si>
    <t xml:space="preserve">    Interligação de Fibra Ótica</t>
  </si>
  <si>
    <t>72.51%</t>
  </si>
  <si>
    <t>63.43%</t>
  </si>
  <si>
    <t>601.9h</t>
  </si>
  <si>
    <t>05-Jan-26 08:00 AM A</t>
  </si>
  <si>
    <t>Interligar fibra óptica principal (DIO2-0042-2P01 e 0042-DIO-0025-P)</t>
  </si>
  <si>
    <t>69.29%</t>
  </si>
  <si>
    <t>Lançar fibra óptica secundária - S01 (4110-PN-01 (DIO2-4110-2S01) CCL-11 para 31-PN-25 (DIO2-0042-2S01)  sala elétrica</t>
  </si>
  <si>
    <t>10-Abr-26 03:49 PM A</t>
  </si>
  <si>
    <t>14-Abr-26 03:31 PM A</t>
  </si>
  <si>
    <t>Interligar a canaleta abaixo do painel 31-PN-21L (Sala elétrica)</t>
  </si>
  <si>
    <t>Substituir os switch's SW1-4050-2P01 e SW1-4050-2S01 no 4050-PN-138 (CCL-5)</t>
  </si>
  <si>
    <t>Corrigir a identificação dos novos switch's para SW2-4050-2P03 e SW2-4050-2S03</t>
  </si>
  <si>
    <t>Interligar  novos switch's com  DIO2-4050-6P01 e DIO2-4050-6S01</t>
  </si>
  <si>
    <t>Corrigir a identificação dos DIO's (de DIO1 para DIO2)</t>
  </si>
  <si>
    <t xml:space="preserve">  Migração e Substituição de Equipamentos</t>
  </si>
  <si>
    <t>55.58%</t>
  </si>
  <si>
    <t>229.1h</t>
  </si>
  <si>
    <t>05-Mar-26 10:35 AM A</t>
  </si>
  <si>
    <t xml:space="preserve">    Migrações e Rearranjos</t>
  </si>
  <si>
    <t>57.13%</t>
  </si>
  <si>
    <t>27-Mar-26 10:30 AM A</t>
  </si>
  <si>
    <t>Averiguar situação dos multicabos existentes (Levantamento de campo)</t>
  </si>
  <si>
    <t>31.7h</t>
  </si>
  <si>
    <t>06-Abr-26 09:39 AM A</t>
  </si>
  <si>
    <t>Preparar / agrupar multicabos, conforme LR-4110-080-0005</t>
  </si>
  <si>
    <t>09-Abr-26 09:09 AM A</t>
  </si>
  <si>
    <t>Desligar cabos/multicabos do PLC</t>
  </si>
  <si>
    <t>Direcionar cabos para 4110-PN-01 (SDCD)</t>
  </si>
  <si>
    <t>Identificar bornes</t>
  </si>
  <si>
    <t>Migrar sinais para SDCD</t>
  </si>
  <si>
    <t xml:space="preserve">    Substituição de Solenoides</t>
  </si>
  <si>
    <t>Substiruir 0036-LY-008</t>
  </si>
  <si>
    <t>Subistituir 0036-LY-009</t>
  </si>
  <si>
    <t xml:space="preserve">    Teste de Malhas (Loop Test)</t>
  </si>
  <si>
    <t>9.53%</t>
  </si>
  <si>
    <t>111.9h</t>
  </si>
  <si>
    <t>13-Abr-26 01:06 PM A</t>
  </si>
  <si>
    <t xml:space="preserve">    Remoção Painel PLC</t>
  </si>
  <si>
    <t>Remover painel PLC CP4</t>
  </si>
  <si>
    <t>Interligar fibra óptica secundária (DIO2-0042-2S01 e 0042-DIO-0025-R)</t>
  </si>
  <si>
    <t>Desm</t>
  </si>
  <si>
    <t>Mont</t>
  </si>
  <si>
    <t>Suportação para instalações e equipamentos (CP-4)</t>
  </si>
  <si>
    <t>Substituição do disjuntor DJ-52 de 10A para 16A, necessário para a alimentação do 4110-PN-01</t>
  </si>
  <si>
    <t>IN - 5250-20-001 - ETDI - BOMBAS DO PPI - MECANICA</t>
  </si>
  <si>
    <t>SS-94/2025</t>
  </si>
  <si>
    <t xml:space="preserve">    Frente 1 Bombas 2001A/B</t>
  </si>
  <si>
    <t>43.06%</t>
  </si>
  <si>
    <t>25.65%</t>
  </si>
  <si>
    <t>510.4h</t>
  </si>
  <si>
    <t>06-Abr-26 08:00 AM A</t>
  </si>
  <si>
    <t>Fornecimento dos materiais</t>
  </si>
  <si>
    <t>Início da Fabricação das tubulações</t>
  </si>
  <si>
    <t xml:space="preserve">      Fabricação</t>
  </si>
  <si>
    <t>59.58%</t>
  </si>
  <si>
    <t>220.0h</t>
  </si>
  <si>
    <t xml:space="preserve">        REG-IS-0031-SW-2201 fl1</t>
  </si>
  <si>
    <t>81.76%</t>
  </si>
  <si>
    <t>154.0h</t>
  </si>
  <si>
    <t xml:space="preserve">        REG-IS-0031-SW-2202 fl 1</t>
  </si>
  <si>
    <t>81.07%</t>
  </si>
  <si>
    <t xml:space="preserve">        REG-IS-0031-SW-2102 fl 1</t>
  </si>
  <si>
    <t>42.5h</t>
  </si>
  <si>
    <t xml:space="preserve">        REG-IS-0031-SW-2102 fl 2   (cancelado)</t>
  </si>
  <si>
    <t>16.5h</t>
  </si>
  <si>
    <t>13-Abr-26 03:00 PM A</t>
  </si>
  <si>
    <t>15-Abr-26 04:30 PM A</t>
  </si>
  <si>
    <t xml:space="preserve">        Suportes</t>
  </si>
  <si>
    <t xml:space="preserve">      Montagem</t>
  </si>
  <si>
    <t>161.5h</t>
  </si>
  <si>
    <t>Apoio a liberação da linha pela operação</t>
  </si>
  <si>
    <t>07-Maio-26 10:24 AM*</t>
  </si>
  <si>
    <t xml:space="preserve">        Bomba 31-MP-2001A</t>
  </si>
  <si>
    <t>101.5h</t>
  </si>
  <si>
    <t xml:space="preserve">        Bomba 31-MP-2001C</t>
  </si>
  <si>
    <t>106.5h</t>
  </si>
  <si>
    <t xml:space="preserve">        REG-IS-0031-SW-2001 fl 1   trecho 1</t>
  </si>
  <si>
    <t>40.5h</t>
  </si>
  <si>
    <t xml:space="preserve">        REG-IS-0031-SW-2102 fl 2   trecho 2</t>
  </si>
  <si>
    <t>99.0h</t>
  </si>
  <si>
    <t>Desmontagem da tubulação e valvulas  de descarga até 20"-0031-SW-2102</t>
  </si>
  <si>
    <t>válvulas</t>
  </si>
  <si>
    <t xml:space="preserve">    Frente 4  bombas 31-P-2009A/B</t>
  </si>
  <si>
    <t>33.72%</t>
  </si>
  <si>
    <t>17.31%</t>
  </si>
  <si>
    <t>2421.8h</t>
  </si>
  <si>
    <t>29-Jul-25 01:00 PM A</t>
  </si>
  <si>
    <t xml:space="preserve">      Desmontagem</t>
  </si>
  <si>
    <t>64.0h</t>
  </si>
  <si>
    <t>11-Ago-25 08:30 AM A</t>
  </si>
  <si>
    <t xml:space="preserve">        REG-IS-0031-SW-2200 fl 3</t>
  </si>
  <si>
    <t>31-Jul-25 09:00 AM A</t>
  </si>
  <si>
    <t xml:space="preserve">        REG-IS-0031-SW-2200 fl 2</t>
  </si>
  <si>
    <t>70.35%</t>
  </si>
  <si>
    <t>55.5h</t>
  </si>
  <si>
    <t>40.96%</t>
  </si>
  <si>
    <t xml:space="preserve">        REG-IS-0031-SW-2200 fl 1</t>
  </si>
  <si>
    <t>61.0h</t>
  </si>
  <si>
    <t xml:space="preserve">        Mntagem das bombas</t>
  </si>
  <si>
    <t>87.8h</t>
  </si>
  <si>
    <t xml:space="preserve">      Interligação</t>
  </si>
  <si>
    <t>62.0h</t>
  </si>
  <si>
    <t xml:space="preserve">    Frente 1 Bombas 2001A/B - Orçamento</t>
  </si>
  <si>
    <t xml:space="preserve">    Frente 4  bombas 31-P-2009A/B - Orçamento</t>
  </si>
  <si>
    <t>Entrega dos serviços da caixa pela civil</t>
  </si>
  <si>
    <t>Transporte da bomba para o local de montagem</t>
  </si>
  <si>
    <t>11-Maio-26 08:48 AM*</t>
  </si>
  <si>
    <t>Montagem das bombas 31-MP-2009A/B</t>
  </si>
  <si>
    <t>Alinhamento e nivelamento das bombas</t>
  </si>
  <si>
    <t>FRENTE 5 TUBULAÇÃO DE 8" - Orçamento</t>
  </si>
  <si>
    <t xml:space="preserve">    Frente 5 tub. Ø8"</t>
  </si>
  <si>
    <t>94.87%</t>
  </si>
  <si>
    <t>48.7%</t>
  </si>
  <si>
    <t>1553.5h</t>
  </si>
  <si>
    <t>01-Set-25 08:00 AM A</t>
  </si>
  <si>
    <t>04-Set-25 04:30 PM A</t>
  </si>
  <si>
    <t>96.02%</t>
  </si>
  <si>
    <t>1411.5h</t>
  </si>
  <si>
    <t>89.69%</t>
  </si>
  <si>
    <t>142.0h</t>
  </si>
  <si>
    <t>SS-60/2025</t>
  </si>
  <si>
    <t>IN-5250-25-014 - ETDI - DESARENADOR</t>
  </si>
  <si>
    <t>SS-61/2025</t>
  </si>
  <si>
    <t>IN-5250-20-001 - ETDI - REDE CONTAMINADA</t>
  </si>
  <si>
    <t>SS-73/2025</t>
  </si>
  <si>
    <t>IN - 5250-20-001 - ETDI - BOMBAS DO PPI - CIVIL</t>
  </si>
  <si>
    <t>33.0h</t>
  </si>
  <si>
    <t xml:space="preserve">    Forma</t>
  </si>
  <si>
    <t xml:space="preserve">    Aço</t>
  </si>
  <si>
    <t xml:space="preserve">    Concreto</t>
  </si>
  <si>
    <t>SS-74/2025</t>
  </si>
  <si>
    <t>IN-5250-25-015 - ETDI - CONTAMINADA FASE 2 - CIVIL</t>
  </si>
  <si>
    <t>Mobilização de equipamento: bate-estacas </t>
  </si>
  <si>
    <t>Cravação de estaca metálica </t>
  </si>
  <si>
    <t>SIT EBD - PRÉ FUROS - PLATAFORMAS PERMUTADORES</t>
  </si>
  <si>
    <t>SS-199/2026</t>
  </si>
  <si>
    <t>SS-198/2026</t>
  </si>
  <si>
    <t>SIT EBD - PRÉ FUROS - FUNDAÇÃO DO CABLE-RACK</t>
  </si>
  <si>
    <t>SS-187/2026</t>
  </si>
  <si>
    <t>SIT EBD - PRÉ FUROS - FUNDAÇÃO DO PIPE-RAK</t>
  </si>
  <si>
    <t>SS-162/2026</t>
  </si>
  <si>
    <t>DRENAGEM - ESCADA ADUTORA UFV</t>
  </si>
  <si>
    <t xml:space="preserve">  Serviços Preliminares</t>
  </si>
  <si>
    <t>37.5h</t>
  </si>
  <si>
    <t xml:space="preserve">    Limpeza</t>
  </si>
  <si>
    <t xml:space="preserve">    Escavação Valetas / Radier / Dissipador</t>
  </si>
  <si>
    <t>Escavação valetas</t>
  </si>
  <si>
    <t>Escavação radier</t>
  </si>
  <si>
    <t>Escavação dissipador</t>
  </si>
  <si>
    <t>Regularização e compactação de base</t>
  </si>
  <si>
    <t xml:space="preserve">  Radier</t>
  </si>
  <si>
    <t>106.1h</t>
  </si>
  <si>
    <t xml:space="preserve">    Regularização De solo</t>
  </si>
  <si>
    <t>14.8h</t>
  </si>
  <si>
    <t>Escavação Pontual</t>
  </si>
  <si>
    <t>Aplicação de lastro de bica corrida</t>
  </si>
  <si>
    <t>Aplicação de lona</t>
  </si>
  <si>
    <t xml:space="preserve">    Cura</t>
  </si>
  <si>
    <t>168.0h</t>
  </si>
  <si>
    <t xml:space="preserve">  Dissipador em Degraus</t>
  </si>
  <si>
    <t>107.1h</t>
  </si>
  <si>
    <t>38.2h</t>
  </si>
  <si>
    <t>38.3h</t>
  </si>
  <si>
    <t xml:space="preserve">    Montagem de Tampa</t>
  </si>
  <si>
    <t xml:space="preserve">  Calçada e Meio Fio</t>
  </si>
  <si>
    <t xml:space="preserve">    Juntas</t>
  </si>
  <si>
    <t xml:space="preserve">    Piso Tatill</t>
  </si>
  <si>
    <t>Aplicação de piso tatil</t>
  </si>
  <si>
    <t xml:space="preserve">  Acabamento e Serviços Finais</t>
  </si>
  <si>
    <t>7.2h</t>
  </si>
  <si>
    <t xml:space="preserve">    Remoção de Area de Vivencia</t>
  </si>
  <si>
    <t>SS-163/2026</t>
  </si>
  <si>
    <t>OFICINA ED - BASE MANDRILHADORA</t>
  </si>
  <si>
    <t>SS-160/2026</t>
  </si>
  <si>
    <t>IN-5250-23-014 - Novo Laboratório de Integridade da IE -Arquitetura e SPCI</t>
  </si>
  <si>
    <t>Espelho cristal 6 mm </t>
  </si>
  <si>
    <t>Manta asfáltica adesiva aluminizada </t>
  </si>
  <si>
    <t xml:space="preserve">  Execução de Fundação</t>
  </si>
  <si>
    <t>196.7h</t>
  </si>
  <si>
    <t xml:space="preserve">    Concretagem</t>
  </si>
  <si>
    <t xml:space="preserve">  Revestimento e Acabamentos</t>
  </si>
  <si>
    <t>1902.7h</t>
  </si>
  <si>
    <t xml:space="preserve">    Pisos e Rodapes</t>
  </si>
  <si>
    <t>206.8h</t>
  </si>
  <si>
    <t xml:space="preserve">    Revestimentos internos louças e metais</t>
  </si>
  <si>
    <t>121.2h</t>
  </si>
  <si>
    <t xml:space="preserve">    Cobertura e Pergolado</t>
  </si>
  <si>
    <t>199.8h</t>
  </si>
  <si>
    <t xml:space="preserve">      Montagem de Estrutura</t>
  </si>
  <si>
    <t>128.8h</t>
  </si>
  <si>
    <t xml:space="preserve">        Montagem das Tesouras e Terças</t>
  </si>
  <si>
    <t xml:space="preserve">        Fixação de Telhas</t>
  </si>
  <si>
    <t xml:space="preserve">        Calhas e Rufos</t>
  </si>
  <si>
    <t>71.8h</t>
  </si>
  <si>
    <t>Emassamento de parede</t>
  </si>
  <si>
    <t xml:space="preserve">    Armarios em MDF</t>
  </si>
  <si>
    <t>35.0h</t>
  </si>
  <si>
    <t xml:space="preserve">        Divisorias e Bancadas</t>
  </si>
  <si>
    <t>Montagem de bancadas</t>
  </si>
  <si>
    <t>Montagem de divisorias</t>
  </si>
  <si>
    <t>Montagem de portas</t>
  </si>
  <si>
    <t xml:space="preserve">    Forros</t>
  </si>
  <si>
    <t xml:space="preserve">      Forros Minerais</t>
  </si>
  <si>
    <t xml:space="preserve">      Forros de Lã de vidro</t>
  </si>
  <si>
    <t>IN-5250-23-014 - Novo Laboratório de Integridade da IE - Civil - Hidrossanitário</t>
  </si>
  <si>
    <t>SS-158/2026</t>
  </si>
  <si>
    <t xml:space="preserve">    Armação Cintas (Baldrames e Base)</t>
  </si>
  <si>
    <t xml:space="preserve">      Corte de aço</t>
  </si>
  <si>
    <t>Corte de aço</t>
  </si>
  <si>
    <t xml:space="preserve">      Montagem de aço</t>
  </si>
  <si>
    <t>Montagem de chumbadores espera</t>
  </si>
  <si>
    <t xml:space="preserve">      Fixação dos arranques dos pilares</t>
  </si>
  <si>
    <t>Montagem dos arragues</t>
  </si>
  <si>
    <t xml:space="preserve">    Tubulação Esgoto</t>
  </si>
  <si>
    <t>197.8h</t>
  </si>
  <si>
    <t xml:space="preserve">      Passagem de tubos</t>
  </si>
  <si>
    <t>Instalaçoes de tubos</t>
  </si>
  <si>
    <t xml:space="preserve">    Tubulação Agua Fria</t>
  </si>
  <si>
    <t>145.0h</t>
  </si>
  <si>
    <t>Instalação de caixa de agua e conexoes</t>
  </si>
  <si>
    <t xml:space="preserve">      Pergolado</t>
  </si>
  <si>
    <t>135.8h</t>
  </si>
  <si>
    <t>53.8h</t>
  </si>
  <si>
    <t>IN - 5250-17-007 - MODERNIZAÇÃO TURBO EXPANSOR 103-TG-01 - ELÉTRICA</t>
  </si>
  <si>
    <t>SS-228/2025</t>
  </si>
  <si>
    <t>Dur</t>
  </si>
  <si>
    <t>Calendário</t>
  </si>
  <si>
    <t xml:space="preserve">  Atividades de Apoio a Everllence</t>
  </si>
  <si>
    <t>88.6h</t>
  </si>
  <si>
    <t>Calendário C3 SEG A SEX 6,33h</t>
  </si>
  <si>
    <t>Instalar 6 novos sensores, conforme Everllence</t>
  </si>
  <si>
    <t>38.0h</t>
  </si>
  <si>
    <t>Instalar sistema de purga</t>
  </si>
  <si>
    <t>50.6h</t>
  </si>
  <si>
    <t xml:space="preserve">  Desligamento, Remoção e Subistituição de Painéis</t>
  </si>
  <si>
    <t>92.4h</t>
  </si>
  <si>
    <t xml:space="preserve">    4020-PN-115</t>
  </si>
  <si>
    <t xml:space="preserve">    4020-PN-116</t>
  </si>
  <si>
    <t>86.6h</t>
  </si>
  <si>
    <t xml:space="preserve">    Testes de Malha - Loop Tests "A Frio" (Conforme Recomendação Everllence)</t>
  </si>
  <si>
    <t>84.0h</t>
  </si>
  <si>
    <t xml:space="preserve">      SIMPLEX</t>
  </si>
  <si>
    <t>31.0h</t>
  </si>
  <si>
    <t xml:space="preserve">      DUPLEX</t>
  </si>
  <si>
    <t>48.0h</t>
  </si>
  <si>
    <t xml:space="preserve">    Testes de Malha - Loop Tests "A Quente"</t>
  </si>
  <si>
    <t>89.4h</t>
  </si>
  <si>
    <t xml:space="preserve">  Interligação e Lançamento Cabos</t>
  </si>
  <si>
    <t xml:space="preserve">    Interligação dos Cabos e Multicabos Existentes</t>
  </si>
  <si>
    <t>20.8h</t>
  </si>
  <si>
    <t xml:space="preserve">      4020-PN-115</t>
  </si>
  <si>
    <t xml:space="preserve">      4020-PN-116</t>
  </si>
  <si>
    <t>SS-79/2026</t>
  </si>
  <si>
    <t>UNIDADE 47 - TANQUE DE ÁGUA ÁCIDA</t>
  </si>
  <si>
    <t>Manutenção Civil - PÁTIO DE ENXOFRE</t>
  </si>
  <si>
    <t>SS-89/2026</t>
  </si>
  <si>
    <t xml:space="preserve">    Baia 1</t>
  </si>
  <si>
    <t>116.6h</t>
  </si>
  <si>
    <t xml:space="preserve">      Paredes e pilares</t>
  </si>
  <si>
    <t>47.7h</t>
  </si>
  <si>
    <t xml:space="preserve">      Piso</t>
  </si>
  <si>
    <t>47.3h</t>
  </si>
  <si>
    <t xml:space="preserve">      Canaleta</t>
  </si>
  <si>
    <t>72.6h</t>
  </si>
  <si>
    <t>Dias úteis</t>
  </si>
  <si>
    <t xml:space="preserve">      5S</t>
  </si>
  <si>
    <t xml:space="preserve">    Baia 2</t>
  </si>
  <si>
    <t>106.3h</t>
  </si>
  <si>
    <t>59.7h</t>
  </si>
  <si>
    <t>41.0h</t>
  </si>
  <si>
    <t>75.7h</t>
  </si>
  <si>
    <t xml:space="preserve">    Baia 3</t>
  </si>
  <si>
    <t>106.4h</t>
  </si>
  <si>
    <t>59.8h</t>
  </si>
  <si>
    <t xml:space="preserve">    Baia 4</t>
  </si>
  <si>
    <t>108.3h</t>
  </si>
  <si>
    <t xml:space="preserve">    Baia 5</t>
  </si>
  <si>
    <t xml:space="preserve">    Baia 6</t>
  </si>
  <si>
    <t xml:space="preserve">    Baia 7</t>
  </si>
  <si>
    <t>136.2h</t>
  </si>
  <si>
    <t>57.0h</t>
  </si>
  <si>
    <t>SS-132/2025</t>
  </si>
  <si>
    <t>Envelope Elétrico GPI</t>
  </si>
  <si>
    <t xml:space="preserve">    Envelope do Trecho 03 A- 6m - REG-2400-001-2</t>
  </si>
  <si>
    <t>141.8h</t>
  </si>
  <si>
    <t>25.8h</t>
  </si>
  <si>
    <t xml:space="preserve">    Caixa Tipo "A" 07-EHH-01 - Trecho 01 - REG-DP-01-30</t>
  </si>
  <si>
    <t>95.6h</t>
  </si>
  <si>
    <t xml:space="preserve">      Montagem de forma</t>
  </si>
  <si>
    <t xml:space="preserve">    Caixa Tipo "A" 07-EHH-02 - Trecho 01 - REG-DP-01-30</t>
  </si>
  <si>
    <t>114.3h</t>
  </si>
  <si>
    <t xml:space="preserve">    Caixa Tipo "C" 07-EHH-04 - Trecho 03 - REG-DP-01-1</t>
  </si>
  <si>
    <t>18.3h</t>
  </si>
  <si>
    <t xml:space="preserve">    Caixa Tipo "C" 07-EHH-05 - Trecho 03 - REG-DP-01-2</t>
  </si>
  <si>
    <t>84.4h</t>
  </si>
  <si>
    <t>29.6h</t>
  </si>
  <si>
    <t xml:space="preserve">    Envelope do Trecho 04 - 40m - REG-2400-001-2</t>
  </si>
  <si>
    <t>128.1h</t>
  </si>
  <si>
    <t xml:space="preserve">    Caixa Tipo "C"  07-EHH-06 - Trecho 04 - REG-DP-01-2</t>
  </si>
  <si>
    <t>103.4h</t>
  </si>
  <si>
    <t xml:space="preserve">    Envelope do Trecho 04 A - 30m - REG-2400-001-1</t>
  </si>
  <si>
    <t>127.0h</t>
  </si>
  <si>
    <t xml:space="preserve">    Caixa Tipo "A" 07-EHH-07 - Trecho 05 - REG-DP-01-2</t>
  </si>
  <si>
    <t xml:space="preserve">    Caixa Tipo "A" 07-EHH-08 - Trecho 06 - REG-DP-01-1</t>
  </si>
  <si>
    <t xml:space="preserve">    Envelope do Trecho 08 - 10m - REG-2400-001-2</t>
  </si>
  <si>
    <t>62.1h</t>
  </si>
  <si>
    <t xml:space="preserve">    Envelope do Trecho  00 - 03m - "Nao Armado" -  REG-2400-001-0023</t>
  </si>
  <si>
    <t xml:space="preserve">    Envelope do Trecho 1 - 5m  - REG-2400-001-0023</t>
  </si>
  <si>
    <t>11.85%</t>
  </si>
  <si>
    <t>862.7h</t>
  </si>
  <si>
    <t>02-Jan-26 09:00 AM A</t>
  </si>
  <si>
    <t>4.7h</t>
  </si>
  <si>
    <t>9.5h</t>
  </si>
  <si>
    <t>05-Jan-26 12:00 PM A</t>
  </si>
  <si>
    <t>SS-62/2025</t>
  </si>
  <si>
    <t>IN - 5250-25-005 - ETDI - FRENTE 01 - BOMBAS DO PPI - ELÉTRICA</t>
  </si>
  <si>
    <t>SS-184/2026</t>
  </si>
  <si>
    <t>Rede Envelopada - Armazéns S5 x S6 - Bens</t>
  </si>
  <si>
    <t>U-623 - RELOCAÇÃO TUBULAÇÃO RACE - BENS</t>
  </si>
  <si>
    <t>SS-152/2026</t>
  </si>
  <si>
    <t>UN-623 - CASA DE QUÍMICOS - FORNECIMENTO DE BENS</t>
  </si>
  <si>
    <t>SS-139/2026</t>
  </si>
  <si>
    <t>FORNECIMENTO DE BENS - ALIMENTAÇÕES PROVISÓRIAS TAF - SDCD UDAV II</t>
  </si>
  <si>
    <t>SS-128/2026</t>
  </si>
  <si>
    <t>IN - 5250-24-085 - Phase-Out do Diesel S500 - Mudança 4.1 - Aquisição de Bens (Tubovias)</t>
  </si>
  <si>
    <t>SS-108/2026</t>
  </si>
  <si>
    <t>IN - 5250-24-085 - Phase-Out do Diesel S500 - Mudança 2.1 - Aquisição de Bens (Tubovias)</t>
  </si>
  <si>
    <t>SS-43/2026</t>
  </si>
  <si>
    <t>IN-5250-24-092 - PT-200 - Estrutura Metálica - Fornecimento de Bens</t>
  </si>
  <si>
    <t>SS-38/2026</t>
  </si>
  <si>
    <t>PMBC - 5250-26-100 - HAZOP DA U-001 E U-101 - BENS</t>
  </si>
  <si>
    <t>SS-16/2026</t>
  </si>
  <si>
    <t>Adequação Escadas de Marinheiro - Fornecimento de Bens</t>
  </si>
  <si>
    <t>SS-9/2026</t>
  </si>
  <si>
    <t>IN - 5250-25-005 - ETDI - FRENTE 01 - BOMBAS DO PPI - ELÉTRICA - Bens</t>
  </si>
  <si>
    <t>SS-233/2025</t>
  </si>
  <si>
    <t>IN - 5250-24-074 - Adequações para Recebimento de C5+ - Bens</t>
  </si>
  <si>
    <t>SS-198/2025</t>
  </si>
  <si>
    <t>Fornecimento de Bens - SS-132/2025 - Envelope Elétrico GPI</t>
  </si>
  <si>
    <t>SS-196/2025</t>
  </si>
  <si>
    <t>SS-117/2025</t>
  </si>
  <si>
    <t>Adequação Escadas de Marinheiro - Projeto</t>
  </si>
  <si>
    <t>IN - 5250-24-085 - Phase-Out do Diesel S500 - Projeto</t>
  </si>
  <si>
    <t>SS-133/2025</t>
  </si>
  <si>
    <t>SS-75/2026</t>
  </si>
  <si>
    <t>TOPOGRAFIA - 0027-TQ-0037B</t>
  </si>
  <si>
    <t>SS-76/2026</t>
  </si>
  <si>
    <t>TOPOGRAFIA - 0027-TQ-0001N</t>
  </si>
  <si>
    <t>SS-77/2026</t>
  </si>
  <si>
    <t>TOPOGRAFIA - 0027-TQ-0001E</t>
  </si>
  <si>
    <t>SS-81/2026</t>
  </si>
  <si>
    <t>TOPOGRAFIA U-623 / DRENAGEM PLUVIAL - BLOCO L</t>
  </si>
  <si>
    <t>SS-82/2026</t>
  </si>
  <si>
    <t>TOPOGRAFIA - DRENAGEM CONTAMINADA BLOCO G</t>
  </si>
  <si>
    <t>SS-83/2026</t>
  </si>
  <si>
    <t>TOPOGRAFIA - ESTRUTURA PLATAFORMA PERMUTADORES</t>
  </si>
  <si>
    <t>TOTAL MAIO A DEZ/2026</t>
  </si>
  <si>
    <t>FORNECIMENTO DE BENS - TOTAL GERAL</t>
  </si>
  <si>
    <t>PROJETOS E TOPOGRAFIA - TOTAL GERAL</t>
  </si>
  <si>
    <t/>
  </si>
  <si>
    <t>TIME LINE - OBRAS SERVIÇOS</t>
  </si>
  <si>
    <t>DEZEMBRO</t>
  </si>
  <si>
    <t>MAIO</t>
  </si>
  <si>
    <t>DESCRIÇÃO</t>
  </si>
  <si>
    <t>Manutenção Civil - Rotina</t>
  </si>
  <si>
    <t>Parcela Fixa Gestão</t>
  </si>
  <si>
    <t xml:space="preserve">Serviços De Apoio E Movimentação De Carga </t>
  </si>
  <si>
    <t>Projetistas</t>
  </si>
  <si>
    <t>Monitoramento de barragens</t>
  </si>
  <si>
    <t>DISCIPLINA</t>
  </si>
  <si>
    <t>JUNHO</t>
  </si>
  <si>
    <t>JULHO</t>
  </si>
  <si>
    <t>AGOSTO</t>
  </si>
  <si>
    <t>SETEMBRO</t>
  </si>
  <si>
    <t>OUTUBRO</t>
  </si>
  <si>
    <t>NOVEMBRO</t>
  </si>
  <si>
    <t>TOTAL OBRAS - SERVIÇOS</t>
  </si>
  <si>
    <t>APLICAÇÕES PREPONDERANTES - ÁREAS</t>
  </si>
  <si>
    <t>EQUIPAMENTO</t>
  </si>
  <si>
    <t>SOMA HH</t>
  </si>
  <si>
    <t>APLICAÇÃO 1</t>
  </si>
  <si>
    <t>APLICAÇÃO 2</t>
  </si>
  <si>
    <t>APLICAÇÃO 3</t>
  </si>
  <si>
    <t>APLICAÇÃO 4</t>
  </si>
  <si>
    <t>TAG</t>
  </si>
  <si>
    <t xml:space="preserve">GUINDASTE 120TON </t>
  </si>
  <si>
    <t>GD01</t>
  </si>
  <si>
    <t>TQ'S 116</t>
  </si>
  <si>
    <t>ETDI</t>
  </si>
  <si>
    <t xml:space="preserve">GUINDASTE 70TON </t>
  </si>
  <si>
    <t>GD02</t>
  </si>
  <si>
    <t>ENVELOPE GPI</t>
  </si>
  <si>
    <t xml:space="preserve">CAMINHÃO MUNCK </t>
  </si>
  <si>
    <t>MK01</t>
  </si>
  <si>
    <t>MK02</t>
  </si>
  <si>
    <t>DEMANDAS PROJ. CIVIL</t>
  </si>
  <si>
    <t>LOGISTICA DE AREA</t>
  </si>
  <si>
    <t>MK03</t>
  </si>
  <si>
    <t xml:space="preserve">DEMANDAS CALDEIRARIA </t>
  </si>
  <si>
    <t>MK04</t>
  </si>
  <si>
    <t xml:space="preserve">ESCAVADEIRA HIDRÁULICA </t>
  </si>
  <si>
    <t>ES02</t>
  </si>
  <si>
    <t>PORTARIA 03</t>
  </si>
  <si>
    <t>CORREGO PALMEIRAS</t>
  </si>
  <si>
    <t>RETROESCAVADEIRA</t>
  </si>
  <si>
    <t>LIMPEZA DA ÁREA DO PM</t>
  </si>
  <si>
    <t>RT03</t>
  </si>
  <si>
    <t>DEMANDAS MANUT CIVIL</t>
  </si>
  <si>
    <t>RT02</t>
  </si>
  <si>
    <t>UNIDADE 111</t>
  </si>
  <si>
    <t>RT05</t>
  </si>
  <si>
    <t xml:space="preserve">EMPILHADEIRA ATÉ 4 TON </t>
  </si>
  <si>
    <t>EP05</t>
  </si>
  <si>
    <t>PIPE SHOP</t>
  </si>
  <si>
    <t>CONTAINERS SMS</t>
  </si>
  <si>
    <t>APOIO ARMAZEM S2</t>
  </si>
  <si>
    <t>LOGISTICA DE ÁREAS</t>
  </si>
  <si>
    <t>EP04</t>
  </si>
  <si>
    <t>EMPILHADEIRA ATÉ 7 TON</t>
  </si>
  <si>
    <t>EP06</t>
  </si>
  <si>
    <t>PLATAFORMA ELEVATÓRIA</t>
  </si>
  <si>
    <t>PTA01</t>
  </si>
  <si>
    <t>GALPÃO S2</t>
  </si>
  <si>
    <t>LIMPEZA DE TENDAS</t>
  </si>
  <si>
    <t>PTA02</t>
  </si>
  <si>
    <t>CAMINHÃO BÁSCULA</t>
  </si>
  <si>
    <t>CB01</t>
  </si>
  <si>
    <t>MINI ESCAVADEIRA (BOB CAT)</t>
  </si>
  <si>
    <t>ME01</t>
  </si>
  <si>
    <t xml:space="preserve">ROLO COMPACTADOR  </t>
  </si>
  <si>
    <t>RC01</t>
  </si>
  <si>
    <t>CAMINHÃO VÁCUO</t>
  </si>
  <si>
    <t xml:space="preserve">GERADOR </t>
  </si>
  <si>
    <t>GR01</t>
  </si>
  <si>
    <t>GR02</t>
  </si>
  <si>
    <t>FERRMENTARIA C3</t>
  </si>
  <si>
    <t>GR04</t>
  </si>
  <si>
    <t>TANQUE 116</t>
  </si>
  <si>
    <t>GR05</t>
  </si>
  <si>
    <t>GR07</t>
  </si>
  <si>
    <t>TANQUE 128</t>
  </si>
  <si>
    <t>GR08</t>
  </si>
  <si>
    <t xml:space="preserve">UFV </t>
  </si>
  <si>
    <t>ÁREA DO FLAIRE</t>
  </si>
  <si>
    <t xml:space="preserve">TUBO EXPANSOR </t>
  </si>
  <si>
    <t>CP01</t>
  </si>
  <si>
    <t>CP03</t>
  </si>
  <si>
    <t>COMPRESSOR DE AR 900 PCM</t>
  </si>
  <si>
    <t>CP06</t>
  </si>
  <si>
    <t>C5+</t>
  </si>
  <si>
    <t xml:space="preserve">TORRE DE ILUMINÇÃO </t>
  </si>
  <si>
    <t>TR03</t>
  </si>
  <si>
    <t>UNIDADE 54</t>
  </si>
  <si>
    <t>TR04</t>
  </si>
  <si>
    <t>TR05</t>
  </si>
  <si>
    <t>TR06</t>
  </si>
  <si>
    <t xml:space="preserve">CONTEINER FERRAMENTARIA </t>
  </si>
  <si>
    <t xml:space="preserve">FERRAMENTARIA </t>
  </si>
  <si>
    <t xml:space="preserve">CONTEINER UFV </t>
  </si>
  <si>
    <t>AR CONCIONADO FERRAMENTARIA</t>
  </si>
  <si>
    <t>AR CONCIONADO UFV</t>
  </si>
  <si>
    <t>SOMATÓRIA</t>
  </si>
  <si>
    <t xml:space="preserve">COMPRESSOR 750 PCM </t>
  </si>
  <si>
    <t>1.5.1.3</t>
  </si>
  <si>
    <t>1.5.1.2</t>
  </si>
  <si>
    <t>1.5.2.1</t>
  </si>
  <si>
    <t>1.5.2.4</t>
  </si>
  <si>
    <t>1.5.2.6</t>
  </si>
  <si>
    <t>1.5.2.18</t>
  </si>
  <si>
    <t>1.5.2.19</t>
  </si>
  <si>
    <t>1.5.2.3</t>
  </si>
  <si>
    <t>1.5.2.7</t>
  </si>
  <si>
    <t>1.5.2.27</t>
  </si>
  <si>
    <t>1.5.2.23</t>
  </si>
  <si>
    <t>1.5.2.2</t>
  </si>
  <si>
    <t>1.5.2.11</t>
  </si>
  <si>
    <t>1.5.2.9</t>
  </si>
  <si>
    <t>1.5.2.10</t>
  </si>
  <si>
    <t>1.5.2.16</t>
  </si>
  <si>
    <t>Projetos</t>
  </si>
  <si>
    <t>Topografia</t>
  </si>
  <si>
    <t>TOTAL ROTINAS</t>
  </si>
  <si>
    <t>TOTAL PROJETOS  E TOPOGRAFIA</t>
  </si>
  <si>
    <t>TOTAL GERAL SERVIÇOS + ROTINAS + PROJETOS + TOPOGRAFIA</t>
  </si>
  <si>
    <t xml:space="preserve">  TRECHO 08 - 49,00m REG-0031-001-1 - In-loco</t>
  </si>
  <si>
    <t>97.77%</t>
  </si>
  <si>
    <t>1427.5h</t>
  </si>
  <si>
    <t>31-Jul-25 08:00 AM A</t>
  </si>
  <si>
    <t>Calendario C3 SEG A SEX 7,50</t>
  </si>
  <si>
    <t>99.6%</t>
  </si>
  <si>
    <t>680.0h</t>
  </si>
  <si>
    <t>23-Out-25 09:00 AM A</t>
  </si>
  <si>
    <t>715.0h</t>
  </si>
  <si>
    <t>16-Out-25 09:30 AM A</t>
  </si>
  <si>
    <t xml:space="preserve">    Desmontagem Estrutura City Gate</t>
  </si>
  <si>
    <t>% PREV</t>
  </si>
  <si>
    <t>% REAL</t>
  </si>
  <si>
    <t xml:space="preserve">  CAIXA - 899</t>
  </si>
  <si>
    <t>92.09%</t>
  </si>
  <si>
    <t>94.99%</t>
  </si>
  <si>
    <t>530.4h</t>
  </si>
  <si>
    <t>21-Jan-26 08:15 AM A</t>
  </si>
  <si>
    <t xml:space="preserve">    Bota Fora</t>
  </si>
  <si>
    <t>21-Abr-26 02:06 PM A</t>
  </si>
  <si>
    <t xml:space="preserve">    Tubo Ferro Fundido e Tampa Kurumin</t>
  </si>
  <si>
    <t xml:space="preserve">  ENRONCAMENTO COM GABIÃO TIPO COLCHÃO</t>
  </si>
  <si>
    <t>19.08%</t>
  </si>
  <si>
    <t>4.44%</t>
  </si>
  <si>
    <t>569.0h</t>
  </si>
  <si>
    <t>17-Mar-26 08:00 AM A</t>
  </si>
  <si>
    <t xml:space="preserve">    Regularização de solo</t>
  </si>
  <si>
    <t>71.2h</t>
  </si>
  <si>
    <t xml:space="preserve">    Reaterro</t>
  </si>
  <si>
    <t xml:space="preserve">  CAIXA - 876</t>
  </si>
  <si>
    <t>38.1%</t>
  </si>
  <si>
    <t>39.45%</t>
  </si>
  <si>
    <t>585.2h</t>
  </si>
  <si>
    <t>02-Mar-26 10:30 AM A</t>
  </si>
  <si>
    <t>6.19%</t>
  </si>
  <si>
    <t>23-Abr-26 09:04 AM A</t>
  </si>
  <si>
    <t xml:space="preserve">    Impermeabilização e Juntas</t>
  </si>
  <si>
    <t>35.3h</t>
  </si>
  <si>
    <t xml:space="preserve">  Aterro Geral dos Trechos</t>
  </si>
  <si>
    <t>265.0h</t>
  </si>
  <si>
    <t>PREMISSAS CONSIDERADAS - MAIO 2026</t>
  </si>
  <si>
    <t>A distribuição de quantitativos na linha do tempo foi feita com base nos prazos previstos no cronograma da obra postado na base do Primavera</t>
  </si>
  <si>
    <t>SS-41/2026</t>
  </si>
  <si>
    <t>IN-5250-24-092 - PT-200 - Civil e Fundações</t>
  </si>
  <si>
    <t>Em replanejamento - Revisão de projetos</t>
  </si>
  <si>
    <t>As SS's em revisão orçamentária e de cronograma não foram consideradas;</t>
  </si>
  <si>
    <t>As SS's em fase de planejamento no SAMC na data de fechamento 01/05 não foram consideradas</t>
  </si>
  <si>
    <t>Foram consideradas, porém na data do fechamento foi enviadas uma revisão dos projetos via SAMC</t>
  </si>
  <si>
    <t>Civil</t>
  </si>
  <si>
    <t>Mecânica</t>
  </si>
  <si>
    <t>Elétrica</t>
  </si>
  <si>
    <t xml:space="preserve">Gestão </t>
  </si>
  <si>
    <t>Equipamentos</t>
  </si>
  <si>
    <t>Projestos</t>
  </si>
  <si>
    <t>Data de embarque prev</t>
  </si>
  <si>
    <t>PMBC - REATIVAÇÃO DE BANHEIRO SANITÁRIO - 6° ANDAR REATORES 52-R-01 ABCD - ELABORAÇÃO DE PROJETOS</t>
  </si>
  <si>
    <t>SS-191/2026</t>
  </si>
  <si>
    <t>Não foram consideradas retenções ou devoluções por data book</t>
  </si>
  <si>
    <t>SS-195/2026</t>
  </si>
  <si>
    <t>PMBC - 27-TQ-01 E - ELABORAÇÃO PROJETOS LGE</t>
  </si>
  <si>
    <t>REFORMA PRÉDIO DO IE - CILVIL E ARQUITETURA</t>
  </si>
  <si>
    <t>SS-185/2026</t>
  </si>
  <si>
    <t>1.1.5.4</t>
  </si>
  <si>
    <t>Revestimento litocerâmico, inclusive rejuntamento e pintura hidrofugante</t>
  </si>
  <si>
    <t>1.1.5.8</t>
  </si>
  <si>
    <t>Piso cerâmico, PEI V, antiderrapante incluindo rejuntamento e rodapé</t>
  </si>
  <si>
    <t>1.1.5.10</t>
  </si>
  <si>
    <t>Piso vinílico</t>
  </si>
  <si>
    <t>1.1.8.1</t>
  </si>
  <si>
    <t>Tubo de PVC soldável, inclusive conexões e fixações, de 25mm a 32mm (água)</t>
  </si>
  <si>
    <t>1.1.8.2</t>
  </si>
  <si>
    <t>Tubo de PVC, soldável inclusive conexões e fixações, de 40mm a 50mm (água)</t>
  </si>
  <si>
    <t>1.1.8.7</t>
  </si>
  <si>
    <t>Registro gaveta ou pressão, bruto, acima de 1 1/2” até 3”, inclusive conexões</t>
  </si>
  <si>
    <t>1.1.8.9</t>
  </si>
  <si>
    <t>Caixa de inspeção ou passagem em PVC</t>
  </si>
  <si>
    <t>1.1.8.10</t>
  </si>
  <si>
    <t>Caixa de gordura em PVC</t>
  </si>
  <si>
    <t>1.1.9.3</t>
  </si>
  <si>
    <t>Cobertura com telha de alumínio, perfil trapezoidal ou ondulado, e=0,6 mm</t>
  </si>
  <si>
    <t>1.1.14.7</t>
  </si>
  <si>
    <t>Rede de dutos de ventilação e exaustão</t>
  </si>
  <si>
    <t>SS-42/2026</t>
  </si>
  <si>
    <t>IN-5250-24-092 - PT-200 - Civil e Arquitetura</t>
  </si>
  <si>
    <t>SS-145/2025</t>
  </si>
  <si>
    <t>IN - 5250-24-074 - Adequações para Recebimento de C5+ - Civil</t>
  </si>
  <si>
    <t>SS-146/2025</t>
  </si>
  <si>
    <t>IN - 5250-24-074 - Adequações para Recebimento de C5+ - Mecânica</t>
  </si>
  <si>
    <t>SS-147/2025</t>
  </si>
  <si>
    <t>IN - 5250-24-074 - Adequações para Recebimento de C5+ - Elétrica</t>
  </si>
  <si>
    <t xml:space="preserve">      Acesso TQ-116-C</t>
  </si>
  <si>
    <t>EQUIPAMENTOS 14 MEDIÇÃO 26/04/2026 Á 25/05/2026</t>
  </si>
  <si>
    <t>Valor do Item</t>
  </si>
  <si>
    <t>Valor Previsto</t>
  </si>
  <si>
    <t xml:space="preserve">Domingo 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</si>
  <si>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</si>
  <si>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</si>
  <si>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</si>
  <si>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</si>
  <si>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</si>
  <si>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</si>
  <si>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</si>
  <si>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PHASEOUT</t>
  </si>
  <si>
    <t>DEMANDAS SPOT</t>
  </si>
  <si>
    <t>UNIDADE 513</t>
  </si>
  <si>
    <t>UNIDADE 121 CIVIL</t>
  </si>
  <si>
    <t>ES03</t>
  </si>
  <si>
    <t>RT06</t>
  </si>
  <si>
    <t>DEMANDA COMPLEMENTAR</t>
  </si>
  <si>
    <t>LABORATÓRIO</t>
  </si>
  <si>
    <t xml:space="preserve">COQUE </t>
  </si>
  <si>
    <t>UNIDADE 43</t>
  </si>
  <si>
    <t>UNIDADE 39</t>
  </si>
  <si>
    <t>GPI</t>
  </si>
  <si>
    <t xml:space="preserve">ASFALTO </t>
  </si>
  <si>
    <t>VC02</t>
  </si>
  <si>
    <t>PT 200</t>
  </si>
  <si>
    <t>UNIDADE 47</t>
  </si>
  <si>
    <t>AV B</t>
  </si>
  <si>
    <t>GR10</t>
  </si>
  <si>
    <t>AREA DE JATO</t>
  </si>
  <si>
    <t xml:space="preserve">SISTEMA DE FORNECIMENTO DE AR RESPITAVEL </t>
  </si>
  <si>
    <t>TR09</t>
  </si>
  <si>
    <t>TR10</t>
  </si>
  <si>
    <t>TR11</t>
  </si>
  <si>
    <t>REVENDA</t>
  </si>
  <si>
    <t>TOTAL GERAL</t>
  </si>
  <si>
    <t>Verificar executados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</si>
</sst>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_-&quot;R$&quot;* #,##0.00_-;\-&quot;R$&quot;* #,##0.00_-;_-&quot;R$&quot;* &quot;-&quot;??_-;_-@_-"/>
    <numFmt numFmtId="167" formatCode="#,##0.00_ ;\-#,##0.00\ "/>
    <numFmt numFmtId="168" formatCode="d/m;@"/>
    <numFmt numFmtId="169" formatCode="&quot;R$&quot;\ #,##0"/>
    <numFmt numFmtId="170" formatCode="dd/mm/yy;@"/>
    <numFmt numFmtId="171" formatCode="_(&quot;R$&quot;* #,##0.00_);_(&quot;R$&quot;* \(#,##0.00\);_(&quot;R$&quot;* &quot;-&quot;??_);_(@_)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</font>
    <font>
      <sz val="11"/>
      <color indexed="9"/>
      <name val="Aptos Narrow"/>
      <family val="2"/>
    </font>
    <font>
      <sz val="10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12"/>
      <name val="Aptos Narrow"/>
      <family val="2"/>
    </font>
    <font>
      <b/>
      <sz val="11"/>
      <name val="Aptos Narrow"/>
      <family val="2"/>
    </font>
    <font>
      <b/>
      <sz val="11"/>
      <color indexed="9"/>
      <name val="Aptos Narrow"/>
      <family val="2"/>
    </font>
    <font>
      <b/>
      <sz val="10"/>
      <name val="Aptos Narrow"/>
      <family val="2"/>
    </font>
    <font>
      <sz val="12"/>
      <color rgb="FF000000"/>
      <name val="Aptos Narrow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ptos Narrow"/>
      <family val="2"/>
    </font>
    <font>
      <sz val="10"/>
      <name val="Aptos Narrow"/>
      <family val="2"/>
      <scheme val="minor"/>
    </font>
    <font>
      <b/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rial"/>
      <family val="2"/>
    </font>
    <font>
      <b/>
      <sz val="14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2"/>
      <color rgb="FFFFFFFF"/>
      <name val="Aptos Narrow"/>
      <family val="2"/>
      <charset val="1"/>
      <scheme val="minor"/>
    </font>
    <font>
      <sz val="9"/>
      <color rgb="FFFFFFFF"/>
      <name val="Aptos Narrow"/>
      <family val="2"/>
      <charset val="1"/>
      <scheme val="minor"/>
    </font>
    <font>
      <sz val="11"/>
      <name val="Aptos Narrow"/>
      <family val="2"/>
      <charset val="1"/>
      <scheme val="minor"/>
    </font>
    <font>
      <sz val="12"/>
      <name val="Aptos Narrow"/>
      <family val="2"/>
      <charset val="1"/>
      <scheme val="minor"/>
    </font>
    <font>
      <i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FF0000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2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rgb="FF002060"/>
      </patternFill>
    </fill>
    <fill>
      <patternFill patternType="solid">
        <fgColor theme="5" tint="0.39997558519241921"/>
        <bgColor rgb="FF002060"/>
      </patternFill>
    </fill>
    <fill>
      <patternFill patternType="solid">
        <fgColor rgb="FF0E2841"/>
        <bgColor rgb="FF00206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/>
      <top style="thin">
        <color theme="3" tint="0.499984740745262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ck">
        <color rgb="FFFF0000"/>
      </top>
      <bottom style="thin">
        <color theme="3" tint="0.499984740745262"/>
      </bottom>
      <diagonal/>
    </border>
    <border>
      <left/>
      <right/>
      <top style="thick">
        <color rgb="FFFF0000"/>
      </top>
      <bottom style="thin">
        <color theme="4"/>
      </bottom>
      <diagonal/>
    </border>
    <border>
      <left/>
      <right/>
      <top style="double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456">
    <xf numFmtId="0" fontId="0" fillId="0" borderId="0" xfId="0"/>
    <xf numFmtId="0" fontId="3" fillId="0" borderId="0" xfId="3"/>
    <xf numFmtId="0" fontId="3" fillId="0" borderId="0" xfId="3" applyAlignment="1">
      <alignment vertical="center"/>
    </xf>
    <xf numFmtId="0" fontId="6" fillId="0" borderId="0" xfId="3" applyFont="1" applyAlignment="1">
      <alignment vertical="center"/>
    </xf>
    <xf numFmtId="0" fontId="6" fillId="0" borderId="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44" fontId="6" fillId="0" borderId="4" xfId="7" applyFont="1" applyBorder="1" applyAlignment="1" applyProtection="1">
      <alignment vertical="center"/>
    </xf>
    <xf numFmtId="164" fontId="6" fillId="0" borderId="2" xfId="8" applyFont="1" applyBorder="1" applyAlignment="1" applyProtection="1">
      <alignment horizontal="right"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vertical="center"/>
    </xf>
    <xf numFmtId="0" fontId="12" fillId="0" borderId="0" xfId="3" applyFont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8" fillId="0" borderId="1" xfId="12" applyFont="1" applyBorder="1" applyAlignment="1">
      <alignment horizontal="center" vertical="center" wrapText="1"/>
    </xf>
    <xf numFmtId="4" fontId="14" fillId="10" borderId="1" xfId="10" applyNumberFormat="1" applyFont="1" applyFill="1" applyBorder="1" applyAlignment="1">
      <alignment horizontal="center" vertical="center"/>
    </xf>
    <xf numFmtId="44" fontId="14" fillId="0" borderId="1" xfId="7" applyFont="1" applyFill="1" applyBorder="1" applyAlignment="1" applyProtection="1">
      <alignment horizontal="center" vertical="center"/>
    </xf>
    <xf numFmtId="44" fontId="14" fillId="9" borderId="1" xfId="7" applyFont="1" applyFill="1" applyBorder="1" applyAlignment="1" applyProtection="1">
      <alignment horizontal="right" vertical="center"/>
    </xf>
    <xf numFmtId="164" fontId="14" fillId="0" borderId="1" xfId="8" applyFont="1" applyFill="1" applyBorder="1" applyAlignment="1" applyProtection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44" fontId="6" fillId="0" borderId="1" xfId="7" applyFont="1" applyBorder="1" applyAlignment="1" applyProtection="1">
      <alignment vertical="center"/>
    </xf>
    <xf numFmtId="164" fontId="6" fillId="0" borderId="15" xfId="8" applyFont="1" applyBorder="1" applyAlignment="1" applyProtection="1">
      <alignment horizontal="right" vertical="center"/>
    </xf>
    <xf numFmtId="44" fontId="14" fillId="0" borderId="1" xfId="1" applyFont="1" applyFill="1" applyBorder="1" applyAlignment="1" applyProtection="1">
      <alignment horizontal="center" vertical="center"/>
    </xf>
    <xf numFmtId="0" fontId="3" fillId="4" borderId="0" xfId="3" applyFill="1" applyAlignment="1">
      <alignment vertical="center"/>
    </xf>
    <xf numFmtId="0" fontId="3" fillId="4" borderId="0" xfId="3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17" fontId="4" fillId="3" borderId="0" xfId="3" applyNumberFormat="1" applyFont="1" applyFill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4" fillId="5" borderId="0" xfId="3" applyFont="1" applyFill="1" applyAlignment="1">
      <alignment vertical="center"/>
    </xf>
    <xf numFmtId="17" fontId="4" fillId="5" borderId="0" xfId="3" applyNumberFormat="1" applyFont="1" applyFill="1" applyAlignment="1">
      <alignment horizontal="center" vertical="center"/>
    </xf>
    <xf numFmtId="0" fontId="16" fillId="4" borderId="16" xfId="3" applyFont="1" applyFill="1" applyBorder="1" applyAlignment="1">
      <alignment vertical="center"/>
    </xf>
    <xf numFmtId="0" fontId="16" fillId="4" borderId="16" xfId="3" applyFont="1" applyFill="1" applyBorder="1" applyAlignment="1">
      <alignment horizontal="center" vertical="center"/>
    </xf>
    <xf numFmtId="4" fontId="16" fillId="4" borderId="16" xfId="3" applyNumberFormat="1" applyFont="1" applyFill="1" applyBorder="1" applyAlignment="1">
      <alignment horizontal="center" vertical="center"/>
    </xf>
    <xf numFmtId="4" fontId="16" fillId="6" borderId="16" xfId="3" applyNumberFormat="1" applyFont="1" applyFill="1" applyBorder="1" applyAlignment="1">
      <alignment horizontal="center" vertical="center"/>
    </xf>
    <xf numFmtId="0" fontId="17" fillId="4" borderId="17" xfId="3" applyFont="1" applyFill="1" applyBorder="1" applyAlignment="1">
      <alignment horizontal="left" vertical="center"/>
    </xf>
    <xf numFmtId="0" fontId="17" fillId="4" borderId="17" xfId="3" applyFont="1" applyFill="1" applyBorder="1" applyAlignment="1">
      <alignment horizontal="center" vertical="center"/>
    </xf>
    <xf numFmtId="22" fontId="3" fillId="6" borderId="17" xfId="3" applyNumberFormat="1" applyFill="1" applyBorder="1" applyAlignment="1">
      <alignment horizontal="center" vertical="center"/>
    </xf>
    <xf numFmtId="4" fontId="3" fillId="4" borderId="17" xfId="3" applyNumberFormat="1" applyFill="1" applyBorder="1" applyAlignment="1">
      <alignment horizontal="center" vertical="center"/>
    </xf>
    <xf numFmtId="0" fontId="3" fillId="4" borderId="17" xfId="3" applyFill="1" applyBorder="1" applyAlignment="1">
      <alignment horizontal="center" vertical="center"/>
    </xf>
    <xf numFmtId="0" fontId="3" fillId="4" borderId="16" xfId="3" applyFill="1" applyBorder="1" applyAlignment="1">
      <alignment vertical="center"/>
    </xf>
    <xf numFmtId="4" fontId="3" fillId="4" borderId="16" xfId="3" applyNumberFormat="1" applyFill="1" applyBorder="1" applyAlignment="1">
      <alignment horizontal="center" vertical="center"/>
    </xf>
    <xf numFmtId="0" fontId="3" fillId="4" borderId="17" xfId="3" applyFill="1" applyBorder="1" applyAlignment="1">
      <alignment horizontal="left" vertical="center"/>
    </xf>
    <xf numFmtId="0" fontId="16" fillId="4" borderId="17" xfId="3" applyFont="1" applyFill="1" applyBorder="1" applyAlignment="1">
      <alignment horizontal="center" vertical="center"/>
    </xf>
    <xf numFmtId="22" fontId="3" fillId="4" borderId="17" xfId="3" applyNumberFormat="1" applyFill="1" applyBorder="1" applyAlignment="1">
      <alignment horizontal="center" vertical="center"/>
    </xf>
    <xf numFmtId="4" fontId="18" fillId="4" borderId="16" xfId="3" applyNumberFormat="1" applyFont="1" applyFill="1" applyBorder="1" applyAlignment="1">
      <alignment horizontal="center" vertical="center"/>
    </xf>
    <xf numFmtId="4" fontId="18" fillId="6" borderId="16" xfId="3" applyNumberFormat="1" applyFont="1" applyFill="1" applyBorder="1" applyAlignment="1">
      <alignment horizontal="center" vertical="center"/>
    </xf>
    <xf numFmtId="4" fontId="4" fillId="4" borderId="16" xfId="3" applyNumberFormat="1" applyFont="1" applyFill="1" applyBorder="1" applyAlignment="1">
      <alignment horizontal="center" vertical="center"/>
    </xf>
    <xf numFmtId="0" fontId="19" fillId="4" borderId="0" xfId="3" applyFont="1" applyFill="1" applyAlignment="1">
      <alignment vertical="center"/>
    </xf>
    <xf numFmtId="0" fontId="19" fillId="4" borderId="0" xfId="3" applyFont="1" applyFill="1" applyAlignment="1">
      <alignment horizontal="center" vertical="center"/>
    </xf>
    <xf numFmtId="0" fontId="3" fillId="0" borderId="0" xfId="3" applyAlignment="1">
      <alignment horizontal="center" vertical="center"/>
    </xf>
    <xf numFmtId="0" fontId="3" fillId="4" borderId="0" xfId="3" applyFill="1" applyAlignment="1">
      <alignment horizontal="left" vertical="center"/>
    </xf>
    <xf numFmtId="4" fontId="3" fillId="4" borderId="0" xfId="3" applyNumberFormat="1" applyFill="1" applyAlignment="1">
      <alignment horizontal="center" vertical="center"/>
    </xf>
    <xf numFmtId="4" fontId="16" fillId="4" borderId="0" xfId="3" applyNumberFormat="1" applyFont="1" applyFill="1" applyAlignment="1">
      <alignment horizontal="center" vertical="center"/>
    </xf>
    <xf numFmtId="0" fontId="16" fillId="4" borderId="0" xfId="3" applyFont="1" applyFill="1" applyAlignment="1">
      <alignment horizontal="center" vertical="center"/>
    </xf>
    <xf numFmtId="22" fontId="3" fillId="4" borderId="0" xfId="3" applyNumberFormat="1" applyFill="1" applyAlignment="1">
      <alignment horizontal="center" vertical="center"/>
    </xf>
    <xf numFmtId="22" fontId="3" fillId="6" borderId="0" xfId="3" applyNumberFormat="1" applyFill="1" applyAlignment="1">
      <alignment horizontal="center" vertical="center"/>
    </xf>
    <xf numFmtId="4" fontId="18" fillId="6" borderId="0" xfId="3" applyNumberFormat="1" applyFont="1" applyFill="1" applyAlignment="1">
      <alignment horizontal="center" vertical="center"/>
    </xf>
    <xf numFmtId="0" fontId="3" fillId="3" borderId="0" xfId="3" applyFill="1" applyAlignment="1">
      <alignment vertical="center"/>
    </xf>
    <xf numFmtId="0" fontId="3" fillId="3" borderId="0" xfId="3" applyFill="1" applyAlignment="1">
      <alignment horizontal="center" vertical="center"/>
    </xf>
    <xf numFmtId="44" fontId="12" fillId="8" borderId="1" xfId="7" applyFont="1" applyFill="1" applyBorder="1" applyAlignment="1" applyProtection="1">
      <alignment horizontal="center" vertical="center" wrapText="1"/>
    </xf>
    <xf numFmtId="0" fontId="12" fillId="8" borderId="1" xfId="10" applyFont="1" applyFill="1" applyBorder="1" applyAlignment="1">
      <alignment horizontal="center" vertical="center"/>
    </xf>
    <xf numFmtId="167" fontId="14" fillId="0" borderId="1" xfId="1" applyNumberFormat="1" applyFont="1" applyFill="1" applyBorder="1" applyAlignment="1" applyProtection="1">
      <alignment horizontal="center" vertical="center"/>
    </xf>
    <xf numFmtId="0" fontId="6" fillId="8" borderId="8" xfId="3" applyFont="1" applyFill="1" applyBorder="1" applyAlignment="1">
      <alignment vertical="center"/>
    </xf>
    <xf numFmtId="0" fontId="6" fillId="8" borderId="12" xfId="3" applyFont="1" applyFill="1" applyBorder="1" applyAlignment="1">
      <alignment vertical="center"/>
    </xf>
    <xf numFmtId="0" fontId="10" fillId="8" borderId="4" xfId="3" applyFont="1" applyFill="1" applyBorder="1" applyAlignment="1" applyProtection="1">
      <alignment vertical="center" wrapText="1"/>
      <protection locked="0"/>
    </xf>
    <xf numFmtId="0" fontId="10" fillId="8" borderId="2" xfId="3" applyFont="1" applyFill="1" applyBorder="1" applyAlignment="1" applyProtection="1">
      <alignment vertical="center" wrapText="1"/>
      <protection locked="0"/>
    </xf>
    <xf numFmtId="0" fontId="10" fillId="8" borderId="9" xfId="3" applyFont="1" applyFill="1" applyBorder="1" applyAlignment="1" applyProtection="1">
      <alignment vertical="center" wrapText="1"/>
      <protection locked="0"/>
    </xf>
    <xf numFmtId="0" fontId="8" fillId="0" borderId="5" xfId="12" applyFont="1" applyBorder="1" applyAlignment="1">
      <alignment horizontal="center" vertical="center" wrapText="1"/>
    </xf>
    <xf numFmtId="4" fontId="14" fillId="10" borderId="5" xfId="10" applyNumberFormat="1" applyFont="1" applyFill="1" applyBorder="1" applyAlignment="1">
      <alignment horizontal="center" vertical="center"/>
    </xf>
    <xf numFmtId="44" fontId="14" fillId="0" borderId="5" xfId="7" applyFont="1" applyFill="1" applyBorder="1" applyAlignment="1" applyProtection="1">
      <alignment horizontal="center" vertical="center"/>
    </xf>
    <xf numFmtId="44" fontId="14" fillId="9" borderId="5" xfId="7" applyFont="1" applyFill="1" applyBorder="1" applyAlignment="1" applyProtection="1">
      <alignment horizontal="right" vertical="center"/>
    </xf>
    <xf numFmtId="164" fontId="14" fillId="0" borderId="5" xfId="8" applyFont="1" applyFill="1" applyBorder="1" applyAlignment="1" applyProtection="1">
      <alignment horizontal="center" vertical="center"/>
    </xf>
    <xf numFmtId="44" fontId="14" fillId="0" borderId="5" xfId="1" applyFont="1" applyFill="1" applyBorder="1" applyAlignment="1" applyProtection="1">
      <alignment horizontal="center" vertical="center"/>
    </xf>
    <xf numFmtId="0" fontId="8" fillId="0" borderId="6" xfId="12" applyFont="1" applyBorder="1" applyAlignment="1">
      <alignment horizontal="center" vertical="center" wrapText="1"/>
    </xf>
    <xf numFmtId="165" fontId="14" fillId="10" borderId="6" xfId="10" applyNumberFormat="1" applyFont="1" applyFill="1" applyBorder="1" applyAlignment="1">
      <alignment horizontal="center" vertical="center"/>
    </xf>
    <xf numFmtId="44" fontId="14" fillId="0" borderId="6" xfId="7" applyFont="1" applyFill="1" applyBorder="1" applyAlignment="1" applyProtection="1">
      <alignment horizontal="center" vertical="center"/>
    </xf>
    <xf numFmtId="44" fontId="14" fillId="9" borderId="6" xfId="7" applyFont="1" applyFill="1" applyBorder="1" applyAlignment="1" applyProtection="1">
      <alignment horizontal="right" vertical="center"/>
    </xf>
    <xf numFmtId="164" fontId="14" fillId="0" borderId="6" xfId="8" applyFont="1" applyFill="1" applyBorder="1" applyAlignment="1" applyProtection="1">
      <alignment horizontal="center" vertical="center"/>
    </xf>
    <xf numFmtId="44" fontId="14" fillId="0" borderId="6" xfId="1" applyFont="1" applyFill="1" applyBorder="1" applyAlignment="1" applyProtection="1">
      <alignment horizontal="center" vertical="center"/>
    </xf>
    <xf numFmtId="167" fontId="14" fillId="0" borderId="6" xfId="1" applyNumberFormat="1" applyFont="1" applyFill="1" applyBorder="1" applyAlignment="1" applyProtection="1">
      <alignment horizontal="center" vertical="center"/>
    </xf>
    <xf numFmtId="0" fontId="12" fillId="8" borderId="11" xfId="10" applyFont="1" applyFill="1" applyBorder="1" applyAlignment="1">
      <alignment horizontal="center" vertical="center"/>
    </xf>
    <xf numFmtId="44" fontId="12" fillId="8" borderId="1" xfId="1" applyFont="1" applyFill="1" applyBorder="1" applyAlignment="1" applyProtection="1">
      <alignment horizontal="center" vertical="center" wrapText="1"/>
    </xf>
    <xf numFmtId="4" fontId="14" fillId="10" borderId="6" xfId="10" applyNumberFormat="1" applyFont="1" applyFill="1" applyBorder="1" applyAlignment="1">
      <alignment horizontal="center" vertical="center"/>
    </xf>
    <xf numFmtId="17" fontId="11" fillId="8" borderId="3" xfId="9" applyNumberFormat="1" applyFont="1" applyFill="1" applyBorder="1" applyAlignment="1">
      <alignment horizontal="center" vertical="center" textRotation="90"/>
    </xf>
    <xf numFmtId="17" fontId="11" fillId="8" borderId="10" xfId="9" applyNumberFormat="1" applyFont="1" applyFill="1" applyBorder="1" applyAlignment="1">
      <alignment horizontal="center" vertical="center" textRotation="90"/>
    </xf>
    <xf numFmtId="17" fontId="11" fillId="8" borderId="11" xfId="9" applyNumberFormat="1" applyFont="1" applyFill="1" applyBorder="1" applyAlignment="1">
      <alignment horizontal="center" vertical="center" textRotation="90"/>
    </xf>
    <xf numFmtId="44" fontId="11" fillId="8" borderId="1" xfId="9" applyNumberFormat="1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left" vertical="center"/>
    </xf>
    <xf numFmtId="0" fontId="4" fillId="0" borderId="17" xfId="3" applyFont="1" applyBorder="1" applyAlignment="1">
      <alignment horizontal="center" vertical="center"/>
    </xf>
    <xf numFmtId="0" fontId="3" fillId="0" borderId="17" xfId="3" applyBorder="1" applyAlignment="1">
      <alignment horizontal="center" vertical="center"/>
    </xf>
    <xf numFmtId="22" fontId="4" fillId="0" borderId="17" xfId="3" applyNumberFormat="1" applyFont="1" applyBorder="1" applyAlignment="1">
      <alignment horizontal="center" vertical="center"/>
    </xf>
    <xf numFmtId="22" fontId="3" fillId="0" borderId="17" xfId="3" applyNumberFormat="1" applyBorder="1" applyAlignment="1">
      <alignment horizontal="center" vertical="center"/>
    </xf>
    <xf numFmtId="9" fontId="3" fillId="0" borderId="0" xfId="3" applyNumberFormat="1" applyAlignment="1">
      <alignment vertical="center"/>
    </xf>
    <xf numFmtId="22" fontId="3" fillId="0" borderId="0" xfId="3" applyNumberFormat="1" applyAlignment="1">
      <alignment vertical="center"/>
    </xf>
    <xf numFmtId="9" fontId="3" fillId="0" borderId="0" xfId="3" applyNumberFormat="1" applyAlignment="1">
      <alignment horizontal="center" vertical="center"/>
    </xf>
    <xf numFmtId="22" fontId="3" fillId="0" borderId="0" xfId="3" applyNumberFormat="1" applyAlignment="1">
      <alignment horizontal="center" vertical="center"/>
    </xf>
    <xf numFmtId="0" fontId="3" fillId="0" borderId="0" xfId="3" applyAlignment="1">
      <alignment horizontal="left" vertical="center"/>
    </xf>
    <xf numFmtId="0" fontId="4" fillId="7" borderId="17" xfId="3" applyFont="1" applyFill="1" applyBorder="1" applyAlignment="1">
      <alignment horizontal="left" vertical="center"/>
    </xf>
    <xf numFmtId="0" fontId="4" fillId="7" borderId="17" xfId="3" applyFont="1" applyFill="1" applyBorder="1" applyAlignment="1">
      <alignment horizontal="center" vertical="center"/>
    </xf>
    <xf numFmtId="22" fontId="4" fillId="7" borderId="17" xfId="3" applyNumberFormat="1" applyFont="1" applyFill="1" applyBorder="1" applyAlignment="1">
      <alignment horizontal="center" vertical="center"/>
    </xf>
    <xf numFmtId="10" fontId="16" fillId="6" borderId="16" xfId="2" applyNumberFormat="1" applyFont="1" applyFill="1" applyBorder="1" applyAlignment="1">
      <alignment horizontal="center" vertical="center"/>
    </xf>
    <xf numFmtId="22" fontId="4" fillId="4" borderId="17" xfId="3" applyNumberFormat="1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22" fontId="3" fillId="0" borderId="0" xfId="3" applyNumberFormat="1" applyAlignment="1">
      <alignment horizontal="left" vertical="center"/>
    </xf>
    <xf numFmtId="167" fontId="14" fillId="0" borderId="8" xfId="1" applyNumberFormat="1" applyFont="1" applyFill="1" applyBorder="1" applyAlignment="1" applyProtection="1">
      <alignment horizontal="center" vertical="center"/>
    </xf>
    <xf numFmtId="22" fontId="4" fillId="4" borderId="17" xfId="3" applyNumberFormat="1" applyFont="1" applyFill="1" applyBorder="1" applyAlignment="1">
      <alignment vertical="center"/>
    </xf>
    <xf numFmtId="22" fontId="3" fillId="4" borderId="17" xfId="3" applyNumberFormat="1" applyFill="1" applyBorder="1" applyAlignment="1">
      <alignment vertical="center"/>
    </xf>
    <xf numFmtId="0" fontId="3" fillId="4" borderId="17" xfId="3" applyFill="1" applyBorder="1" applyAlignment="1">
      <alignment horizontal="left" vertical="center" indent="1"/>
    </xf>
    <xf numFmtId="0" fontId="3" fillId="4" borderId="17" xfId="3" applyFill="1" applyBorder="1" applyAlignment="1">
      <alignment horizontal="left" vertical="center" indent="2"/>
    </xf>
    <xf numFmtId="4" fontId="3" fillId="0" borderId="17" xfId="3" applyNumberFormat="1" applyBorder="1" applyAlignment="1">
      <alignment horizontal="center" vertical="center"/>
    </xf>
    <xf numFmtId="0" fontId="18" fillId="4" borderId="17" xfId="3" applyFont="1" applyFill="1" applyBorder="1" applyAlignment="1">
      <alignment horizontal="center" vertical="center"/>
    </xf>
    <xf numFmtId="0" fontId="16" fillId="4" borderId="17" xfId="3" applyFont="1" applyFill="1" applyBorder="1" applyAlignment="1">
      <alignment horizontal="left" vertical="center" indent="2"/>
    </xf>
    <xf numFmtId="22" fontId="3" fillId="4" borderId="17" xfId="3" applyNumberFormat="1" applyFill="1" applyBorder="1" applyAlignment="1">
      <alignment horizontal="left" vertical="center" indent="2"/>
    </xf>
    <xf numFmtId="22" fontId="3" fillId="0" borderId="17" xfId="3" applyNumberFormat="1" applyBorder="1" applyAlignment="1">
      <alignment vertical="center"/>
    </xf>
    <xf numFmtId="0" fontId="4" fillId="4" borderId="17" xfId="3" applyFont="1" applyFill="1" applyBorder="1" applyAlignment="1">
      <alignment horizontal="left" vertical="center" indent="1"/>
    </xf>
    <xf numFmtId="0" fontId="4" fillId="4" borderId="0" xfId="3" applyFont="1" applyFill="1" applyAlignment="1">
      <alignment vertical="center"/>
    </xf>
    <xf numFmtId="2" fontId="4" fillId="7" borderId="17" xfId="3" applyNumberFormat="1" applyFont="1" applyFill="1" applyBorder="1" applyAlignment="1">
      <alignment horizontal="center" vertical="center"/>
    </xf>
    <xf numFmtId="2" fontId="4" fillId="5" borderId="0" xfId="3" applyNumberFormat="1" applyFont="1" applyFill="1" applyAlignment="1">
      <alignment horizontal="center" vertical="center"/>
    </xf>
    <xf numFmtId="10" fontId="16" fillId="6" borderId="16" xfId="3" applyNumberFormat="1" applyFont="1" applyFill="1" applyBorder="1" applyAlignment="1">
      <alignment horizontal="center" vertical="center"/>
    </xf>
    <xf numFmtId="0" fontId="3" fillId="0" borderId="17" xfId="3" applyBorder="1" applyAlignment="1">
      <alignment horizontal="left" vertical="center"/>
    </xf>
    <xf numFmtId="4" fontId="16" fillId="0" borderId="16" xfId="3" applyNumberFormat="1" applyFont="1" applyBorder="1" applyAlignment="1">
      <alignment horizontal="center" vertical="center"/>
    </xf>
    <xf numFmtId="0" fontId="3" fillId="12" borderId="17" xfId="3" applyFill="1" applyBorder="1" applyAlignment="1">
      <alignment horizontal="left" vertical="center"/>
    </xf>
    <xf numFmtId="4" fontId="16" fillId="12" borderId="16" xfId="3" applyNumberFormat="1" applyFont="1" applyFill="1" applyBorder="1" applyAlignment="1">
      <alignment horizontal="center" vertical="center"/>
    </xf>
    <xf numFmtId="0" fontId="3" fillId="4" borderId="23" xfId="3" applyFill="1" applyBorder="1" applyAlignment="1">
      <alignment horizontal="left" vertical="center"/>
    </xf>
    <xf numFmtId="4" fontId="16" fillId="4" borderId="24" xfId="3" applyNumberFormat="1" applyFont="1" applyFill="1" applyBorder="1" applyAlignment="1">
      <alignment horizontal="center" vertical="center"/>
    </xf>
    <xf numFmtId="4" fontId="16" fillId="6" borderId="24" xfId="3" applyNumberFormat="1" applyFont="1" applyFill="1" applyBorder="1" applyAlignment="1">
      <alignment horizontal="center" vertical="center"/>
    </xf>
    <xf numFmtId="0" fontId="4" fillId="4" borderId="23" xfId="3" applyFont="1" applyFill="1" applyBorder="1" applyAlignment="1">
      <alignment horizontal="left" vertical="center"/>
    </xf>
    <xf numFmtId="22" fontId="4" fillId="4" borderId="23" xfId="3" applyNumberFormat="1" applyFont="1" applyFill="1" applyBorder="1" applyAlignment="1">
      <alignment horizontal="center" vertical="center"/>
    </xf>
    <xf numFmtId="22" fontId="4" fillId="4" borderId="23" xfId="3" applyNumberFormat="1" applyFont="1" applyFill="1" applyBorder="1" applyAlignment="1">
      <alignment vertical="center"/>
    </xf>
    <xf numFmtId="22" fontId="4" fillId="0" borderId="23" xfId="3" applyNumberFormat="1" applyFont="1" applyBorder="1" applyAlignment="1">
      <alignment horizontal="center" vertical="center"/>
    </xf>
    <xf numFmtId="4" fontId="3" fillId="4" borderId="23" xfId="3" applyNumberFormat="1" applyFill="1" applyBorder="1" applyAlignment="1">
      <alignment horizontal="center" vertical="center"/>
    </xf>
    <xf numFmtId="0" fontId="3" fillId="4" borderId="25" xfId="3" applyFill="1" applyBorder="1" applyAlignment="1">
      <alignment horizontal="left" vertical="center"/>
    </xf>
    <xf numFmtId="4" fontId="16" fillId="4" borderId="26" xfId="3" applyNumberFormat="1" applyFont="1" applyFill="1" applyBorder="1" applyAlignment="1">
      <alignment horizontal="center" vertical="center"/>
    </xf>
    <xf numFmtId="4" fontId="16" fillId="6" borderId="26" xfId="3" applyNumberFormat="1" applyFont="1" applyFill="1" applyBorder="1" applyAlignment="1">
      <alignment horizontal="center" vertical="center"/>
    </xf>
    <xf numFmtId="0" fontId="3" fillId="4" borderId="22" xfId="3" applyFill="1" applyBorder="1" applyAlignment="1">
      <alignment vertical="center"/>
    </xf>
    <xf numFmtId="0" fontId="4" fillId="7" borderId="25" xfId="3" applyFont="1" applyFill="1" applyBorder="1" applyAlignment="1">
      <alignment horizontal="left" vertical="center"/>
    </xf>
    <xf numFmtId="2" fontId="4" fillId="7" borderId="25" xfId="3" applyNumberFormat="1" applyFont="1" applyFill="1" applyBorder="1" applyAlignment="1">
      <alignment horizontal="center" vertical="center"/>
    </xf>
    <xf numFmtId="22" fontId="4" fillId="7" borderId="25" xfId="3" applyNumberFormat="1" applyFont="1" applyFill="1" applyBorder="1" applyAlignment="1">
      <alignment horizontal="center" vertical="center"/>
    </xf>
    <xf numFmtId="4" fontId="3" fillId="4" borderId="25" xfId="3" applyNumberFormat="1" applyFill="1" applyBorder="1" applyAlignment="1">
      <alignment horizontal="center" vertical="center"/>
    </xf>
    <xf numFmtId="0" fontId="4" fillId="4" borderId="17" xfId="3" applyFont="1" applyFill="1" applyBorder="1" applyAlignment="1">
      <alignment vertical="center"/>
    </xf>
    <xf numFmtId="22" fontId="4" fillId="0" borderId="17" xfId="3" applyNumberFormat="1" applyFont="1" applyBorder="1" applyAlignment="1">
      <alignment vertical="center"/>
    </xf>
    <xf numFmtId="0" fontId="3" fillId="4" borderId="17" xfId="3" applyFill="1" applyBorder="1" applyAlignment="1">
      <alignment vertical="center"/>
    </xf>
    <xf numFmtId="4" fontId="17" fillId="4" borderId="16" xfId="3" applyNumberFormat="1" applyFont="1" applyFill="1" applyBorder="1" applyAlignment="1">
      <alignment horizontal="center" vertical="center"/>
    </xf>
    <xf numFmtId="2" fontId="16" fillId="4" borderId="16" xfId="3" applyNumberFormat="1" applyFont="1" applyFill="1" applyBorder="1" applyAlignment="1">
      <alignment horizontal="center" vertical="center"/>
    </xf>
    <xf numFmtId="0" fontId="3" fillId="4" borderId="16" xfId="3" applyFill="1" applyBorder="1" applyAlignment="1">
      <alignment horizontal="center" vertical="center"/>
    </xf>
    <xf numFmtId="4" fontId="4" fillId="5" borderId="0" xfId="3" applyNumberFormat="1" applyFont="1" applyFill="1" applyAlignment="1">
      <alignment horizontal="center" vertical="center"/>
    </xf>
    <xf numFmtId="4" fontId="3" fillId="0" borderId="0" xfId="3" applyNumberFormat="1" applyAlignment="1">
      <alignment horizontal="center" vertical="center"/>
    </xf>
    <xf numFmtId="10" fontId="3" fillId="4" borderId="16" xfId="2" applyNumberFormat="1" applyFont="1" applyFill="1" applyBorder="1" applyAlignment="1">
      <alignment horizontal="center" vertical="center"/>
    </xf>
    <xf numFmtId="0" fontId="3" fillId="4" borderId="17" xfId="3" applyFill="1" applyBorder="1" applyAlignment="1">
      <alignment horizontal="left" vertical="center" readingOrder="1"/>
    </xf>
    <xf numFmtId="0" fontId="3" fillId="4" borderId="17" xfId="3" applyFill="1" applyBorder="1" applyAlignment="1">
      <alignment horizontal="left" vertical="center" readingOrder="2"/>
    </xf>
    <xf numFmtId="0" fontId="4" fillId="7" borderId="17" xfId="3" applyFont="1" applyFill="1" applyBorder="1" applyAlignment="1">
      <alignment horizontal="left" vertical="center" readingOrder="1"/>
    </xf>
    <xf numFmtId="0" fontId="18" fillId="7" borderId="17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left" vertical="center" readingOrder="2"/>
    </xf>
    <xf numFmtId="0" fontId="20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0" fontId="21" fillId="0" borderId="0" xfId="3" applyFont="1" applyAlignment="1">
      <alignment vertical="center"/>
    </xf>
    <xf numFmtId="0" fontId="17" fillId="4" borderId="16" xfId="3" applyFont="1" applyFill="1" applyBorder="1" applyAlignment="1">
      <alignment vertical="center"/>
    </xf>
    <xf numFmtId="0" fontId="17" fillId="4" borderId="16" xfId="3" applyFont="1" applyFill="1" applyBorder="1" applyAlignment="1">
      <alignment horizontal="center" vertical="center"/>
    </xf>
    <xf numFmtId="4" fontId="17" fillId="6" borderId="16" xfId="3" applyNumberFormat="1" applyFont="1" applyFill="1" applyBorder="1" applyAlignment="1">
      <alignment horizontal="center" vertical="center"/>
    </xf>
    <xf numFmtId="0" fontId="17" fillId="4" borderId="0" xfId="3" applyFont="1" applyFill="1" applyAlignment="1">
      <alignment vertical="center"/>
    </xf>
    <xf numFmtId="0" fontId="17" fillId="4" borderId="17" xfId="3" applyFont="1" applyFill="1" applyBorder="1" applyAlignment="1">
      <alignment horizontal="left" vertical="center" readingOrder="1"/>
    </xf>
    <xf numFmtId="22" fontId="17" fillId="4" borderId="17" xfId="3" applyNumberFormat="1" applyFont="1" applyFill="1" applyBorder="1" applyAlignment="1">
      <alignment horizontal="center" vertical="center"/>
    </xf>
    <xf numFmtId="4" fontId="17" fillId="4" borderId="17" xfId="3" applyNumberFormat="1" applyFont="1" applyFill="1" applyBorder="1" applyAlignment="1">
      <alignment horizontal="center" vertical="center"/>
    </xf>
    <xf numFmtId="0" fontId="17" fillId="0" borderId="0" xfId="3" applyFont="1" applyAlignment="1">
      <alignment vertical="center"/>
    </xf>
    <xf numFmtId="0" fontId="4" fillId="5" borderId="0" xfId="3" applyFont="1" applyFill="1" applyAlignment="1">
      <alignment horizontal="center" vertical="center" wrapText="1"/>
    </xf>
    <xf numFmtId="0" fontId="4" fillId="7" borderId="17" xfId="3" applyFont="1" applyFill="1" applyBorder="1" applyAlignment="1">
      <alignment horizontal="left" vertical="center" readingOrder="2"/>
    </xf>
    <xf numFmtId="0" fontId="17" fillId="4" borderId="17" xfId="3" applyFont="1" applyFill="1" applyBorder="1" applyAlignment="1">
      <alignment horizontal="left" vertical="center" readingOrder="2"/>
    </xf>
    <xf numFmtId="2" fontId="18" fillId="7" borderId="17" xfId="3" applyNumberFormat="1" applyFont="1" applyFill="1" applyBorder="1" applyAlignment="1">
      <alignment horizontal="center" vertical="center"/>
    </xf>
    <xf numFmtId="0" fontId="6" fillId="0" borderId="9" xfId="3" applyFont="1" applyBorder="1" applyAlignment="1">
      <alignment horizontal="left" vertical="center"/>
    </xf>
    <xf numFmtId="0" fontId="10" fillId="8" borderId="2" xfId="3" applyFont="1" applyFill="1" applyBorder="1" applyAlignment="1" applyProtection="1">
      <alignment vertical="center"/>
      <protection locked="0"/>
    </xf>
    <xf numFmtId="0" fontId="6" fillId="0" borderId="1" xfId="3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6" fillId="4" borderId="17" xfId="3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0" fillId="8" borderId="0" xfId="0" applyFill="1"/>
    <xf numFmtId="0" fontId="0" fillId="8" borderId="0" xfId="0" applyFill="1" applyAlignment="1">
      <alignment vertical="center"/>
    </xf>
    <xf numFmtId="4" fontId="0" fillId="8" borderId="0" xfId="0" applyNumberFormat="1" applyFill="1" applyAlignment="1">
      <alignment horizontal="center"/>
    </xf>
    <xf numFmtId="164" fontId="22" fillId="0" borderId="1" xfId="8" applyFont="1" applyFill="1" applyBorder="1" applyAlignment="1" applyProtection="1">
      <alignment horizontal="center" vertical="center"/>
    </xf>
    <xf numFmtId="0" fontId="12" fillId="8" borderId="3" xfId="10" applyFont="1" applyFill="1" applyBorder="1" applyAlignment="1">
      <alignment horizontal="center" vertical="center"/>
    </xf>
    <xf numFmtId="0" fontId="12" fillId="8" borderId="10" xfId="10" applyFont="1" applyFill="1" applyBorder="1" applyAlignment="1">
      <alignment horizontal="left" vertical="center"/>
    </xf>
    <xf numFmtId="0" fontId="12" fillId="8" borderId="10" xfId="10" applyFont="1" applyFill="1" applyBorder="1" applyAlignment="1">
      <alignment horizontal="center" vertical="center"/>
    </xf>
    <xf numFmtId="0" fontId="8" fillId="0" borderId="3" xfId="12" applyFont="1" applyBorder="1" applyAlignment="1">
      <alignment horizontal="center" vertical="center" wrapText="1"/>
    </xf>
    <xf numFmtId="0" fontId="8" fillId="0" borderId="10" xfId="12" applyFont="1" applyBorder="1" applyAlignment="1">
      <alignment horizontal="left" vertical="center"/>
    </xf>
    <xf numFmtId="0" fontId="8" fillId="0" borderId="10" xfId="12" applyFont="1" applyBorder="1" applyAlignment="1">
      <alignment horizontal="center" vertical="center" wrapText="1"/>
    </xf>
    <xf numFmtId="0" fontId="8" fillId="0" borderId="11" xfId="12" applyFont="1" applyBorder="1" applyAlignment="1">
      <alignment horizontal="left" vertical="center"/>
    </xf>
    <xf numFmtId="0" fontId="8" fillId="0" borderId="10" xfId="12" applyFont="1" applyBorder="1" applyAlignment="1">
      <alignment horizontal="left" vertical="center" wrapText="1"/>
    </xf>
    <xf numFmtId="0" fontId="8" fillId="0" borderId="8" xfId="12" applyFont="1" applyBorder="1" applyAlignment="1">
      <alignment horizontal="center" vertical="center" wrapText="1"/>
    </xf>
    <xf numFmtId="0" fontId="8" fillId="0" borderId="12" xfId="12" applyFont="1" applyBorder="1" applyAlignment="1">
      <alignment horizontal="left" vertical="center"/>
    </xf>
    <xf numFmtId="0" fontId="8" fillId="0" borderId="12" xfId="12" applyFont="1" applyBorder="1" applyAlignment="1">
      <alignment horizontal="center" vertical="center" wrapText="1"/>
    </xf>
    <xf numFmtId="0" fontId="8" fillId="0" borderId="13" xfId="12" applyFont="1" applyBorder="1" applyAlignment="1">
      <alignment horizontal="left" vertical="center"/>
    </xf>
    <xf numFmtId="0" fontId="8" fillId="0" borderId="4" xfId="12" applyFont="1" applyBorder="1" applyAlignment="1">
      <alignment horizontal="center" vertical="center" wrapText="1"/>
    </xf>
    <xf numFmtId="0" fontId="8" fillId="0" borderId="2" xfId="12" applyFont="1" applyBorder="1" applyAlignment="1">
      <alignment horizontal="left" vertical="center"/>
    </xf>
    <xf numFmtId="0" fontId="8" fillId="0" borderId="2" xfId="12" applyFont="1" applyBorder="1" applyAlignment="1">
      <alignment horizontal="center" vertical="center" wrapText="1"/>
    </xf>
    <xf numFmtId="0" fontId="8" fillId="0" borderId="9" xfId="12" applyFont="1" applyBorder="1" applyAlignment="1">
      <alignment horizontal="left" vertical="center"/>
    </xf>
    <xf numFmtId="0" fontId="8" fillId="0" borderId="12" xfId="12" applyFont="1" applyBorder="1" applyAlignment="1">
      <alignment horizontal="left" vertical="center" wrapText="1"/>
    </xf>
    <xf numFmtId="0" fontId="3" fillId="4" borderId="17" xfId="3" applyFill="1" applyBorder="1" applyAlignment="1">
      <alignment vertical="center" readingOrder="2"/>
    </xf>
    <xf numFmtId="0" fontId="4" fillId="2" borderId="17" xfId="3" applyFont="1" applyFill="1" applyBorder="1" applyAlignment="1">
      <alignment horizontal="left" vertical="center" readingOrder="2"/>
    </xf>
    <xf numFmtId="0" fontId="18" fillId="2" borderId="17" xfId="3" applyFont="1" applyFill="1" applyBorder="1" applyAlignment="1">
      <alignment horizontal="center" vertical="center"/>
    </xf>
    <xf numFmtId="22" fontId="4" fillId="2" borderId="17" xfId="3" applyNumberFormat="1" applyFont="1" applyFill="1" applyBorder="1" applyAlignment="1">
      <alignment horizontal="center" vertical="center"/>
    </xf>
    <xf numFmtId="0" fontId="3" fillId="7" borderId="17" xfId="3" applyFill="1" applyBorder="1" applyAlignment="1">
      <alignment horizontal="left" vertical="center" readingOrder="2"/>
    </xf>
    <xf numFmtId="0" fontId="16" fillId="7" borderId="17" xfId="3" applyFont="1" applyFill="1" applyBorder="1" applyAlignment="1">
      <alignment horizontal="center" vertical="center"/>
    </xf>
    <xf numFmtId="22" fontId="3" fillId="7" borderId="17" xfId="3" applyNumberFormat="1" applyFill="1" applyBorder="1" applyAlignment="1">
      <alignment horizontal="center" vertical="center"/>
    </xf>
    <xf numFmtId="10" fontId="16" fillId="4" borderId="16" xfId="2" applyNumberFormat="1" applyFont="1" applyFill="1" applyBorder="1" applyAlignment="1">
      <alignment horizontal="center" vertical="center"/>
    </xf>
    <xf numFmtId="0" fontId="3" fillId="0" borderId="0" xfId="3" applyAlignment="1">
      <alignment horizontal="left" vertical="center" readingOrder="2"/>
    </xf>
    <xf numFmtId="0" fontId="4" fillId="4" borderId="17" xfId="3" applyFont="1" applyFill="1" applyBorder="1" applyAlignment="1">
      <alignment vertical="center" readingOrder="2"/>
    </xf>
    <xf numFmtId="0" fontId="4" fillId="2" borderId="17" xfId="3" applyFont="1" applyFill="1" applyBorder="1" applyAlignment="1">
      <alignment vertical="center" readingOrder="2"/>
    </xf>
    <xf numFmtId="2" fontId="3" fillId="4" borderId="17" xfId="3" applyNumberFormat="1" applyFill="1" applyBorder="1" applyAlignment="1">
      <alignment horizontal="center" vertical="center"/>
    </xf>
    <xf numFmtId="9" fontId="3" fillId="4" borderId="17" xfId="2" applyFont="1" applyFill="1" applyBorder="1" applyAlignment="1">
      <alignment horizontal="center" vertical="center" readingOrder="2"/>
    </xf>
    <xf numFmtId="9" fontId="4" fillId="4" borderId="17" xfId="2" applyFont="1" applyFill="1" applyBorder="1" applyAlignment="1">
      <alignment horizontal="center" vertical="center" readingOrder="2"/>
    </xf>
    <xf numFmtId="9" fontId="4" fillId="7" borderId="17" xfId="2" applyFont="1" applyFill="1" applyBorder="1" applyAlignment="1">
      <alignment horizontal="center" vertical="center" readingOrder="2"/>
    </xf>
    <xf numFmtId="9" fontId="3" fillId="7" borderId="17" xfId="2" applyFont="1" applyFill="1" applyBorder="1" applyAlignment="1">
      <alignment horizontal="center" vertical="center" readingOrder="2"/>
    </xf>
    <xf numFmtId="9" fontId="3" fillId="0" borderId="0" xfId="3" applyNumberFormat="1" applyAlignment="1">
      <alignment horizontal="left" vertical="center" readingOrder="2"/>
    </xf>
    <xf numFmtId="0" fontId="3" fillId="13" borderId="16" xfId="3" applyFill="1" applyBorder="1" applyAlignment="1">
      <alignment vertical="center"/>
    </xf>
    <xf numFmtId="0" fontId="3" fillId="13" borderId="16" xfId="3" applyFill="1" applyBorder="1" applyAlignment="1">
      <alignment horizontal="center" vertical="center"/>
    </xf>
    <xf numFmtId="4" fontId="3" fillId="13" borderId="16" xfId="3" applyNumberFormat="1" applyFill="1" applyBorder="1" applyAlignment="1">
      <alignment horizontal="center" vertical="center"/>
    </xf>
    <xf numFmtId="4" fontId="16" fillId="13" borderId="16" xfId="3" applyNumberFormat="1" applyFont="1" applyFill="1" applyBorder="1" applyAlignment="1">
      <alignment horizontal="center" vertical="center"/>
    </xf>
    <xf numFmtId="0" fontId="3" fillId="13" borderId="0" xfId="3" applyFill="1" applyAlignment="1">
      <alignment vertical="center"/>
    </xf>
    <xf numFmtId="0" fontId="4" fillId="13" borderId="17" xfId="3" applyFont="1" applyFill="1" applyBorder="1" applyAlignment="1">
      <alignment horizontal="left" vertical="center" readingOrder="2"/>
    </xf>
    <xf numFmtId="0" fontId="4" fillId="5" borderId="17" xfId="3" applyFont="1" applyFill="1" applyBorder="1" applyAlignment="1">
      <alignment horizontal="left" vertical="center" readingOrder="2"/>
    </xf>
    <xf numFmtId="9" fontId="4" fillId="5" borderId="17" xfId="2" applyFont="1" applyFill="1" applyBorder="1" applyAlignment="1">
      <alignment horizontal="center" vertical="center" readingOrder="2"/>
    </xf>
    <xf numFmtId="0" fontId="18" fillId="5" borderId="17" xfId="3" applyFont="1" applyFill="1" applyBorder="1" applyAlignment="1">
      <alignment horizontal="center" vertical="center"/>
    </xf>
    <xf numFmtId="22" fontId="4" fillId="5" borderId="17" xfId="3" applyNumberFormat="1" applyFont="1" applyFill="1" applyBorder="1" applyAlignment="1">
      <alignment horizontal="center" vertical="center"/>
    </xf>
    <xf numFmtId="0" fontId="16" fillId="4" borderId="24" xfId="3" applyFont="1" applyFill="1" applyBorder="1" applyAlignment="1">
      <alignment vertical="center"/>
    </xf>
    <xf numFmtId="0" fontId="16" fillId="4" borderId="24" xfId="3" applyFont="1" applyFill="1" applyBorder="1" applyAlignment="1">
      <alignment horizontal="center" vertical="center"/>
    </xf>
    <xf numFmtId="0" fontId="3" fillId="4" borderId="18" xfId="3" applyFill="1" applyBorder="1" applyAlignment="1">
      <alignment vertical="center"/>
    </xf>
    <xf numFmtId="0" fontId="3" fillId="4" borderId="18" xfId="3" applyFill="1" applyBorder="1" applyAlignment="1">
      <alignment horizontal="center" vertical="center"/>
    </xf>
    <xf numFmtId="4" fontId="3" fillId="4" borderId="18" xfId="3" applyNumberFormat="1" applyFill="1" applyBorder="1" applyAlignment="1">
      <alignment horizontal="center" vertical="center"/>
    </xf>
    <xf numFmtId="0" fontId="16" fillId="4" borderId="27" xfId="3" applyFont="1" applyFill="1" applyBorder="1" applyAlignment="1">
      <alignment vertical="center"/>
    </xf>
    <xf numFmtId="0" fontId="16" fillId="4" borderId="27" xfId="3" applyFont="1" applyFill="1" applyBorder="1" applyAlignment="1">
      <alignment horizontal="center" vertical="center"/>
    </xf>
    <xf numFmtId="10" fontId="16" fillId="4" borderId="27" xfId="2" applyNumberFormat="1" applyFont="1" applyFill="1" applyBorder="1" applyAlignment="1">
      <alignment horizontal="center" vertical="center"/>
    </xf>
    <xf numFmtId="0" fontId="18" fillId="4" borderId="27" xfId="3" applyFont="1" applyFill="1" applyBorder="1" applyAlignment="1">
      <alignment vertical="center"/>
    </xf>
    <xf numFmtId="4" fontId="16" fillId="6" borderId="18" xfId="3" applyNumberFormat="1" applyFont="1" applyFill="1" applyBorder="1" applyAlignment="1">
      <alignment horizontal="center" vertical="center"/>
    </xf>
    <xf numFmtId="4" fontId="16" fillId="6" borderId="27" xfId="3" applyNumberFormat="1" applyFont="1" applyFill="1" applyBorder="1" applyAlignment="1">
      <alignment horizontal="center" vertical="center"/>
    </xf>
    <xf numFmtId="164" fontId="14" fillId="0" borderId="3" xfId="8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3" fillId="4" borderId="16" xfId="2" applyFont="1" applyFill="1" applyBorder="1" applyAlignment="1">
      <alignment horizontal="center" vertical="center"/>
    </xf>
    <xf numFmtId="4" fontId="0" fillId="0" borderId="0" xfId="0" applyNumberFormat="1"/>
    <xf numFmtId="22" fontId="0" fillId="0" borderId="0" xfId="0" applyNumberFormat="1"/>
    <xf numFmtId="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 readingOrder="2"/>
    </xf>
    <xf numFmtId="0" fontId="0" fillId="0" borderId="0" xfId="0" applyAlignment="1">
      <alignment readingOrder="2"/>
    </xf>
    <xf numFmtId="2" fontId="4" fillId="3" borderId="0" xfId="3" applyNumberFormat="1" applyFont="1" applyFill="1" applyAlignment="1">
      <alignment horizontal="center" vertical="center"/>
    </xf>
    <xf numFmtId="9" fontId="3" fillId="4" borderId="17" xfId="2" applyFont="1" applyFill="1" applyBorder="1" applyAlignment="1">
      <alignment horizontal="center" vertical="center"/>
    </xf>
    <xf numFmtId="4" fontId="4" fillId="4" borderId="17" xfId="3" applyNumberFormat="1" applyFont="1" applyFill="1" applyBorder="1" applyAlignment="1">
      <alignment horizontal="center" vertical="center"/>
    </xf>
    <xf numFmtId="4" fontId="4" fillId="0" borderId="17" xfId="3" applyNumberFormat="1" applyFont="1" applyBorder="1" applyAlignment="1">
      <alignment horizontal="center" vertical="center"/>
    </xf>
    <xf numFmtId="9" fontId="4" fillId="7" borderId="17" xfId="2" applyFont="1" applyFill="1" applyBorder="1" applyAlignment="1">
      <alignment horizontal="center" vertical="center"/>
    </xf>
    <xf numFmtId="4" fontId="16" fillId="6" borderId="0" xfId="3" applyNumberFormat="1" applyFont="1" applyFill="1" applyAlignment="1">
      <alignment horizontal="center" vertical="center"/>
    </xf>
    <xf numFmtId="44" fontId="11" fillId="6" borderId="1" xfId="9" applyNumberFormat="1" applyFont="1" applyFill="1" applyBorder="1" applyAlignment="1">
      <alignment horizontal="center" vertical="center"/>
    </xf>
    <xf numFmtId="0" fontId="12" fillId="6" borderId="4" xfId="10" applyFont="1" applyFill="1" applyBorder="1" applyAlignment="1">
      <alignment horizontal="center" vertical="center"/>
    </xf>
    <xf numFmtId="0" fontId="12" fillId="6" borderId="2" xfId="10" applyFont="1" applyFill="1" applyBorder="1" applyAlignment="1">
      <alignment horizontal="center" vertical="center"/>
    </xf>
    <xf numFmtId="44" fontId="12" fillId="6" borderId="2" xfId="7" applyFont="1" applyFill="1" applyBorder="1" applyAlignment="1" applyProtection="1">
      <alignment horizontal="center" vertical="center" wrapText="1"/>
    </xf>
    <xf numFmtId="164" fontId="12" fillId="6" borderId="9" xfId="8" applyFont="1" applyFill="1" applyBorder="1" applyAlignment="1" applyProtection="1">
      <alignment horizontal="center" vertical="center" wrapText="1"/>
    </xf>
    <xf numFmtId="17" fontId="11" fillId="6" borderId="28" xfId="9" applyNumberFormat="1" applyFont="1" applyFill="1" applyBorder="1" applyAlignment="1">
      <alignment horizontal="center" vertical="center" textRotation="90"/>
    </xf>
    <xf numFmtId="17" fontId="11" fillId="6" borderId="0" xfId="9" applyNumberFormat="1" applyFont="1" applyFill="1" applyAlignment="1">
      <alignment horizontal="center" vertical="center" textRotation="90"/>
    </xf>
    <xf numFmtId="17" fontId="11" fillId="6" borderId="19" xfId="9" applyNumberFormat="1" applyFont="1" applyFill="1" applyBorder="1" applyAlignment="1">
      <alignment horizontal="center" vertical="center" textRotation="90"/>
    </xf>
    <xf numFmtId="44" fontId="11" fillId="6" borderId="6" xfId="9" applyNumberFormat="1" applyFont="1" applyFill="1" applyBorder="1" applyAlignment="1">
      <alignment horizontal="center" vertical="center"/>
    </xf>
    <xf numFmtId="0" fontId="12" fillId="6" borderId="2" xfId="10" applyFont="1" applyFill="1" applyBorder="1" applyAlignment="1">
      <alignment horizontal="left" vertical="center"/>
    </xf>
    <xf numFmtId="0" fontId="12" fillId="6" borderId="3" xfId="10" applyFont="1" applyFill="1" applyBorder="1" applyAlignment="1">
      <alignment horizontal="center" vertical="center"/>
    </xf>
    <xf numFmtId="0" fontId="12" fillId="6" borderId="10" xfId="10" applyFont="1" applyFill="1" applyBorder="1" applyAlignment="1">
      <alignment horizontal="center" vertical="center"/>
    </xf>
    <xf numFmtId="0" fontId="12" fillId="6" borderId="11" xfId="10" applyFont="1" applyFill="1" applyBorder="1" applyAlignment="1">
      <alignment horizontal="center" vertical="center"/>
    </xf>
    <xf numFmtId="0" fontId="12" fillId="6" borderId="1" xfId="10" applyFont="1" applyFill="1" applyBorder="1" applyAlignment="1">
      <alignment horizontal="center" vertical="center"/>
    </xf>
    <xf numFmtId="44" fontId="12" fillId="6" borderId="1" xfId="7" applyFont="1" applyFill="1" applyBorder="1" applyAlignment="1" applyProtection="1">
      <alignment horizontal="center" vertical="center" wrapText="1"/>
    </xf>
    <xf numFmtId="44" fontId="12" fillId="6" borderId="1" xfId="1" applyFont="1" applyFill="1" applyBorder="1" applyAlignment="1" applyProtection="1">
      <alignment horizontal="center" vertical="center" wrapText="1"/>
    </xf>
    <xf numFmtId="17" fontId="11" fillId="6" borderId="3" xfId="9" applyNumberFormat="1" applyFont="1" applyFill="1" applyBorder="1" applyAlignment="1">
      <alignment horizontal="center" vertical="center" textRotation="90"/>
    </xf>
    <xf numFmtId="17" fontId="11" fillId="6" borderId="10" xfId="9" applyNumberFormat="1" applyFont="1" applyFill="1" applyBorder="1" applyAlignment="1">
      <alignment horizontal="center" vertical="center" textRotation="90"/>
    </xf>
    <xf numFmtId="17" fontId="11" fillId="6" borderId="11" xfId="9" applyNumberFormat="1" applyFont="1" applyFill="1" applyBorder="1" applyAlignment="1">
      <alignment horizontal="center" vertical="center" textRotation="90"/>
    </xf>
    <xf numFmtId="44" fontId="11" fillId="6" borderId="7" xfId="9" applyNumberFormat="1" applyFont="1" applyFill="1" applyBorder="1" applyAlignment="1">
      <alignment horizontal="center" vertical="center"/>
    </xf>
    <xf numFmtId="0" fontId="23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3" fillId="0" borderId="0" xfId="4" applyAlignment="1">
      <alignment vertical="center"/>
    </xf>
    <xf numFmtId="0" fontId="3" fillId="0" borderId="0" xfId="4"/>
    <xf numFmtId="0" fontId="5" fillId="4" borderId="0" xfId="4" applyFont="1" applyFill="1" applyAlignment="1">
      <alignment horizontal="center" vertical="center"/>
    </xf>
    <xf numFmtId="0" fontId="24" fillId="4" borderId="0" xfId="4" applyFont="1" applyFill="1" applyAlignment="1">
      <alignment horizontal="center" vertical="center"/>
    </xf>
    <xf numFmtId="1" fontId="5" fillId="4" borderId="0" xfId="5" applyNumberFormat="1" applyFont="1" applyFill="1" applyBorder="1" applyAlignment="1" applyProtection="1">
      <alignment horizontal="center" vertical="center"/>
    </xf>
    <xf numFmtId="0" fontId="23" fillId="0" borderId="0" xfId="4" applyFont="1" applyAlignment="1">
      <alignment vertical="center"/>
    </xf>
    <xf numFmtId="0" fontId="25" fillId="14" borderId="0" xfId="4" applyFont="1" applyFill="1" applyAlignment="1">
      <alignment horizontal="center" vertical="center"/>
    </xf>
    <xf numFmtId="0" fontId="1" fillId="4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3" fontId="26" fillId="15" borderId="0" xfId="4" applyNumberFormat="1" applyFont="1" applyFill="1" applyAlignment="1">
      <alignment horizontal="center" vertical="center"/>
    </xf>
    <xf numFmtId="4" fontId="26" fillId="15" borderId="0" xfId="4" applyNumberFormat="1" applyFont="1" applyFill="1" applyAlignment="1">
      <alignment horizontal="left" vertical="center"/>
    </xf>
    <xf numFmtId="169" fontId="26" fillId="4" borderId="0" xfId="4" applyNumberFormat="1" applyFont="1" applyFill="1" applyAlignment="1">
      <alignment horizontal="center" vertical="center"/>
    </xf>
    <xf numFmtId="169" fontId="3" fillId="0" borderId="0" xfId="4" applyNumberFormat="1" applyAlignment="1">
      <alignment vertical="center"/>
    </xf>
    <xf numFmtId="0" fontId="27" fillId="4" borderId="0" xfId="4" applyFont="1" applyFill="1" applyAlignment="1">
      <alignment vertical="center"/>
    </xf>
    <xf numFmtId="44" fontId="28" fillId="4" borderId="32" xfId="6" applyFont="1" applyFill="1" applyBorder="1" applyAlignment="1">
      <alignment vertical="center"/>
    </xf>
    <xf numFmtId="44" fontId="28" fillId="4" borderId="32" xfId="6" applyFont="1" applyFill="1" applyBorder="1" applyAlignment="1">
      <alignment horizontal="center" vertical="center"/>
    </xf>
    <xf numFmtId="169" fontId="28" fillId="4" borderId="32" xfId="4" applyNumberFormat="1" applyFont="1" applyFill="1" applyBorder="1" applyAlignment="1">
      <alignment horizontal="center" vertical="center"/>
    </xf>
    <xf numFmtId="169" fontId="28" fillId="4" borderId="0" xfId="4" applyNumberFormat="1" applyFont="1" applyFill="1" applyAlignment="1">
      <alignment horizontal="center" vertical="center"/>
    </xf>
    <xf numFmtId="169" fontId="29" fillId="0" borderId="0" xfId="4" applyNumberFormat="1" applyFont="1" applyAlignment="1">
      <alignment vertical="center"/>
    </xf>
    <xf numFmtId="169" fontId="29" fillId="0" borderId="0" xfId="4" applyNumberFormat="1" applyFont="1"/>
    <xf numFmtId="0" fontId="29" fillId="0" borderId="0" xfId="4" applyFont="1"/>
    <xf numFmtId="4" fontId="26" fillId="15" borderId="0" xfId="4" applyNumberFormat="1" applyFont="1" applyFill="1" applyAlignment="1">
      <alignment horizontal="right" vertical="center"/>
    </xf>
    <xf numFmtId="44" fontId="28" fillId="6" borderId="32" xfId="6" applyFont="1" applyFill="1" applyBorder="1" applyAlignment="1">
      <alignment vertical="center"/>
    </xf>
    <xf numFmtId="44" fontId="28" fillId="6" borderId="32" xfId="6" applyFont="1" applyFill="1" applyBorder="1" applyAlignment="1">
      <alignment horizontal="center" vertical="center"/>
    </xf>
    <xf numFmtId="169" fontId="28" fillId="6" borderId="32" xfId="4" applyNumberFormat="1" applyFont="1" applyFill="1" applyBorder="1" applyAlignment="1">
      <alignment horizontal="center" vertical="center"/>
    </xf>
    <xf numFmtId="169" fontId="30" fillId="4" borderId="0" xfId="4" applyNumberFormat="1" applyFont="1" applyFill="1" applyAlignment="1">
      <alignment horizontal="center" vertical="center"/>
    </xf>
    <xf numFmtId="0" fontId="23" fillId="0" borderId="0" xfId="4" applyFont="1" applyAlignment="1">
      <alignment horizontal="center" vertical="center"/>
    </xf>
    <xf numFmtId="0" fontId="31" fillId="0" borderId="0" xfId="4" applyFont="1" applyAlignment="1">
      <alignment horizontal="center" vertical="center"/>
    </xf>
    <xf numFmtId="169" fontId="32" fillId="0" borderId="0" xfId="4" applyNumberFormat="1" applyFont="1" applyAlignment="1">
      <alignment horizontal="right" vertical="center"/>
    </xf>
    <xf numFmtId="44" fontId="33" fillId="0" borderId="0" xfId="4" applyNumberFormat="1" applyFont="1" applyAlignment="1">
      <alignment horizontal="center" vertical="center"/>
    </xf>
    <xf numFmtId="0" fontId="2" fillId="16" borderId="0" xfId="4" applyFont="1" applyFill="1" applyAlignment="1">
      <alignment horizontal="center" vertical="center"/>
    </xf>
    <xf numFmtId="0" fontId="2" fillId="16" borderId="0" xfId="4" applyFont="1" applyFill="1" applyAlignment="1">
      <alignment horizontal="left" vertical="center"/>
    </xf>
    <xf numFmtId="4" fontId="26" fillId="15" borderId="0" xfId="4" applyNumberFormat="1" applyFont="1" applyFill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9" fontId="18" fillId="4" borderId="17" xfId="2" applyFont="1" applyFill="1" applyBorder="1" applyAlignment="1">
      <alignment horizontal="center" vertical="center"/>
    </xf>
    <xf numFmtId="9" fontId="16" fillId="4" borderId="17" xfId="2" applyFont="1" applyFill="1" applyBorder="1" applyAlignment="1">
      <alignment horizontal="center" vertical="center"/>
    </xf>
    <xf numFmtId="10" fontId="18" fillId="4" borderId="17" xfId="2" applyNumberFormat="1" applyFont="1" applyFill="1" applyBorder="1" applyAlignment="1">
      <alignment horizontal="center" vertical="center"/>
    </xf>
    <xf numFmtId="10" fontId="16" fillId="4" borderId="17" xfId="2" applyNumberFormat="1" applyFont="1" applyFill="1" applyBorder="1" applyAlignment="1">
      <alignment horizontal="center" vertical="center"/>
    </xf>
    <xf numFmtId="10" fontId="3" fillId="4" borderId="17" xfId="2" applyNumberFormat="1" applyFont="1" applyFill="1" applyBorder="1" applyAlignment="1">
      <alignment horizontal="center" vertical="center"/>
    </xf>
    <xf numFmtId="9" fontId="4" fillId="4" borderId="17" xfId="2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 readingOrder="2"/>
    </xf>
    <xf numFmtId="0" fontId="3" fillId="4" borderId="17" xfId="3" applyFill="1" applyBorder="1" applyAlignment="1">
      <alignment horizontal="center" vertical="center" readingOrder="2"/>
    </xf>
    <xf numFmtId="10" fontId="3" fillId="4" borderId="17" xfId="2" applyNumberFormat="1" applyFont="1" applyFill="1" applyBorder="1" applyAlignment="1">
      <alignment horizontal="center" vertical="center" readingOrder="2"/>
    </xf>
    <xf numFmtId="0" fontId="0" fillId="24" borderId="0" xfId="0" applyFill="1"/>
    <xf numFmtId="0" fontId="40" fillId="4" borderId="0" xfId="0" applyFont="1" applyFill="1" applyAlignment="1">
      <alignment vertical="center" wrapText="1"/>
    </xf>
    <xf numFmtId="0" fontId="0" fillId="25" borderId="40" xfId="0" applyFill="1" applyBorder="1" applyAlignment="1">
      <alignment horizontal="center" vertical="center"/>
    </xf>
    <xf numFmtId="170" fontId="3" fillId="4" borderId="17" xfId="3" applyNumberFormat="1" applyFill="1" applyBorder="1" applyAlignment="1">
      <alignment horizontal="center" vertical="center"/>
    </xf>
    <xf numFmtId="0" fontId="42" fillId="0" borderId="0" xfId="3" applyFont="1" applyAlignment="1">
      <alignment vertical="center"/>
    </xf>
    <xf numFmtId="0" fontId="17" fillId="0" borderId="0" xfId="3" applyFont="1"/>
    <xf numFmtId="164" fontId="43" fillId="0" borderId="6" xfId="8" applyFont="1" applyFill="1" applyBorder="1" applyAlignment="1" applyProtection="1">
      <alignment horizontal="center" vertical="center"/>
    </xf>
    <xf numFmtId="164" fontId="43" fillId="0" borderId="1" xfId="8" applyFont="1" applyFill="1" applyBorder="1" applyAlignment="1" applyProtection="1">
      <alignment horizontal="center" vertical="center"/>
    </xf>
    <xf numFmtId="0" fontId="44" fillId="0" borderId="0" xfId="3" applyFont="1" applyAlignment="1">
      <alignment vertical="center"/>
    </xf>
    <xf numFmtId="0" fontId="45" fillId="0" borderId="3" xfId="12" applyFont="1" applyBorder="1" applyAlignment="1">
      <alignment horizontal="center" vertical="center" wrapText="1"/>
    </xf>
    <xf numFmtId="0" fontId="45" fillId="0" borderId="10" xfId="12" applyFont="1" applyBorder="1" applyAlignment="1">
      <alignment horizontal="left" vertical="center" wrapText="1"/>
    </xf>
    <xf numFmtId="0" fontId="45" fillId="0" borderId="10" xfId="12" applyFont="1" applyBorder="1" applyAlignment="1">
      <alignment horizontal="center" vertical="center" wrapText="1"/>
    </xf>
    <xf numFmtId="0" fontId="45" fillId="0" borderId="11" xfId="12" applyFont="1" applyBorder="1" applyAlignment="1">
      <alignment horizontal="left" vertical="center"/>
    </xf>
    <xf numFmtId="0" fontId="45" fillId="0" borderId="1" xfId="12" applyFont="1" applyBorder="1" applyAlignment="1">
      <alignment horizontal="center" vertical="center" wrapText="1"/>
    </xf>
    <xf numFmtId="4" fontId="43" fillId="10" borderId="1" xfId="10" applyNumberFormat="1" applyFont="1" applyFill="1" applyBorder="1" applyAlignment="1">
      <alignment horizontal="center" vertical="center"/>
    </xf>
    <xf numFmtId="44" fontId="43" fillId="0" borderId="1" xfId="7" applyFont="1" applyFill="1" applyBorder="1" applyAlignment="1" applyProtection="1">
      <alignment horizontal="center" vertical="center"/>
    </xf>
    <xf numFmtId="44" fontId="43" fillId="9" borderId="1" xfId="7" applyFont="1" applyFill="1" applyBorder="1" applyAlignment="1" applyProtection="1">
      <alignment horizontal="right" vertical="center"/>
    </xf>
    <xf numFmtId="44" fontId="43" fillId="0" borderId="1" xfId="1" applyFont="1" applyFill="1" applyBorder="1" applyAlignment="1" applyProtection="1">
      <alignment horizontal="center" vertical="center"/>
    </xf>
    <xf numFmtId="167" fontId="43" fillId="0" borderId="6" xfId="1" applyNumberFormat="1" applyFont="1" applyFill="1" applyBorder="1" applyAlignment="1" applyProtection="1">
      <alignment horizontal="center" vertical="center"/>
    </xf>
    <xf numFmtId="44" fontId="43" fillId="0" borderId="6" xfId="1" applyFont="1" applyFill="1" applyBorder="1" applyAlignment="1" applyProtection="1">
      <alignment horizontal="center" vertical="center"/>
    </xf>
    <xf numFmtId="0" fontId="16" fillId="0" borderId="0" xfId="3" applyFont="1"/>
    <xf numFmtId="0" fontId="46" fillId="0" borderId="0" xfId="3" applyFont="1" applyAlignment="1">
      <alignment horizontal="center" vertical="center" wrapText="1"/>
    </xf>
    <xf numFmtId="0" fontId="46" fillId="8" borderId="3" xfId="10" applyFont="1" applyFill="1" applyBorder="1" applyAlignment="1">
      <alignment horizontal="center" vertical="center"/>
    </xf>
    <xf numFmtId="0" fontId="46" fillId="8" borderId="10" xfId="10" applyFont="1" applyFill="1" applyBorder="1" applyAlignment="1">
      <alignment horizontal="left" vertical="center"/>
    </xf>
    <xf numFmtId="0" fontId="46" fillId="8" borderId="10" xfId="10" applyFont="1" applyFill="1" applyBorder="1" applyAlignment="1">
      <alignment horizontal="center" vertical="center"/>
    </xf>
    <xf numFmtId="0" fontId="46" fillId="8" borderId="11" xfId="10" applyFont="1" applyFill="1" applyBorder="1" applyAlignment="1">
      <alignment horizontal="center" vertical="center"/>
    </xf>
    <xf numFmtId="0" fontId="46" fillId="8" borderId="1" xfId="10" applyFont="1" applyFill="1" applyBorder="1" applyAlignment="1">
      <alignment horizontal="center" vertical="center"/>
    </xf>
    <xf numFmtId="44" fontId="46" fillId="8" borderId="1" xfId="7" applyFont="1" applyFill="1" applyBorder="1" applyAlignment="1" applyProtection="1">
      <alignment horizontal="center" vertical="center" wrapText="1"/>
    </xf>
    <xf numFmtId="44" fontId="46" fillId="8" borderId="1" xfId="1" applyFont="1" applyFill="1" applyBorder="1" applyAlignment="1" applyProtection="1">
      <alignment horizontal="center" vertical="center" wrapText="1"/>
    </xf>
    <xf numFmtId="17" fontId="47" fillId="8" borderId="3" xfId="9" applyNumberFormat="1" applyFont="1" applyFill="1" applyBorder="1" applyAlignment="1">
      <alignment horizontal="center" vertical="center" textRotation="90"/>
    </xf>
    <xf numFmtId="17" fontId="47" fillId="8" borderId="10" xfId="9" applyNumberFormat="1" applyFont="1" applyFill="1" applyBorder="1" applyAlignment="1">
      <alignment horizontal="center" vertical="center" textRotation="90"/>
    </xf>
    <xf numFmtId="17" fontId="47" fillId="8" borderId="11" xfId="9" applyNumberFormat="1" applyFont="1" applyFill="1" applyBorder="1" applyAlignment="1">
      <alignment horizontal="center" vertical="center" textRotation="90"/>
    </xf>
    <xf numFmtId="44" fontId="47" fillId="8" borderId="1" xfId="9" applyNumberFormat="1" applyFont="1" applyFill="1" applyBorder="1" applyAlignment="1">
      <alignment horizontal="center" vertical="center"/>
    </xf>
    <xf numFmtId="14" fontId="34" fillId="17" borderId="34" xfId="0" applyNumberFormat="1" applyFont="1" applyFill="1" applyBorder="1" applyAlignment="1">
      <alignment horizontal="center" vertical="center"/>
    </xf>
    <xf numFmtId="171" fontId="34" fillId="17" borderId="34" xfId="18" applyFont="1" applyFill="1" applyBorder="1" applyAlignment="1">
      <alignment horizontal="center" vertical="center"/>
    </xf>
    <xf numFmtId="0" fontId="36" fillId="19" borderId="1" xfId="0" applyFont="1" applyFill="1" applyBorder="1" applyAlignment="1">
      <alignment horizontal="center" vertical="center"/>
    </xf>
    <xf numFmtId="14" fontId="36" fillId="19" borderId="1" xfId="0" applyNumberFormat="1" applyFont="1" applyFill="1" applyBorder="1" applyAlignment="1">
      <alignment horizontal="center" vertical="center"/>
    </xf>
    <xf numFmtId="14" fontId="36" fillId="19" borderId="4" xfId="0" applyNumberFormat="1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/>
    </xf>
    <xf numFmtId="171" fontId="36" fillId="19" borderId="8" xfId="0" applyNumberFormat="1" applyFont="1" applyFill="1" applyBorder="1" applyAlignment="1">
      <alignment vertical="center"/>
    </xf>
    <xf numFmtId="0" fontId="38" fillId="20" borderId="14" xfId="0" applyFont="1" applyFill="1" applyBorder="1" applyAlignment="1">
      <alignment horizontal="left" vertical="center"/>
    </xf>
    <xf numFmtId="0" fontId="39" fillId="20" borderId="1" xfId="0" applyFont="1" applyFill="1" applyBorder="1" applyAlignment="1">
      <alignment horizontal="center" vertical="center"/>
    </xf>
    <xf numFmtId="0" fontId="38" fillId="21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20" borderId="11" xfId="0" applyFont="1" applyFill="1" applyBorder="1" applyAlignment="1">
      <alignment horizontal="center" vertical="center"/>
    </xf>
    <xf numFmtId="171" fontId="38" fillId="20" borderId="11" xfId="18" applyFont="1" applyFill="1" applyBorder="1" applyAlignment="1">
      <alignment horizontal="center" vertical="center"/>
    </xf>
    <xf numFmtId="171" fontId="38" fillId="20" borderId="11" xfId="0" applyNumberFormat="1" applyFont="1" applyFill="1" applyBorder="1" applyAlignment="1">
      <alignment horizontal="center" vertical="center"/>
    </xf>
    <xf numFmtId="0" fontId="38" fillId="20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  <xf numFmtId="0" fontId="38" fillId="20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8" fillId="20" borderId="14" xfId="0" applyFont="1" applyFill="1" applyBorder="1" applyAlignment="1">
      <alignment horizontal="left" vertical="center" wrapText="1"/>
    </xf>
    <xf numFmtId="0" fontId="38" fillId="26" borderId="1" xfId="0" applyFont="1" applyFill="1" applyBorder="1" applyAlignment="1">
      <alignment horizontal="center" vertical="center"/>
    </xf>
    <xf numFmtId="0" fontId="38" fillId="20" borderId="44" xfId="0" applyFont="1" applyFill="1" applyBorder="1" applyAlignment="1">
      <alignment horizontal="left" vertical="center"/>
    </xf>
    <xf numFmtId="0" fontId="39" fillId="20" borderId="45" xfId="0" applyFont="1" applyFill="1" applyBorder="1" applyAlignment="1">
      <alignment horizontal="center" vertical="center"/>
    </xf>
    <xf numFmtId="0" fontId="38" fillId="21" borderId="45" xfId="0" applyFont="1" applyFill="1" applyBorder="1" applyAlignment="1">
      <alignment horizontal="center" vertical="center"/>
    </xf>
    <xf numFmtId="0" fontId="38" fillId="22" borderId="45" xfId="0" applyFont="1" applyFill="1" applyBorder="1" applyAlignment="1">
      <alignment horizontal="center" vertical="center"/>
    </xf>
    <xf numFmtId="0" fontId="38" fillId="20" borderId="45" xfId="0" applyFont="1" applyFill="1" applyBorder="1" applyAlignment="1">
      <alignment horizontal="center" vertical="center"/>
    </xf>
    <xf numFmtId="0" fontId="38" fillId="20" borderId="46" xfId="0" applyFont="1" applyFill="1" applyBorder="1" applyAlignment="1">
      <alignment horizontal="center" vertical="center"/>
    </xf>
    <xf numFmtId="0" fontId="38" fillId="20" borderId="47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0" xfId="0" applyAlignment="1">
      <alignment horizontal="center" vertical="center"/>
    </xf>
    <xf numFmtId="171" fontId="0" fillId="0" borderId="0" xfId="18" applyFont="1"/>
    <xf numFmtId="0" fontId="0" fillId="4" borderId="1" xfId="0" applyFill="1" applyBorder="1" applyAlignment="1">
      <alignment horizontal="center" vertical="center"/>
    </xf>
    <xf numFmtId="0" fontId="28" fillId="0" borderId="49" xfId="4" applyFont="1" applyBorder="1" applyAlignment="1">
      <alignment vertical="center"/>
    </xf>
    <xf numFmtId="0" fontId="28" fillId="0" borderId="52" xfId="4" applyFont="1" applyBorder="1" applyAlignment="1">
      <alignment vertical="center"/>
    </xf>
    <xf numFmtId="0" fontId="27" fillId="0" borderId="50" xfId="4" applyFont="1" applyBorder="1" applyAlignment="1">
      <alignment horizontal="center" vertical="center"/>
    </xf>
    <xf numFmtId="0" fontId="27" fillId="0" borderId="53" xfId="4" applyFont="1" applyBorder="1" applyAlignment="1">
      <alignment horizontal="center" vertical="center"/>
    </xf>
    <xf numFmtId="44" fontId="28" fillId="0" borderId="54" xfId="4" applyNumberFormat="1" applyFont="1" applyBorder="1" applyAlignment="1">
      <alignment vertical="center"/>
    </xf>
    <xf numFmtId="44" fontId="28" fillId="0" borderId="51" xfId="4" applyNumberFormat="1" applyFont="1" applyBorder="1" applyAlignment="1">
      <alignment vertical="center"/>
    </xf>
    <xf numFmtId="44" fontId="3" fillId="0" borderId="0" xfId="4" applyNumberFormat="1"/>
    <xf numFmtId="0" fontId="9" fillId="9" borderId="3" xfId="3" applyFont="1" applyFill="1" applyBorder="1" applyAlignment="1">
      <alignment horizontal="center" vertical="center"/>
    </xf>
    <xf numFmtId="0" fontId="9" fillId="9" borderId="10" xfId="3" applyFont="1" applyFill="1" applyBorder="1" applyAlignment="1">
      <alignment horizontal="center" vertical="center"/>
    </xf>
    <xf numFmtId="0" fontId="9" fillId="9" borderId="11" xfId="3" applyFont="1" applyFill="1" applyBorder="1" applyAlignment="1">
      <alignment horizontal="center" vertical="center"/>
    </xf>
    <xf numFmtId="0" fontId="12" fillId="11" borderId="10" xfId="10" applyFont="1" applyFill="1" applyBorder="1" applyAlignment="1">
      <alignment horizontal="center" vertical="center"/>
    </xf>
    <xf numFmtId="0" fontId="12" fillId="11" borderId="2" xfId="10" applyFont="1" applyFill="1" applyBorder="1" applyAlignment="1">
      <alignment horizontal="center" vertical="center"/>
    </xf>
    <xf numFmtId="0" fontId="9" fillId="9" borderId="4" xfId="3" applyFont="1" applyFill="1" applyBorder="1" applyAlignment="1">
      <alignment horizontal="center" vertical="center"/>
    </xf>
    <xf numFmtId="0" fontId="9" fillId="9" borderId="2" xfId="3" applyFont="1" applyFill="1" applyBorder="1" applyAlignment="1">
      <alignment horizontal="center" vertical="center"/>
    </xf>
    <xf numFmtId="44" fontId="12" fillId="11" borderId="10" xfId="7" applyFont="1" applyFill="1" applyBorder="1" applyAlignment="1" applyProtection="1">
      <alignment horizontal="center" vertical="center" wrapText="1"/>
    </xf>
    <xf numFmtId="44" fontId="12" fillId="11" borderId="2" xfId="7" applyFont="1" applyFill="1" applyBorder="1" applyAlignment="1" applyProtection="1">
      <alignment horizontal="center" vertical="center" wrapText="1"/>
    </xf>
    <xf numFmtId="164" fontId="12" fillId="11" borderId="11" xfId="8" applyFont="1" applyFill="1" applyBorder="1" applyAlignment="1" applyProtection="1">
      <alignment horizontal="center" vertical="center" wrapText="1"/>
    </xf>
    <xf numFmtId="164" fontId="12" fillId="11" borderId="9" xfId="8" applyFont="1" applyFill="1" applyBorder="1" applyAlignment="1" applyProtection="1">
      <alignment horizontal="center" vertical="center" wrapText="1"/>
    </xf>
    <xf numFmtId="17" fontId="11" fillId="0" borderId="5" xfId="9" applyNumberFormat="1" applyFont="1" applyBorder="1" applyAlignment="1">
      <alignment horizontal="center" vertical="center" textRotation="90"/>
    </xf>
    <xf numFmtId="17" fontId="11" fillId="0" borderId="7" xfId="9" applyNumberFormat="1" applyFont="1" applyBorder="1" applyAlignment="1">
      <alignment horizontal="center" vertical="center" textRotation="90"/>
    </xf>
    <xf numFmtId="0" fontId="6" fillId="8" borderId="12" xfId="3" applyFont="1" applyFill="1" applyBorder="1" applyAlignment="1">
      <alignment horizontal="left" vertical="center"/>
    </xf>
    <xf numFmtId="0" fontId="6" fillId="8" borderId="13" xfId="3" applyFont="1" applyFill="1" applyBorder="1" applyAlignment="1">
      <alignment horizontal="left" vertical="center"/>
    </xf>
    <xf numFmtId="17" fontId="11" fillId="0" borderId="20" xfId="9" applyNumberFormat="1" applyFont="1" applyBorder="1" applyAlignment="1">
      <alignment horizontal="center" vertical="center" textRotation="90"/>
    </xf>
    <xf numFmtId="17" fontId="11" fillId="0" borderId="21" xfId="9" applyNumberFormat="1" applyFont="1" applyBorder="1" applyAlignment="1">
      <alignment horizontal="center" vertical="center" textRotation="90"/>
    </xf>
    <xf numFmtId="17" fontId="11" fillId="0" borderId="5" xfId="9" applyNumberFormat="1" applyFont="1" applyBorder="1" applyAlignment="1">
      <alignment horizontal="center" vertical="center" wrapText="1"/>
    </xf>
    <xf numFmtId="17" fontId="11" fillId="0" borderId="7" xfId="9" applyNumberFormat="1" applyFont="1" applyBorder="1" applyAlignment="1">
      <alignment horizontal="center" vertical="center" wrapText="1"/>
    </xf>
    <xf numFmtId="0" fontId="12" fillId="11" borderId="3" xfId="10" applyFont="1" applyFill="1" applyBorder="1" applyAlignment="1">
      <alignment horizontal="center" vertical="center"/>
    </xf>
    <xf numFmtId="0" fontId="12" fillId="11" borderId="4" xfId="10" applyFont="1" applyFill="1" applyBorder="1" applyAlignment="1">
      <alignment horizontal="center" vertical="center"/>
    </xf>
    <xf numFmtId="0" fontId="0" fillId="25" borderId="41" xfId="0" applyFill="1" applyBorder="1" applyAlignment="1">
      <alignment horizontal="left" vertical="center"/>
    </xf>
    <xf numFmtId="0" fontId="0" fillId="25" borderId="42" xfId="0" applyFill="1" applyBorder="1" applyAlignment="1">
      <alignment horizontal="left" vertical="center"/>
    </xf>
    <xf numFmtId="0" fontId="0" fillId="25" borderId="43" xfId="0" applyFill="1" applyBorder="1" applyAlignment="1">
      <alignment horizontal="left" vertical="center"/>
    </xf>
    <xf numFmtId="0" fontId="0" fillId="25" borderId="41" xfId="0" applyFill="1" applyBorder="1" applyAlignment="1">
      <alignment horizontal="center" vertical="center"/>
    </xf>
    <xf numFmtId="0" fontId="0" fillId="25" borderId="43" xfId="0" applyFill="1" applyBorder="1" applyAlignment="1">
      <alignment horizontal="center" vertical="center"/>
    </xf>
    <xf numFmtId="0" fontId="0" fillId="25" borderId="41" xfId="0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center" wrapText="1"/>
    </xf>
    <xf numFmtId="0" fontId="41" fillId="8" borderId="0" xfId="0" applyFont="1" applyFill="1" applyAlignment="1">
      <alignment horizontal="center" vertical="center"/>
    </xf>
    <xf numFmtId="168" fontId="25" fillId="14" borderId="0" xfId="4" applyNumberFormat="1" applyFont="1" applyFill="1" applyAlignment="1">
      <alignment horizontal="center" vertical="center"/>
    </xf>
    <xf numFmtId="0" fontId="25" fillId="14" borderId="0" xfId="4" applyFont="1" applyFill="1" applyAlignment="1">
      <alignment horizontal="center" vertical="center"/>
    </xf>
    <xf numFmtId="17" fontId="11" fillId="0" borderId="6" xfId="9" applyNumberFormat="1" applyFont="1" applyBorder="1" applyAlignment="1">
      <alignment horizontal="center" vertical="center" wrapText="1"/>
    </xf>
    <xf numFmtId="0" fontId="9" fillId="9" borderId="30" xfId="3" applyFont="1" applyFill="1" applyBorder="1" applyAlignment="1">
      <alignment horizontal="center" vertical="center"/>
    </xf>
    <xf numFmtId="17" fontId="11" fillId="0" borderId="6" xfId="9" applyNumberFormat="1" applyFont="1" applyBorder="1" applyAlignment="1">
      <alignment horizontal="center" vertical="center" textRotation="90"/>
    </xf>
    <xf numFmtId="17" fontId="11" fillId="0" borderId="31" xfId="9" applyNumberFormat="1" applyFont="1" applyBorder="1" applyAlignment="1">
      <alignment horizontal="center" vertical="center" textRotation="90"/>
    </xf>
    <xf numFmtId="17" fontId="11" fillId="0" borderId="9" xfId="9" applyNumberFormat="1" applyFont="1" applyBorder="1" applyAlignment="1">
      <alignment horizontal="center" vertical="center" textRotation="90"/>
    </xf>
    <xf numFmtId="17" fontId="11" fillId="0" borderId="19" xfId="9" applyNumberFormat="1" applyFont="1" applyBorder="1" applyAlignment="1">
      <alignment horizontal="center" vertical="center" textRotation="90"/>
    </xf>
    <xf numFmtId="0" fontId="9" fillId="9" borderId="29" xfId="3" applyFont="1" applyFill="1" applyBorder="1" applyAlignment="1">
      <alignment horizontal="center" vertical="center"/>
    </xf>
    <xf numFmtId="0" fontId="9" fillId="9" borderId="12" xfId="3" applyFont="1" applyFill="1" applyBorder="1" applyAlignment="1">
      <alignment horizontal="center" vertical="center"/>
    </xf>
    <xf numFmtId="14" fontId="34" fillId="17" borderId="33" xfId="0" applyNumberFormat="1" applyFont="1" applyFill="1" applyBorder="1" applyAlignment="1">
      <alignment horizontal="center" vertical="center"/>
    </xf>
    <xf numFmtId="14" fontId="34" fillId="17" borderId="34" xfId="0" applyNumberFormat="1" applyFont="1" applyFill="1" applyBorder="1" applyAlignment="1">
      <alignment horizontal="center" vertical="center"/>
    </xf>
    <xf numFmtId="14" fontId="35" fillId="18" borderId="34" xfId="0" applyNumberFormat="1" applyFont="1" applyFill="1" applyBorder="1" applyAlignment="1">
      <alignment horizontal="center" vertical="center"/>
    </xf>
    <xf numFmtId="14" fontId="35" fillId="18" borderId="35" xfId="0" applyNumberFormat="1" applyFont="1" applyFill="1" applyBorder="1" applyAlignment="1">
      <alignment horizontal="center" vertical="center"/>
    </xf>
    <xf numFmtId="0" fontId="36" fillId="19" borderId="14" xfId="0" applyFont="1" applyFill="1" applyBorder="1" applyAlignment="1">
      <alignment horizontal="center" vertical="center"/>
    </xf>
    <xf numFmtId="14" fontId="36" fillId="19" borderId="1" xfId="0" applyNumberFormat="1" applyFont="1" applyFill="1" applyBorder="1" applyAlignment="1">
      <alignment horizontal="center" vertical="center"/>
    </xf>
    <xf numFmtId="14" fontId="36" fillId="19" borderId="4" xfId="0" applyNumberFormat="1" applyFont="1" applyFill="1" applyBorder="1" applyAlignment="1">
      <alignment horizontal="center" vertical="center"/>
    </xf>
    <xf numFmtId="14" fontId="36" fillId="19" borderId="8" xfId="0" applyNumberFormat="1" applyFont="1" applyFill="1" applyBorder="1" applyAlignment="1">
      <alignment horizontal="center" vertical="center"/>
    </xf>
    <xf numFmtId="171" fontId="36" fillId="19" borderId="4" xfId="18" applyFont="1" applyFill="1" applyBorder="1" applyAlignment="1">
      <alignment horizontal="center" vertical="center"/>
    </xf>
    <xf numFmtId="171" fontId="36" fillId="19" borderId="8" xfId="18" applyFont="1" applyFill="1" applyBorder="1" applyAlignment="1">
      <alignment horizontal="center" vertical="center"/>
    </xf>
    <xf numFmtId="14" fontId="36" fillId="19" borderId="36" xfId="0" applyNumberFormat="1" applyFont="1" applyFill="1" applyBorder="1" applyAlignment="1">
      <alignment horizontal="center" vertical="center"/>
    </xf>
    <xf numFmtId="14" fontId="36" fillId="19" borderId="11" xfId="0" applyNumberFormat="1" applyFont="1" applyFill="1" applyBorder="1" applyAlignment="1">
      <alignment horizontal="center" vertical="center"/>
    </xf>
    <xf numFmtId="0" fontId="38" fillId="20" borderId="5" xfId="0" applyFont="1" applyFill="1" applyBorder="1" applyAlignment="1">
      <alignment horizontal="center" vertical="center"/>
    </xf>
    <xf numFmtId="0" fontId="38" fillId="20" borderId="7" xfId="0" applyFont="1" applyFill="1" applyBorder="1" applyAlignment="1">
      <alignment horizontal="center" vertical="center"/>
    </xf>
    <xf numFmtId="0" fontId="38" fillId="20" borderId="6" xfId="0" applyFont="1" applyFill="1" applyBorder="1" applyAlignment="1">
      <alignment horizontal="center" vertical="center"/>
    </xf>
    <xf numFmtId="0" fontId="38" fillId="20" borderId="37" xfId="0" applyFont="1" applyFill="1" applyBorder="1" applyAlignment="1">
      <alignment horizontal="center" vertical="center"/>
    </xf>
    <xf numFmtId="0" fontId="38" fillId="20" borderId="38" xfId="0" applyFont="1" applyFill="1" applyBorder="1" applyAlignment="1">
      <alignment horizontal="center" vertical="center"/>
    </xf>
    <xf numFmtId="0" fontId="38" fillId="20" borderId="39" xfId="0" applyFont="1" applyFill="1" applyBorder="1" applyAlignment="1">
      <alignment horizontal="center" vertical="center"/>
    </xf>
    <xf numFmtId="0" fontId="36" fillId="19" borderId="1" xfId="0" applyFont="1" applyFill="1" applyBorder="1" applyAlignment="1">
      <alignment horizontal="center" vertical="center"/>
    </xf>
    <xf numFmtId="17" fontId="4" fillId="3" borderId="0" xfId="3" applyNumberFormat="1" applyFont="1" applyFill="1" applyAlignment="1">
      <alignment horizontal="center" vertical="center"/>
    </xf>
    <xf numFmtId="0" fontId="4" fillId="3" borderId="0" xfId="3" applyFont="1" applyFill="1" applyAlignment="1">
      <alignment horizontal="center" vertical="center"/>
    </xf>
  </cellXfs>
  <cellStyles count="19">
    <cellStyle name="Cancel 2 2" xfId="10" xr:uid="{FB09CC4B-63ED-4B70-8CA4-1D5B96315FFF}"/>
    <cellStyle name="Moeda" xfId="1" builtinId="4"/>
    <cellStyle name="Moeda 12 2" xfId="11" xr:uid="{F973C407-A54F-4EAD-8DBA-F84C3436236F}"/>
    <cellStyle name="Moeda 2" xfId="7" xr:uid="{90461D9B-91D9-470E-A0EA-19E36FD1DAC3}"/>
    <cellStyle name="Moeda 3" xfId="6" xr:uid="{8DBDBE73-EE0A-4DE8-BE96-7A95B8B6B32B}"/>
    <cellStyle name="Moeda 4" xfId="18" xr:uid="{985A8B7C-9099-4093-BBA3-DFDFF8DA3B98}"/>
    <cellStyle name="Moeda 8" xfId="17" xr:uid="{1648DF9F-1449-472F-BAE7-3F241FEA9398}"/>
    <cellStyle name="Normal" xfId="0" builtinId="0"/>
    <cellStyle name="Normal 11" xfId="16" xr:uid="{C3E33BE3-E59A-4956-BDA0-2DEABE6D70E2}"/>
    <cellStyle name="Normal 2" xfId="3" xr:uid="{12CB21A0-78CB-48A7-AA9B-1080D350E670}"/>
    <cellStyle name="Normal 2 2" xfId="4" xr:uid="{01F7DDD3-5211-4E15-87C8-C9E3EC670D5B}"/>
    <cellStyle name="Normal 2 3 2 8" xfId="9" xr:uid="{2D49215C-E260-4444-B3A8-03374F3944A9}"/>
    <cellStyle name="Normal 3" xfId="15" xr:uid="{65D7BAC8-9C0D-4EBD-AA05-B0300B878680}"/>
    <cellStyle name="Normal 3 2" xfId="13" xr:uid="{B0673F91-7BA5-4D67-A5F9-09243BA1C678}"/>
    <cellStyle name="Normal 6 3" xfId="12" xr:uid="{56723438-F100-4A5F-A1E4-184ECE5C3346}"/>
    <cellStyle name="Porcentagem" xfId="2" builtinId="5"/>
    <cellStyle name="Porcentagem 2" xfId="5" xr:uid="{9CA34AEA-35BB-4694-BB9A-749D526EC5C7}"/>
    <cellStyle name="Vírgula 2" xfId="8" xr:uid="{35B8D3C9-1F78-4DF1-992A-DFCA1EEF02EF}"/>
    <cellStyle name="Vírgula 3" xfId="14" xr:uid="{7F8EA7CC-C27B-4122-94CA-D1DD63A2FF4F}"/>
  </cellStyles>
  <dxfs count="373"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numFmt numFmtId="172" formatCode=";;;"/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numFmt numFmtId="172" formatCode=";;;"/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numFmt numFmtId="172" formatCode=";;;"/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numFmt numFmtId="172" formatCode=";;;"/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numFmt numFmtId="172" formatCode=";;;"/>
    </dxf>
    <dxf>
      <fill>
        <patternFill>
          <bgColor theme="0" tint="-0.24994659260841701"/>
        </patternFill>
      </fill>
    </dxf>
    <dxf>
      <numFmt numFmtId="172" formatCode=";;;"/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fill>
        <patternFill>
          <bgColor rgb="FFFFFFCC"/>
        </patternFill>
      </fill>
    </dxf>
    <dxf>
      <numFmt numFmtId="172" formatCode=";;;"/>
    </dxf>
    <dxf>
      <numFmt numFmtId="172" formatCode=";;;"/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numFmt numFmtId="172" formatCode=";;;"/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numFmt numFmtId="172" formatCode=";;;"/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969696"/>
        </patternFill>
      </fill>
    </dxf>
    <dxf>
      <numFmt numFmtId="172" formatCode=";;;"/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numFmt numFmtId="172" formatCode=";;;"/>
    </dxf>
    <dxf>
      <font>
        <b/>
        <i val="0"/>
      </font>
      <fill>
        <patternFill>
          <bgColor rgb="FF969696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numFmt numFmtId="172" formatCode=";;;"/>
    </dxf>
    <dxf>
      <numFmt numFmtId="172" formatCode=";;;"/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b/>
        <i val="0"/>
      </font>
      <fill>
        <patternFill>
          <bgColor rgb="FF969696"/>
        </patternFill>
      </fill>
    </dxf>
    <dxf>
      <fill>
        <patternFill>
          <bgColor theme="0" tint="-0.24994659260841701"/>
        </patternFill>
      </fill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969696"/>
        </patternFill>
      </fill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2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90832</xdr:colOff>
      <xdr:row>5</xdr:row>
      <xdr:rowOff>45692</xdr:rowOff>
    </xdr:from>
    <xdr:to>
      <xdr:col>1</xdr:col>
      <xdr:colOff>688008</xdr:colOff>
      <xdr:row>8</xdr:row>
      <xdr:rowOff>83792</xdr:rowOff>
    </xdr:to>
    <xdr:sp macro="" textlink="">
      <xdr:nvSpPr>
        <xdr:cNvPr id="2" name="Seta: Divisa 1">
          <a:extLst>
            <a:ext uri="{FF2B5EF4-FFF2-40B4-BE49-F238E27FC236}">
              <a16:creationId xmlns:a16="http://schemas.microsoft.com/office/drawing/2014/main" id="{F6C6E841-502C-C3AF-05BE-69B499E7FA00}"/>
            </a:ext>
          </a:extLst>
        </xdr:cNvPr>
        <xdr:cNvSpPr/>
      </xdr:nvSpPr>
      <xdr:spPr>
        <a:xfrm>
          <a:off x="173658" y="1337779"/>
          <a:ext cx="597176" cy="584752"/>
        </a:xfrm>
        <a:prstGeom prst="chevron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110573</xdr:colOff>
      <xdr:row>10</xdr:row>
      <xdr:rowOff>7593</xdr:rowOff>
    </xdr:from>
    <xdr:to>
      <xdr:col>1</xdr:col>
      <xdr:colOff>688699</xdr:colOff>
      <xdr:row>13</xdr:row>
      <xdr:rowOff>45693</xdr:rowOff>
    </xdr:to>
    <xdr:sp macro="" textlink="">
      <xdr:nvSpPr>
        <xdr:cNvPr id="7" name="Seta: Divisa 6">
          <a:extLst>
            <a:ext uri="{FF2B5EF4-FFF2-40B4-BE49-F238E27FC236}">
              <a16:creationId xmlns:a16="http://schemas.microsoft.com/office/drawing/2014/main" id="{79525F6D-4EB0-40FA-8A17-EF2AB2CA93CE}"/>
            </a:ext>
          </a:extLst>
        </xdr:cNvPr>
        <xdr:cNvSpPr/>
      </xdr:nvSpPr>
      <xdr:spPr>
        <a:xfrm>
          <a:off x="193399" y="2210767"/>
          <a:ext cx="578126" cy="584752"/>
        </a:xfrm>
        <a:prstGeom prst="chevron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74543</xdr:colOff>
      <xdr:row>14</xdr:row>
      <xdr:rowOff>165652</xdr:rowOff>
    </xdr:from>
    <xdr:to>
      <xdr:col>1</xdr:col>
      <xdr:colOff>674618</xdr:colOff>
      <xdr:row>18</xdr:row>
      <xdr:rowOff>123135</xdr:rowOff>
    </xdr:to>
    <xdr:sp macro="" textlink="">
      <xdr:nvSpPr>
        <xdr:cNvPr id="8" name="Seta: Divisa 7">
          <a:extLst>
            <a:ext uri="{FF2B5EF4-FFF2-40B4-BE49-F238E27FC236}">
              <a16:creationId xmlns:a16="http://schemas.microsoft.com/office/drawing/2014/main" id="{DC2FEF23-EA4E-4195-9050-93CC652ADF62}"/>
            </a:ext>
          </a:extLst>
        </xdr:cNvPr>
        <xdr:cNvSpPr/>
      </xdr:nvSpPr>
      <xdr:spPr>
        <a:xfrm>
          <a:off x="157369" y="3105978"/>
          <a:ext cx="600075" cy="686353"/>
        </a:xfrm>
        <a:prstGeom prst="chevron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68469</xdr:colOff>
      <xdr:row>20</xdr:row>
      <xdr:rowOff>134178</xdr:rowOff>
    </xdr:from>
    <xdr:to>
      <xdr:col>1</xdr:col>
      <xdr:colOff>678069</xdr:colOff>
      <xdr:row>24</xdr:row>
      <xdr:rowOff>94836</xdr:rowOff>
    </xdr:to>
    <xdr:sp macro="" textlink="">
      <xdr:nvSpPr>
        <xdr:cNvPr id="3" name="Seta: Divisa 2">
          <a:extLst>
            <a:ext uri="{FF2B5EF4-FFF2-40B4-BE49-F238E27FC236}">
              <a16:creationId xmlns:a16="http://schemas.microsoft.com/office/drawing/2014/main" id="{89199BB2-3645-4F0E-B9BF-389CE3DFBF38}"/>
            </a:ext>
          </a:extLst>
        </xdr:cNvPr>
        <xdr:cNvSpPr/>
      </xdr:nvSpPr>
      <xdr:spPr>
        <a:xfrm>
          <a:off x="154194" y="4144203"/>
          <a:ext cx="609600" cy="684558"/>
        </a:xfrm>
        <a:prstGeom prst="chevron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169120</xdr:colOff>
      <xdr:row>0</xdr:row>
      <xdr:rowOff>57996</xdr:rowOff>
    </xdr:from>
    <xdr:to>
      <xdr:col>2</xdr:col>
      <xdr:colOff>1113118</xdr:colOff>
      <xdr:row>2</xdr:row>
      <xdr:rowOff>179848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47BB3-7137-46C5-A5B0-44FC8A625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320" y="57996"/>
          <a:ext cx="1585348" cy="563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MT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MT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MTV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MTV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MTV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Obras\Arquivos%20de%20programas\SENEC\Smec32\consultas\MTV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Obras\Arquivos%20de%20programas\SENEC\Smec32\consultas\MT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Obras\Arquivos%20de%20programas\SENEC\Smec32\consultas\MTV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Obras\Arquivos%20de%20programas\SENEC\Smec32\consultas\MTV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Obras\Arquivos%20de%20programas\SENEC\Smec32\consultas\MTV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DOCUME~1\ADMINI~1\CONFIG~1\Temp\Rar$DI06.563\Arquivos%20de%20programas\SENEC\Smec32\consultas\MT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DOCUME~1\ADMINI~1\CONFIG~1\Temp\Rar$DI06.563\Arquivos%20de%20programas\SENEC\Smec32\consultas\MTV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DOCUME~1\ADMINI~1\CONFIG~1\Temp\Rar$DI06.563\Arquivos%20de%20programas\SENEC\Smec32\consultas\MTV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DOCUME~1\ADMINI~1\CONFIG~1\Temp\Rar$DI06.563\Arquivos%20de%20programas\SENEC\Smec32\consultas\MTV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DOCUME~1\ADMINI~1\CONFIG~1\Temp\Rar$DI06.563\Arquivos%20de%20programas\SENEC\Smec32\consultas\MTV5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quivos%20de%20programas/SENEC/Smec32/consultas/MTV1.XLS" TargetMode="External"/><Relationship Id="rId1" Type="http://schemas.openxmlformats.org/officeDocument/2006/relationships/externalLinkPath" Target="/Arquivos%20de%20programas/SENEC/Smec32/consultas/MTV1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quivos%20de%20programas/SENEC/Smec32/consultas/MTV2.XLS" TargetMode="External"/><Relationship Id="rId1" Type="http://schemas.openxmlformats.org/officeDocument/2006/relationships/externalLinkPath" Target="/Arquivos%20de%20programas/SENEC/Smec32/consultas/MTV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quivos%20de%20programas/SENEC/Smec32/consultas/MTV3.XLS" TargetMode="External"/><Relationship Id="rId1" Type="http://schemas.openxmlformats.org/officeDocument/2006/relationships/externalLinkPath" Target="/Arquivos%20de%20programas/SENEC/Smec32/consultas/MTV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quivos%20de%20programas/SENEC/Smec32/consultas/MTV4.XLS" TargetMode="External"/><Relationship Id="rId1" Type="http://schemas.openxmlformats.org/officeDocument/2006/relationships/externalLinkPath" Target="/Arquivos%20de%20programas/SENEC/Smec32/consultas/MTV4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rquivos%20de%20programas/SENEC/Smec32/consultas/MTV5.XLS" TargetMode="External"/><Relationship Id="rId1" Type="http://schemas.openxmlformats.org/officeDocument/2006/relationships/externalLinkPath" Target="/Arquivos%20de%20programas/SENEC/Smec32/consultas/MTV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gafire\saga\Padr&#245;es\El&#233;trica%20e%20Instrumenta&#231;&#227;o\Instrumenta&#231;&#227;o\Folha%20de%20Dados\Trabalho\FD-Rot&#226;metro%20-%20Indica&#231;&#227;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tmengenharialtda.sharepoint.com/GE-OPE_OAE_PPO/RESERVADA/PPO/P&#243;s-Opera&#231;&#227;o/Informativo%20Produ&#231;&#227;o%20de%20Energia%20SIN/Remodelagem%202/informativo_geracao_ipdo_DOC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Publica\Arquivos%20de%20programas\SENEC\Smec32\consultas\V&#225;lvulas%20-%20Temp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manda\Downloads\DFP%20de%20Custo%20e%20PPUBens%20-%20Replan%20073%20Rev.02%20(Isolamento%20+%20Refrat&#225;rio).xlsx" TargetMode="External"/><Relationship Id="rId2" Type="http://schemas.microsoft.com/office/2019/04/relationships/externalLinkLongPath" Target="https://outlook.office.com/owa/wopi/files/5cdcde4f-9340-4d46-b7d8-cea40924793f@ctechsolution.com.br/AAMkADVjZGNkZTRmLTkzNDAtNGQ0Ni1iN2Q4LWNlYTQwOTI0NzkzZgBGAAAAAAA7kSapn6bXRrEWZ-GI-9prBwD-ORy1s3VqQ4y2rx50Q0fvAAAAAAEMAAD-ORy1s3VqQ4y2rx50Q0fvAACH4I77AAABEgAQAHx0gyzSboNKksy3hEjeP68=_emSHZkFi3AgBAQAAAAA=/WOPIServiceId_FP_EXCHANGE_ORGID/WOPIUserId_acf454e9-a87e-4ab7-9ac7-3673dad81f16/DFP%20de%20Custo%20e%20PPUBens%20-%20Replan%20073%20Rev.02%20(Isolamento%20+%20Refrat&#225;rio).xlsx?A74DD123" TargetMode="External"/><Relationship Id="rId1" Type="http://schemas.openxmlformats.org/officeDocument/2006/relationships/externalLinkPath" Target="file:///\\A74DD123\DFP%20de%20Custo%20e%20PPUBens%20-%20Replan%20073%20Rev.02%20(Isolamento%20+%20Refrat&#225;rio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RQMIPE\Users\ckohara\Documents\2014\Planilhas%20para%20Cota&#231;&#227;o\2016\A-000188-16-4%20Thyssen%20Krupp\20160505%20FC-Tubula&#231;&#227;o-TKCSA%20Rev%200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55K\AppData\Local\Temp\MicrosoftEdgeDownloads\3bd0fd09-94aa-49e4-ae85-441b31a26944\Proje&#231;&#227;o%20Metas%20de%20Faturamento%20Abril_REV3.xlsx" TargetMode="External"/><Relationship Id="rId1" Type="http://schemas.openxmlformats.org/officeDocument/2006/relationships/externalLinkPath" Target="file:///C:\Users\E55K\AppData\Local\Temp\MicrosoftEdgeDownloads\3bd0fd09-94aa-49e4-ae85-441b31a26944\Proje&#231;&#227;o%20Metas%20de%20Faturamento%20Abril_REV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3engenharia-my.sharepoint.com/personal/c3engenharia_c3engenharia_onmicrosoft_com/Documents/DPTO.%20COMERCIAL/00%20Clientes/2024/02%20-%20Petrobras/Rio%20de%20Janeiro/GASLUB/Equipamentos%20est&#225;ticos%207004308120/02%20Proposta/Composi&#231;&#227;o/02%20Apoio/3-addC-anx2-PPU_Rev2Desbloq.xlsx" TargetMode="External"/><Relationship Id="rId2" Type="http://schemas.microsoft.com/office/2019/04/relationships/externalLinkLongPath" Target="https://c3engenharia-my.sharepoint.com/personal/c3engenharia_c3engenharia_onmicrosoft_com/Documents/DPTO.%20COMERCIAL/00%20Clientes/2024/02%20-%20Petrobras/Rio%20de%20Janeiro/GASLUB/Equipamentos%20est&#225;ticos%207004308120/02%20Proposta/Composi&#231;&#227;o/02%20Apoio/3-addC-anx2-PPU_Rev2Desbloq.xlsx?A8A48EB5" TargetMode="External"/><Relationship Id="rId1" Type="http://schemas.openxmlformats.org/officeDocument/2006/relationships/externalLinkPath" Target="file:///\\A8A48EB5\3-addC-anx2-PPU_Rev2Desbloq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3engenharia-my.sharepoint.com/personal/juliana_c3engenharia_com_br/Documents/&#193;rea%20de%20Trabalho/RECAP/DFP%20LV%20CASTRO%20Rev.03.xlsm" TargetMode="External"/><Relationship Id="rId1" Type="http://schemas.openxmlformats.org/officeDocument/2006/relationships/externalLinkPath" Target="https://c3engenharia-my.sharepoint.com/personal/juliana_c3engenharia_com_br/Documents/&#193;rea%20de%20Trabalho/RECAP/DFP%20LV%20CASTRO%20Rev.03.xlsm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odrigo_rosa_c3engenharia_com_br/Documents/REGAP%202023%20-%202024/05%20-%20ESCOPO%202024/03%20-%20U-306%20-%20HDT-NK/05%20-%20HISTOGRAMA%20E%20ORGANOGRAMA/Simula&#231;&#245;es%20REGAP/Estudo%20Cen&#225;rio%20SEm%20Otimiza&#231;&#227;o%20MO%20Rotina/0X%20-%20OE%20GR%20PARADAS%20REGAP%20M&#195;O%20DE%20OBRA%202024%20-%20U%20306%20Rev%2003.xlsx" TargetMode="External"/><Relationship Id="rId2" Type="http://schemas.microsoft.com/office/2019/04/relationships/externalLinkLongPath" Target="/personal/rodrigo_rosa_c3engenharia_com_br/Documents/REGAP%202023%20-%202024/05%20-%20ESCOPO%202024/03%20-%20U-306%20-%20HDT-NK/05%20-%20HISTOGRAMA%20E%20ORGANOGRAMA/Simula&#231;&#245;es%20REGAP/Estudo%20Cen&#225;rio%20SEm%20Otimiza&#231;&#227;o%20MO%20Rotina/0X%20-%20OE%20GR%20PARADAS%20REGAP%20M&#195;O%20DE%20OBRA%202024%20-%20U%20306%20Rev%2003.xlsx?88077988" TargetMode="External"/><Relationship Id="rId1" Type="http://schemas.openxmlformats.org/officeDocument/2006/relationships/externalLinkPath" Target="file:///\\88077988\0X%20-%20OE%20GR%20PARADAS%20REGAP%20M&#195;O%20DE%20OBRA%202024%20-%20U%20306%20Rev%2003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https://c3engenharia-my.sharepoint.com/personal/rodrigo_rosa_c3engenharia_com_br/Documents/REGAP%202023%20-%202024/05%20-%20ESCOPO%202024/03%20-%20U-306%20-%20HDT-NK/05%20-%20HISTOGRAMA%20E%20ORGANOGRAMA/Simula&#231;&#245;es%20REGAP/Estudo%20Cen&#225;rio%20SEm%20Otimiza&#231;&#227;o%20MO%20Rotina/0X%20-%20OE%20GR%20PARADAS%20REGAP%20M&#195;O%20DE%20OBRA%202024%20-%20U%20306%20Rev%2003.xlsx?C8B41346" TargetMode="External"/><Relationship Id="rId1" Type="http://schemas.openxmlformats.org/officeDocument/2006/relationships/externalLinkPath" Target="file:///\\C8B41346\0X%20-%20OE%20GR%20PARADAS%20REGAP%20M&#195;O%20DE%20OBRA%202024%20-%20U%20306%20Rev%2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TV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TV2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MTV5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Listas"/>
      <sheetName val="C.Custo_Vigente"/>
      <sheetName val="MTV1"/>
      <sheetName val="HISTOGRAMA R0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MTV2"/>
    </sheetNames>
    <sheetDataSet>
      <sheetData sheetId="0" refreshError="1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1"/>
      <sheetName val="MTV5"/>
    </sheetNames>
    <sheetDataSet>
      <sheetData sheetId="0" refreshError="1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FL.03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ção de Dados"/>
      <sheetName val="Importação de Dados (2)"/>
      <sheetName val="Conferência de Dados"/>
      <sheetName val="Tratamento de Dados"/>
      <sheetName val="Tratamento de Dados (2)"/>
      <sheetName val="TABELAS"/>
      <sheetName val="Tabela de Geração"/>
      <sheetName val="Dados do Gráfico"/>
      <sheetName val="Gráfico"/>
      <sheetName val="Dados do Gráfico Comparação"/>
      <sheetName val="Gráfico Comparação I"/>
      <sheetName val="Gráfico Comparação II"/>
      <sheetName val="Constantes"/>
      <sheetName val="Dados_óleo"/>
      <sheetName val="Tabela IC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1"/>
      <sheetName val="Plan2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EL"/>
      <sheetName val="00 CTL"/>
      <sheetName val="01 CTL"/>
      <sheetName val="02 CTL"/>
      <sheetName val="03 CTL"/>
      <sheetName val="04 CHE"/>
      <sheetName val="00-HH (HE)"/>
      <sheetName val="BCO"/>
      <sheetName val="Reajuste"/>
      <sheetName val="BAS"/>
      <sheetName val="CHK"/>
      <sheetName val="PPUs"/>
      <sheetName val="PPU B Rev.04"/>
      <sheetName val="Total Bens"/>
      <sheetName val="Dados"/>
      <sheetName val="Propostas"/>
      <sheetName val="Planilha1"/>
      <sheetName val="NAT"/>
      <sheetName val="Total Serviços"/>
      <sheetName val="00 HH (A)"/>
      <sheetName val="00 HH (B)"/>
      <sheetName val="00 HH (C)"/>
      <sheetName val="01 (A)"/>
      <sheetName val="01 (B)"/>
      <sheetName val="01 (C)"/>
      <sheetName val="02"/>
      <sheetName val="03"/>
      <sheetName val="04"/>
      <sheetName val="05"/>
      <sheetName val="06"/>
      <sheetName val="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>
        <row r="254">
          <cell r="I254" t="str">
            <v>1.1</v>
          </cell>
          <cell r="J254" t="str">
            <v>Caldeiraria / Solda</v>
          </cell>
          <cell r="L254" t="str">
            <v>CCT</v>
          </cell>
          <cell r="Q254" t="str">
            <v>2.1</v>
          </cell>
          <cell r="R254" t="str">
            <v>Coord.Geral / Planejamento</v>
          </cell>
          <cell r="T254" t="str">
            <v>CCT</v>
          </cell>
        </row>
        <row r="255">
          <cell r="I255" t="str">
            <v>1.1.1</v>
          </cell>
          <cell r="J255" t="str">
            <v>Encarregado de Caldeiraria I</v>
          </cell>
          <cell r="L255">
            <v>25.79</v>
          </cell>
          <cell r="Q255" t="str">
            <v>2.1.1</v>
          </cell>
          <cell r="R255" t="str">
            <v>Gerente de Contrato</v>
          </cell>
          <cell r="T255">
            <v>45.45</v>
          </cell>
        </row>
        <row r="256">
          <cell r="I256" t="str">
            <v>1.1.2</v>
          </cell>
          <cell r="J256" t="str">
            <v xml:space="preserve">Caldeireiro </v>
          </cell>
          <cell r="L256">
            <v>14.22</v>
          </cell>
          <cell r="Q256" t="str">
            <v>2.1.2</v>
          </cell>
          <cell r="R256" t="str">
            <v>Coordenador de planejamento I</v>
          </cell>
          <cell r="T256">
            <v>20.77</v>
          </cell>
        </row>
        <row r="257">
          <cell r="I257" t="str">
            <v>1.1.3</v>
          </cell>
          <cell r="J257" t="str">
            <v>Resgatista N3 Cleber</v>
          </cell>
          <cell r="L257">
            <v>25.79</v>
          </cell>
          <cell r="Q257" t="str">
            <v>2.1.3</v>
          </cell>
          <cell r="R257" t="str">
            <v>Técnico de Planejamento</v>
          </cell>
          <cell r="T257">
            <v>21.17</v>
          </cell>
        </row>
        <row r="258">
          <cell r="I258" t="str">
            <v>1.1.4</v>
          </cell>
          <cell r="J258" t="str">
            <v>Maçariqueiro</v>
          </cell>
          <cell r="L258">
            <v>13.17</v>
          </cell>
          <cell r="Q258" t="str">
            <v>2.1.4</v>
          </cell>
          <cell r="R258" t="str">
            <v>Aux. Téc. Planejamento</v>
          </cell>
          <cell r="T258">
            <v>16.2</v>
          </cell>
        </row>
        <row r="259">
          <cell r="I259" t="str">
            <v>1.1.5</v>
          </cell>
          <cell r="J259" t="str">
            <v>Alpinista Caldeireiro</v>
          </cell>
          <cell r="L259">
            <v>17.064</v>
          </cell>
          <cell r="Q259" t="str">
            <v>2.1.5</v>
          </cell>
          <cell r="R259" t="str">
            <v>Projetista</v>
          </cell>
          <cell r="T259">
            <v>15.91</v>
          </cell>
        </row>
        <row r="260">
          <cell r="I260" t="str">
            <v>1.1.6</v>
          </cell>
          <cell r="J260" t="str">
            <v>Encarregado de Solda</v>
          </cell>
          <cell r="L260">
            <v>25.79</v>
          </cell>
          <cell r="Q260" t="str">
            <v>2.1.6</v>
          </cell>
          <cell r="R260" t="str">
            <v xml:space="preserve">Técnico de Matericqs </v>
          </cell>
          <cell r="T260">
            <v>11.89</v>
          </cell>
        </row>
        <row r="261">
          <cell r="I261" t="str">
            <v>1.1.7</v>
          </cell>
          <cell r="J261" t="str">
            <v>Soldador TIG/ER</v>
          </cell>
          <cell r="L261">
            <v>20.22</v>
          </cell>
          <cell r="Q261" t="str">
            <v>2.1.7</v>
          </cell>
          <cell r="R261" t="str">
            <v xml:space="preserve">Aux. Téc. Matericqs </v>
          </cell>
          <cell r="T261">
            <v>9.9700000000000006</v>
          </cell>
        </row>
        <row r="262">
          <cell r="I262" t="str">
            <v>1.1.8</v>
          </cell>
          <cell r="J262" t="str">
            <v>Soldador Alpinista</v>
          </cell>
          <cell r="L262">
            <v>24.263999999999999</v>
          </cell>
          <cell r="Q262" t="str">
            <v>2.1.8</v>
          </cell>
          <cell r="R262" t="str">
            <v>Téc. Planejamento I</v>
          </cell>
          <cell r="T262">
            <v>23.79</v>
          </cell>
        </row>
        <row r="263">
          <cell r="I263" t="str">
            <v>1.1.9</v>
          </cell>
          <cell r="J263" t="str">
            <v>Instrumentista montador</v>
          </cell>
          <cell r="L263">
            <v>15.641454545454545</v>
          </cell>
          <cell r="Q263" t="str">
            <v>2.1.9</v>
          </cell>
          <cell r="R263" t="str">
            <v>Controller</v>
          </cell>
          <cell r="T263">
            <v>25.1</v>
          </cell>
        </row>
        <row r="264">
          <cell r="I264" t="str">
            <v>1.1.10</v>
          </cell>
          <cell r="J264" t="str">
            <v>Vazio</v>
          </cell>
          <cell r="L264">
            <v>0</v>
          </cell>
          <cell r="Q264" t="str">
            <v>2.1.10</v>
          </cell>
          <cell r="R264" t="str">
            <v>Engenheira de obra</v>
          </cell>
          <cell r="T264">
            <v>23.79</v>
          </cell>
        </row>
        <row r="265">
          <cell r="I265" t="str">
            <v>1.2</v>
          </cell>
          <cell r="J265" t="str">
            <v xml:space="preserve">Pintura </v>
          </cell>
          <cell r="Q265" t="str">
            <v>2.2</v>
          </cell>
          <cell r="R265" t="str">
            <v>Inspeção / CQ</v>
          </cell>
        </row>
        <row r="266">
          <cell r="I266" t="str">
            <v>1.2.1</v>
          </cell>
          <cell r="J266" t="str">
            <v>Encarregado de Pintura</v>
          </cell>
          <cell r="L266">
            <v>0</v>
          </cell>
          <cell r="Q266" t="str">
            <v>2.2.1</v>
          </cell>
          <cell r="R266" t="str">
            <v>Coordenador de CQ</v>
          </cell>
          <cell r="T266">
            <v>13.64</v>
          </cell>
        </row>
        <row r="267">
          <cell r="I267" t="str">
            <v>1.2.2</v>
          </cell>
          <cell r="J267" t="str">
            <v>Pintor Industrial (Alpinista)</v>
          </cell>
          <cell r="L267">
            <v>0</v>
          </cell>
          <cell r="Q267" t="str">
            <v>2.2.2</v>
          </cell>
          <cell r="R267" t="str">
            <v>Inspetor de Equipamentos</v>
          </cell>
          <cell r="T267">
            <v>23.64</v>
          </cell>
        </row>
        <row r="268">
          <cell r="I268" t="str">
            <v>1.2.3</v>
          </cell>
          <cell r="J268" t="str">
            <v>Pintor Letrista</v>
          </cell>
          <cell r="L268">
            <v>0</v>
          </cell>
          <cell r="Q268" t="str">
            <v>2.2.3</v>
          </cell>
          <cell r="R268" t="str">
            <v>Inspetor de Solda N2/N1</v>
          </cell>
          <cell r="T268">
            <v>25.79</v>
          </cell>
        </row>
        <row r="269">
          <cell r="I269" t="str">
            <v>1.2.4</v>
          </cell>
          <cell r="J269" t="str">
            <v>Hidrojatista</v>
          </cell>
          <cell r="L269">
            <v>0</v>
          </cell>
          <cell r="Q269" t="str">
            <v>2.2.4</v>
          </cell>
          <cell r="R269" t="str">
            <v>Coord. Operacional</v>
          </cell>
          <cell r="T269">
            <v>23.22</v>
          </cell>
        </row>
        <row r="270">
          <cell r="I270" t="str">
            <v>1.2.5</v>
          </cell>
          <cell r="J270" t="str">
            <v>Operador de Hidrojato</v>
          </cell>
          <cell r="L270">
            <v>0</v>
          </cell>
          <cell r="Q270" t="str">
            <v>2.2.5</v>
          </cell>
          <cell r="R270" t="str">
            <v>Inspetor de END</v>
          </cell>
          <cell r="T270">
            <v>23.181818181818183</v>
          </cell>
        </row>
        <row r="271">
          <cell r="I271" t="str">
            <v>1.2.6</v>
          </cell>
          <cell r="J271" t="str">
            <v>Ajudante de pintura</v>
          </cell>
          <cell r="L271">
            <v>0</v>
          </cell>
          <cell r="Q271" t="str">
            <v>2.2.6</v>
          </cell>
          <cell r="R271" t="str">
            <v>Inspetor de US</v>
          </cell>
          <cell r="T271">
            <v>30</v>
          </cell>
        </row>
        <row r="272">
          <cell r="I272" t="str">
            <v>1.2.7</v>
          </cell>
          <cell r="J272" t="str">
            <v>Pintor Alpinista I</v>
          </cell>
          <cell r="L272">
            <v>14.57</v>
          </cell>
          <cell r="Q272" t="str">
            <v>2.2.7</v>
          </cell>
          <cell r="R272" t="str">
            <v>Coordenador de CQ II</v>
          </cell>
          <cell r="T272">
            <v>25.47</v>
          </cell>
        </row>
        <row r="273">
          <cell r="I273" t="str">
            <v>1.2.8</v>
          </cell>
          <cell r="J273" t="str">
            <v>Pintor Alpinista II</v>
          </cell>
          <cell r="L273">
            <v>0</v>
          </cell>
          <cell r="Q273" t="str">
            <v>2.2.8</v>
          </cell>
          <cell r="R273" t="str">
            <v>Técnico de Documentação</v>
          </cell>
          <cell r="T273">
            <v>12.98</v>
          </cell>
        </row>
        <row r="274">
          <cell r="I274" t="str">
            <v>1.2.9</v>
          </cell>
          <cell r="J274" t="str">
            <v>Pintor Alpinista III</v>
          </cell>
          <cell r="L274">
            <v>0</v>
          </cell>
          <cell r="Q274" t="str">
            <v>2.2.9</v>
          </cell>
          <cell r="R274" t="str">
            <v>Auxiliar Documentação</v>
          </cell>
          <cell r="T274">
            <v>9.9600000000000009</v>
          </cell>
        </row>
        <row r="275">
          <cell r="I275" t="str">
            <v>1.2.10</v>
          </cell>
          <cell r="J275" t="str">
            <v>Vazio</v>
          </cell>
          <cell r="L275">
            <v>0</v>
          </cell>
          <cell r="Q275" t="str">
            <v>2.2.10</v>
          </cell>
          <cell r="R275" t="str">
            <v>Inspetor de equipamentos/END</v>
          </cell>
          <cell r="T275">
            <v>23.181818181818183</v>
          </cell>
        </row>
        <row r="276">
          <cell r="I276" t="str">
            <v>1.3</v>
          </cell>
          <cell r="J276" t="str">
            <v xml:space="preserve">Complementar </v>
          </cell>
          <cell r="Q276" t="str">
            <v>2.3</v>
          </cell>
          <cell r="R276" t="str">
            <v>Coord.Técnica / Supervisão</v>
          </cell>
        </row>
        <row r="277">
          <cell r="I277" t="str">
            <v>1.3.1</v>
          </cell>
          <cell r="J277" t="str">
            <v>Encarregado de andcqme</v>
          </cell>
          <cell r="L277">
            <v>21.16</v>
          </cell>
          <cell r="Q277" t="str">
            <v>2.3.1</v>
          </cell>
          <cell r="R277" t="str">
            <v>Engenheiro de Campo</v>
          </cell>
          <cell r="T277">
            <v>30.82</v>
          </cell>
        </row>
        <row r="278">
          <cell r="I278" t="str">
            <v>1.3.2</v>
          </cell>
          <cell r="J278" t="str">
            <v xml:space="preserve">Montador de andcqme </v>
          </cell>
          <cell r="L278">
            <v>13.35</v>
          </cell>
          <cell r="Q278" t="str">
            <v>2.3.2</v>
          </cell>
          <cell r="R278" t="str">
            <v>Supervisor de Caldeiraria</v>
          </cell>
          <cell r="T278">
            <v>27.27</v>
          </cell>
        </row>
        <row r="279">
          <cell r="I279" t="str">
            <v>1.3.3</v>
          </cell>
          <cell r="J279" t="str">
            <v>Encarregado de Complementar</v>
          </cell>
          <cell r="L279">
            <v>21.16</v>
          </cell>
          <cell r="Q279" t="str">
            <v>2.3.3</v>
          </cell>
          <cell r="R279" t="str">
            <v>Coordenador Operacional I</v>
          </cell>
          <cell r="T279">
            <v>25.28</v>
          </cell>
        </row>
        <row r="280">
          <cell r="I280" t="str">
            <v>1.3.4</v>
          </cell>
          <cell r="J280" t="str">
            <v>Ajudante de Limpeza</v>
          </cell>
          <cell r="L280">
            <v>8.94</v>
          </cell>
          <cell r="Q280" t="str">
            <v>2.3.4</v>
          </cell>
          <cell r="R280" t="str">
            <v>Supervisor de Andcqme</v>
          </cell>
          <cell r="T280">
            <v>27.27</v>
          </cell>
        </row>
        <row r="281">
          <cell r="I281" t="str">
            <v>1.3.5</v>
          </cell>
          <cell r="J281" t="str">
            <v>Isolador (Alpinista)</v>
          </cell>
          <cell r="L281">
            <v>15.576000000000001</v>
          </cell>
          <cell r="Q281" t="str">
            <v>2.3.5</v>
          </cell>
          <cell r="R281" t="str">
            <v>Supervisor de Caldeiraria II</v>
          </cell>
          <cell r="T281">
            <v>41.98</v>
          </cell>
        </row>
        <row r="282">
          <cell r="I282" t="str">
            <v>1.3.6</v>
          </cell>
          <cell r="J282" t="str">
            <v>Isolador</v>
          </cell>
          <cell r="L282">
            <v>12.98</v>
          </cell>
          <cell r="Q282" t="str">
            <v>2.3.6</v>
          </cell>
          <cell r="R282" t="str">
            <v>Supervisor de Elétrica</v>
          </cell>
          <cell r="T282">
            <v>26.92</v>
          </cell>
        </row>
        <row r="283">
          <cell r="I283" t="str">
            <v>1.3.7</v>
          </cell>
          <cell r="J283" t="str">
            <v>Funileiro</v>
          </cell>
          <cell r="L283">
            <v>14.93</v>
          </cell>
          <cell r="Q283" t="str">
            <v>2.3.7</v>
          </cell>
          <cell r="R283" t="str">
            <v>Supervisor de Complementar</v>
          </cell>
          <cell r="T283">
            <v>27.27</v>
          </cell>
        </row>
        <row r="284">
          <cell r="I284" t="str">
            <v>1.3.8</v>
          </cell>
          <cell r="J284" t="str">
            <v>Refratarista</v>
          </cell>
          <cell r="L284">
            <v>10.75</v>
          </cell>
          <cell r="Q284" t="str">
            <v>2.3.8</v>
          </cell>
          <cell r="R284" t="str">
            <v>Vazio</v>
          </cell>
        </row>
        <row r="285">
          <cell r="I285" t="str">
            <v>1.3.9</v>
          </cell>
          <cell r="J285" t="str">
            <v>Operador de empilhadeira</v>
          </cell>
          <cell r="L285">
            <v>12.98</v>
          </cell>
          <cell r="Q285" t="str">
            <v>2.3.9</v>
          </cell>
          <cell r="R285" t="str">
            <v>Vazio</v>
          </cell>
        </row>
        <row r="286">
          <cell r="I286" t="str">
            <v>1.3.10</v>
          </cell>
          <cell r="J286" t="str">
            <v>Lider de Mov de Carga</v>
          </cell>
          <cell r="L286">
            <v>18.18</v>
          </cell>
          <cell r="Q286" t="str">
            <v>2.3.10</v>
          </cell>
          <cell r="R286" t="str">
            <v>Vazio</v>
          </cell>
        </row>
        <row r="287">
          <cell r="I287" t="str">
            <v>1.4</v>
          </cell>
          <cell r="J287" t="str">
            <v>Elétrica / Inst. / Mecânica</v>
          </cell>
          <cell r="Q287" t="str">
            <v>2.4</v>
          </cell>
          <cell r="R287" t="str">
            <v>Segurança e Meio Ambiente</v>
          </cell>
        </row>
        <row r="288">
          <cell r="I288" t="str">
            <v>1.4.1</v>
          </cell>
          <cell r="J288" t="str">
            <v>Encarregado Elétrica</v>
          </cell>
          <cell r="L288">
            <v>21.16</v>
          </cell>
          <cell r="Q288" t="str">
            <v>2.4.1</v>
          </cell>
          <cell r="R288" t="str">
            <v>Engenheiro de Segurança</v>
          </cell>
          <cell r="T288">
            <v>27.27</v>
          </cell>
        </row>
        <row r="289">
          <cell r="I289" t="str">
            <v>1.4.2</v>
          </cell>
          <cell r="J289" t="str">
            <v>Eletricista de Manutenção</v>
          </cell>
          <cell r="L289">
            <v>16.82</v>
          </cell>
          <cell r="Q289" t="str">
            <v>2.4.2</v>
          </cell>
          <cell r="R289" t="str">
            <v xml:space="preserve">Técnico Segurança Senior </v>
          </cell>
          <cell r="T289">
            <v>18.489999999999998</v>
          </cell>
        </row>
        <row r="290">
          <cell r="I290" t="str">
            <v>1.4.3</v>
          </cell>
          <cell r="J290" t="str">
            <v>Aux. Elétrica</v>
          </cell>
          <cell r="L290">
            <v>8.85</v>
          </cell>
          <cell r="Q290" t="str">
            <v>2.4.3</v>
          </cell>
          <cell r="R290" t="str">
            <v>Técnico de Segurança Junior</v>
          </cell>
          <cell r="T290">
            <v>15.1</v>
          </cell>
        </row>
        <row r="291">
          <cell r="I291" t="str">
            <v>1.4.4</v>
          </cell>
          <cell r="J291" t="str">
            <v>Instrumentista</v>
          </cell>
          <cell r="L291">
            <v>19.559999999999999</v>
          </cell>
          <cell r="Q291" t="str">
            <v>2.4.4</v>
          </cell>
          <cell r="R291" t="str">
            <v>Aux. De SMS</v>
          </cell>
          <cell r="T291">
            <v>12.98</v>
          </cell>
        </row>
        <row r="292">
          <cell r="I292" t="str">
            <v>1.4.5</v>
          </cell>
          <cell r="J292" t="str">
            <v>Eletricista FC</v>
          </cell>
          <cell r="L292">
            <v>0</v>
          </cell>
          <cell r="Q292" t="str">
            <v>2.4.5</v>
          </cell>
          <cell r="R292" t="str">
            <v>Resgatista N3 Cleber</v>
          </cell>
          <cell r="T292">
            <v>25.79</v>
          </cell>
        </row>
        <row r="293">
          <cell r="I293" t="str">
            <v>1.4.6</v>
          </cell>
          <cell r="J293" t="str">
            <v>Téc. Instrumentação</v>
          </cell>
          <cell r="L293">
            <v>0</v>
          </cell>
          <cell r="Q293" t="str">
            <v>2.4.6</v>
          </cell>
          <cell r="R293" t="str">
            <v>Lider de SMS</v>
          </cell>
          <cell r="T293">
            <v>20.079999999999998</v>
          </cell>
        </row>
        <row r="294">
          <cell r="I294" t="str">
            <v>1.4.7</v>
          </cell>
          <cell r="J294" t="str">
            <v>Vazio</v>
          </cell>
          <cell r="L294">
            <v>0</v>
          </cell>
          <cell r="Q294" t="str">
            <v>2.4.7</v>
          </cell>
          <cell r="R294" t="str">
            <v>Vazio</v>
          </cell>
          <cell r="T294">
            <v>0</v>
          </cell>
        </row>
        <row r="295">
          <cell r="I295" t="str">
            <v>1.4.8</v>
          </cell>
          <cell r="J295" t="str">
            <v>Vazio</v>
          </cell>
          <cell r="L295">
            <v>0</v>
          </cell>
          <cell r="Q295" t="str">
            <v>2.4.8</v>
          </cell>
          <cell r="R295" t="str">
            <v>Vazio</v>
          </cell>
          <cell r="T295">
            <v>0</v>
          </cell>
        </row>
        <row r="296">
          <cell r="I296" t="str">
            <v>1.4.9</v>
          </cell>
          <cell r="J296" t="str">
            <v>Vazio</v>
          </cell>
          <cell r="L296">
            <v>0</v>
          </cell>
          <cell r="Q296" t="str">
            <v>2.4.9</v>
          </cell>
          <cell r="R296" t="str">
            <v>Vazio</v>
          </cell>
          <cell r="T296">
            <v>0</v>
          </cell>
        </row>
        <row r="297">
          <cell r="I297" t="str">
            <v>1.4.10</v>
          </cell>
          <cell r="J297" t="str">
            <v>Vazio</v>
          </cell>
          <cell r="L297">
            <v>0</v>
          </cell>
          <cell r="Q297" t="str">
            <v>2.4.10</v>
          </cell>
          <cell r="R297" t="str">
            <v>Vazio</v>
          </cell>
          <cell r="T297">
            <v>0</v>
          </cell>
        </row>
        <row r="298">
          <cell r="I298" t="str">
            <v>1.5</v>
          </cell>
          <cell r="J298" t="str">
            <v>Outras Funções</v>
          </cell>
          <cell r="Q298" t="str">
            <v>2.5</v>
          </cell>
          <cell r="R298" t="str">
            <v>Adm./ Suprimentos</v>
          </cell>
        </row>
        <row r="299">
          <cell r="I299" t="str">
            <v>1.5.1</v>
          </cell>
          <cell r="J299" t="str">
            <v>Mecânico de válvulas</v>
          </cell>
          <cell r="L299">
            <v>14.99</v>
          </cell>
          <cell r="Q299" t="str">
            <v>2.5.1</v>
          </cell>
          <cell r="R299" t="str">
            <v>Supervidor Administrativo</v>
          </cell>
          <cell r="T299">
            <v>17.600000000000001</v>
          </cell>
        </row>
        <row r="300">
          <cell r="I300" t="str">
            <v>1.5.2</v>
          </cell>
          <cell r="J300" t="str">
            <v>Aux. Movimentação de Carga</v>
          </cell>
          <cell r="L300">
            <v>0</v>
          </cell>
          <cell r="Q300" t="str">
            <v>2.5.2</v>
          </cell>
          <cell r="R300" t="str">
            <v>Assistente Administrativo</v>
          </cell>
          <cell r="T300">
            <v>12.1</v>
          </cell>
        </row>
        <row r="301">
          <cell r="I301" t="str">
            <v>1.5.3</v>
          </cell>
          <cell r="J301" t="str">
            <v>Motorista Van</v>
          </cell>
          <cell r="L301">
            <v>10.55</v>
          </cell>
          <cell r="Q301" t="str">
            <v>2.5.3</v>
          </cell>
          <cell r="R301" t="str">
            <v>Auxiliar Administrativo</v>
          </cell>
          <cell r="T301">
            <v>9.83</v>
          </cell>
        </row>
        <row r="302">
          <cell r="I302" t="str">
            <v>1.5.4</v>
          </cell>
          <cell r="J302" t="str">
            <v>Motorista Ônibus</v>
          </cell>
          <cell r="L302">
            <v>14.08</v>
          </cell>
          <cell r="Q302" t="str">
            <v>2.5.4</v>
          </cell>
          <cell r="R302" t="str">
            <v xml:space="preserve">Motorista </v>
          </cell>
          <cell r="T302">
            <v>11.62</v>
          </cell>
        </row>
        <row r="303">
          <cell r="I303" t="str">
            <v>1.5.5</v>
          </cell>
          <cell r="J303" t="str">
            <v>Motorista Munk</v>
          </cell>
          <cell r="L303">
            <v>12.98</v>
          </cell>
          <cell r="Q303" t="str">
            <v>2.5.5</v>
          </cell>
          <cell r="R303" t="str">
            <v>Encarregada ADM</v>
          </cell>
          <cell r="T303">
            <v>20.77</v>
          </cell>
        </row>
        <row r="304">
          <cell r="I304" t="str">
            <v>1.5.6</v>
          </cell>
          <cell r="J304" t="str">
            <v>Vazio</v>
          </cell>
          <cell r="L304">
            <v>0</v>
          </cell>
          <cell r="Q304" t="str">
            <v>2.5.6</v>
          </cell>
          <cell r="R304" t="str">
            <v>Assistente de Suprimentos</v>
          </cell>
          <cell r="T304">
            <v>13.64</v>
          </cell>
        </row>
        <row r="305">
          <cell r="I305" t="str">
            <v>1.5.7</v>
          </cell>
          <cell r="J305" t="str">
            <v>Vazio</v>
          </cell>
          <cell r="L305">
            <v>0</v>
          </cell>
          <cell r="Q305" t="str">
            <v>2.5.7</v>
          </cell>
          <cell r="R305" t="str">
            <v>Almoxarife / aux almox/suprimentos</v>
          </cell>
          <cell r="T305">
            <v>17.02</v>
          </cell>
        </row>
        <row r="306">
          <cell r="I306" t="str">
            <v>1.5.8</v>
          </cell>
          <cell r="J306" t="str">
            <v>Vazio</v>
          </cell>
          <cell r="L306">
            <v>0</v>
          </cell>
          <cell r="Q306" t="str">
            <v>2.5.8</v>
          </cell>
          <cell r="R306" t="str">
            <v>Auxiliar de Almoxarife</v>
          </cell>
          <cell r="T306">
            <v>9.83</v>
          </cell>
        </row>
        <row r="307">
          <cell r="I307" t="str">
            <v>1.5.9</v>
          </cell>
          <cell r="J307" t="str">
            <v>Vazio</v>
          </cell>
          <cell r="L307">
            <v>0</v>
          </cell>
          <cell r="Q307" t="str">
            <v>2.5.9</v>
          </cell>
          <cell r="R307" t="str">
            <v>Encarregado de Suprimentos</v>
          </cell>
          <cell r="T307">
            <v>19.12</v>
          </cell>
        </row>
        <row r="308">
          <cell r="I308" t="str">
            <v>1.5.10</v>
          </cell>
          <cell r="J308" t="str">
            <v>Vazio</v>
          </cell>
          <cell r="L308">
            <v>0</v>
          </cell>
          <cell r="Q308" t="str">
            <v>2.5.10</v>
          </cell>
          <cell r="R308" t="str">
            <v>Analista de pessoal II</v>
          </cell>
          <cell r="T308">
            <v>18.37</v>
          </cell>
        </row>
      </sheetData>
      <sheetData sheetId="11" refreshError="1"/>
      <sheetData sheetId="12">
        <row r="4">
          <cell r="Y4">
            <v>647340.5858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8">
          <cell r="E38">
            <v>1.49E-2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"/>
      <sheetName val="FICHA DE CUSTOS"/>
      <sheetName val="TABELA DINÂMICA"/>
      <sheetName val="ARQUIVO DE DADOS"/>
      <sheetName val="LISTAS"/>
      <sheetName val="FORNECEDOR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exo 2A - Resumo de Serviços"/>
      <sheetName val="RESUMO POR SS"/>
      <sheetName val="MEM CAL EXEC"/>
      <sheetName val="RESUMO"/>
      <sheetName val="PBI - N MEXER"/>
      <sheetName val="PAINEL DE METAS_REV 2"/>
      <sheetName val="PAINEL DE METAS_REV 1"/>
      <sheetName val="Gráficos"/>
      <sheetName val="PPU"/>
      <sheetName val="Equipamentos."/>
      <sheetName val="Projetista"/>
      <sheetName val="PAINEL DE META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nilha de Julgamento"/>
      <sheetName val="PPU_Serviços"/>
      <sheetName val="Orientações PPU_Bens"/>
      <sheetName val="Dosagem"/>
      <sheetName val="PPU_Bens"/>
      <sheetName val="DIFAL ICMS"/>
      <sheetName val="PartNumbers"/>
    </sheetNames>
    <sheetDataSet>
      <sheetData sheetId="0"/>
      <sheetData sheetId="1">
        <row r="2">
          <cell r="I2">
            <v>7004308120</v>
          </cell>
        </row>
      </sheetData>
      <sheetData sheetId="2"/>
      <sheetData sheetId="3">
        <row r="1">
          <cell r="D1" t="str">
            <v>Quantidade Base</v>
          </cell>
        </row>
      </sheetData>
      <sheetData sheetId="4"/>
      <sheetData sheetId="5">
        <row r="3">
          <cell r="B3" t="str">
            <v>Coluna1</v>
          </cell>
        </row>
      </sheetData>
      <sheetData sheetId="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"/>
      <sheetName val="NAT"/>
      <sheetName val="CIR"/>
      <sheetName val="NIV"/>
      <sheetName val="MTZ"/>
      <sheetName val="CHK"/>
      <sheetName val="PPU S"/>
      <sheetName val="PPU B"/>
      <sheetName val="Total"/>
      <sheetName val="00 (R1)"/>
      <sheetName val="00 (R2)"/>
      <sheetName val="00 (R3)"/>
      <sheetName val="00 (R4)"/>
      <sheetName val="00 (P1)"/>
      <sheetName val="00 (P2)"/>
      <sheetName val="00 (P3)"/>
      <sheetName val="00 (P4)"/>
      <sheetName val="01 (R1)"/>
      <sheetName val="01 (R2)"/>
      <sheetName val="01 (R3)"/>
      <sheetName val="01 (R4)"/>
      <sheetName val="01 (P1)"/>
      <sheetName val="01 (P2)"/>
      <sheetName val="01 (P3)"/>
      <sheetName val="01 (P4)"/>
      <sheetName val="02"/>
      <sheetName val="03"/>
      <sheetName val="04"/>
      <sheetName val="05"/>
      <sheetName val="06"/>
      <sheetName val="Apêndice B"/>
      <sheetName val="Mat. Isolamento e Civil"/>
      <sheetName val="3"/>
      <sheetName val="Conferência de Dados"/>
      <sheetName val="Dados do Gráfico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I8" t="str">
            <v>1.1</v>
          </cell>
          <cell r="J8" t="str">
            <v>Caldeiraria / Solda</v>
          </cell>
          <cell r="L8" t="str">
            <v>Hora Adotada</v>
          </cell>
          <cell r="Q8" t="str">
            <v>2.1</v>
          </cell>
          <cell r="R8" t="str">
            <v>Coord.Geral / Planejamento</v>
          </cell>
          <cell r="T8" t="str">
            <v>Hora Adotada</v>
          </cell>
          <cell r="AG8" t="str">
            <v>1.1</v>
          </cell>
          <cell r="AH8" t="str">
            <v>Caldeiraria / Solda</v>
          </cell>
          <cell r="AJ8" t="str">
            <v>ACT Rotina</v>
          </cell>
          <cell r="AO8" t="str">
            <v>2.1</v>
          </cell>
          <cell r="AP8" t="str">
            <v>Coord.Geral / Planejamento</v>
          </cell>
          <cell r="AR8" t="str">
            <v>Hora Adotada</v>
          </cell>
          <cell r="BE8" t="str">
            <v>1.1</v>
          </cell>
          <cell r="BF8" t="str">
            <v>Caldeiraria / Solda</v>
          </cell>
          <cell r="BH8" t="str">
            <v>ACT Rotina</v>
          </cell>
          <cell r="BM8" t="str">
            <v>2.1</v>
          </cell>
          <cell r="BN8" t="str">
            <v>Coord.Geral / Planejamento</v>
          </cell>
          <cell r="BP8" t="str">
            <v>Hora Adotada</v>
          </cell>
          <cell r="CC8" t="str">
            <v>1.1</v>
          </cell>
          <cell r="CD8" t="str">
            <v>Caldeiraria / Solda</v>
          </cell>
          <cell r="CF8" t="str">
            <v>ACT Rotina</v>
          </cell>
          <cell r="CK8" t="str">
            <v>2.1</v>
          </cell>
          <cell r="CL8" t="str">
            <v>Coord.Geral / Planejamento</v>
          </cell>
          <cell r="CN8" t="str">
            <v>ACT Rotina</v>
          </cell>
          <cell r="DA8" t="str">
            <v>1.1</v>
          </cell>
          <cell r="DB8" t="str">
            <v>Caldeiraria / Solda</v>
          </cell>
          <cell r="DD8" t="str">
            <v>CCT</v>
          </cell>
          <cell r="DI8" t="str">
            <v>2.1</v>
          </cell>
          <cell r="DJ8" t="str">
            <v>Coord.Geral / Planejamento</v>
          </cell>
          <cell r="DL8" t="str">
            <v>CCT</v>
          </cell>
          <cell r="DY8" t="str">
            <v>1.1</v>
          </cell>
          <cell r="DZ8" t="str">
            <v>Caldeiraria / Solda</v>
          </cell>
          <cell r="EB8" t="str">
            <v>ACT Rotina</v>
          </cell>
          <cell r="EG8" t="str">
            <v>2.1</v>
          </cell>
          <cell r="EH8" t="str">
            <v>Coord.Geral / Planejamento</v>
          </cell>
          <cell r="EJ8" t="str">
            <v>ACT Rotina</v>
          </cell>
          <cell r="EW8" t="str">
            <v>1.1</v>
          </cell>
          <cell r="EX8" t="str">
            <v>Caldeiraria / Solda</v>
          </cell>
          <cell r="EZ8" t="str">
            <v>ACT Rotina</v>
          </cell>
          <cell r="FE8" t="str">
            <v>2.1</v>
          </cell>
          <cell r="FF8" t="str">
            <v>Coord.Geral / Planejamento</v>
          </cell>
          <cell r="FH8" t="str">
            <v>ACT Rotina</v>
          </cell>
          <cell r="FU8" t="str">
            <v>1.1</v>
          </cell>
          <cell r="FV8" t="str">
            <v>Caldeiraria / Solda</v>
          </cell>
          <cell r="FX8" t="str">
            <v>ACT Rotina</v>
          </cell>
          <cell r="GC8" t="str">
            <v>2.1</v>
          </cell>
          <cell r="GD8" t="str">
            <v>Coord.Geral / Planejamento</v>
          </cell>
          <cell r="GF8" t="str">
            <v>ACT Rotina</v>
          </cell>
        </row>
        <row r="9">
          <cell r="I9" t="str">
            <v>1.1.1</v>
          </cell>
          <cell r="J9" t="str">
            <v>Encarregado de Caldeiraria</v>
          </cell>
          <cell r="L9">
            <v>21.82</v>
          </cell>
          <cell r="Q9" t="str">
            <v>2.1.1</v>
          </cell>
          <cell r="R9" t="str">
            <v>Gerente de Contrato</v>
          </cell>
          <cell r="T9">
            <v>56.81818181818182</v>
          </cell>
          <cell r="AG9" t="str">
            <v>1.1.1</v>
          </cell>
          <cell r="AH9" t="str">
            <v>Encarregado de Caldeiraria</v>
          </cell>
          <cell r="AI9">
            <v>0</v>
          </cell>
          <cell r="AJ9">
            <v>21.82</v>
          </cell>
          <cell r="AO9" t="str">
            <v>2.1.1</v>
          </cell>
          <cell r="AP9" t="str">
            <v>Gerente de Contrato</v>
          </cell>
          <cell r="AQ9">
            <v>0</v>
          </cell>
          <cell r="AR9">
            <v>56.81818181818182</v>
          </cell>
          <cell r="BE9" t="str">
            <v>1.1.1</v>
          </cell>
          <cell r="BF9" t="str">
            <v>Encarregado de Caldeiraria</v>
          </cell>
          <cell r="BG9">
            <v>0</v>
          </cell>
          <cell r="BH9">
            <v>21.82</v>
          </cell>
          <cell r="BM9" t="str">
            <v>2.1.1</v>
          </cell>
          <cell r="BN9" t="str">
            <v>Gerente de Contrato</v>
          </cell>
          <cell r="BO9">
            <v>0</v>
          </cell>
          <cell r="BP9">
            <v>56.81818181818182</v>
          </cell>
          <cell r="CC9" t="str">
            <v>1.1.1</v>
          </cell>
          <cell r="CD9" t="str">
            <v>Encarregado de Caldeiraria</v>
          </cell>
          <cell r="CK9" t="str">
            <v>2.1.1</v>
          </cell>
          <cell r="CL9" t="str">
            <v>Gerente de Contrato</v>
          </cell>
          <cell r="DA9" t="str">
            <v>1.1.1</v>
          </cell>
          <cell r="DB9" t="str">
            <v>Encarregado de Caldeiraria</v>
          </cell>
          <cell r="DI9" t="str">
            <v>2.1.1</v>
          </cell>
          <cell r="DJ9" t="str">
            <v>Gerente de Contrato</v>
          </cell>
          <cell r="DY9" t="str">
            <v>1.1.1</v>
          </cell>
          <cell r="DZ9" t="str">
            <v>Encarregado de Caldeiraria</v>
          </cell>
          <cell r="EG9" t="str">
            <v>2.1.1</v>
          </cell>
          <cell r="EH9" t="str">
            <v>Gerente de Contrato</v>
          </cell>
          <cell r="EW9" t="str">
            <v>1.1.1</v>
          </cell>
          <cell r="EX9" t="str">
            <v>Encarregado de Caldeiraria</v>
          </cell>
          <cell r="FE9" t="str">
            <v>2.1.1</v>
          </cell>
          <cell r="FF9" t="str">
            <v>Gerente de Contrato</v>
          </cell>
          <cell r="FU9" t="str">
            <v>1.1.1</v>
          </cell>
          <cell r="FV9" t="str">
            <v>Encarregado de Caldeiraria</v>
          </cell>
          <cell r="GC9" t="str">
            <v>2.1.1</v>
          </cell>
          <cell r="GD9" t="str">
            <v>Gerente de Contrato</v>
          </cell>
        </row>
        <row r="10">
          <cell r="I10" t="str">
            <v>1.1.2</v>
          </cell>
          <cell r="J10" t="str">
            <v xml:space="preserve">Caldeireiro </v>
          </cell>
          <cell r="L10">
            <v>14</v>
          </cell>
          <cell r="Q10" t="str">
            <v>2.1.2</v>
          </cell>
          <cell r="R10" t="str">
            <v>Eng. Coordenador de Planejamento</v>
          </cell>
          <cell r="T10">
            <v>54.554545454545455</v>
          </cell>
          <cell r="AG10" t="str">
            <v>1.1.2</v>
          </cell>
          <cell r="AH10" t="str">
            <v xml:space="preserve">Caldeireiro </v>
          </cell>
          <cell r="AI10">
            <v>0</v>
          </cell>
          <cell r="AJ10">
            <v>14</v>
          </cell>
          <cell r="AO10" t="str">
            <v>2.1.2</v>
          </cell>
          <cell r="AP10" t="str">
            <v>Eng. Coordenador de Planejamento</v>
          </cell>
          <cell r="AQ10">
            <v>0</v>
          </cell>
          <cell r="AR10">
            <v>54.554545454545455</v>
          </cell>
          <cell r="BE10" t="str">
            <v>1.1.2</v>
          </cell>
          <cell r="BF10" t="str">
            <v xml:space="preserve">Caldeireiro </v>
          </cell>
          <cell r="BG10">
            <v>0</v>
          </cell>
          <cell r="BH10">
            <v>14</v>
          </cell>
          <cell r="BM10" t="str">
            <v>2.1.2</v>
          </cell>
          <cell r="BN10" t="str">
            <v>Eng. Coordenador de Planejamento</v>
          </cell>
          <cell r="BO10">
            <v>0</v>
          </cell>
          <cell r="BP10">
            <v>54.554545454545455</v>
          </cell>
          <cell r="CC10" t="str">
            <v>1.1.2</v>
          </cell>
          <cell r="CD10" t="str">
            <v xml:space="preserve">Caldeireiro </v>
          </cell>
          <cell r="CK10" t="str">
            <v>2.1.2</v>
          </cell>
          <cell r="CL10" t="str">
            <v>Eng. Coordenador de Planejamento</v>
          </cell>
          <cell r="DA10" t="str">
            <v>1.1.2</v>
          </cell>
          <cell r="DB10" t="str">
            <v xml:space="preserve">Caldeireiro </v>
          </cell>
          <cell r="DI10" t="str">
            <v>2.1.2</v>
          </cell>
          <cell r="DJ10" t="str">
            <v>Eng. Coordenador de Planejamento</v>
          </cell>
          <cell r="DY10" t="str">
            <v>1.1.2</v>
          </cell>
          <cell r="DZ10" t="str">
            <v xml:space="preserve">Caldeireiro </v>
          </cell>
          <cell r="EG10" t="str">
            <v>2.1.2</v>
          </cell>
          <cell r="EH10" t="str">
            <v>Eng. Coordenador de Planejamento</v>
          </cell>
          <cell r="EW10" t="str">
            <v>1.1.2</v>
          </cell>
          <cell r="EX10" t="str">
            <v xml:space="preserve">Caldeireiro </v>
          </cell>
          <cell r="FE10" t="str">
            <v>2.1.2</v>
          </cell>
          <cell r="FF10" t="str">
            <v>Eng. Coordenador de Planejamento</v>
          </cell>
          <cell r="FU10" t="str">
            <v>1.1.2</v>
          </cell>
          <cell r="FV10" t="str">
            <v xml:space="preserve">Caldeireiro </v>
          </cell>
          <cell r="GC10" t="str">
            <v>2.1.2</v>
          </cell>
          <cell r="GD10" t="str">
            <v>Eng. Coordenador de Planejamento</v>
          </cell>
        </row>
        <row r="11">
          <cell r="I11" t="str">
            <v>1.1.3</v>
          </cell>
          <cell r="J11" t="str">
            <v>Alpinista Caldeireiro</v>
          </cell>
          <cell r="L11">
            <v>16.8</v>
          </cell>
          <cell r="Q11" t="str">
            <v>2.1.3</v>
          </cell>
          <cell r="R11" t="str">
            <v>Supervisor de Planejamento</v>
          </cell>
          <cell r="T11">
            <v>40.909090909090907</v>
          </cell>
          <cell r="AG11" t="str">
            <v>1.1.3</v>
          </cell>
          <cell r="AH11" t="str">
            <v>Alpinista Caldeireiro</v>
          </cell>
          <cell r="AI11">
            <v>0</v>
          </cell>
          <cell r="AJ11">
            <v>16.8</v>
          </cell>
          <cell r="AO11" t="str">
            <v>2.1.3</v>
          </cell>
          <cell r="AP11" t="str">
            <v>Supervisor de Planejamento</v>
          </cell>
          <cell r="AQ11">
            <v>0</v>
          </cell>
          <cell r="AR11">
            <v>40.909090909090907</v>
          </cell>
          <cell r="BE11" t="str">
            <v>1.1.3</v>
          </cell>
          <cell r="BF11" t="str">
            <v>Alpinista Caldeireiro</v>
          </cell>
          <cell r="BG11">
            <v>0</v>
          </cell>
          <cell r="BH11">
            <v>16.8</v>
          </cell>
          <cell r="BM11" t="str">
            <v>2.1.3</v>
          </cell>
          <cell r="BN11" t="str">
            <v>Supervisor de Planejamento</v>
          </cell>
          <cell r="BO11">
            <v>0</v>
          </cell>
          <cell r="BP11">
            <v>40.909090909090907</v>
          </cell>
          <cell r="CC11" t="str">
            <v>1.1.3</v>
          </cell>
          <cell r="CD11" t="str">
            <v>Alpinista Caldeireiro</v>
          </cell>
          <cell r="CK11" t="str">
            <v>2.1.3</v>
          </cell>
          <cell r="CL11" t="str">
            <v>Técnico de Planejamento</v>
          </cell>
          <cell r="DA11" t="str">
            <v>1.1.3</v>
          </cell>
          <cell r="DB11" t="str">
            <v>Alpinista Caldeireiro</v>
          </cell>
          <cell r="DI11" t="str">
            <v>2.1.3</v>
          </cell>
          <cell r="DJ11" t="str">
            <v>Técnico de Planejamento</v>
          </cell>
          <cell r="DY11" t="str">
            <v>1.1.3</v>
          </cell>
          <cell r="DZ11" t="str">
            <v>Alpinista Caldeireiro</v>
          </cell>
          <cell r="EG11" t="str">
            <v>2.1.3</v>
          </cell>
          <cell r="EH11" t="str">
            <v>Técnico de Planejamento</v>
          </cell>
          <cell r="EW11" t="str">
            <v>1.1.3</v>
          </cell>
          <cell r="EX11" t="str">
            <v>Alpinista Caldeireiro</v>
          </cell>
          <cell r="FE11" t="str">
            <v>2.1.3</v>
          </cell>
          <cell r="FF11" t="str">
            <v>Técnico de Planejamento</v>
          </cell>
          <cell r="FU11" t="str">
            <v>1.1.3</v>
          </cell>
          <cell r="FV11" t="str">
            <v>Alpinista Caldeireiro</v>
          </cell>
          <cell r="GC11" t="str">
            <v>2.1.3</v>
          </cell>
          <cell r="GD11" t="str">
            <v>Técnico de Planejamento</v>
          </cell>
        </row>
        <row r="12">
          <cell r="I12" t="str">
            <v>1.1.4</v>
          </cell>
          <cell r="J12" t="str">
            <v>1/2 Oficial</v>
          </cell>
          <cell r="L12">
            <v>9.66</v>
          </cell>
          <cell r="Q12" t="str">
            <v>2.1.4</v>
          </cell>
          <cell r="R12" t="str">
            <v>Técnico de Planejamento</v>
          </cell>
          <cell r="T12">
            <v>36.363636363636367</v>
          </cell>
          <cell r="AG12" t="str">
            <v>1.1.4</v>
          </cell>
          <cell r="AH12" t="str">
            <v>1/2 Oficial</v>
          </cell>
          <cell r="AI12">
            <v>0</v>
          </cell>
          <cell r="AJ12">
            <v>9.66</v>
          </cell>
          <cell r="AO12" t="str">
            <v>2.1.4</v>
          </cell>
          <cell r="AP12" t="str">
            <v>Técnico de Planejamento</v>
          </cell>
          <cell r="AQ12">
            <v>0</v>
          </cell>
          <cell r="AR12">
            <v>36.363636363636367</v>
          </cell>
          <cell r="BE12" t="str">
            <v>1.1.4</v>
          </cell>
          <cell r="BF12" t="str">
            <v>1/2 Oficial</v>
          </cell>
          <cell r="BG12">
            <v>0</v>
          </cell>
          <cell r="BH12">
            <v>9.66</v>
          </cell>
          <cell r="BM12" t="str">
            <v>2.1.4</v>
          </cell>
          <cell r="BN12" t="str">
            <v>Técnico de Planejamento</v>
          </cell>
          <cell r="BO12">
            <v>0</v>
          </cell>
          <cell r="BP12">
            <v>36.363636363636367</v>
          </cell>
          <cell r="CC12" t="str">
            <v>1.1.4</v>
          </cell>
          <cell r="CD12" t="str">
            <v>Meio Oficial de Caldeiraria</v>
          </cell>
          <cell r="CK12" t="str">
            <v>2.1.4</v>
          </cell>
          <cell r="CL12" t="str">
            <v>Aux. Téc. Planejamento</v>
          </cell>
          <cell r="DA12" t="str">
            <v>1.1.4</v>
          </cell>
          <cell r="DB12" t="str">
            <v>1/2 Oficial</v>
          </cell>
          <cell r="DI12" t="str">
            <v>2.1.4</v>
          </cell>
          <cell r="DJ12" t="str">
            <v>Aux. Téc. Planejamento</v>
          </cell>
          <cell r="DY12" t="str">
            <v>1.1.4</v>
          </cell>
          <cell r="DZ12" t="str">
            <v>Meio Oficial de Caldeiraria</v>
          </cell>
          <cell r="EG12" t="str">
            <v>2.1.4</v>
          </cell>
          <cell r="EH12" t="str">
            <v>Aux. Téc. Planejamento</v>
          </cell>
          <cell r="EW12" t="str">
            <v>1.1.4</v>
          </cell>
          <cell r="EX12" t="str">
            <v>Meio Oficial de Caldeiraria</v>
          </cell>
          <cell r="FE12" t="str">
            <v>2.1.4</v>
          </cell>
          <cell r="FF12" t="str">
            <v>Aux. Téc. Planejamento</v>
          </cell>
          <cell r="FU12" t="str">
            <v>1.1.4</v>
          </cell>
          <cell r="FV12" t="str">
            <v>Meio Oficial de Caldeiraria</v>
          </cell>
          <cell r="GC12" t="str">
            <v>2.1.4</v>
          </cell>
          <cell r="GD12" t="str">
            <v>Aux. Téc. Planejamento</v>
          </cell>
        </row>
        <row r="13">
          <cell r="I13" t="str">
            <v>1.1.5</v>
          </cell>
          <cell r="J13" t="str">
            <v>Encarregado de Solda</v>
          </cell>
          <cell r="L13">
            <v>21.82</v>
          </cell>
          <cell r="Q13" t="str">
            <v>2.1.5</v>
          </cell>
          <cell r="R13" t="str">
            <v>Aux. Téc. Planejamento</v>
          </cell>
          <cell r="T13">
            <v>17.739136363636366</v>
          </cell>
          <cell r="AG13" t="str">
            <v>1.1.5</v>
          </cell>
          <cell r="AH13" t="str">
            <v>Encarregado de Solda</v>
          </cell>
          <cell r="AI13">
            <v>0</v>
          </cell>
          <cell r="AJ13">
            <v>21.82</v>
          </cell>
          <cell r="AO13" t="str">
            <v>2.1.5</v>
          </cell>
          <cell r="AP13" t="str">
            <v>Aux. Téc. Planejamento</v>
          </cell>
          <cell r="AQ13">
            <v>0</v>
          </cell>
          <cell r="AR13">
            <v>17.739136363636366</v>
          </cell>
          <cell r="BE13" t="str">
            <v>1.1.5</v>
          </cell>
          <cell r="BF13" t="str">
            <v>Encarregado de Solda</v>
          </cell>
          <cell r="BG13">
            <v>0</v>
          </cell>
          <cell r="BH13">
            <v>21.82</v>
          </cell>
          <cell r="BM13" t="str">
            <v>2.1.5</v>
          </cell>
          <cell r="BN13" t="str">
            <v>Aux. Téc. Planejamento</v>
          </cell>
          <cell r="BO13">
            <v>0</v>
          </cell>
          <cell r="BP13">
            <v>17.739136363636366</v>
          </cell>
          <cell r="CC13" t="str">
            <v>1.1.5</v>
          </cell>
          <cell r="CD13" t="str">
            <v>Encarregado de Solda</v>
          </cell>
          <cell r="CK13" t="str">
            <v>2.1.5</v>
          </cell>
          <cell r="CL13" t="str">
            <v>Desenhista Projetista</v>
          </cell>
          <cell r="DA13" t="str">
            <v>1.1.5</v>
          </cell>
          <cell r="DB13" t="str">
            <v>Encarregado de Solda</v>
          </cell>
          <cell r="DI13" t="str">
            <v>2.1.5</v>
          </cell>
          <cell r="DJ13" t="str">
            <v>Desenhista Projetista</v>
          </cell>
          <cell r="DY13" t="str">
            <v>1.1.5</v>
          </cell>
          <cell r="DZ13" t="str">
            <v>Encarregado de Solda</v>
          </cell>
          <cell r="EG13" t="str">
            <v>2.1.5</v>
          </cell>
          <cell r="EH13" t="str">
            <v>Desenhista Projetista</v>
          </cell>
          <cell r="EW13" t="str">
            <v>1.1.5</v>
          </cell>
          <cell r="EX13" t="str">
            <v>Encarregado de Solda</v>
          </cell>
          <cell r="FE13" t="str">
            <v>2.1.5</v>
          </cell>
          <cell r="FF13" t="str">
            <v>Desenhista Projetista</v>
          </cell>
          <cell r="FU13" t="str">
            <v>1.1.5</v>
          </cell>
          <cell r="FV13" t="str">
            <v>Encarregado de Solda</v>
          </cell>
          <cell r="GC13" t="str">
            <v>2.1.5</v>
          </cell>
          <cell r="GD13" t="str">
            <v>Desenhista Projetista</v>
          </cell>
        </row>
        <row r="14">
          <cell r="I14" t="str">
            <v>1.1.6</v>
          </cell>
          <cell r="J14" t="str">
            <v>Soldador  TIG / ER</v>
          </cell>
          <cell r="L14">
            <v>14</v>
          </cell>
          <cell r="Q14" t="str">
            <v>2.1.6</v>
          </cell>
          <cell r="R14" t="str">
            <v>Desenhista Projetista</v>
          </cell>
          <cell r="T14">
            <v>20.454545454545453</v>
          </cell>
          <cell r="AG14" t="str">
            <v>1.1.6</v>
          </cell>
          <cell r="AH14" t="str">
            <v>Soldador  TIG / ER</v>
          </cell>
          <cell r="AI14">
            <v>0</v>
          </cell>
          <cell r="AJ14">
            <v>14</v>
          </cell>
          <cell r="AO14" t="str">
            <v>2.1.6</v>
          </cell>
          <cell r="AP14" t="str">
            <v>Desenhista Projetista</v>
          </cell>
          <cell r="AQ14">
            <v>0</v>
          </cell>
          <cell r="AR14">
            <v>20.454545454545453</v>
          </cell>
          <cell r="BE14" t="str">
            <v>1.1.6</v>
          </cell>
          <cell r="BF14" t="str">
            <v>Soldador  TIG / ER</v>
          </cell>
          <cell r="BG14">
            <v>0</v>
          </cell>
          <cell r="BH14">
            <v>14</v>
          </cell>
          <cell r="BM14" t="str">
            <v>2.1.6</v>
          </cell>
          <cell r="BN14" t="str">
            <v>Desenhista Projetista</v>
          </cell>
          <cell r="BO14">
            <v>0</v>
          </cell>
          <cell r="BP14">
            <v>20.454545454545453</v>
          </cell>
          <cell r="CC14" t="str">
            <v>1.1.6</v>
          </cell>
          <cell r="CD14" t="str">
            <v>Soldador TIG/ER</v>
          </cell>
          <cell r="CK14" t="str">
            <v>2.1.6</v>
          </cell>
          <cell r="CL14" t="str">
            <v>Coord. Materiais</v>
          </cell>
          <cell r="DA14" t="str">
            <v>1.1.6</v>
          </cell>
          <cell r="DB14" t="str">
            <v>Soldador  TIG / ER</v>
          </cell>
          <cell r="DI14" t="str">
            <v>2.1.6</v>
          </cell>
          <cell r="DJ14" t="str">
            <v xml:space="preserve">Coord. de Materiais </v>
          </cell>
          <cell r="DY14" t="str">
            <v>1.1.6</v>
          </cell>
          <cell r="DZ14" t="str">
            <v>Soldador TIG/ER</v>
          </cell>
          <cell r="EG14" t="str">
            <v>2.1.6</v>
          </cell>
          <cell r="EH14" t="str">
            <v>Coord. Materiais</v>
          </cell>
          <cell r="EW14" t="str">
            <v>1.1.6</v>
          </cell>
          <cell r="EX14" t="str">
            <v>Soldador TIG/ER</v>
          </cell>
          <cell r="FE14" t="str">
            <v>2.1.6</v>
          </cell>
          <cell r="FF14" t="str">
            <v>Coord. Materiais</v>
          </cell>
          <cell r="FU14" t="str">
            <v>1.1.6</v>
          </cell>
          <cell r="FV14" t="str">
            <v>Soldador TIG/ER</v>
          </cell>
          <cell r="GC14" t="str">
            <v>2.1.6</v>
          </cell>
          <cell r="GD14" t="str">
            <v>Coord. Materiais</v>
          </cell>
        </row>
        <row r="15">
          <cell r="I15" t="str">
            <v>1.1.7</v>
          </cell>
          <cell r="J15" t="str">
            <v>Soldador  TIG / ER (Alpinista)</v>
          </cell>
          <cell r="L15">
            <v>0</v>
          </cell>
          <cell r="Q15" t="str">
            <v>2.1.7</v>
          </cell>
          <cell r="R15" t="str">
            <v xml:space="preserve">Coord. de Materiais </v>
          </cell>
          <cell r="T15">
            <v>40.909090909090907</v>
          </cell>
          <cell r="AG15" t="str">
            <v>1.1.7</v>
          </cell>
          <cell r="AH15" t="str">
            <v>Soldador  TIG / ER (Alpinista)</v>
          </cell>
          <cell r="AI15">
            <v>0</v>
          </cell>
          <cell r="AJ15">
            <v>0</v>
          </cell>
          <cell r="AO15" t="str">
            <v>2.1.7</v>
          </cell>
          <cell r="AP15" t="str">
            <v xml:space="preserve">Coord. de Materiais </v>
          </cell>
          <cell r="AQ15">
            <v>0</v>
          </cell>
          <cell r="AR15">
            <v>40.909090909090907</v>
          </cell>
          <cell r="BE15" t="str">
            <v>1.1.7</v>
          </cell>
          <cell r="BF15" t="str">
            <v>Soldador  TIG / ER (Alpinista)</v>
          </cell>
          <cell r="BG15">
            <v>0</v>
          </cell>
          <cell r="BH15">
            <v>0</v>
          </cell>
          <cell r="BM15" t="str">
            <v>2.1.7</v>
          </cell>
          <cell r="BN15" t="str">
            <v xml:space="preserve">Coord. de Materiais </v>
          </cell>
          <cell r="BO15">
            <v>0</v>
          </cell>
          <cell r="BP15">
            <v>40.909090909090907</v>
          </cell>
          <cell r="CC15" t="str">
            <v>1.1.7</v>
          </cell>
          <cell r="CD15" t="str">
            <v>Vazio</v>
          </cell>
          <cell r="CK15" t="str">
            <v>2.1.7</v>
          </cell>
          <cell r="CL15" t="str">
            <v xml:space="preserve">Técnico de Materiais </v>
          </cell>
          <cell r="DA15" t="str">
            <v>1.1.7</v>
          </cell>
          <cell r="DB15" t="str">
            <v>Vazio</v>
          </cell>
          <cell r="DI15" t="str">
            <v>2.1.7</v>
          </cell>
          <cell r="DJ15" t="str">
            <v xml:space="preserve">Técnico de Materiais </v>
          </cell>
          <cell r="DY15" t="str">
            <v>1.1.7</v>
          </cell>
          <cell r="DZ15" t="str">
            <v>Vazio</v>
          </cell>
          <cell r="EG15" t="str">
            <v>2.1.7</v>
          </cell>
          <cell r="EH15" t="str">
            <v xml:space="preserve">Técnico de Materiais </v>
          </cell>
          <cell r="EW15" t="str">
            <v>1.1.7</v>
          </cell>
          <cell r="EX15" t="str">
            <v>Vazio</v>
          </cell>
          <cell r="FE15" t="str">
            <v>2.1.7</v>
          </cell>
          <cell r="FF15" t="str">
            <v xml:space="preserve">Técnico de Materiais </v>
          </cell>
          <cell r="FU15" t="str">
            <v>1.1.7</v>
          </cell>
          <cell r="FV15" t="str">
            <v>Vazio</v>
          </cell>
          <cell r="GC15" t="str">
            <v>2.1.7</v>
          </cell>
          <cell r="GD15" t="str">
            <v xml:space="preserve">Técnico de Materiais </v>
          </cell>
        </row>
        <row r="16">
          <cell r="I16" t="str">
            <v>1.1.8</v>
          </cell>
          <cell r="J16" t="str">
            <v>Vazio</v>
          </cell>
          <cell r="L16">
            <v>0</v>
          </cell>
          <cell r="Q16" t="str">
            <v>2.1.8</v>
          </cell>
          <cell r="R16" t="str">
            <v xml:space="preserve">Técnico de Materiais </v>
          </cell>
          <cell r="T16">
            <v>20.454545454545453</v>
          </cell>
          <cell r="AG16" t="str">
            <v>1.1.8</v>
          </cell>
          <cell r="AH16" t="str">
            <v>Vazio</v>
          </cell>
          <cell r="AI16">
            <v>0</v>
          </cell>
          <cell r="AJ16">
            <v>0</v>
          </cell>
          <cell r="AO16" t="str">
            <v>2.1.8</v>
          </cell>
          <cell r="AP16" t="str">
            <v xml:space="preserve">Técnico de Materiais </v>
          </cell>
          <cell r="AQ16">
            <v>0</v>
          </cell>
          <cell r="AR16">
            <v>20.454545454545453</v>
          </cell>
          <cell r="BE16" t="str">
            <v>1.1.8</v>
          </cell>
          <cell r="BF16" t="str">
            <v>Vazio</v>
          </cell>
          <cell r="BG16">
            <v>0</v>
          </cell>
          <cell r="BH16">
            <v>0</v>
          </cell>
          <cell r="BM16" t="str">
            <v>2.1.8</v>
          </cell>
          <cell r="BN16" t="str">
            <v xml:space="preserve">Técnico de Materiais </v>
          </cell>
          <cell r="BO16">
            <v>0</v>
          </cell>
          <cell r="BP16">
            <v>20.454545454545453</v>
          </cell>
          <cell r="CC16" t="str">
            <v>1.1.8</v>
          </cell>
          <cell r="CD16" t="str">
            <v>Vazio</v>
          </cell>
          <cell r="CK16" t="str">
            <v>2.1.8</v>
          </cell>
          <cell r="CL16" t="str">
            <v xml:space="preserve">Aux. Téc. Materiais </v>
          </cell>
          <cell r="DA16" t="str">
            <v>1.1.8</v>
          </cell>
          <cell r="DB16" t="str">
            <v>Vazio</v>
          </cell>
          <cell r="DI16" t="str">
            <v>2.1.8</v>
          </cell>
          <cell r="DJ16" t="str">
            <v xml:space="preserve">Aux. Téc. Materiais </v>
          </cell>
          <cell r="DY16" t="str">
            <v>1.1.8</v>
          </cell>
          <cell r="DZ16" t="str">
            <v>Vazio</v>
          </cell>
          <cell r="EG16" t="str">
            <v>2.1.8</v>
          </cell>
          <cell r="EH16" t="str">
            <v xml:space="preserve">Aux. Téc. Materiais </v>
          </cell>
          <cell r="EW16" t="str">
            <v>1.1.8</v>
          </cell>
          <cell r="EX16" t="str">
            <v>Vazio</v>
          </cell>
          <cell r="FE16" t="str">
            <v>2.1.8</v>
          </cell>
          <cell r="FF16" t="str">
            <v xml:space="preserve">Aux. Téc. Materiais </v>
          </cell>
          <cell r="FU16" t="str">
            <v>1.1.8</v>
          </cell>
          <cell r="FV16" t="str">
            <v>Vazio</v>
          </cell>
          <cell r="GC16" t="str">
            <v>2.1.8</v>
          </cell>
          <cell r="GD16" t="str">
            <v xml:space="preserve">Aux. Téc. Materiais </v>
          </cell>
        </row>
        <row r="17">
          <cell r="I17" t="str">
            <v>1.1.9</v>
          </cell>
          <cell r="J17" t="str">
            <v>Vazio</v>
          </cell>
          <cell r="L17">
            <v>0</v>
          </cell>
          <cell r="Q17" t="str">
            <v>2.1.9</v>
          </cell>
          <cell r="R17" t="str">
            <v xml:space="preserve">Aux. Téc. Materiais </v>
          </cell>
          <cell r="T17">
            <v>13.636363636363637</v>
          </cell>
          <cell r="AG17" t="str">
            <v>1.1.9</v>
          </cell>
          <cell r="AH17" t="str">
            <v>Vazio</v>
          </cell>
          <cell r="AI17">
            <v>0</v>
          </cell>
          <cell r="AJ17">
            <v>0</v>
          </cell>
          <cell r="AO17" t="str">
            <v>2.1.9</v>
          </cell>
          <cell r="AP17" t="str">
            <v xml:space="preserve">Aux. Téc. Materiais </v>
          </cell>
          <cell r="AQ17">
            <v>0</v>
          </cell>
          <cell r="AR17">
            <v>13.636363636363637</v>
          </cell>
          <cell r="BE17" t="str">
            <v>1.1.9</v>
          </cell>
          <cell r="BF17" t="str">
            <v>Vazio</v>
          </cell>
          <cell r="BG17">
            <v>0</v>
          </cell>
          <cell r="BH17">
            <v>0</v>
          </cell>
          <cell r="BM17" t="str">
            <v>2.1.9</v>
          </cell>
          <cell r="BN17" t="str">
            <v xml:space="preserve">Aux. Téc. Materiais </v>
          </cell>
          <cell r="BO17">
            <v>0</v>
          </cell>
          <cell r="BP17">
            <v>13.636363636363637</v>
          </cell>
          <cell r="CC17" t="str">
            <v>1.1.9</v>
          </cell>
          <cell r="CD17" t="str">
            <v>Vazio</v>
          </cell>
          <cell r="CK17" t="str">
            <v>2.1.9</v>
          </cell>
          <cell r="CL17" t="str">
            <v>Controller</v>
          </cell>
          <cell r="DA17" t="str">
            <v>1.1.9</v>
          </cell>
          <cell r="DB17" t="str">
            <v>Vazio</v>
          </cell>
          <cell r="DI17" t="str">
            <v>2.1.9</v>
          </cell>
          <cell r="DJ17" t="str">
            <v>Controller</v>
          </cell>
          <cell r="DY17" t="str">
            <v>1.1.9</v>
          </cell>
          <cell r="DZ17" t="str">
            <v>Vazio</v>
          </cell>
          <cell r="EG17" t="str">
            <v>2.1.9</v>
          </cell>
          <cell r="EH17" t="str">
            <v>Controller</v>
          </cell>
          <cell r="EW17" t="str">
            <v>1.1.9</v>
          </cell>
          <cell r="EX17" t="str">
            <v>Vazio</v>
          </cell>
          <cell r="FE17" t="str">
            <v>2.1.9</v>
          </cell>
          <cell r="FF17" t="str">
            <v>Controller</v>
          </cell>
          <cell r="FU17" t="str">
            <v>1.1.9</v>
          </cell>
          <cell r="FV17" t="str">
            <v>Vazio</v>
          </cell>
          <cell r="GC17" t="str">
            <v>2.1.9</v>
          </cell>
          <cell r="GD17" t="str">
            <v>Controller</v>
          </cell>
        </row>
        <row r="18">
          <cell r="I18" t="str">
            <v>1.1.10</v>
          </cell>
          <cell r="J18" t="str">
            <v>Vazio</v>
          </cell>
          <cell r="L18">
            <v>0</v>
          </cell>
          <cell r="Q18" t="str">
            <v>2.1.10</v>
          </cell>
          <cell r="R18" t="str">
            <v>Controller</v>
          </cell>
          <cell r="T18">
            <v>25</v>
          </cell>
          <cell r="AG18" t="str">
            <v>1.1.10</v>
          </cell>
          <cell r="AH18" t="str">
            <v>Vazio</v>
          </cell>
          <cell r="AI18">
            <v>0</v>
          </cell>
          <cell r="AJ18">
            <v>0</v>
          </cell>
          <cell r="AO18" t="str">
            <v>2.1.10</v>
          </cell>
          <cell r="AP18" t="str">
            <v>Controller</v>
          </cell>
          <cell r="AQ18">
            <v>0</v>
          </cell>
          <cell r="AR18">
            <v>25</v>
          </cell>
          <cell r="BE18" t="str">
            <v>1.1.10</v>
          </cell>
          <cell r="BF18" t="str">
            <v>Vazio</v>
          </cell>
          <cell r="BG18">
            <v>0</v>
          </cell>
          <cell r="BH18">
            <v>0</v>
          </cell>
          <cell r="BM18" t="str">
            <v>2.1.10</v>
          </cell>
          <cell r="BN18" t="str">
            <v>Controller</v>
          </cell>
          <cell r="BO18">
            <v>0</v>
          </cell>
          <cell r="BP18">
            <v>25</v>
          </cell>
          <cell r="CC18" t="str">
            <v>1.1.10</v>
          </cell>
          <cell r="CD18" t="str">
            <v>Vazio</v>
          </cell>
          <cell r="CK18" t="str">
            <v>2.1.10</v>
          </cell>
          <cell r="CL18" t="str">
            <v>Vazio</v>
          </cell>
          <cell r="DA18" t="str">
            <v>1.1.10</v>
          </cell>
          <cell r="DB18" t="str">
            <v>Vazio</v>
          </cell>
          <cell r="DI18" t="str">
            <v>2.1.10</v>
          </cell>
          <cell r="DJ18" t="str">
            <v>Vazio</v>
          </cell>
          <cell r="DY18" t="str">
            <v>1.1.10</v>
          </cell>
          <cell r="DZ18" t="str">
            <v>Vazio</v>
          </cell>
          <cell r="EG18" t="str">
            <v>2.1.10</v>
          </cell>
          <cell r="EH18" t="str">
            <v>Vazio</v>
          </cell>
          <cell r="EW18" t="str">
            <v>1.1.10</v>
          </cell>
          <cell r="EX18" t="str">
            <v>Vazio</v>
          </cell>
          <cell r="FE18" t="str">
            <v>2.1.10</v>
          </cell>
          <cell r="FF18" t="str">
            <v>Vazio</v>
          </cell>
          <cell r="FU18" t="str">
            <v>1.1.10</v>
          </cell>
          <cell r="FV18" t="str">
            <v>Vazio</v>
          </cell>
          <cell r="GC18" t="str">
            <v>2.1.10</v>
          </cell>
          <cell r="GD18" t="str">
            <v>Vazio</v>
          </cell>
        </row>
        <row r="19">
          <cell r="I19" t="str">
            <v>1.2</v>
          </cell>
          <cell r="J19" t="str">
            <v>Pintura</v>
          </cell>
          <cell r="Q19" t="str">
            <v>2.2</v>
          </cell>
          <cell r="R19" t="str">
            <v>Inspeção / CQ</v>
          </cell>
          <cell r="AG19" t="str">
            <v>1.2</v>
          </cell>
          <cell r="AH19" t="str">
            <v>Pintura</v>
          </cell>
          <cell r="AI19">
            <v>0</v>
          </cell>
          <cell r="AJ19">
            <v>0</v>
          </cell>
          <cell r="AO19" t="str">
            <v>2.2</v>
          </cell>
          <cell r="AP19" t="str">
            <v>Inspeção / CQ</v>
          </cell>
          <cell r="AQ19">
            <v>0</v>
          </cell>
          <cell r="AR19">
            <v>0</v>
          </cell>
          <cell r="BE19" t="str">
            <v>1.2</v>
          </cell>
          <cell r="BF19" t="str">
            <v>Pintura</v>
          </cell>
          <cell r="BG19">
            <v>0</v>
          </cell>
          <cell r="BH19">
            <v>0</v>
          </cell>
          <cell r="BM19" t="str">
            <v>2.2</v>
          </cell>
          <cell r="BN19" t="str">
            <v>Inspeção / CQ</v>
          </cell>
          <cell r="BO19">
            <v>0</v>
          </cell>
          <cell r="BP19">
            <v>0</v>
          </cell>
          <cell r="CC19" t="str">
            <v>1.2</v>
          </cell>
          <cell r="CD19" t="str">
            <v xml:space="preserve">Pintura </v>
          </cell>
          <cell r="CK19" t="str">
            <v>2.2</v>
          </cell>
          <cell r="CL19" t="str">
            <v>Inspeção / CQ</v>
          </cell>
          <cell r="DA19" t="str">
            <v>1.2</v>
          </cell>
          <cell r="DB19" t="str">
            <v>Pintura</v>
          </cell>
          <cell r="DI19" t="str">
            <v>2.2</v>
          </cell>
          <cell r="DJ19" t="str">
            <v>Inspeção / CQ</v>
          </cell>
          <cell r="DY19" t="str">
            <v>1.2</v>
          </cell>
          <cell r="DZ19" t="str">
            <v xml:space="preserve">Pintura </v>
          </cell>
          <cell r="EG19" t="str">
            <v>2.2</v>
          </cell>
          <cell r="EH19" t="str">
            <v>Inspeção / CQ</v>
          </cell>
          <cell r="EW19" t="str">
            <v>1.2</v>
          </cell>
          <cell r="EX19" t="str">
            <v xml:space="preserve">Pintura </v>
          </cell>
          <cell r="FE19" t="str">
            <v>2.2</v>
          </cell>
          <cell r="FF19" t="str">
            <v>Inspeção / CQ</v>
          </cell>
          <cell r="FU19" t="str">
            <v>1.2</v>
          </cell>
          <cell r="FV19" t="str">
            <v xml:space="preserve">Pintura </v>
          </cell>
          <cell r="GC19" t="str">
            <v>2.2</v>
          </cell>
          <cell r="GD19" t="str">
            <v>Inspeção / CQ</v>
          </cell>
        </row>
        <row r="20">
          <cell r="I20" t="str">
            <v>1.2.1</v>
          </cell>
          <cell r="J20" t="str">
            <v>Encarregado de Pintura</v>
          </cell>
          <cell r="L20">
            <v>18.25</v>
          </cell>
          <cell r="Q20" t="str">
            <v>2.2.1</v>
          </cell>
          <cell r="R20" t="str">
            <v>Coordenador de CQ</v>
          </cell>
          <cell r="T20">
            <v>43.363636363636367</v>
          </cell>
          <cell r="AG20" t="str">
            <v>1.2.1</v>
          </cell>
          <cell r="AH20" t="str">
            <v>Encarregado de Pintura</v>
          </cell>
          <cell r="AI20">
            <v>0</v>
          </cell>
          <cell r="AJ20">
            <v>18.25</v>
          </cell>
          <cell r="AO20" t="str">
            <v>2.2.1</v>
          </cell>
          <cell r="AP20" t="str">
            <v>Coordenador de CQ</v>
          </cell>
          <cell r="AQ20">
            <v>0</v>
          </cell>
          <cell r="AR20">
            <v>43.363636363636367</v>
          </cell>
          <cell r="BE20" t="str">
            <v>1.2.1</v>
          </cell>
          <cell r="BF20" t="str">
            <v>Encarregado de Pintura</v>
          </cell>
          <cell r="BG20">
            <v>0</v>
          </cell>
          <cell r="BH20">
            <v>18.25</v>
          </cell>
          <cell r="BM20" t="str">
            <v>2.2.1</v>
          </cell>
          <cell r="BN20" t="str">
            <v>Coordenador de CQ</v>
          </cell>
          <cell r="BO20">
            <v>0</v>
          </cell>
          <cell r="BP20">
            <v>43.363636363636367</v>
          </cell>
          <cell r="CC20" t="str">
            <v>1.2.1</v>
          </cell>
          <cell r="CD20" t="str">
            <v>Encarregado de Pintura</v>
          </cell>
          <cell r="CK20" t="str">
            <v>2.2.1</v>
          </cell>
          <cell r="CL20" t="str">
            <v>Coordenador de CQ</v>
          </cell>
          <cell r="DA20" t="str">
            <v>1.2.1</v>
          </cell>
          <cell r="DB20" t="str">
            <v>Encarregado de Pintura</v>
          </cell>
          <cell r="DI20" t="str">
            <v>2.2.1</v>
          </cell>
          <cell r="DJ20" t="str">
            <v>Coordenador de CQ</v>
          </cell>
          <cell r="DY20" t="str">
            <v>1.2.1</v>
          </cell>
          <cell r="DZ20" t="str">
            <v>Encarregado de Pintura</v>
          </cell>
          <cell r="EG20" t="str">
            <v>2.2.1</v>
          </cell>
          <cell r="EH20" t="str">
            <v>Coordenador de CQ</v>
          </cell>
          <cell r="EW20" t="str">
            <v>1.2.1</v>
          </cell>
          <cell r="EX20" t="str">
            <v>Encarregado de Pintura</v>
          </cell>
          <cell r="FE20" t="str">
            <v>2.2.1</v>
          </cell>
          <cell r="FF20" t="str">
            <v>Coordenador de CQ</v>
          </cell>
          <cell r="FU20" t="str">
            <v>1.2.1</v>
          </cell>
          <cell r="FV20" t="str">
            <v>Encarregado de Pintura</v>
          </cell>
          <cell r="GC20" t="str">
            <v>2.2.1</v>
          </cell>
          <cell r="GD20" t="str">
            <v>Coordenador de CQ</v>
          </cell>
        </row>
        <row r="21">
          <cell r="I21" t="str">
            <v>1.2.2</v>
          </cell>
          <cell r="J21" t="str">
            <v>Pintor Industrial (Alpinista)</v>
          </cell>
          <cell r="L21">
            <v>16.8</v>
          </cell>
          <cell r="Q21" t="str">
            <v>2.2.2</v>
          </cell>
          <cell r="R21" t="str">
            <v>Inspetor de Equip. ME / ENDs</v>
          </cell>
          <cell r="T21">
            <v>33.76</v>
          </cell>
          <cell r="AG21" t="str">
            <v>1.2.2</v>
          </cell>
          <cell r="AH21" t="str">
            <v>Pintor Industrial (Alpinista)</v>
          </cell>
          <cell r="AI21">
            <v>0</v>
          </cell>
          <cell r="AJ21">
            <v>16.8</v>
          </cell>
          <cell r="AO21" t="str">
            <v>2.2.2</v>
          </cell>
          <cell r="AP21" t="str">
            <v>Inspetor de Equip. ME / ENDs</v>
          </cell>
          <cell r="AQ21">
            <v>0</v>
          </cell>
          <cell r="AR21">
            <v>33.76</v>
          </cell>
          <cell r="BE21" t="str">
            <v>1.2.2</v>
          </cell>
          <cell r="BF21" t="str">
            <v>Pintor Industrial (Alpinista)</v>
          </cell>
          <cell r="BG21">
            <v>0</v>
          </cell>
          <cell r="BH21">
            <v>16.8</v>
          </cell>
          <cell r="BM21" t="str">
            <v>2.2.2</v>
          </cell>
          <cell r="BN21" t="str">
            <v>Inspetor de Equip. ME / ENDs</v>
          </cell>
          <cell r="BO21">
            <v>0</v>
          </cell>
          <cell r="BP21">
            <v>33.76</v>
          </cell>
          <cell r="CC21" t="str">
            <v>1.2.2</v>
          </cell>
          <cell r="CD21" t="str">
            <v>Pintor Industrial</v>
          </cell>
          <cell r="CK21" t="str">
            <v>2.2.2</v>
          </cell>
          <cell r="CL21" t="str">
            <v>Inspetor de Equip. ME / ENDs</v>
          </cell>
          <cell r="DA21" t="str">
            <v>1.2.2</v>
          </cell>
          <cell r="DB21" t="str">
            <v>Pintor Industrial (Alpinista)</v>
          </cell>
          <cell r="DI21" t="str">
            <v>2.2.2</v>
          </cell>
          <cell r="DJ21" t="str">
            <v>Inspetor de Equip. ME / ENDs</v>
          </cell>
          <cell r="DY21" t="str">
            <v>1.2.2</v>
          </cell>
          <cell r="DZ21" t="str">
            <v>Pintor Industrial</v>
          </cell>
          <cell r="EG21" t="str">
            <v>2.2.2</v>
          </cell>
          <cell r="EH21" t="str">
            <v>Inspetor de Equip. ME / ENDs</v>
          </cell>
          <cell r="EW21" t="str">
            <v>1.2.2</v>
          </cell>
          <cell r="EX21" t="str">
            <v>Pintor Industrial</v>
          </cell>
          <cell r="FE21" t="str">
            <v>2.2.2</v>
          </cell>
          <cell r="FF21" t="str">
            <v>Inspetor de Equip. ME / ENDs</v>
          </cell>
          <cell r="FU21" t="str">
            <v>1.2.2</v>
          </cell>
          <cell r="FV21" t="str">
            <v>Pintor Industrial</v>
          </cell>
          <cell r="GC21" t="str">
            <v>2.2.2</v>
          </cell>
          <cell r="GD21" t="str">
            <v>Inspetor de Equip. ME / ENDs</v>
          </cell>
        </row>
        <row r="22">
          <cell r="I22" t="str">
            <v>1.2.3</v>
          </cell>
          <cell r="J22" t="str">
            <v>Pintor Industrial</v>
          </cell>
          <cell r="L22">
            <v>14</v>
          </cell>
          <cell r="Q22" t="str">
            <v>2.2.3</v>
          </cell>
          <cell r="R22" t="str">
            <v>Inspetor de Solda N2</v>
          </cell>
          <cell r="T22">
            <v>61.363636363636367</v>
          </cell>
          <cell r="AG22" t="str">
            <v>1.2.3</v>
          </cell>
          <cell r="AH22" t="str">
            <v>Pintor Industrial</v>
          </cell>
          <cell r="AI22">
            <v>0</v>
          </cell>
          <cell r="AJ22">
            <v>14</v>
          </cell>
          <cell r="AO22" t="str">
            <v>2.2.3</v>
          </cell>
          <cell r="AP22" t="str">
            <v>Inspetor de Solda N2</v>
          </cell>
          <cell r="AQ22">
            <v>0</v>
          </cell>
          <cell r="AR22">
            <v>61.363636363636367</v>
          </cell>
          <cell r="BE22" t="str">
            <v>1.2.3</v>
          </cell>
          <cell r="BF22" t="str">
            <v>Pintor Industrial</v>
          </cell>
          <cell r="BG22">
            <v>0</v>
          </cell>
          <cell r="BH22">
            <v>14</v>
          </cell>
          <cell r="BM22" t="str">
            <v>2.2.3</v>
          </cell>
          <cell r="BN22" t="str">
            <v>Inspetor de Solda N2</v>
          </cell>
          <cell r="BO22">
            <v>0</v>
          </cell>
          <cell r="BP22">
            <v>61.363636363636367</v>
          </cell>
          <cell r="CC22" t="str">
            <v>1.2.3</v>
          </cell>
          <cell r="CD22" t="str">
            <v>Pintor Alpinista</v>
          </cell>
          <cell r="CK22" t="str">
            <v>2.2.3</v>
          </cell>
          <cell r="CL22" t="str">
            <v>Inspetor de Solda N2</v>
          </cell>
          <cell r="DA22" t="str">
            <v>1.2.3</v>
          </cell>
          <cell r="DB22" t="str">
            <v>Pintor Letrista</v>
          </cell>
          <cell r="DI22" t="str">
            <v>2.2.3</v>
          </cell>
          <cell r="DJ22" t="str">
            <v>Inspetor de Solda N2</v>
          </cell>
          <cell r="DY22" t="str">
            <v>1.2.3</v>
          </cell>
          <cell r="DZ22" t="str">
            <v>Pintor Alpinista</v>
          </cell>
          <cell r="EG22" t="str">
            <v>2.2.3</v>
          </cell>
          <cell r="EH22" t="str">
            <v>Inspetor de Solda N2</v>
          </cell>
          <cell r="EW22" t="str">
            <v>1.2.3</v>
          </cell>
          <cell r="EX22" t="str">
            <v>Pintor Alpinista</v>
          </cell>
          <cell r="FE22" t="str">
            <v>2.2.3</v>
          </cell>
          <cell r="FF22" t="str">
            <v>Inspetor de Solda N2</v>
          </cell>
          <cell r="FU22" t="str">
            <v>1.2.3</v>
          </cell>
          <cell r="FV22" t="str">
            <v>Pintor Alpinista</v>
          </cell>
          <cell r="GC22" t="str">
            <v>2.2.3</v>
          </cell>
          <cell r="GD22" t="str">
            <v>Inspetor de Solda N2</v>
          </cell>
        </row>
        <row r="23">
          <cell r="I23" t="str">
            <v>1.2.4</v>
          </cell>
          <cell r="J23" t="str">
            <v>Pintor Letrista</v>
          </cell>
          <cell r="L23">
            <v>15.4</v>
          </cell>
          <cell r="Q23" t="str">
            <v>2.2.4</v>
          </cell>
          <cell r="R23" t="str">
            <v>Inspetor de Solda N1</v>
          </cell>
          <cell r="T23">
            <v>33.76</v>
          </cell>
          <cell r="AG23" t="str">
            <v>1.2.4</v>
          </cell>
          <cell r="AH23" t="str">
            <v>Pintor Letrista</v>
          </cell>
          <cell r="AI23">
            <v>0</v>
          </cell>
          <cell r="AJ23">
            <v>15.4</v>
          </cell>
          <cell r="AO23" t="str">
            <v>2.2.4</v>
          </cell>
          <cell r="AP23" t="str">
            <v>Inspetor de Solda N1</v>
          </cell>
          <cell r="AQ23">
            <v>0</v>
          </cell>
          <cell r="AR23">
            <v>33.76</v>
          </cell>
          <cell r="BE23" t="str">
            <v>1.2.4</v>
          </cell>
          <cell r="BF23" t="str">
            <v>Pintor Letrista</v>
          </cell>
          <cell r="BG23">
            <v>0</v>
          </cell>
          <cell r="BH23">
            <v>15.4</v>
          </cell>
          <cell r="BM23" t="str">
            <v>2.2.4</v>
          </cell>
          <cell r="BN23" t="str">
            <v>Inspetor de Solda N1</v>
          </cell>
          <cell r="BO23">
            <v>0</v>
          </cell>
          <cell r="BP23">
            <v>33.76</v>
          </cell>
          <cell r="CC23" t="str">
            <v>1.2.4</v>
          </cell>
          <cell r="CD23" t="str">
            <v>Hidrojatista</v>
          </cell>
          <cell r="CK23" t="str">
            <v>2.2.4</v>
          </cell>
          <cell r="CL23" t="str">
            <v>Inspetor de Solda N1</v>
          </cell>
          <cell r="DA23" t="str">
            <v>1.2.4</v>
          </cell>
          <cell r="DB23" t="str">
            <v>Encarregado de Hidrojato</v>
          </cell>
          <cell r="DI23" t="str">
            <v>2.2.4</v>
          </cell>
          <cell r="DJ23" t="str">
            <v>Inspetor de Solda N1</v>
          </cell>
          <cell r="DY23" t="str">
            <v>1.2.4</v>
          </cell>
          <cell r="DZ23" t="str">
            <v>Hidrojatista</v>
          </cell>
          <cell r="EG23" t="str">
            <v>2.2.4</v>
          </cell>
          <cell r="EH23" t="str">
            <v>Inspetor de Solda N1</v>
          </cell>
          <cell r="EW23" t="str">
            <v>1.2.4</v>
          </cell>
          <cell r="EX23" t="str">
            <v>Hidrojatista</v>
          </cell>
          <cell r="FE23" t="str">
            <v>2.2.4</v>
          </cell>
          <cell r="FF23" t="str">
            <v>Inspetor de Solda N1</v>
          </cell>
          <cell r="FU23" t="str">
            <v>1.2.4</v>
          </cell>
          <cell r="FV23" t="str">
            <v>Hidrojatista</v>
          </cell>
          <cell r="GC23" t="str">
            <v>2.2.4</v>
          </cell>
          <cell r="GD23" t="str">
            <v>Inspetor de Solda N1</v>
          </cell>
        </row>
        <row r="24">
          <cell r="I24" t="str">
            <v>1.2.5</v>
          </cell>
          <cell r="J24" t="str">
            <v>Pintor Jatista</v>
          </cell>
          <cell r="L24">
            <v>15.4</v>
          </cell>
          <cell r="Q24" t="str">
            <v>2.2.5</v>
          </cell>
          <cell r="R24" t="str">
            <v>Inspetor LP/PM</v>
          </cell>
          <cell r="T24">
            <v>33.76</v>
          </cell>
          <cell r="AG24" t="str">
            <v>1.2.5</v>
          </cell>
          <cell r="AH24" t="str">
            <v>Pintor Jatista</v>
          </cell>
          <cell r="AI24">
            <v>0</v>
          </cell>
          <cell r="AJ24">
            <v>15.4</v>
          </cell>
          <cell r="AO24" t="str">
            <v>2.2.5</v>
          </cell>
          <cell r="AP24" t="str">
            <v>Inspetor LP/PM</v>
          </cell>
          <cell r="AQ24">
            <v>0</v>
          </cell>
          <cell r="AR24">
            <v>33.76</v>
          </cell>
          <cell r="BE24" t="str">
            <v>1.2.5</v>
          </cell>
          <cell r="BF24" t="str">
            <v>Pintor Jatista</v>
          </cell>
          <cell r="BG24">
            <v>0</v>
          </cell>
          <cell r="BH24">
            <v>15.4</v>
          </cell>
          <cell r="BM24" t="str">
            <v>2.2.5</v>
          </cell>
          <cell r="BN24" t="str">
            <v>Inspetor LP/PM</v>
          </cell>
          <cell r="BO24">
            <v>0</v>
          </cell>
          <cell r="BP24">
            <v>33.76</v>
          </cell>
          <cell r="CC24" t="str">
            <v>1.2.5</v>
          </cell>
          <cell r="CD24" t="str">
            <v>Operador de Hidrojato</v>
          </cell>
          <cell r="CK24" t="str">
            <v>2.2.5</v>
          </cell>
          <cell r="CL24" t="str">
            <v>Inspetor de LP/PM</v>
          </cell>
          <cell r="DA24" t="str">
            <v>1.2.5</v>
          </cell>
          <cell r="DB24" t="str">
            <v>Hidrojatista</v>
          </cell>
          <cell r="DI24" t="str">
            <v>2.2.5</v>
          </cell>
          <cell r="DJ24" t="str">
            <v>Inspetor LP/PM</v>
          </cell>
          <cell r="DY24" t="str">
            <v>1.2.5</v>
          </cell>
          <cell r="DZ24" t="str">
            <v>Operador de Hidrojato</v>
          </cell>
          <cell r="EG24" t="str">
            <v>2.2.5</v>
          </cell>
          <cell r="EH24" t="str">
            <v>Inspetor de LP/PM</v>
          </cell>
          <cell r="EW24" t="str">
            <v>1.2.5</v>
          </cell>
          <cell r="EX24" t="str">
            <v>Operador de Hidrojato</v>
          </cell>
          <cell r="FE24" t="str">
            <v>2.2.5</v>
          </cell>
          <cell r="FF24" t="str">
            <v>Inspetor de LP/PM</v>
          </cell>
          <cell r="FU24" t="str">
            <v>1.2.5</v>
          </cell>
          <cell r="FV24" t="str">
            <v>Operador de Hidrojato</v>
          </cell>
          <cell r="GC24" t="str">
            <v>2.2.5</v>
          </cell>
          <cell r="GD24" t="str">
            <v>Inspetor de LP/PM</v>
          </cell>
        </row>
        <row r="25">
          <cell r="I25" t="str">
            <v>1.2.6</v>
          </cell>
          <cell r="J25" t="str">
            <v>Encarregado de Hidrojato</v>
          </cell>
          <cell r="L25">
            <v>18.25</v>
          </cell>
          <cell r="Q25" t="str">
            <v>2.2.6</v>
          </cell>
          <cell r="R25" t="str">
            <v>Inspetor US</v>
          </cell>
          <cell r="AG25" t="str">
            <v>1.2.6</v>
          </cell>
          <cell r="AH25" t="str">
            <v>Encarregado de Hidrojato</v>
          </cell>
          <cell r="AI25">
            <v>0</v>
          </cell>
          <cell r="AJ25">
            <v>18.25</v>
          </cell>
          <cell r="AO25" t="str">
            <v>2.2.6</v>
          </cell>
          <cell r="AP25" t="str">
            <v>Inspetor US</v>
          </cell>
          <cell r="AQ25">
            <v>0</v>
          </cell>
          <cell r="AR25">
            <v>0</v>
          </cell>
          <cell r="BE25" t="str">
            <v>1.2.6</v>
          </cell>
          <cell r="BF25" t="str">
            <v>Encarregado de Hidrojato</v>
          </cell>
          <cell r="BG25">
            <v>0</v>
          </cell>
          <cell r="BH25">
            <v>18.25</v>
          </cell>
          <cell r="BM25" t="str">
            <v>2.2.6</v>
          </cell>
          <cell r="BN25" t="str">
            <v>Inspetor US</v>
          </cell>
          <cell r="BO25">
            <v>0</v>
          </cell>
          <cell r="BP25">
            <v>0</v>
          </cell>
          <cell r="CC25" t="str">
            <v>1.2.6</v>
          </cell>
          <cell r="CD25" t="str">
            <v>Ajudante de pintura</v>
          </cell>
          <cell r="CK25" t="str">
            <v>2.2.6</v>
          </cell>
          <cell r="CL25" t="str">
            <v>Inspetor de US</v>
          </cell>
          <cell r="DA25" t="str">
            <v>1.2.6</v>
          </cell>
          <cell r="DB25" t="str">
            <v>Operador de Hidrojato</v>
          </cell>
          <cell r="DI25" t="str">
            <v>2.2.6</v>
          </cell>
          <cell r="DJ25" t="str">
            <v>Inspetor US</v>
          </cell>
          <cell r="DY25" t="str">
            <v>1.2.6</v>
          </cell>
          <cell r="DZ25" t="str">
            <v>Ajudante de pintura</v>
          </cell>
          <cell r="EG25" t="str">
            <v>2.2.6</v>
          </cell>
          <cell r="EH25" t="str">
            <v>Inspetor de US</v>
          </cell>
          <cell r="EW25" t="str">
            <v>1.2.6</v>
          </cell>
          <cell r="EX25" t="str">
            <v>Ajudante de pintura</v>
          </cell>
          <cell r="FE25" t="str">
            <v>2.2.6</v>
          </cell>
          <cell r="FF25" t="str">
            <v>Inspetor de US</v>
          </cell>
          <cell r="FU25" t="str">
            <v>1.2.6</v>
          </cell>
          <cell r="FV25" t="str">
            <v>Ajudante de pintura</v>
          </cell>
          <cell r="GC25" t="str">
            <v>2.2.6</v>
          </cell>
          <cell r="GD25" t="str">
            <v>Inspetor de US</v>
          </cell>
        </row>
        <row r="26">
          <cell r="I26" t="str">
            <v>1.2.7</v>
          </cell>
          <cell r="J26" t="str">
            <v>Hidrojatista</v>
          </cell>
          <cell r="L26">
            <v>14.81</v>
          </cell>
          <cell r="Q26" t="str">
            <v>2.2.7</v>
          </cell>
          <cell r="R26" t="str">
            <v>Técnico de Documentação</v>
          </cell>
          <cell r="T26">
            <v>15.9</v>
          </cell>
          <cell r="AG26" t="str">
            <v>1.2.7</v>
          </cell>
          <cell r="AH26" t="str">
            <v>Hidrojatista</v>
          </cell>
          <cell r="AI26">
            <v>0</v>
          </cell>
          <cell r="AJ26">
            <v>14.81</v>
          </cell>
          <cell r="AO26" t="str">
            <v>2.2.7</v>
          </cell>
          <cell r="AP26" t="str">
            <v>Técnico de Documentação</v>
          </cell>
          <cell r="AQ26">
            <v>0</v>
          </cell>
          <cell r="AR26">
            <v>15.9</v>
          </cell>
          <cell r="BE26" t="str">
            <v>1.2.7</v>
          </cell>
          <cell r="BF26" t="str">
            <v>Hidrojatista</v>
          </cell>
          <cell r="BG26">
            <v>0</v>
          </cell>
          <cell r="BH26">
            <v>14.81</v>
          </cell>
          <cell r="BM26" t="str">
            <v>2.2.7</v>
          </cell>
          <cell r="BN26" t="str">
            <v>Técnico de Documentação</v>
          </cell>
          <cell r="BO26">
            <v>0</v>
          </cell>
          <cell r="BP26">
            <v>15.9</v>
          </cell>
          <cell r="CC26" t="str">
            <v>1.2.7</v>
          </cell>
          <cell r="CD26" t="str">
            <v>Encarregado de Hidrojato</v>
          </cell>
          <cell r="CK26" t="str">
            <v>2.2.7</v>
          </cell>
          <cell r="CL26" t="str">
            <v>Técnico de Documentação</v>
          </cell>
          <cell r="DA26" t="str">
            <v>1.2.7</v>
          </cell>
          <cell r="DB26" t="str">
            <v>Ajudante de pintura</v>
          </cell>
          <cell r="DI26" t="str">
            <v>2.2.7</v>
          </cell>
          <cell r="DJ26" t="str">
            <v>Técnico de Documentação</v>
          </cell>
          <cell r="DY26" t="str">
            <v>1.2.7</v>
          </cell>
          <cell r="DZ26" t="str">
            <v>Encarregado de Hidrojato</v>
          </cell>
          <cell r="EG26" t="str">
            <v>2.2.7</v>
          </cell>
          <cell r="EH26" t="str">
            <v>Técnico de Documentação</v>
          </cell>
          <cell r="EW26" t="str">
            <v>1.2.7</v>
          </cell>
          <cell r="EX26" t="str">
            <v>Encarregado de Hidrojato</v>
          </cell>
          <cell r="FE26" t="str">
            <v>2.2.7</v>
          </cell>
          <cell r="FF26" t="str">
            <v>Técnico de Documentação</v>
          </cell>
          <cell r="FU26" t="str">
            <v>1.2.7</v>
          </cell>
          <cell r="FV26" t="str">
            <v>Encarregado de Hidrojato</v>
          </cell>
          <cell r="GC26" t="str">
            <v>2.2.7</v>
          </cell>
          <cell r="GD26" t="str">
            <v>Técnico de Documentação</v>
          </cell>
        </row>
        <row r="27">
          <cell r="I27" t="str">
            <v>1.2.8</v>
          </cell>
          <cell r="J27" t="str">
            <v>Operador de Hidrojato</v>
          </cell>
          <cell r="L27">
            <v>14.49</v>
          </cell>
          <cell r="Q27" t="str">
            <v>2.2.8</v>
          </cell>
          <cell r="R27" t="str">
            <v>Aux. de Documentação</v>
          </cell>
          <cell r="T27">
            <v>10.61</v>
          </cell>
          <cell r="AG27" t="str">
            <v>1.2.8</v>
          </cell>
          <cell r="AH27" t="str">
            <v>Operador de Hidrojato</v>
          </cell>
          <cell r="AI27">
            <v>0</v>
          </cell>
          <cell r="AJ27">
            <v>14.49</v>
          </cell>
          <cell r="AO27" t="str">
            <v>2.2.8</v>
          </cell>
          <cell r="AP27" t="str">
            <v>Aux. de Documentação</v>
          </cell>
          <cell r="AQ27">
            <v>0</v>
          </cell>
          <cell r="AR27">
            <v>10.61</v>
          </cell>
          <cell r="BE27" t="str">
            <v>1.2.8</v>
          </cell>
          <cell r="BF27" t="str">
            <v>Operador de Hidrojato</v>
          </cell>
          <cell r="BG27">
            <v>0</v>
          </cell>
          <cell r="BH27">
            <v>14.49</v>
          </cell>
          <cell r="BM27" t="str">
            <v>2.2.8</v>
          </cell>
          <cell r="BN27" t="str">
            <v>Aux. de Documentação</v>
          </cell>
          <cell r="BO27">
            <v>0</v>
          </cell>
          <cell r="BP27">
            <v>10.61</v>
          </cell>
          <cell r="CC27" t="str">
            <v>1.2.8</v>
          </cell>
          <cell r="CD27" t="str">
            <v>Funileiro</v>
          </cell>
          <cell r="CK27" t="str">
            <v>2.2.8</v>
          </cell>
          <cell r="CL27" t="str">
            <v>Auxiliar Documentação</v>
          </cell>
          <cell r="DA27" t="str">
            <v>1.2.8</v>
          </cell>
          <cell r="DB27" t="str">
            <v>Vazio</v>
          </cell>
          <cell r="DI27" t="str">
            <v>2.2.8</v>
          </cell>
          <cell r="DJ27" t="str">
            <v>Aux. de Documentação</v>
          </cell>
          <cell r="DY27" t="str">
            <v>1.2.8</v>
          </cell>
          <cell r="DZ27" t="str">
            <v>Funileiro</v>
          </cell>
          <cell r="EG27" t="str">
            <v>2.2.8</v>
          </cell>
          <cell r="EH27" t="str">
            <v>Auxiliar Documentação</v>
          </cell>
          <cell r="EW27" t="str">
            <v>1.2.8</v>
          </cell>
          <cell r="EX27" t="str">
            <v>Funileiro</v>
          </cell>
          <cell r="FE27" t="str">
            <v>2.2.8</v>
          </cell>
          <cell r="FF27" t="str">
            <v>Auxiliar Documentação</v>
          </cell>
          <cell r="FU27" t="str">
            <v>1.2.8</v>
          </cell>
          <cell r="FV27" t="str">
            <v>Funileiro</v>
          </cell>
          <cell r="GC27" t="str">
            <v>2.2.8</v>
          </cell>
          <cell r="GD27" t="str">
            <v>Auxiliar Documentação</v>
          </cell>
        </row>
        <row r="28">
          <cell r="I28" t="str">
            <v>1.2.9</v>
          </cell>
          <cell r="J28" t="str">
            <v>Ajudante de pintura</v>
          </cell>
          <cell r="L28">
            <v>9.66</v>
          </cell>
          <cell r="Q28" t="str">
            <v>2.2.9</v>
          </cell>
          <cell r="R28" t="str">
            <v>Inspetor de Refratário</v>
          </cell>
          <cell r="T28">
            <v>36.363636363636367</v>
          </cell>
          <cell r="AG28" t="str">
            <v>1.2.9</v>
          </cell>
          <cell r="AH28" t="str">
            <v>Ajudante de pintura</v>
          </cell>
          <cell r="AI28">
            <v>0</v>
          </cell>
          <cell r="AJ28">
            <v>9.66</v>
          </cell>
          <cell r="AO28" t="str">
            <v>2.2.9</v>
          </cell>
          <cell r="AP28" t="str">
            <v>Inspetor de Refratário</v>
          </cell>
          <cell r="AQ28">
            <v>0</v>
          </cell>
          <cell r="AR28">
            <v>36.363636363636367</v>
          </cell>
          <cell r="BE28" t="str">
            <v>1.2.9</v>
          </cell>
          <cell r="BF28" t="str">
            <v>Ajudante de pintura</v>
          </cell>
          <cell r="BG28">
            <v>0</v>
          </cell>
          <cell r="BH28">
            <v>9.66</v>
          </cell>
          <cell r="BM28" t="str">
            <v>2.2.9</v>
          </cell>
          <cell r="BN28" t="str">
            <v>Inspetor de Refratário</v>
          </cell>
          <cell r="BO28">
            <v>0</v>
          </cell>
          <cell r="BP28">
            <v>36.363636363636367</v>
          </cell>
          <cell r="CC28" t="str">
            <v>1.2.9</v>
          </cell>
          <cell r="CD28" t="str">
            <v>Isolador</v>
          </cell>
          <cell r="CK28" t="str">
            <v>2.2.9</v>
          </cell>
          <cell r="CL28" t="str">
            <v>Inspetor de Refratário</v>
          </cell>
          <cell r="DA28" t="str">
            <v>1.2.9</v>
          </cell>
          <cell r="DB28" t="str">
            <v>Vazio</v>
          </cell>
          <cell r="DI28" t="str">
            <v>2.2.9</v>
          </cell>
          <cell r="DJ28" t="str">
            <v>Inspetor de Refratário</v>
          </cell>
          <cell r="DY28" t="str">
            <v>1.2.9</v>
          </cell>
          <cell r="DZ28" t="str">
            <v>Isolador</v>
          </cell>
          <cell r="EG28" t="str">
            <v>2.2.9</v>
          </cell>
          <cell r="EH28" t="str">
            <v>Inspetor de Refratário</v>
          </cell>
          <cell r="EW28" t="str">
            <v>1.2.9</v>
          </cell>
          <cell r="EX28" t="str">
            <v>Isolador</v>
          </cell>
          <cell r="FE28" t="str">
            <v>2.2.9</v>
          </cell>
          <cell r="FF28" t="str">
            <v>Inspetor de Refratário</v>
          </cell>
          <cell r="FU28" t="str">
            <v>1.2.9</v>
          </cell>
          <cell r="FV28" t="str">
            <v>Isolador</v>
          </cell>
          <cell r="GC28" t="str">
            <v>2.2.9</v>
          </cell>
          <cell r="GD28" t="str">
            <v>Inspetor de Refratário</v>
          </cell>
        </row>
        <row r="29">
          <cell r="I29" t="str">
            <v>1.2.10</v>
          </cell>
          <cell r="J29" t="str">
            <v>Vazio</v>
          </cell>
          <cell r="L29">
            <v>0</v>
          </cell>
          <cell r="Q29" t="str">
            <v>2.2.10</v>
          </cell>
          <cell r="R29" t="str">
            <v>Inspetor de Pintura</v>
          </cell>
          <cell r="T29">
            <v>33.76</v>
          </cell>
          <cell r="AG29" t="str">
            <v>1.2.10</v>
          </cell>
          <cell r="AH29" t="str">
            <v>Vazio</v>
          </cell>
          <cell r="AI29">
            <v>0</v>
          </cell>
          <cell r="AJ29">
            <v>0</v>
          </cell>
          <cell r="AO29" t="str">
            <v>2.2.10</v>
          </cell>
          <cell r="AP29" t="str">
            <v>Inspetor de Pintura</v>
          </cell>
          <cell r="AQ29">
            <v>0</v>
          </cell>
          <cell r="AR29">
            <v>33.76</v>
          </cell>
          <cell r="BE29" t="str">
            <v>1.2.10</v>
          </cell>
          <cell r="BF29" t="str">
            <v>Vazio</v>
          </cell>
          <cell r="BG29">
            <v>0</v>
          </cell>
          <cell r="BH29">
            <v>0</v>
          </cell>
          <cell r="BM29" t="str">
            <v>2.2.10</v>
          </cell>
          <cell r="BN29" t="str">
            <v>Inspetor de Pintura</v>
          </cell>
          <cell r="BO29">
            <v>0</v>
          </cell>
          <cell r="BP29">
            <v>33.76</v>
          </cell>
          <cell r="CC29" t="str">
            <v>1.2.10</v>
          </cell>
          <cell r="CD29" t="str">
            <v>Vazio</v>
          </cell>
          <cell r="CK29" t="str">
            <v>2.2.10</v>
          </cell>
          <cell r="CL29" t="str">
            <v>Inpetor de Pintura</v>
          </cell>
          <cell r="DA29" t="str">
            <v>1.2.10</v>
          </cell>
          <cell r="DB29" t="str">
            <v>Vazio</v>
          </cell>
          <cell r="DI29" t="str">
            <v>2.2.10</v>
          </cell>
          <cell r="DJ29" t="str">
            <v>Inspetor de Pintura</v>
          </cell>
          <cell r="DY29" t="str">
            <v>1.2.10</v>
          </cell>
          <cell r="DZ29" t="str">
            <v>Vazio</v>
          </cell>
          <cell r="EG29" t="str">
            <v>2.2.10</v>
          </cell>
          <cell r="EH29" t="str">
            <v>Inpetor de Pintura</v>
          </cell>
          <cell r="EW29" t="str">
            <v>1.2.10</v>
          </cell>
          <cell r="EX29" t="str">
            <v>Vazio</v>
          </cell>
          <cell r="FE29" t="str">
            <v>2.2.10</v>
          </cell>
          <cell r="FF29" t="str">
            <v>Inpetor de Pintura</v>
          </cell>
          <cell r="FU29" t="str">
            <v>1.2.10</v>
          </cell>
          <cell r="FV29" t="str">
            <v>Vazio</v>
          </cell>
          <cell r="GC29" t="str">
            <v>2.2.10</v>
          </cell>
          <cell r="GD29" t="str">
            <v>Inpetor de Pintura</v>
          </cell>
        </row>
        <row r="30">
          <cell r="I30" t="str">
            <v>1.3</v>
          </cell>
          <cell r="J30" t="str">
            <v xml:space="preserve">Complementar </v>
          </cell>
          <cell r="Q30" t="str">
            <v>2.3</v>
          </cell>
          <cell r="R30" t="str">
            <v>Coord.Técnica / Supervisão</v>
          </cell>
          <cell r="AG30" t="str">
            <v>1.3</v>
          </cell>
          <cell r="AH30" t="str">
            <v xml:space="preserve">Complementar </v>
          </cell>
          <cell r="AI30">
            <v>0</v>
          </cell>
          <cell r="AJ30">
            <v>0</v>
          </cell>
          <cell r="AO30" t="str">
            <v>2.3</v>
          </cell>
          <cell r="AP30" t="str">
            <v>Coord.Técnica / Supervisão</v>
          </cell>
          <cell r="AQ30">
            <v>0</v>
          </cell>
          <cell r="AR30">
            <v>0</v>
          </cell>
          <cell r="BE30" t="str">
            <v>1.3</v>
          </cell>
          <cell r="BF30" t="str">
            <v xml:space="preserve">Complementar </v>
          </cell>
          <cell r="BG30">
            <v>0</v>
          </cell>
          <cell r="BH30">
            <v>0</v>
          </cell>
          <cell r="BM30" t="str">
            <v>2.3</v>
          </cell>
          <cell r="BN30" t="str">
            <v>Coord.Técnica / Supervisão</v>
          </cell>
          <cell r="BO30">
            <v>0</v>
          </cell>
          <cell r="BP30">
            <v>0</v>
          </cell>
          <cell r="CC30" t="str">
            <v>1.3</v>
          </cell>
          <cell r="CD30" t="str">
            <v xml:space="preserve">Complementar </v>
          </cell>
          <cell r="CK30" t="str">
            <v>2.3</v>
          </cell>
          <cell r="CL30" t="str">
            <v>Coord.Técnica / Supervisão</v>
          </cell>
          <cell r="DA30" t="str">
            <v>1.3</v>
          </cell>
          <cell r="DB30" t="str">
            <v xml:space="preserve">Complementar </v>
          </cell>
          <cell r="DI30" t="str">
            <v>2.3</v>
          </cell>
          <cell r="DJ30" t="str">
            <v>Coord.Técnica / Supervisão</v>
          </cell>
          <cell r="DY30" t="str">
            <v>1.3</v>
          </cell>
          <cell r="DZ30" t="str">
            <v xml:space="preserve">Complementar </v>
          </cell>
          <cell r="EG30" t="str">
            <v>2.3</v>
          </cell>
          <cell r="EH30" t="str">
            <v>Coord.Técnica / Supervisão</v>
          </cell>
          <cell r="EW30" t="str">
            <v>1.3</v>
          </cell>
          <cell r="EX30" t="str">
            <v xml:space="preserve">Complementar </v>
          </cell>
          <cell r="FE30" t="str">
            <v>2.3</v>
          </cell>
          <cell r="FF30" t="str">
            <v>Coord.Técnica / Supervisão</v>
          </cell>
          <cell r="FU30" t="str">
            <v>1.3</v>
          </cell>
          <cell r="FV30" t="str">
            <v xml:space="preserve">Complementar </v>
          </cell>
          <cell r="GC30" t="str">
            <v>2.3</v>
          </cell>
          <cell r="GD30" t="str">
            <v>Coord.Técnica / Supervisão</v>
          </cell>
        </row>
        <row r="31">
          <cell r="I31" t="str">
            <v>1.3.1</v>
          </cell>
          <cell r="J31" t="str">
            <v>Encarregado de Complementar</v>
          </cell>
          <cell r="L31">
            <v>18.25</v>
          </cell>
          <cell r="Q31" t="str">
            <v>2.3.1</v>
          </cell>
          <cell r="R31" t="str">
            <v>Engenheiro de Campo</v>
          </cell>
          <cell r="T31">
            <v>54.554545454545455</v>
          </cell>
          <cell r="AG31" t="str">
            <v>1.3.1</v>
          </cell>
          <cell r="AH31" t="str">
            <v>Encarregado de Complementar</v>
          </cell>
          <cell r="AI31">
            <v>0</v>
          </cell>
          <cell r="AJ31">
            <v>18.25</v>
          </cell>
          <cell r="AO31" t="str">
            <v>2.3.1</v>
          </cell>
          <cell r="AP31" t="str">
            <v>Engenheiro de Campo</v>
          </cell>
          <cell r="AQ31">
            <v>0</v>
          </cell>
          <cell r="AR31">
            <v>54.554545454545455</v>
          </cell>
          <cell r="BE31" t="str">
            <v>1.3.1</v>
          </cell>
          <cell r="BF31" t="str">
            <v>Encarregado de Complementar</v>
          </cell>
          <cell r="BG31">
            <v>0</v>
          </cell>
          <cell r="BH31">
            <v>18.25</v>
          </cell>
          <cell r="BM31" t="str">
            <v>2.3.1</v>
          </cell>
          <cell r="BN31" t="str">
            <v>Engenheiro de Campo</v>
          </cell>
          <cell r="BO31">
            <v>0</v>
          </cell>
          <cell r="BP31">
            <v>54.554545454545455</v>
          </cell>
          <cell r="CC31" t="str">
            <v>1.3.1</v>
          </cell>
          <cell r="CD31" t="str">
            <v>Encarregado de andaime</v>
          </cell>
          <cell r="CK31" t="str">
            <v>2.3.1</v>
          </cell>
          <cell r="CL31" t="str">
            <v>Engenheiro de Campo</v>
          </cell>
          <cell r="DA31" t="str">
            <v>1.3.1</v>
          </cell>
          <cell r="DB31" t="str">
            <v>Encarregado de andaime</v>
          </cell>
          <cell r="DI31" t="str">
            <v>2.3.1</v>
          </cell>
          <cell r="DJ31" t="str">
            <v>Engenheiro de Campo</v>
          </cell>
          <cell r="DY31" t="str">
            <v>1.3.1</v>
          </cell>
          <cell r="DZ31" t="str">
            <v>Encarregado de andaime</v>
          </cell>
          <cell r="EG31" t="str">
            <v>2.3.1</v>
          </cell>
          <cell r="EH31" t="str">
            <v>Engenheiro de Campo</v>
          </cell>
          <cell r="EW31" t="str">
            <v>1.3.1</v>
          </cell>
          <cell r="EX31" t="str">
            <v>Encarregado de andaime</v>
          </cell>
          <cell r="FE31" t="str">
            <v>2.3.1</v>
          </cell>
          <cell r="FF31" t="str">
            <v>Engenheiro de Campo</v>
          </cell>
          <cell r="FU31" t="str">
            <v>1.3.1</v>
          </cell>
          <cell r="FV31" t="str">
            <v>Encarregado de andaime</v>
          </cell>
          <cell r="GC31" t="str">
            <v>2.3.1</v>
          </cell>
          <cell r="GD31" t="str">
            <v>Engenheiro de Campo</v>
          </cell>
        </row>
        <row r="32">
          <cell r="I32" t="str">
            <v>1.3.2</v>
          </cell>
          <cell r="J32" t="str">
            <v>Encarregado de andaime</v>
          </cell>
          <cell r="L32">
            <v>18.25</v>
          </cell>
          <cell r="Q32" t="str">
            <v>2.3.2</v>
          </cell>
          <cell r="R32" t="str">
            <v>Supervisor de Caldeiraria</v>
          </cell>
          <cell r="T32">
            <v>28</v>
          </cell>
          <cell r="AG32" t="str">
            <v>1.3.2</v>
          </cell>
          <cell r="AH32" t="str">
            <v>Encarregado de andaime</v>
          </cell>
          <cell r="AI32">
            <v>0</v>
          </cell>
          <cell r="AJ32">
            <v>18.25</v>
          </cell>
          <cell r="AO32" t="str">
            <v>2.3.2</v>
          </cell>
          <cell r="AP32" t="str">
            <v>Supervisor de Caldeiraria</v>
          </cell>
          <cell r="AQ32">
            <v>0</v>
          </cell>
          <cell r="AR32">
            <v>28</v>
          </cell>
          <cell r="BE32" t="str">
            <v>1.3.2</v>
          </cell>
          <cell r="BF32" t="str">
            <v>Encarregado de andaime</v>
          </cell>
          <cell r="BG32">
            <v>0</v>
          </cell>
          <cell r="BH32">
            <v>18.25</v>
          </cell>
          <cell r="BM32" t="str">
            <v>2.3.2</v>
          </cell>
          <cell r="BN32" t="str">
            <v>Supervisor de Caldeiraria</v>
          </cell>
          <cell r="BO32">
            <v>0</v>
          </cell>
          <cell r="BP32">
            <v>28</v>
          </cell>
          <cell r="CC32" t="str">
            <v>1.3.2</v>
          </cell>
          <cell r="CD32" t="str">
            <v xml:space="preserve">Montador de andaime </v>
          </cell>
          <cell r="CK32" t="str">
            <v>2.3.2</v>
          </cell>
          <cell r="CL32" t="str">
            <v>Supervisor de Caldeiraria</v>
          </cell>
          <cell r="DA32" t="str">
            <v>1.3.2</v>
          </cell>
          <cell r="DB32" t="str">
            <v xml:space="preserve">Montador de andaime </v>
          </cell>
          <cell r="DI32" t="str">
            <v>2.3.2</v>
          </cell>
          <cell r="DJ32" t="str">
            <v>Supervisor de Caldeiraria</v>
          </cell>
          <cell r="DY32" t="str">
            <v>1.3.2</v>
          </cell>
          <cell r="DZ32" t="str">
            <v xml:space="preserve">Montador de andaime </v>
          </cell>
          <cell r="EG32" t="str">
            <v>2.3.2</v>
          </cell>
          <cell r="EH32" t="str">
            <v>Supervisor de Caldeiraria</v>
          </cell>
          <cell r="EW32" t="str">
            <v>1.3.2</v>
          </cell>
          <cell r="EX32" t="str">
            <v xml:space="preserve">Montador de andaime </v>
          </cell>
          <cell r="FE32" t="str">
            <v>2.3.2</v>
          </cell>
          <cell r="FF32" t="str">
            <v>Supervisor de Caldeiraria</v>
          </cell>
          <cell r="FU32" t="str">
            <v>1.3.2</v>
          </cell>
          <cell r="FV32" t="str">
            <v xml:space="preserve">Montador de andaime </v>
          </cell>
          <cell r="GC32" t="str">
            <v>2.3.2</v>
          </cell>
          <cell r="GD32" t="str">
            <v>Supervisor de Caldeiraria</v>
          </cell>
        </row>
        <row r="33">
          <cell r="I33" t="str">
            <v>1.3.3</v>
          </cell>
          <cell r="J33" t="str">
            <v xml:space="preserve">Montador de andaime </v>
          </cell>
          <cell r="L33">
            <v>12.41</v>
          </cell>
          <cell r="Q33" t="str">
            <v>2.3.3</v>
          </cell>
          <cell r="R33" t="str">
            <v>Supervisor de Andaime (gestão)</v>
          </cell>
          <cell r="T33">
            <v>28</v>
          </cell>
          <cell r="AG33" t="str">
            <v>1.3.3</v>
          </cell>
          <cell r="AH33" t="str">
            <v xml:space="preserve">Montador de andaime </v>
          </cell>
          <cell r="AI33">
            <v>0</v>
          </cell>
          <cell r="AJ33">
            <v>12.41</v>
          </cell>
          <cell r="AO33" t="str">
            <v>2.3.3</v>
          </cell>
          <cell r="AP33" t="str">
            <v>Supervisor de Andaime (gestão)</v>
          </cell>
          <cell r="AQ33">
            <v>0</v>
          </cell>
          <cell r="AR33">
            <v>28</v>
          </cell>
          <cell r="BE33" t="str">
            <v>1.3.3</v>
          </cell>
          <cell r="BF33" t="str">
            <v xml:space="preserve">Montador de andaime </v>
          </cell>
          <cell r="BG33">
            <v>0</v>
          </cell>
          <cell r="BH33">
            <v>12.41</v>
          </cell>
          <cell r="BM33" t="str">
            <v>2.3.3</v>
          </cell>
          <cell r="BN33" t="str">
            <v>Supervisor de Andaime (gestão)</v>
          </cell>
          <cell r="BO33">
            <v>0</v>
          </cell>
          <cell r="BP33">
            <v>28</v>
          </cell>
          <cell r="CC33" t="str">
            <v>1.3.3</v>
          </cell>
          <cell r="CD33" t="str">
            <v>Encarregado de Serviços Gerais</v>
          </cell>
          <cell r="CK33" t="str">
            <v>2.3.3</v>
          </cell>
          <cell r="CL33" t="str">
            <v>Supervisor de Solda</v>
          </cell>
          <cell r="DA33" t="str">
            <v>1.3.3</v>
          </cell>
          <cell r="DB33" t="str">
            <v>Encarregado de Serviços Gerais</v>
          </cell>
          <cell r="DI33" t="str">
            <v>2.3.3</v>
          </cell>
          <cell r="DJ33" t="str">
            <v>Supervisor de Solda</v>
          </cell>
          <cell r="DY33" t="str">
            <v>1.3.3</v>
          </cell>
          <cell r="DZ33" t="str">
            <v>Encarregado de Serviços Gerais</v>
          </cell>
          <cell r="EG33" t="str">
            <v>2.3.3</v>
          </cell>
          <cell r="EH33" t="str">
            <v>Supervisor de Solda</v>
          </cell>
          <cell r="EW33" t="str">
            <v>1.3.3</v>
          </cell>
          <cell r="EX33" t="str">
            <v>Encarregado de Serviços Gerais</v>
          </cell>
          <cell r="FE33" t="str">
            <v>2.3.3</v>
          </cell>
          <cell r="FF33" t="str">
            <v>Supervisor de Solda</v>
          </cell>
          <cell r="FU33" t="str">
            <v>1.3.3</v>
          </cell>
          <cell r="FV33" t="str">
            <v>Encarregado de Serviços Gerais</v>
          </cell>
          <cell r="GC33" t="str">
            <v>2.3.3</v>
          </cell>
          <cell r="GD33" t="str">
            <v>Supervisor de Solda</v>
          </cell>
        </row>
        <row r="34">
          <cell r="I34" t="str">
            <v>1.3.4</v>
          </cell>
          <cell r="J34" t="str">
            <v>Encarregado de Serviços Gerais</v>
          </cell>
          <cell r="L34">
            <v>18.25</v>
          </cell>
          <cell r="Q34" t="str">
            <v>2.3.4</v>
          </cell>
          <cell r="R34" t="str">
            <v>Supervisor de Complementar</v>
          </cell>
          <cell r="T34">
            <v>28</v>
          </cell>
          <cell r="AG34" t="str">
            <v>1.3.4</v>
          </cell>
          <cell r="AH34" t="str">
            <v>Encarregado de Serviços Gerais</v>
          </cell>
          <cell r="AI34">
            <v>0</v>
          </cell>
          <cell r="AJ34">
            <v>18.25</v>
          </cell>
          <cell r="AO34" t="str">
            <v>2.3.4</v>
          </cell>
          <cell r="AP34" t="str">
            <v>Supervisor de Complementar</v>
          </cell>
          <cell r="AQ34">
            <v>0</v>
          </cell>
          <cell r="AR34">
            <v>28</v>
          </cell>
          <cell r="BE34" t="str">
            <v>1.3.4</v>
          </cell>
          <cell r="BF34" t="str">
            <v>Encarregado de Serviços Gerais</v>
          </cell>
          <cell r="BG34">
            <v>0</v>
          </cell>
          <cell r="BH34">
            <v>18.25</v>
          </cell>
          <cell r="BM34" t="str">
            <v>2.3.4</v>
          </cell>
          <cell r="BN34" t="str">
            <v>Supervisor de Complementar</v>
          </cell>
          <cell r="BO34">
            <v>0</v>
          </cell>
          <cell r="BP34">
            <v>28</v>
          </cell>
          <cell r="CC34" t="str">
            <v>1.3.4</v>
          </cell>
          <cell r="CD34" t="str">
            <v>Auxiliar de serviços gerais</v>
          </cell>
          <cell r="CK34" t="str">
            <v>2.3.4</v>
          </cell>
          <cell r="CL34" t="str">
            <v>Supervisor de Andaime</v>
          </cell>
          <cell r="DA34" t="str">
            <v>1.3.4</v>
          </cell>
          <cell r="DB34" t="str">
            <v>ASG</v>
          </cell>
          <cell r="DI34" t="str">
            <v>2.3.4</v>
          </cell>
          <cell r="DJ34" t="str">
            <v>Supervisor de Andaime</v>
          </cell>
          <cell r="DY34" t="str">
            <v>1.3.4</v>
          </cell>
          <cell r="DZ34" t="str">
            <v>ASG</v>
          </cell>
          <cell r="EG34" t="str">
            <v>2.3.4</v>
          </cell>
          <cell r="EH34" t="str">
            <v>Supervisor de Andaime</v>
          </cell>
          <cell r="EW34" t="str">
            <v>1.3.4</v>
          </cell>
          <cell r="EX34" t="str">
            <v>Auxiliar de serviços gerais</v>
          </cell>
          <cell r="FE34" t="str">
            <v>2.3.4</v>
          </cell>
          <cell r="FF34" t="str">
            <v>Supervisor de Andaime</v>
          </cell>
          <cell r="FU34" t="str">
            <v>1.3.4</v>
          </cell>
          <cell r="FV34" t="str">
            <v>Auxiliar de serviços gerais</v>
          </cell>
          <cell r="GC34" t="str">
            <v>2.3.4</v>
          </cell>
          <cell r="GD34" t="str">
            <v>Supervisor de Andaime</v>
          </cell>
        </row>
        <row r="35">
          <cell r="I35" t="str">
            <v>1.3.5</v>
          </cell>
          <cell r="J35" t="str">
            <v>ASG</v>
          </cell>
          <cell r="L35">
            <v>9.66</v>
          </cell>
          <cell r="Q35" t="str">
            <v>2.3.5</v>
          </cell>
          <cell r="R35" t="str">
            <v>Supervisor de Instrumentação</v>
          </cell>
          <cell r="T35">
            <v>28</v>
          </cell>
          <cell r="AG35" t="str">
            <v>1.3.5</v>
          </cell>
          <cell r="AH35" t="str">
            <v>ASG</v>
          </cell>
          <cell r="AI35">
            <v>0</v>
          </cell>
          <cell r="AJ35">
            <v>9.66</v>
          </cell>
          <cell r="AO35" t="str">
            <v>2.3.5</v>
          </cell>
          <cell r="AP35" t="str">
            <v>Supervisor de Instrumentação</v>
          </cell>
          <cell r="AQ35">
            <v>0</v>
          </cell>
          <cell r="AR35">
            <v>28</v>
          </cell>
          <cell r="BE35" t="str">
            <v>1.3.5</v>
          </cell>
          <cell r="BF35" t="str">
            <v>ASG</v>
          </cell>
          <cell r="BG35">
            <v>0</v>
          </cell>
          <cell r="BH35">
            <v>9.66</v>
          </cell>
          <cell r="BM35" t="str">
            <v>2.3.5</v>
          </cell>
          <cell r="BN35" t="str">
            <v>Supervisor de Instrumentação</v>
          </cell>
          <cell r="BO35">
            <v>0</v>
          </cell>
          <cell r="BP35">
            <v>28</v>
          </cell>
          <cell r="CC35" t="str">
            <v>1.3.5</v>
          </cell>
          <cell r="CD35" t="str">
            <v>Encarregado de Complementar</v>
          </cell>
          <cell r="CK35" t="str">
            <v>2.3.5</v>
          </cell>
          <cell r="CL35" t="str">
            <v>Supervisor de Complementar</v>
          </cell>
          <cell r="DA35" t="str">
            <v>1.3.5</v>
          </cell>
          <cell r="DB35" t="str">
            <v>Encarregado de Refratáio e Isolamento</v>
          </cell>
          <cell r="DI35" t="str">
            <v>2.3.5</v>
          </cell>
          <cell r="DJ35" t="str">
            <v>Supervisor de Complementar</v>
          </cell>
          <cell r="DY35" t="str">
            <v>1.3.5</v>
          </cell>
          <cell r="DZ35" t="str">
            <v>Encarregado de Refratáio e Isolamento</v>
          </cell>
          <cell r="EG35" t="str">
            <v>2.3.5</v>
          </cell>
          <cell r="EH35" t="str">
            <v>Supervisor de Complementar</v>
          </cell>
          <cell r="EW35" t="str">
            <v>1.3.5</v>
          </cell>
          <cell r="EX35" t="str">
            <v>Encarregado de Complementar</v>
          </cell>
          <cell r="FE35" t="str">
            <v>2.3.5</v>
          </cell>
          <cell r="FF35" t="str">
            <v>Supervisor de Complementar</v>
          </cell>
          <cell r="FU35" t="str">
            <v>1.3.5</v>
          </cell>
          <cell r="FV35" t="str">
            <v>Encarregado de Complementar</v>
          </cell>
          <cell r="GC35" t="str">
            <v>2.3.5</v>
          </cell>
          <cell r="GD35" t="str">
            <v>Supervisor de Complementar</v>
          </cell>
        </row>
        <row r="36">
          <cell r="I36" t="str">
            <v>1.3.6</v>
          </cell>
          <cell r="J36" t="str">
            <v>Encarregado de Refratário e Isolamento</v>
          </cell>
          <cell r="L36">
            <v>18.25</v>
          </cell>
          <cell r="Q36" t="str">
            <v>2.3.6</v>
          </cell>
          <cell r="R36" t="str">
            <v>Supervisor de Mecânica</v>
          </cell>
          <cell r="T36">
            <v>28</v>
          </cell>
          <cell r="AG36" t="str">
            <v>1.3.6</v>
          </cell>
          <cell r="AH36" t="str">
            <v>Encarregado de Refratário e Isolamento</v>
          </cell>
          <cell r="AI36">
            <v>0</v>
          </cell>
          <cell r="AJ36">
            <v>18.25</v>
          </cell>
          <cell r="AO36" t="str">
            <v>2.3.6</v>
          </cell>
          <cell r="AP36" t="str">
            <v>Supervisor de Mecânica</v>
          </cell>
          <cell r="AQ36">
            <v>0</v>
          </cell>
          <cell r="AR36">
            <v>28</v>
          </cell>
          <cell r="BE36" t="str">
            <v>1.3.6</v>
          </cell>
          <cell r="BF36" t="str">
            <v>Encarregado de Refratário e Isolamento</v>
          </cell>
          <cell r="BG36">
            <v>0</v>
          </cell>
          <cell r="BH36">
            <v>18.25</v>
          </cell>
          <cell r="BM36" t="str">
            <v>2.3.6</v>
          </cell>
          <cell r="BN36" t="str">
            <v>Supervisor de Mecânica</v>
          </cell>
          <cell r="BO36">
            <v>0</v>
          </cell>
          <cell r="BP36">
            <v>28</v>
          </cell>
          <cell r="CC36" t="str">
            <v>1.3.6</v>
          </cell>
          <cell r="CD36" t="str">
            <v>Pedereiro</v>
          </cell>
          <cell r="CK36" t="str">
            <v>2.3.6</v>
          </cell>
          <cell r="CL36" t="str">
            <v>Vazio</v>
          </cell>
          <cell r="DA36" t="str">
            <v>1.3.6</v>
          </cell>
          <cell r="DB36" t="str">
            <v>Isolador</v>
          </cell>
          <cell r="DI36" t="str">
            <v>2.3.6</v>
          </cell>
          <cell r="DJ36" t="str">
            <v>Vazio</v>
          </cell>
          <cell r="DY36" t="str">
            <v>1.3.6</v>
          </cell>
          <cell r="DZ36" t="str">
            <v>Isolador</v>
          </cell>
          <cell r="EG36" t="str">
            <v>2.3.6</v>
          </cell>
          <cell r="EH36" t="str">
            <v>Vazio</v>
          </cell>
          <cell r="EW36" t="str">
            <v>1.3.6</v>
          </cell>
          <cell r="EX36" t="str">
            <v>Pedereiro</v>
          </cell>
          <cell r="FE36" t="str">
            <v>2.3.6</v>
          </cell>
          <cell r="FF36" t="str">
            <v>Vazio</v>
          </cell>
          <cell r="FU36" t="str">
            <v>1.3.6</v>
          </cell>
          <cell r="FV36" t="str">
            <v>Pedereiro</v>
          </cell>
          <cell r="GC36" t="str">
            <v>2.3.6</v>
          </cell>
          <cell r="GD36" t="str">
            <v>Vazio</v>
          </cell>
        </row>
        <row r="37">
          <cell r="I37" t="str">
            <v>1.3.7</v>
          </cell>
          <cell r="J37" t="str">
            <v>Isolador</v>
          </cell>
          <cell r="L37">
            <v>14</v>
          </cell>
          <cell r="Q37" t="str">
            <v>2.3.7</v>
          </cell>
          <cell r="R37" t="str">
            <v>Supervisor de Elétrica</v>
          </cell>
          <cell r="T37">
            <v>32.727272727272727</v>
          </cell>
          <cell r="AG37" t="str">
            <v>1.3.7</v>
          </cell>
          <cell r="AH37" t="str">
            <v>Isolador</v>
          </cell>
          <cell r="AI37">
            <v>0</v>
          </cell>
          <cell r="AJ37">
            <v>14</v>
          </cell>
          <cell r="AO37" t="str">
            <v>2.3.7</v>
          </cell>
          <cell r="AP37" t="str">
            <v>Supervisor de Elétrica</v>
          </cell>
          <cell r="AQ37">
            <v>0</v>
          </cell>
          <cell r="AR37">
            <v>32.727272727272727</v>
          </cell>
          <cell r="BE37" t="str">
            <v>1.3.7</v>
          </cell>
          <cell r="BF37" t="str">
            <v>Isolador</v>
          </cell>
          <cell r="BG37">
            <v>0</v>
          </cell>
          <cell r="BH37">
            <v>14</v>
          </cell>
          <cell r="BM37" t="str">
            <v>2.3.7</v>
          </cell>
          <cell r="BN37" t="str">
            <v>Supervisor de Elétrica</v>
          </cell>
          <cell r="BO37">
            <v>0</v>
          </cell>
          <cell r="BP37">
            <v>32.727272727272727</v>
          </cell>
          <cell r="CC37" t="str">
            <v>1.3.7</v>
          </cell>
          <cell r="CD37" t="str">
            <v>Armador</v>
          </cell>
          <cell r="CK37" t="str">
            <v>2.3.7</v>
          </cell>
          <cell r="CL37" t="str">
            <v>Vazio</v>
          </cell>
          <cell r="DA37" t="str">
            <v>1.3.7</v>
          </cell>
          <cell r="DB37" t="str">
            <v>Funileiro Traçador</v>
          </cell>
          <cell r="DI37" t="str">
            <v>2.3.7</v>
          </cell>
          <cell r="DJ37" t="str">
            <v>Vazio</v>
          </cell>
          <cell r="DY37" t="str">
            <v>1.3.7</v>
          </cell>
          <cell r="DZ37" t="str">
            <v>Funileiro Traçador</v>
          </cell>
          <cell r="EG37" t="str">
            <v>2.3.7</v>
          </cell>
          <cell r="EH37" t="str">
            <v>Vazio</v>
          </cell>
          <cell r="EW37" t="str">
            <v>1.3.7</v>
          </cell>
          <cell r="EX37" t="str">
            <v>Armador</v>
          </cell>
          <cell r="FE37" t="str">
            <v>2.3.7</v>
          </cell>
          <cell r="FF37" t="str">
            <v>Vazio</v>
          </cell>
          <cell r="FU37" t="str">
            <v>1.3.7</v>
          </cell>
          <cell r="FV37" t="str">
            <v>Armador</v>
          </cell>
          <cell r="GC37" t="str">
            <v>2.3.7</v>
          </cell>
          <cell r="GD37" t="str">
            <v>Vazio</v>
          </cell>
        </row>
        <row r="38">
          <cell r="I38" t="str">
            <v>1.3.8</v>
          </cell>
          <cell r="J38" t="str">
            <v>Funileiro Traçador</v>
          </cell>
          <cell r="L38">
            <v>14</v>
          </cell>
          <cell r="Q38" t="str">
            <v>2.3.8</v>
          </cell>
          <cell r="R38" t="str">
            <v>Técnico em Mecânica</v>
          </cell>
          <cell r="T38">
            <v>20.454545454545453</v>
          </cell>
          <cell r="AG38" t="str">
            <v>1.3.8</v>
          </cell>
          <cell r="AH38" t="str">
            <v>Funileiro Traçador</v>
          </cell>
          <cell r="AI38">
            <v>0</v>
          </cell>
          <cell r="AJ38">
            <v>14</v>
          </cell>
          <cell r="AO38" t="str">
            <v>2.3.8</v>
          </cell>
          <cell r="AP38" t="str">
            <v>Técnico em Mecânica</v>
          </cell>
          <cell r="AQ38">
            <v>0</v>
          </cell>
          <cell r="AR38">
            <v>20.454545454545453</v>
          </cell>
          <cell r="BE38" t="str">
            <v>1.3.8</v>
          </cell>
          <cell r="BF38" t="str">
            <v>Funileiro Traçador</v>
          </cell>
          <cell r="BG38">
            <v>0</v>
          </cell>
          <cell r="BH38">
            <v>14</v>
          </cell>
          <cell r="BM38" t="str">
            <v>2.3.8</v>
          </cell>
          <cell r="BN38" t="str">
            <v>Técnico em Mecânica</v>
          </cell>
          <cell r="BO38">
            <v>0</v>
          </cell>
          <cell r="BP38">
            <v>20.454545454545453</v>
          </cell>
          <cell r="CC38" t="str">
            <v>1.3.8</v>
          </cell>
          <cell r="CD38" t="str">
            <v>Carpinteiro</v>
          </cell>
          <cell r="CK38" t="str">
            <v>2.3.8</v>
          </cell>
          <cell r="CL38" t="str">
            <v>Vazio</v>
          </cell>
          <cell r="DA38" t="str">
            <v>1.3.8</v>
          </cell>
          <cell r="DB38" t="str">
            <v>Pedreiro Refratarista</v>
          </cell>
          <cell r="DI38" t="str">
            <v>2.3.8</v>
          </cell>
          <cell r="DJ38" t="str">
            <v>Vazio</v>
          </cell>
          <cell r="DY38" t="str">
            <v>1.3.8</v>
          </cell>
          <cell r="DZ38" t="str">
            <v>Pedreiro Refratarista</v>
          </cell>
          <cell r="EG38" t="str">
            <v>2.3.8</v>
          </cell>
          <cell r="EH38" t="str">
            <v>Vazio</v>
          </cell>
          <cell r="EW38" t="str">
            <v>1.3.8</v>
          </cell>
          <cell r="EX38" t="str">
            <v>Carpinteiro</v>
          </cell>
          <cell r="FE38" t="str">
            <v>2.3.8</v>
          </cell>
          <cell r="FF38" t="str">
            <v>Vazio</v>
          </cell>
          <cell r="FU38" t="str">
            <v>1.3.8</v>
          </cell>
          <cell r="FV38" t="str">
            <v>Carpinteiro</v>
          </cell>
          <cell r="GC38" t="str">
            <v>2.3.8</v>
          </cell>
          <cell r="GD38" t="str">
            <v>Vazio</v>
          </cell>
        </row>
        <row r="39">
          <cell r="I39" t="str">
            <v>1.3.9</v>
          </cell>
          <cell r="J39" t="str">
            <v>Pedreiro Refratarista</v>
          </cell>
          <cell r="L39">
            <v>12.16</v>
          </cell>
          <cell r="Q39" t="str">
            <v>2.3.9</v>
          </cell>
          <cell r="R39" t="str">
            <v>Técnico em Mov. de Cargas</v>
          </cell>
          <cell r="T39">
            <v>20.454545454545453</v>
          </cell>
          <cell r="AG39" t="str">
            <v>1.3.9</v>
          </cell>
          <cell r="AH39" t="str">
            <v>Pedreiro Refratarista</v>
          </cell>
          <cell r="AI39">
            <v>0</v>
          </cell>
          <cell r="AJ39">
            <v>12.16</v>
          </cell>
          <cell r="AO39" t="str">
            <v>2.3.9</v>
          </cell>
          <cell r="AP39" t="str">
            <v>Técnico em Mov. de Cargas</v>
          </cell>
          <cell r="AQ39">
            <v>0</v>
          </cell>
          <cell r="AR39">
            <v>20.454545454545453</v>
          </cell>
          <cell r="BE39" t="str">
            <v>1.3.9</v>
          </cell>
          <cell r="BF39" t="str">
            <v>Pedreiro Refratarista</v>
          </cell>
          <cell r="BG39">
            <v>0</v>
          </cell>
          <cell r="BH39">
            <v>12.16</v>
          </cell>
          <cell r="BM39" t="str">
            <v>2.3.9</v>
          </cell>
          <cell r="BN39" t="str">
            <v>Técnico em Mov. de Cargas</v>
          </cell>
          <cell r="BO39">
            <v>0</v>
          </cell>
          <cell r="BP39">
            <v>20.454545454545453</v>
          </cell>
          <cell r="CC39" t="str">
            <v>1.3.9</v>
          </cell>
          <cell r="CD39" t="str">
            <v>Marteleiro</v>
          </cell>
          <cell r="CK39" t="str">
            <v>2.3.9</v>
          </cell>
          <cell r="CL39" t="str">
            <v>Vazio</v>
          </cell>
          <cell r="DA39" t="str">
            <v>1.3.9</v>
          </cell>
          <cell r="DB39" t="str">
            <v>Vazio</v>
          </cell>
          <cell r="DI39" t="str">
            <v>2.3.9</v>
          </cell>
          <cell r="DJ39" t="str">
            <v>Vazio</v>
          </cell>
          <cell r="DY39" t="str">
            <v>1.3.9</v>
          </cell>
          <cell r="DZ39" t="str">
            <v>Vazio</v>
          </cell>
          <cell r="EG39" t="str">
            <v>2.3.9</v>
          </cell>
          <cell r="EH39" t="str">
            <v>Vazio</v>
          </cell>
          <cell r="EW39" t="str">
            <v>1.3.9</v>
          </cell>
          <cell r="EX39" t="str">
            <v>Marteleiro</v>
          </cell>
          <cell r="FE39" t="str">
            <v>2.3.9</v>
          </cell>
          <cell r="FF39" t="str">
            <v>Vazio</v>
          </cell>
          <cell r="FU39" t="str">
            <v>1.3.9</v>
          </cell>
          <cell r="FV39" t="str">
            <v>Marteleiro</v>
          </cell>
          <cell r="GC39" t="str">
            <v>2.3.9</v>
          </cell>
          <cell r="GD39" t="str">
            <v>Vazio</v>
          </cell>
        </row>
        <row r="40">
          <cell r="I40" t="str">
            <v>1.3.10</v>
          </cell>
          <cell r="J40" t="str">
            <v>Vazio</v>
          </cell>
          <cell r="L40">
            <v>0</v>
          </cell>
          <cell r="Q40" t="str">
            <v>2.3.10</v>
          </cell>
          <cell r="R40" t="str">
            <v>Mecânico/Eletricista (de Máquinas de Mov. de Cargas)</v>
          </cell>
          <cell r="T40">
            <v>16.8</v>
          </cell>
          <cell r="AG40" t="str">
            <v>1.3.10</v>
          </cell>
          <cell r="AH40" t="str">
            <v>Vazio</v>
          </cell>
          <cell r="AI40">
            <v>0</v>
          </cell>
          <cell r="AJ40">
            <v>0</v>
          </cell>
          <cell r="AO40" t="str">
            <v>2.3.10</v>
          </cell>
          <cell r="AP40" t="str">
            <v>Mecânico/Eletricista (de Máquinas de Mov. de Cargas)</v>
          </cell>
          <cell r="AQ40">
            <v>0</v>
          </cell>
          <cell r="AR40">
            <v>16.8</v>
          </cell>
          <cell r="BE40" t="str">
            <v>1.3.10</v>
          </cell>
          <cell r="BF40" t="str">
            <v>Vazio</v>
          </cell>
          <cell r="BG40">
            <v>0</v>
          </cell>
          <cell r="BH40">
            <v>0</v>
          </cell>
          <cell r="BM40" t="str">
            <v>2.3.10</v>
          </cell>
          <cell r="BN40" t="str">
            <v>Mecânico/Eletricista (de Máquinas de Mov. de Cargas)</v>
          </cell>
          <cell r="BO40">
            <v>0</v>
          </cell>
          <cell r="BP40">
            <v>16.8</v>
          </cell>
          <cell r="CC40" t="str">
            <v>1.3.10</v>
          </cell>
          <cell r="CK40" t="str">
            <v>2.3.10</v>
          </cell>
          <cell r="CL40" t="str">
            <v>Vazio</v>
          </cell>
          <cell r="DA40" t="str">
            <v>1.3.10</v>
          </cell>
          <cell r="DB40" t="str">
            <v>Vazio</v>
          </cell>
          <cell r="DI40" t="str">
            <v>2.3.10</v>
          </cell>
          <cell r="DJ40" t="str">
            <v>Vazio</v>
          </cell>
          <cell r="DY40" t="str">
            <v>1.3.10</v>
          </cell>
          <cell r="EG40" t="str">
            <v>2.3.10</v>
          </cell>
          <cell r="EH40" t="str">
            <v>Vazio</v>
          </cell>
          <cell r="EW40" t="str">
            <v>1.3.10</v>
          </cell>
          <cell r="FE40" t="str">
            <v>2.3.10</v>
          </cell>
          <cell r="FF40" t="str">
            <v>Vazio</v>
          </cell>
          <cell r="FU40" t="str">
            <v>1.3.10</v>
          </cell>
          <cell r="GC40" t="str">
            <v>2.3.10</v>
          </cell>
          <cell r="GD40" t="str">
            <v>Vazio</v>
          </cell>
        </row>
        <row r="41">
          <cell r="I41" t="str">
            <v>1.4</v>
          </cell>
          <cell r="J41" t="str">
            <v>Elétrica / Inst. / Mecânica</v>
          </cell>
          <cell r="Q41" t="str">
            <v>2.4</v>
          </cell>
          <cell r="R41" t="str">
            <v>Segurança e Meio Ambiente</v>
          </cell>
          <cell r="AG41" t="str">
            <v>1.4</v>
          </cell>
          <cell r="AH41" t="str">
            <v>Elétrica / Inst. / Mecânica</v>
          </cell>
          <cell r="AI41">
            <v>0</v>
          </cell>
          <cell r="AJ41">
            <v>0</v>
          </cell>
          <cell r="AO41" t="str">
            <v>2.4</v>
          </cell>
          <cell r="AP41" t="str">
            <v>Segurança e Meio Ambiente</v>
          </cell>
          <cell r="AQ41">
            <v>0</v>
          </cell>
          <cell r="AR41">
            <v>0</v>
          </cell>
          <cell r="BE41" t="str">
            <v>1.4</v>
          </cell>
          <cell r="BF41" t="str">
            <v>Elétrica / Inst. / Mecânica</v>
          </cell>
          <cell r="BG41">
            <v>0</v>
          </cell>
          <cell r="BH41">
            <v>0</v>
          </cell>
          <cell r="BM41" t="str">
            <v>2.4</v>
          </cell>
          <cell r="BN41" t="str">
            <v>Segurança e Meio Ambiente</v>
          </cell>
          <cell r="BO41">
            <v>0</v>
          </cell>
          <cell r="BP41">
            <v>0</v>
          </cell>
          <cell r="CC41" t="str">
            <v>1.4</v>
          </cell>
          <cell r="CD41" t="str">
            <v>Elétrica / Inst. / Mecânica</v>
          </cell>
          <cell r="CK41" t="str">
            <v>2.4</v>
          </cell>
          <cell r="CL41" t="str">
            <v>Segurança e Meio Ambiente</v>
          </cell>
          <cell r="DA41" t="str">
            <v>1.4</v>
          </cell>
          <cell r="DB41" t="str">
            <v>Elétrica / Inst. / Mecânica</v>
          </cell>
          <cell r="DI41" t="str">
            <v>2.4</v>
          </cell>
          <cell r="DJ41" t="str">
            <v>Segurança e Meio Ambiente</v>
          </cell>
          <cell r="DY41" t="str">
            <v>1.4</v>
          </cell>
          <cell r="DZ41" t="str">
            <v>Elétrica / Inst. / Mecânica</v>
          </cell>
          <cell r="EG41" t="str">
            <v>2.4</v>
          </cell>
          <cell r="EH41" t="str">
            <v>Segurança e Meio Ambiente</v>
          </cell>
          <cell r="EW41" t="str">
            <v>1.4</v>
          </cell>
          <cell r="EX41" t="str">
            <v>Elétrica / Inst. / Mecânica</v>
          </cell>
          <cell r="FE41" t="str">
            <v>2.4</v>
          </cell>
          <cell r="FF41" t="str">
            <v>Segurança e Meio Ambiente</v>
          </cell>
          <cell r="FU41" t="str">
            <v>1.4</v>
          </cell>
          <cell r="FV41" t="str">
            <v>Elétrica / Inst. / Mecânica</v>
          </cell>
          <cell r="GC41" t="str">
            <v>2.4</v>
          </cell>
          <cell r="GD41" t="str">
            <v>Segurança e Meio Ambiente</v>
          </cell>
        </row>
        <row r="42">
          <cell r="I42" t="str">
            <v>1.4.1</v>
          </cell>
          <cell r="J42" t="str">
            <v>Encarregado Elétrica</v>
          </cell>
          <cell r="L42">
            <v>21.82</v>
          </cell>
          <cell r="Q42" t="str">
            <v>2.4.1</v>
          </cell>
          <cell r="R42" t="str">
            <v>Engenheiro de Segurança</v>
          </cell>
          <cell r="T42">
            <v>54.554545454545455</v>
          </cell>
          <cell r="AG42" t="str">
            <v>1.4.1</v>
          </cell>
          <cell r="AH42" t="str">
            <v>Encarregado Elétrica</v>
          </cell>
          <cell r="AI42">
            <v>0</v>
          </cell>
          <cell r="AJ42">
            <v>21.82</v>
          </cell>
          <cell r="AO42" t="str">
            <v>2.4.1</v>
          </cell>
          <cell r="AP42" t="str">
            <v>Engenheiro de Segurança</v>
          </cell>
          <cell r="AQ42">
            <v>0</v>
          </cell>
          <cell r="AR42">
            <v>54.554545454545455</v>
          </cell>
          <cell r="BE42" t="str">
            <v>1.4.1</v>
          </cell>
          <cell r="BF42" t="str">
            <v>Encarregado Elétrica</v>
          </cell>
          <cell r="BG42">
            <v>0</v>
          </cell>
          <cell r="BH42">
            <v>21.82</v>
          </cell>
          <cell r="BM42" t="str">
            <v>2.4.1</v>
          </cell>
          <cell r="BN42" t="str">
            <v>Engenheiro de Segurança</v>
          </cell>
          <cell r="BO42">
            <v>0</v>
          </cell>
          <cell r="BP42">
            <v>54.554545454545455</v>
          </cell>
          <cell r="CC42" t="str">
            <v>1.4.1</v>
          </cell>
          <cell r="CD42" t="str">
            <v>Encarregado Elétrica</v>
          </cell>
          <cell r="CK42" t="str">
            <v>2.4.1</v>
          </cell>
          <cell r="CL42" t="str">
            <v>Engenheiro de Segurança / Sup. Segurança</v>
          </cell>
          <cell r="DA42" t="str">
            <v>1.4.1</v>
          </cell>
          <cell r="DB42" t="str">
            <v>Encarregado Elétrica</v>
          </cell>
          <cell r="DI42" t="str">
            <v>2.4.1</v>
          </cell>
          <cell r="DJ42" t="str">
            <v>Engenheiro de Segurança</v>
          </cell>
          <cell r="DY42" t="str">
            <v>1.4.1</v>
          </cell>
          <cell r="DZ42" t="str">
            <v>Encarregado Elétrica</v>
          </cell>
          <cell r="EG42" t="str">
            <v>2.4.1</v>
          </cell>
          <cell r="EH42" t="str">
            <v>Engenheiro de Segurança / Sup. Segurança</v>
          </cell>
          <cell r="EW42" t="str">
            <v>1.4.1</v>
          </cell>
          <cell r="EX42" t="str">
            <v>Encarregado Elétrica</v>
          </cell>
          <cell r="FE42" t="str">
            <v>2.4.1</v>
          </cell>
          <cell r="FF42" t="str">
            <v>Engenheiro de Segurança / Sup. Segurança</v>
          </cell>
          <cell r="FU42" t="str">
            <v>1.4.1</v>
          </cell>
          <cell r="FV42" t="str">
            <v>Encarregado Elétrica</v>
          </cell>
          <cell r="GC42" t="str">
            <v>2.4.1</v>
          </cell>
          <cell r="GD42" t="str">
            <v>Engenheiro de Segurança / Sup. Segurança</v>
          </cell>
        </row>
        <row r="43">
          <cell r="I43" t="str">
            <v>1.4.2</v>
          </cell>
          <cell r="J43" t="str">
            <v>Técnico Eletricista Manutenção Preventiva e Corretiva</v>
          </cell>
          <cell r="L43">
            <v>19.55</v>
          </cell>
          <cell r="Q43" t="str">
            <v>2.4.2</v>
          </cell>
          <cell r="R43" t="str">
            <v>Técnico Segurança</v>
          </cell>
          <cell r="T43">
            <v>22.272727272727273</v>
          </cell>
          <cell r="AG43" t="str">
            <v>1.4.2</v>
          </cell>
          <cell r="AH43" t="str">
            <v>Técnico Eletricista Manutenção Preventiva e Corretiva</v>
          </cell>
          <cell r="AI43">
            <v>0</v>
          </cell>
          <cell r="AJ43">
            <v>19.55</v>
          </cell>
          <cell r="AO43" t="str">
            <v>2.4.2</v>
          </cell>
          <cell r="AP43" t="str">
            <v>Técnico Segurança</v>
          </cell>
          <cell r="AQ43">
            <v>0</v>
          </cell>
          <cell r="AR43">
            <v>22.272727272727273</v>
          </cell>
          <cell r="BE43" t="str">
            <v>1.4.2</v>
          </cell>
          <cell r="BF43" t="str">
            <v>Técnico Eletricista Manutenção Preventiva e Corretiva</v>
          </cell>
          <cell r="BG43">
            <v>0</v>
          </cell>
          <cell r="BH43">
            <v>19.55</v>
          </cell>
          <cell r="BM43" t="str">
            <v>2.4.2</v>
          </cell>
          <cell r="BN43" t="str">
            <v>Técnico Segurança</v>
          </cell>
          <cell r="BO43">
            <v>0</v>
          </cell>
          <cell r="BP43">
            <v>22.272727272727273</v>
          </cell>
          <cell r="CC43" t="str">
            <v>1.4.2</v>
          </cell>
          <cell r="CD43" t="str">
            <v>Eletricista de Apoio</v>
          </cell>
          <cell r="CK43" t="str">
            <v>2.4.2</v>
          </cell>
          <cell r="CL43" t="str">
            <v>Técnico Segurança</v>
          </cell>
          <cell r="DA43" t="str">
            <v>1.4.2</v>
          </cell>
          <cell r="DB43" t="str">
            <v>Eletricista de Apoio</v>
          </cell>
          <cell r="DI43" t="str">
            <v>2.4.2</v>
          </cell>
          <cell r="DJ43" t="str">
            <v>Técnico Segurança</v>
          </cell>
          <cell r="DY43" t="str">
            <v>1.4.2</v>
          </cell>
          <cell r="DZ43" t="str">
            <v>Eletricista de Apoio</v>
          </cell>
          <cell r="EG43" t="str">
            <v>2.4.2</v>
          </cell>
          <cell r="EH43" t="str">
            <v>Técnico Segurança</v>
          </cell>
          <cell r="EW43" t="str">
            <v>1.4.2</v>
          </cell>
          <cell r="EX43" t="str">
            <v>Eletricista de Apoio</v>
          </cell>
          <cell r="FE43" t="str">
            <v>2.4.2</v>
          </cell>
          <cell r="FF43" t="str">
            <v>Técnico Segurança</v>
          </cell>
          <cell r="FU43" t="str">
            <v>1.4.2</v>
          </cell>
          <cell r="FV43" t="str">
            <v>Eletricista de Apoio</v>
          </cell>
          <cell r="GC43" t="str">
            <v>2.4.2</v>
          </cell>
          <cell r="GD43" t="str">
            <v>Técnico Segurança</v>
          </cell>
        </row>
        <row r="44">
          <cell r="I44" t="str">
            <v>1.4.3</v>
          </cell>
          <cell r="J44" t="str">
            <v>Eletricista Montador</v>
          </cell>
          <cell r="L44">
            <v>14</v>
          </cell>
          <cell r="Q44" t="str">
            <v>2.4.3</v>
          </cell>
          <cell r="R44" t="str">
            <v>Aux. Téc. Segurança</v>
          </cell>
          <cell r="T44">
            <v>13.636363636363637</v>
          </cell>
          <cell r="AG44" t="str">
            <v>1.4.3</v>
          </cell>
          <cell r="AH44" t="str">
            <v>Eletricista Montador</v>
          </cell>
          <cell r="AI44">
            <v>0</v>
          </cell>
          <cell r="AJ44">
            <v>14</v>
          </cell>
          <cell r="AO44" t="str">
            <v>2.4.3</v>
          </cell>
          <cell r="AP44" t="str">
            <v>Aux. Téc. Segurança</v>
          </cell>
          <cell r="AQ44">
            <v>0</v>
          </cell>
          <cell r="AR44">
            <v>13.636363636363637</v>
          </cell>
          <cell r="BE44" t="str">
            <v>1.4.3</v>
          </cell>
          <cell r="BF44" t="str">
            <v>Eletricista Montador</v>
          </cell>
          <cell r="BG44">
            <v>0</v>
          </cell>
          <cell r="BH44">
            <v>14</v>
          </cell>
          <cell r="BM44" t="str">
            <v>2.4.3</v>
          </cell>
          <cell r="BN44" t="str">
            <v>Aux. Téc. Segurança</v>
          </cell>
          <cell r="BO44">
            <v>0</v>
          </cell>
          <cell r="BP44">
            <v>13.636363636363637</v>
          </cell>
          <cell r="CC44" t="str">
            <v>1.4.3</v>
          </cell>
          <cell r="CD44" t="str">
            <v>Eletricista FC</v>
          </cell>
          <cell r="CK44" t="str">
            <v>2.4.3</v>
          </cell>
          <cell r="CL44" t="str">
            <v>Médico</v>
          </cell>
          <cell r="DA44" t="str">
            <v>1.4.3</v>
          </cell>
          <cell r="DB44" t="str">
            <v>Eletricista FC</v>
          </cell>
          <cell r="DI44" t="str">
            <v>2.4.3</v>
          </cell>
          <cell r="DJ44" t="str">
            <v>Médico</v>
          </cell>
          <cell r="DY44" t="str">
            <v>1.4.3</v>
          </cell>
          <cell r="DZ44" t="str">
            <v>Eletricista FC</v>
          </cell>
          <cell r="EG44" t="str">
            <v>2.4.3</v>
          </cell>
          <cell r="EH44" t="str">
            <v>Médico</v>
          </cell>
          <cell r="EW44" t="str">
            <v>1.4.3</v>
          </cell>
          <cell r="EX44" t="str">
            <v>Eletricista FC</v>
          </cell>
          <cell r="FE44" t="str">
            <v>2.4.3</v>
          </cell>
          <cell r="FF44" t="str">
            <v>Médico</v>
          </cell>
          <cell r="FU44" t="str">
            <v>1.4.3</v>
          </cell>
          <cell r="FV44" t="str">
            <v>Eletricista FC</v>
          </cell>
          <cell r="GC44" t="str">
            <v>2.4.3</v>
          </cell>
          <cell r="GD44" t="str">
            <v>Médico</v>
          </cell>
        </row>
        <row r="45">
          <cell r="I45" t="str">
            <v>1.4.4</v>
          </cell>
          <cell r="J45" t="str">
            <v>Mecânico</v>
          </cell>
          <cell r="L45">
            <v>16.8</v>
          </cell>
          <cell r="Q45" t="str">
            <v>2.4.4</v>
          </cell>
          <cell r="R45" t="str">
            <v>Supervisor N3</v>
          </cell>
          <cell r="T45">
            <v>28</v>
          </cell>
          <cell r="AG45" t="str">
            <v>1.4.4</v>
          </cell>
          <cell r="AH45" t="str">
            <v>Mecânico</v>
          </cell>
          <cell r="AI45">
            <v>0</v>
          </cell>
          <cell r="AJ45">
            <v>16.8</v>
          </cell>
          <cell r="AO45" t="str">
            <v>2.4.4</v>
          </cell>
          <cell r="AP45" t="str">
            <v>Supervisor N3</v>
          </cell>
          <cell r="AQ45">
            <v>0</v>
          </cell>
          <cell r="AR45">
            <v>28</v>
          </cell>
          <cell r="BE45" t="str">
            <v>1.4.4</v>
          </cell>
          <cell r="BF45" t="str">
            <v>Mecânico</v>
          </cell>
          <cell r="BG45">
            <v>0</v>
          </cell>
          <cell r="BH45">
            <v>16.8</v>
          </cell>
          <cell r="BM45" t="str">
            <v>2.4.4</v>
          </cell>
          <cell r="BN45" t="str">
            <v>Supervisor N3</v>
          </cell>
          <cell r="BO45">
            <v>0</v>
          </cell>
          <cell r="BP45">
            <v>28</v>
          </cell>
          <cell r="CC45" t="str">
            <v>1.4.4</v>
          </cell>
          <cell r="CD45" t="str">
            <v>Vazio</v>
          </cell>
          <cell r="CK45" t="str">
            <v>2.4.4</v>
          </cell>
          <cell r="CL45" t="str">
            <v>Resgatista IRATA N1</v>
          </cell>
          <cell r="DA45" t="str">
            <v>1.4.4</v>
          </cell>
          <cell r="DB45" t="str">
            <v>Vazio</v>
          </cell>
          <cell r="DI45" t="str">
            <v>2.4.4</v>
          </cell>
          <cell r="DJ45" t="str">
            <v>Resgatista N1</v>
          </cell>
          <cell r="DY45" t="str">
            <v>1.4.4</v>
          </cell>
          <cell r="DZ45" t="str">
            <v>Vazio</v>
          </cell>
          <cell r="EG45" t="str">
            <v>2.4.4</v>
          </cell>
          <cell r="EH45" t="str">
            <v>Resgatista IRATA N1</v>
          </cell>
          <cell r="EW45" t="str">
            <v>1.4.4</v>
          </cell>
          <cell r="EX45" t="str">
            <v>Vazio</v>
          </cell>
          <cell r="FE45" t="str">
            <v>2.4.4</v>
          </cell>
          <cell r="FF45" t="str">
            <v>Resgatista IRATA N1</v>
          </cell>
          <cell r="FU45" t="str">
            <v>1.4.4</v>
          </cell>
          <cell r="FV45" t="str">
            <v>Vazio</v>
          </cell>
          <cell r="GC45" t="str">
            <v>2.4.4</v>
          </cell>
          <cell r="GD45" t="str">
            <v>Resgatista IRATA N1</v>
          </cell>
        </row>
        <row r="46">
          <cell r="I46" t="str">
            <v>1.4.5</v>
          </cell>
          <cell r="J46" t="str">
            <v>Lubrificador</v>
          </cell>
          <cell r="L46">
            <v>14</v>
          </cell>
          <cell r="Q46" t="str">
            <v>2.4.5</v>
          </cell>
          <cell r="R46" t="str">
            <v>Resgatista N1</v>
          </cell>
          <cell r="T46">
            <v>16.8</v>
          </cell>
          <cell r="AG46" t="str">
            <v>1.4.5</v>
          </cell>
          <cell r="AH46" t="str">
            <v>Lubrificador</v>
          </cell>
          <cell r="AI46">
            <v>0</v>
          </cell>
          <cell r="AJ46">
            <v>14</v>
          </cell>
          <cell r="AO46" t="str">
            <v>2.4.5</v>
          </cell>
          <cell r="AP46" t="str">
            <v>Resgatista N1</v>
          </cell>
          <cell r="AQ46">
            <v>0</v>
          </cell>
          <cell r="AR46">
            <v>16.8</v>
          </cell>
          <cell r="BE46" t="str">
            <v>1.4.5</v>
          </cell>
          <cell r="BF46" t="str">
            <v>Lubrificador</v>
          </cell>
          <cell r="BG46">
            <v>0</v>
          </cell>
          <cell r="BH46">
            <v>14</v>
          </cell>
          <cell r="BM46" t="str">
            <v>2.4.5</v>
          </cell>
          <cell r="BN46" t="str">
            <v>Resgatista N1</v>
          </cell>
          <cell r="BO46">
            <v>0</v>
          </cell>
          <cell r="BP46">
            <v>16.8</v>
          </cell>
          <cell r="CC46" t="str">
            <v>1.4.5</v>
          </cell>
          <cell r="CD46" t="str">
            <v>Vazio</v>
          </cell>
          <cell r="CK46" t="str">
            <v>2.4.5</v>
          </cell>
          <cell r="CL46" t="str">
            <v>Resgatista IRATA N3</v>
          </cell>
          <cell r="DA46" t="str">
            <v>1.4.5</v>
          </cell>
          <cell r="DB46" t="str">
            <v>Vazio</v>
          </cell>
          <cell r="DI46" t="str">
            <v>2.4.5</v>
          </cell>
          <cell r="DJ46" t="str">
            <v>Resgatista N3</v>
          </cell>
          <cell r="DY46" t="str">
            <v>1.4.5</v>
          </cell>
          <cell r="DZ46" t="str">
            <v>Vazio</v>
          </cell>
          <cell r="EG46" t="str">
            <v>2.4.5</v>
          </cell>
          <cell r="EH46" t="str">
            <v>Resgatista IRATA N3</v>
          </cell>
          <cell r="EW46" t="str">
            <v>1.4.5</v>
          </cell>
          <cell r="EX46" t="str">
            <v>Vazio</v>
          </cell>
          <cell r="FE46" t="str">
            <v>2.4.5</v>
          </cell>
          <cell r="FF46" t="str">
            <v>Resgatista IRATA N3</v>
          </cell>
          <cell r="FU46" t="str">
            <v>1.4.5</v>
          </cell>
          <cell r="FV46" t="str">
            <v>Vazio</v>
          </cell>
          <cell r="GC46" t="str">
            <v>2.4.5</v>
          </cell>
          <cell r="GD46" t="str">
            <v>Resgatista IRATA N3</v>
          </cell>
        </row>
        <row r="47">
          <cell r="I47" t="str">
            <v>1.4.6</v>
          </cell>
          <cell r="J47" t="str">
            <v>Técnico em preditiva em mecânica</v>
          </cell>
          <cell r="L47">
            <v>18.586363636363636</v>
          </cell>
          <cell r="Q47" t="str">
            <v>2.4.6</v>
          </cell>
          <cell r="R47" t="str">
            <v>Resgatista N3</v>
          </cell>
          <cell r="T47">
            <v>20.16</v>
          </cell>
          <cell r="AG47" t="str">
            <v>1.4.6</v>
          </cell>
          <cell r="AH47" t="str">
            <v>Técnico em preditiva em mecânica</v>
          </cell>
          <cell r="AI47">
            <v>0</v>
          </cell>
          <cell r="AJ47">
            <v>18.586363636363636</v>
          </cell>
          <cell r="AO47" t="str">
            <v>2.4.6</v>
          </cell>
          <cell r="AP47" t="str">
            <v>Resgatista N3</v>
          </cell>
          <cell r="AQ47">
            <v>0</v>
          </cell>
          <cell r="AR47">
            <v>20.16</v>
          </cell>
          <cell r="BE47" t="str">
            <v>1.4.6</v>
          </cell>
          <cell r="BF47" t="str">
            <v>Técnico em preditiva em mecânica</v>
          </cell>
          <cell r="BG47">
            <v>0</v>
          </cell>
          <cell r="BH47">
            <v>18.586363636363636</v>
          </cell>
          <cell r="BM47" t="str">
            <v>2.4.6</v>
          </cell>
          <cell r="BN47" t="str">
            <v>Resgatista N3</v>
          </cell>
          <cell r="BO47">
            <v>0</v>
          </cell>
          <cell r="BP47">
            <v>20.16</v>
          </cell>
          <cell r="CC47" t="str">
            <v>1.4.6</v>
          </cell>
          <cell r="CD47" t="str">
            <v>Vazio</v>
          </cell>
          <cell r="CK47" t="str">
            <v>2.4.6</v>
          </cell>
          <cell r="CL47" t="str">
            <v>Observador de Segurança</v>
          </cell>
          <cell r="DA47" t="str">
            <v>1.4.6</v>
          </cell>
          <cell r="DB47" t="str">
            <v>Vazio</v>
          </cell>
          <cell r="DI47" t="str">
            <v>2.4.6</v>
          </cell>
          <cell r="DJ47" t="str">
            <v>Observador de Segurança</v>
          </cell>
          <cell r="DY47" t="str">
            <v>1.4.6</v>
          </cell>
          <cell r="DZ47" t="str">
            <v>Vazio</v>
          </cell>
          <cell r="EG47" t="str">
            <v>2.4.6</v>
          </cell>
          <cell r="EH47" t="str">
            <v>Observador de Segurança</v>
          </cell>
          <cell r="EW47" t="str">
            <v>1.4.6</v>
          </cell>
          <cell r="EX47" t="str">
            <v>Vazio</v>
          </cell>
          <cell r="FE47" t="str">
            <v>2.4.6</v>
          </cell>
          <cell r="FF47" t="str">
            <v>Observador de Segurança</v>
          </cell>
          <cell r="FU47" t="str">
            <v>1.4.6</v>
          </cell>
          <cell r="FV47" t="str">
            <v>Vazio</v>
          </cell>
          <cell r="GC47" t="str">
            <v>2.4.6</v>
          </cell>
          <cell r="GD47" t="str">
            <v>Observador de Segurança</v>
          </cell>
        </row>
        <row r="48">
          <cell r="I48" t="str">
            <v>1.4.7</v>
          </cell>
          <cell r="J48" t="str">
            <v>ASG Mecânica / Elétrica</v>
          </cell>
          <cell r="L48">
            <v>9.66</v>
          </cell>
          <cell r="Q48" t="str">
            <v>2.4.7</v>
          </cell>
          <cell r="R48" t="str">
            <v>Observador de Segurança</v>
          </cell>
          <cell r="T48">
            <v>10.77</v>
          </cell>
          <cell r="AG48" t="str">
            <v>1.4.7</v>
          </cell>
          <cell r="AH48" t="str">
            <v>ASG Mecânica / Elétrica</v>
          </cell>
          <cell r="AI48">
            <v>0</v>
          </cell>
          <cell r="AJ48">
            <v>9.66</v>
          </cell>
          <cell r="AO48" t="str">
            <v>2.4.7</v>
          </cell>
          <cell r="AP48" t="str">
            <v>Observador de Segurança</v>
          </cell>
          <cell r="AQ48">
            <v>0</v>
          </cell>
          <cell r="AR48">
            <v>10.77</v>
          </cell>
          <cell r="BE48" t="str">
            <v>1.4.7</v>
          </cell>
          <cell r="BF48" t="str">
            <v>ASG Mecânica / Elétrica</v>
          </cell>
          <cell r="BG48">
            <v>0</v>
          </cell>
          <cell r="BH48">
            <v>9.66</v>
          </cell>
          <cell r="BM48" t="str">
            <v>2.4.7</v>
          </cell>
          <cell r="BN48" t="str">
            <v>Observador de Segurança</v>
          </cell>
          <cell r="BO48">
            <v>0</v>
          </cell>
          <cell r="BP48">
            <v>10.77</v>
          </cell>
          <cell r="CC48" t="str">
            <v>1.4.7</v>
          </cell>
          <cell r="CD48" t="str">
            <v>Vazio</v>
          </cell>
          <cell r="CK48" t="str">
            <v>2.4.7</v>
          </cell>
          <cell r="CL48" t="str">
            <v>Vazio</v>
          </cell>
          <cell r="DA48" t="str">
            <v>1.4.7</v>
          </cell>
          <cell r="DB48" t="str">
            <v>Vazio</v>
          </cell>
          <cell r="DI48" t="str">
            <v>2.4.7</v>
          </cell>
          <cell r="DJ48" t="str">
            <v>Vazio</v>
          </cell>
          <cell r="DY48" t="str">
            <v>1.4.7</v>
          </cell>
          <cell r="DZ48" t="str">
            <v>Vazio</v>
          </cell>
          <cell r="EG48" t="str">
            <v>2.4.7</v>
          </cell>
          <cell r="EH48" t="str">
            <v>Vazio</v>
          </cell>
          <cell r="EW48" t="str">
            <v>1.4.7</v>
          </cell>
          <cell r="EX48" t="str">
            <v>Vazio</v>
          </cell>
          <cell r="FE48" t="str">
            <v>2.4.7</v>
          </cell>
          <cell r="FF48" t="str">
            <v>Vazio</v>
          </cell>
          <cell r="FU48" t="str">
            <v>1.4.7</v>
          </cell>
          <cell r="FV48" t="str">
            <v>Vazio</v>
          </cell>
          <cell r="GC48" t="str">
            <v>2.4.7</v>
          </cell>
          <cell r="GD48" t="str">
            <v>Vazio</v>
          </cell>
        </row>
        <row r="49">
          <cell r="I49" t="str">
            <v>1.4.8</v>
          </cell>
          <cell r="J49" t="str">
            <v>Torneiro Mecânico</v>
          </cell>
          <cell r="L49">
            <v>18.480000000000004</v>
          </cell>
          <cell r="Q49" t="str">
            <v>2.4.8</v>
          </cell>
          <cell r="R49" t="str">
            <v xml:space="preserve">Tecnico de Enfermagem </v>
          </cell>
          <cell r="T49">
            <v>20.454545454545453</v>
          </cell>
          <cell r="AG49" t="str">
            <v>1.4.8</v>
          </cell>
          <cell r="AH49" t="str">
            <v>Torneiro Mecânico</v>
          </cell>
          <cell r="AI49">
            <v>0</v>
          </cell>
          <cell r="AJ49">
            <v>18.480000000000004</v>
          </cell>
          <cell r="AO49" t="str">
            <v>2.4.8</v>
          </cell>
          <cell r="AP49" t="str">
            <v xml:space="preserve">Tecnico de Enfermagem </v>
          </cell>
          <cell r="AQ49">
            <v>0</v>
          </cell>
          <cell r="AR49">
            <v>20.454545454545453</v>
          </cell>
          <cell r="BE49" t="str">
            <v>1.4.8</v>
          </cell>
          <cell r="BF49" t="str">
            <v>Torneiro Mecânico</v>
          </cell>
          <cell r="BG49">
            <v>0</v>
          </cell>
          <cell r="BH49">
            <v>18.480000000000004</v>
          </cell>
          <cell r="BM49" t="str">
            <v>2.4.8</v>
          </cell>
          <cell r="BN49" t="str">
            <v xml:space="preserve">Tecnico de Enfermagem </v>
          </cell>
          <cell r="BO49">
            <v>0</v>
          </cell>
          <cell r="BP49">
            <v>20.454545454545453</v>
          </cell>
          <cell r="CC49" t="str">
            <v>1.4.8</v>
          </cell>
          <cell r="CD49" t="str">
            <v>Vazio</v>
          </cell>
          <cell r="CK49" t="str">
            <v>2.4.8</v>
          </cell>
          <cell r="CL49" t="str">
            <v>Vazio</v>
          </cell>
          <cell r="DA49" t="str">
            <v>1.4.8</v>
          </cell>
          <cell r="DB49" t="str">
            <v>Vazio</v>
          </cell>
          <cell r="DI49" t="str">
            <v>2.4.8</v>
          </cell>
          <cell r="DJ49" t="str">
            <v>Vazio</v>
          </cell>
          <cell r="DY49" t="str">
            <v>1.4.8</v>
          </cell>
          <cell r="DZ49" t="str">
            <v>Vazio</v>
          </cell>
          <cell r="EG49" t="str">
            <v>2.4.8</v>
          </cell>
          <cell r="EH49" t="str">
            <v>Vazio</v>
          </cell>
          <cell r="EW49" t="str">
            <v>1.4.8</v>
          </cell>
          <cell r="EX49" t="str">
            <v>Vazio</v>
          </cell>
          <cell r="FE49" t="str">
            <v>2.4.8</v>
          </cell>
          <cell r="FF49" t="str">
            <v>Vazio</v>
          </cell>
          <cell r="FU49" t="str">
            <v>1.4.8</v>
          </cell>
          <cell r="FV49" t="str">
            <v>Vazio</v>
          </cell>
          <cell r="GC49" t="str">
            <v>2.4.8</v>
          </cell>
          <cell r="GD49" t="str">
            <v>Vazio</v>
          </cell>
        </row>
        <row r="50">
          <cell r="I50" t="str">
            <v>1.4.9</v>
          </cell>
          <cell r="J50" t="str">
            <v>Instrumentista</v>
          </cell>
          <cell r="L50">
            <v>19.55</v>
          </cell>
          <cell r="Q50" t="str">
            <v>2.4.9</v>
          </cell>
          <cell r="R50" t="str">
            <v>Vazio</v>
          </cell>
          <cell r="AG50" t="str">
            <v>1.4.9</v>
          </cell>
          <cell r="AH50" t="str">
            <v>Instrumentista</v>
          </cell>
          <cell r="AI50">
            <v>0</v>
          </cell>
          <cell r="AJ50">
            <v>19.55</v>
          </cell>
          <cell r="AO50" t="str">
            <v>2.4.9</v>
          </cell>
          <cell r="AP50" t="str">
            <v>Vazio</v>
          </cell>
          <cell r="AQ50">
            <v>0</v>
          </cell>
          <cell r="AR50">
            <v>0</v>
          </cell>
          <cell r="BE50" t="str">
            <v>1.4.9</v>
          </cell>
          <cell r="BF50" t="str">
            <v>Instrumentista</v>
          </cell>
          <cell r="BG50">
            <v>0</v>
          </cell>
          <cell r="BH50">
            <v>19.55</v>
          </cell>
          <cell r="BM50" t="str">
            <v>2.4.9</v>
          </cell>
          <cell r="BN50" t="str">
            <v>Vazio</v>
          </cell>
          <cell r="BO50">
            <v>0</v>
          </cell>
          <cell r="BP50">
            <v>0</v>
          </cell>
          <cell r="CC50" t="str">
            <v>1.4.9</v>
          </cell>
          <cell r="CD50" t="str">
            <v>Vazio</v>
          </cell>
          <cell r="CK50" t="str">
            <v>2.4.9</v>
          </cell>
          <cell r="CL50" t="str">
            <v>Vazio</v>
          </cell>
          <cell r="DA50" t="str">
            <v>1.4.9</v>
          </cell>
          <cell r="DB50" t="str">
            <v>Vazio</v>
          </cell>
          <cell r="DI50" t="str">
            <v>2.4.9</v>
          </cell>
          <cell r="DJ50" t="str">
            <v>Vazio</v>
          </cell>
          <cell r="DY50" t="str">
            <v>1.4.9</v>
          </cell>
          <cell r="DZ50" t="str">
            <v>Vazio</v>
          </cell>
          <cell r="EG50" t="str">
            <v>2.4.9</v>
          </cell>
          <cell r="EH50" t="str">
            <v>Vazio</v>
          </cell>
          <cell r="EW50" t="str">
            <v>1.4.9</v>
          </cell>
          <cell r="EX50" t="str">
            <v>Vazio</v>
          </cell>
          <cell r="FE50" t="str">
            <v>2.4.9</v>
          </cell>
          <cell r="FF50" t="str">
            <v>Vazio</v>
          </cell>
          <cell r="FU50" t="str">
            <v>1.4.9</v>
          </cell>
          <cell r="FV50" t="str">
            <v>Vazio</v>
          </cell>
          <cell r="GC50" t="str">
            <v>2.4.9</v>
          </cell>
          <cell r="GD50" t="str">
            <v>Vazio</v>
          </cell>
        </row>
        <row r="51">
          <cell r="I51" t="str">
            <v>1.4.10</v>
          </cell>
          <cell r="J51" t="str">
            <v>Técnico em Automação</v>
          </cell>
          <cell r="L51">
            <v>27.272727272727273</v>
          </cell>
          <cell r="Q51" t="str">
            <v>2.4.10</v>
          </cell>
          <cell r="R51" t="str">
            <v>Vazio</v>
          </cell>
          <cell r="AG51" t="str">
            <v>1.4.10</v>
          </cell>
          <cell r="AH51" t="str">
            <v>Técnico em Automação</v>
          </cell>
          <cell r="AI51">
            <v>0</v>
          </cell>
          <cell r="AJ51">
            <v>27.272727272727273</v>
          </cell>
          <cell r="AO51" t="str">
            <v>2.4.10</v>
          </cell>
          <cell r="AP51" t="str">
            <v>Vazio</v>
          </cell>
          <cell r="AQ51">
            <v>0</v>
          </cell>
          <cell r="AR51">
            <v>0</v>
          </cell>
          <cell r="BE51" t="str">
            <v>1.4.10</v>
          </cell>
          <cell r="BF51" t="str">
            <v>Técnico em Automação</v>
          </cell>
          <cell r="BG51">
            <v>0</v>
          </cell>
          <cell r="BH51">
            <v>27.272727272727273</v>
          </cell>
          <cell r="BM51" t="str">
            <v>2.4.10</v>
          </cell>
          <cell r="BN51" t="str">
            <v>Vazio</v>
          </cell>
          <cell r="BO51">
            <v>0</v>
          </cell>
          <cell r="BP51">
            <v>0</v>
          </cell>
          <cell r="CC51" t="str">
            <v>1.4.10</v>
          </cell>
          <cell r="CD51" t="str">
            <v>Vazio</v>
          </cell>
          <cell r="CK51" t="str">
            <v>2.4.10</v>
          </cell>
          <cell r="CL51" t="str">
            <v>Vazio</v>
          </cell>
          <cell r="DA51" t="str">
            <v>1.4.10</v>
          </cell>
          <cell r="DB51" t="str">
            <v>Vazio</v>
          </cell>
          <cell r="DI51" t="str">
            <v>2.4.10</v>
          </cell>
          <cell r="DJ51" t="str">
            <v>Vazio</v>
          </cell>
          <cell r="DY51" t="str">
            <v>1.4.10</v>
          </cell>
          <cell r="DZ51" t="str">
            <v>Vazio</v>
          </cell>
          <cell r="EG51" t="str">
            <v>2.4.10</v>
          </cell>
          <cell r="EH51" t="str">
            <v>Vazio</v>
          </cell>
          <cell r="EW51" t="str">
            <v>1.4.10</v>
          </cell>
          <cell r="EX51" t="str">
            <v>Vazio</v>
          </cell>
          <cell r="FE51" t="str">
            <v>2.4.10</v>
          </cell>
          <cell r="FF51" t="str">
            <v>Vazio</v>
          </cell>
          <cell r="FU51" t="str">
            <v>1.4.10</v>
          </cell>
          <cell r="FV51" t="str">
            <v>Vazio</v>
          </cell>
          <cell r="GC51" t="str">
            <v>2.4.10</v>
          </cell>
          <cell r="GD51" t="str">
            <v>Vazio</v>
          </cell>
        </row>
        <row r="52">
          <cell r="I52" t="str">
            <v>1.5</v>
          </cell>
          <cell r="J52" t="str">
            <v>Outras Funções</v>
          </cell>
          <cell r="Q52" t="str">
            <v>2.5</v>
          </cell>
          <cell r="R52" t="str">
            <v>Adm./ Suprimentos</v>
          </cell>
          <cell r="AG52" t="str">
            <v>1.5</v>
          </cell>
          <cell r="AH52" t="str">
            <v>Outras Funções</v>
          </cell>
          <cell r="AI52">
            <v>0</v>
          </cell>
          <cell r="AJ52">
            <v>0</v>
          </cell>
          <cell r="AO52" t="str">
            <v>2.5</v>
          </cell>
          <cell r="AP52" t="str">
            <v>Adm./ Suprimentos</v>
          </cell>
          <cell r="AQ52">
            <v>0</v>
          </cell>
          <cell r="AR52">
            <v>0</v>
          </cell>
          <cell r="BE52" t="str">
            <v>1.5</v>
          </cell>
          <cell r="BF52" t="str">
            <v>Outras Funções</v>
          </cell>
          <cell r="BG52">
            <v>0</v>
          </cell>
          <cell r="BH52">
            <v>0</v>
          </cell>
          <cell r="BM52" t="str">
            <v>2.5</v>
          </cell>
          <cell r="BN52" t="str">
            <v>Adm./ Suprimentos</v>
          </cell>
          <cell r="BO52">
            <v>0</v>
          </cell>
          <cell r="BP52">
            <v>0</v>
          </cell>
          <cell r="CC52" t="str">
            <v>1.5</v>
          </cell>
          <cell r="CD52" t="str">
            <v>Outras Funções</v>
          </cell>
          <cell r="CK52" t="str">
            <v>2.5</v>
          </cell>
          <cell r="CL52" t="str">
            <v>Adm./ Suprimentos</v>
          </cell>
          <cell r="DA52" t="str">
            <v>1.5</v>
          </cell>
          <cell r="DB52" t="str">
            <v>Outras Funções</v>
          </cell>
          <cell r="DI52" t="str">
            <v>2.5</v>
          </cell>
          <cell r="DJ52" t="str">
            <v>Adm./ Suprimentos</v>
          </cell>
          <cell r="DY52" t="str">
            <v>1.5</v>
          </cell>
          <cell r="DZ52" t="str">
            <v>Outras Funções</v>
          </cell>
          <cell r="EG52" t="str">
            <v>2.5</v>
          </cell>
          <cell r="EH52" t="str">
            <v>Adm./ Suprimentos</v>
          </cell>
          <cell r="EW52" t="str">
            <v>1.5</v>
          </cell>
          <cell r="EX52" t="str">
            <v>Outras Funções</v>
          </cell>
          <cell r="FE52" t="str">
            <v>2.5</v>
          </cell>
          <cell r="FF52" t="str">
            <v>Adm./ Suprimentos</v>
          </cell>
          <cell r="FU52" t="str">
            <v>1.5</v>
          </cell>
          <cell r="FV52" t="str">
            <v>Outras Funções</v>
          </cell>
          <cell r="GC52" t="str">
            <v>2.5</v>
          </cell>
          <cell r="GD52" t="str">
            <v>Adm./ Suprimentos</v>
          </cell>
        </row>
        <row r="53">
          <cell r="I53" t="str">
            <v>1.5.1</v>
          </cell>
          <cell r="J53" t="str">
            <v>Supervisor de Mov. Cargas - Rigger</v>
          </cell>
          <cell r="L53">
            <v>28</v>
          </cell>
          <cell r="Q53" t="str">
            <v>2.5.1</v>
          </cell>
          <cell r="R53" t="str">
            <v>Encarregado Administrativo</v>
          </cell>
          <cell r="T53">
            <v>20.8</v>
          </cell>
          <cell r="AG53" t="str">
            <v>1.5.1</v>
          </cell>
          <cell r="AH53" t="str">
            <v>Supervisor de Mov. Cargas - Rigger</v>
          </cell>
          <cell r="AI53">
            <v>0</v>
          </cell>
          <cell r="AJ53">
            <v>28</v>
          </cell>
          <cell r="AO53" t="str">
            <v>2.5.1</v>
          </cell>
          <cell r="AP53" t="str">
            <v>Encarregado Administrativo</v>
          </cell>
          <cell r="AQ53">
            <v>0</v>
          </cell>
          <cell r="AR53">
            <v>20.8</v>
          </cell>
          <cell r="BE53" t="str">
            <v>1.5.1</v>
          </cell>
          <cell r="BF53" t="str">
            <v>Supervisor de Mov. Cargas - Rigger</v>
          </cell>
          <cell r="BG53">
            <v>0</v>
          </cell>
          <cell r="BH53">
            <v>28</v>
          </cell>
          <cell r="BM53" t="str">
            <v>2.5.1</v>
          </cell>
          <cell r="BN53" t="str">
            <v>Encarregado Administrativo</v>
          </cell>
          <cell r="BO53">
            <v>0</v>
          </cell>
          <cell r="BP53">
            <v>20.8</v>
          </cell>
          <cell r="CC53" t="str">
            <v>1.5.1</v>
          </cell>
          <cell r="CD53" t="str">
            <v>Rigger</v>
          </cell>
          <cell r="CK53" t="str">
            <v>2.5.1</v>
          </cell>
          <cell r="CL53" t="str">
            <v>Encarregado Administrativo</v>
          </cell>
          <cell r="DA53" t="str">
            <v>1.5.1</v>
          </cell>
          <cell r="DB53" t="str">
            <v>Rigger</v>
          </cell>
          <cell r="DI53" t="str">
            <v>2.5.1</v>
          </cell>
          <cell r="DJ53" t="str">
            <v>Encarregado Administrativo</v>
          </cell>
          <cell r="DY53" t="str">
            <v>1.5.1</v>
          </cell>
          <cell r="DZ53" t="str">
            <v>Rigger</v>
          </cell>
          <cell r="EG53" t="str">
            <v>2.5.1</v>
          </cell>
          <cell r="EH53" t="str">
            <v>Encarregado Administrativo</v>
          </cell>
          <cell r="EW53" t="str">
            <v>1.5.1</v>
          </cell>
          <cell r="EX53" t="str">
            <v>Rigger</v>
          </cell>
          <cell r="FE53" t="str">
            <v>2.5.1</v>
          </cell>
          <cell r="FF53" t="str">
            <v>Encarregado Administrativo</v>
          </cell>
          <cell r="FU53" t="str">
            <v>1.5.1</v>
          </cell>
          <cell r="FV53" t="str">
            <v>Rigger</v>
          </cell>
          <cell r="GC53" t="str">
            <v>2.5.1</v>
          </cell>
          <cell r="GD53" t="str">
            <v>Encarregado Administrativo</v>
          </cell>
        </row>
        <row r="54">
          <cell r="I54" t="str">
            <v>1.5.2</v>
          </cell>
          <cell r="J54" t="str">
            <v>Encarregado de Movimentação de Cargas</v>
          </cell>
          <cell r="L54">
            <v>21.82</v>
          </cell>
          <cell r="Q54" t="str">
            <v>2.5.2</v>
          </cell>
          <cell r="R54" t="str">
            <v>Assistente Administrativo</v>
          </cell>
          <cell r="T54">
            <v>15.909090909090908</v>
          </cell>
          <cell r="AG54" t="str">
            <v>1.5.2</v>
          </cell>
          <cell r="AH54" t="str">
            <v>Encarregado de Movimentação de Cargas</v>
          </cell>
          <cell r="AI54">
            <v>0</v>
          </cell>
          <cell r="AJ54">
            <v>21.82</v>
          </cell>
          <cell r="AO54" t="str">
            <v>2.5.2</v>
          </cell>
          <cell r="AP54" t="str">
            <v>Assistente Administrativo</v>
          </cell>
          <cell r="AQ54">
            <v>0</v>
          </cell>
          <cell r="AR54">
            <v>15.909090909090908</v>
          </cell>
          <cell r="BE54" t="str">
            <v>1.5.2</v>
          </cell>
          <cell r="BF54" t="str">
            <v>Encarregado de Movimentação de Cargas</v>
          </cell>
          <cell r="BG54">
            <v>0</v>
          </cell>
          <cell r="BH54">
            <v>21.82</v>
          </cell>
          <cell r="BM54" t="str">
            <v>2.5.2</v>
          </cell>
          <cell r="BN54" t="str">
            <v>Assistente Administrativo</v>
          </cell>
          <cell r="BO54">
            <v>0</v>
          </cell>
          <cell r="BP54">
            <v>15.909090909090908</v>
          </cell>
          <cell r="CC54" t="str">
            <v>1.5.2</v>
          </cell>
          <cell r="CD54" t="str">
            <v>Operador de Equipamentos</v>
          </cell>
          <cell r="CK54" t="str">
            <v>2.5.2</v>
          </cell>
          <cell r="CL54" t="str">
            <v>Assistente Administrativo</v>
          </cell>
          <cell r="DA54" t="str">
            <v>1.5.2</v>
          </cell>
          <cell r="DB54" t="str">
            <v>Operador de Empilhadeira</v>
          </cell>
          <cell r="DI54" t="str">
            <v>2.5.2</v>
          </cell>
          <cell r="DJ54" t="str">
            <v>Assistente Administrativo</v>
          </cell>
          <cell r="DY54" t="str">
            <v>1.5.2</v>
          </cell>
          <cell r="DZ54" t="str">
            <v>Operador de Equipamentos</v>
          </cell>
          <cell r="EG54" t="str">
            <v>2.5.2</v>
          </cell>
          <cell r="EH54" t="str">
            <v>Assistente Administrativo</v>
          </cell>
          <cell r="EW54" t="str">
            <v>1.5.2</v>
          </cell>
          <cell r="EX54" t="str">
            <v>Operador de Equipamentos</v>
          </cell>
          <cell r="FE54" t="str">
            <v>2.5.2</v>
          </cell>
          <cell r="FF54" t="str">
            <v>Assistente Administrativo</v>
          </cell>
          <cell r="FU54" t="str">
            <v>1.5.2</v>
          </cell>
          <cell r="FV54" t="str">
            <v>Operador de Equipamentos</v>
          </cell>
          <cell r="GC54" t="str">
            <v>2.5.2</v>
          </cell>
          <cell r="GD54" t="str">
            <v>Assistente Administrativo</v>
          </cell>
        </row>
        <row r="55">
          <cell r="I55" t="str">
            <v>1.5.3</v>
          </cell>
          <cell r="J55" t="str">
            <v>Operador de Empilhadeira</v>
          </cell>
          <cell r="L55">
            <v>14.67</v>
          </cell>
          <cell r="Q55" t="str">
            <v>2.5.3</v>
          </cell>
          <cell r="R55" t="str">
            <v>Auxiliar Administrativo</v>
          </cell>
          <cell r="T55">
            <v>10.49</v>
          </cell>
          <cell r="AG55" t="str">
            <v>1.5.3</v>
          </cell>
          <cell r="AH55" t="str">
            <v>Operador de Empilhadeira</v>
          </cell>
          <cell r="AI55">
            <v>0</v>
          </cell>
          <cell r="AJ55">
            <v>14.67</v>
          </cell>
          <cell r="AO55" t="str">
            <v>2.5.3</v>
          </cell>
          <cell r="AP55" t="str">
            <v>Auxiliar Administrativo</v>
          </cell>
          <cell r="AQ55">
            <v>0</v>
          </cell>
          <cell r="AR55">
            <v>10.49</v>
          </cell>
          <cell r="BE55" t="str">
            <v>1.5.3</v>
          </cell>
          <cell r="BF55" t="str">
            <v>Operador de Empilhadeira</v>
          </cell>
          <cell r="BG55">
            <v>0</v>
          </cell>
          <cell r="BH55">
            <v>14.67</v>
          </cell>
          <cell r="BM55" t="str">
            <v>2.5.3</v>
          </cell>
          <cell r="BN55" t="str">
            <v>Auxiliar Administrativo</v>
          </cell>
          <cell r="BO55">
            <v>0</v>
          </cell>
          <cell r="BP55">
            <v>10.49</v>
          </cell>
          <cell r="CC55" t="str">
            <v>1.5.3</v>
          </cell>
          <cell r="CD55" t="str">
            <v>Operador de Guindaste</v>
          </cell>
          <cell r="CK55" t="str">
            <v>2.5.3</v>
          </cell>
          <cell r="CL55" t="str">
            <v>Auxiliar Administrativo</v>
          </cell>
          <cell r="DA55" t="str">
            <v>1.5.3</v>
          </cell>
          <cell r="DB55" t="str">
            <v>Operador de Guindaste</v>
          </cell>
          <cell r="DI55" t="str">
            <v>2.5.3</v>
          </cell>
          <cell r="DJ55" t="str">
            <v>Auxiliar Administrativo</v>
          </cell>
          <cell r="DY55" t="str">
            <v>1.5.3</v>
          </cell>
          <cell r="DZ55" t="str">
            <v>Operador de Guindaste</v>
          </cell>
          <cell r="EG55" t="str">
            <v>2.5.3</v>
          </cell>
          <cell r="EH55" t="str">
            <v>Auxiliar Administrativo</v>
          </cell>
          <cell r="EW55" t="str">
            <v>1.5.3</v>
          </cell>
          <cell r="EX55" t="str">
            <v>Operador de Guindaste</v>
          </cell>
          <cell r="FE55" t="str">
            <v>2.5.3</v>
          </cell>
          <cell r="FF55" t="str">
            <v>Auxiliar Administrativo</v>
          </cell>
          <cell r="FU55" t="str">
            <v>1.5.3</v>
          </cell>
          <cell r="FV55" t="str">
            <v>Operador de Guindaste</v>
          </cell>
          <cell r="GC55" t="str">
            <v>2.5.3</v>
          </cell>
          <cell r="GD55" t="str">
            <v>Auxiliar Administrativo</v>
          </cell>
        </row>
        <row r="56">
          <cell r="I56" t="str">
            <v>1.5.4</v>
          </cell>
          <cell r="J56" t="str">
            <v>Operador Cat. A</v>
          </cell>
          <cell r="L56">
            <v>23.26</v>
          </cell>
          <cell r="Q56" t="str">
            <v>2.5.4</v>
          </cell>
          <cell r="R56" t="str">
            <v>Motorista de Onibus</v>
          </cell>
          <cell r="T56">
            <v>14.49</v>
          </cell>
          <cell r="AG56" t="str">
            <v>1.5.4</v>
          </cell>
          <cell r="AH56" t="str">
            <v>Operador Cat. A</v>
          </cell>
          <cell r="AI56">
            <v>0</v>
          </cell>
          <cell r="AJ56">
            <v>23.26</v>
          </cell>
          <cell r="AO56" t="str">
            <v>2.5.4</v>
          </cell>
          <cell r="AP56" t="str">
            <v>Motorista de Onibus</v>
          </cell>
          <cell r="AQ56">
            <v>0</v>
          </cell>
          <cell r="AR56">
            <v>14.49</v>
          </cell>
          <cell r="BE56" t="str">
            <v>1.5.4</v>
          </cell>
          <cell r="BF56" t="str">
            <v>Operador Cat. A</v>
          </cell>
          <cell r="BG56">
            <v>0</v>
          </cell>
          <cell r="BH56">
            <v>23.26</v>
          </cell>
          <cell r="BM56" t="str">
            <v>2.5.4</v>
          </cell>
          <cell r="BN56" t="str">
            <v>Motorista de Onibus</v>
          </cell>
          <cell r="BO56">
            <v>0</v>
          </cell>
          <cell r="BP56">
            <v>14.49</v>
          </cell>
          <cell r="CC56" t="str">
            <v>1.5.4</v>
          </cell>
          <cell r="CD56" t="str">
            <v>Motorista Munck</v>
          </cell>
          <cell r="CK56" t="str">
            <v>2.5.4</v>
          </cell>
          <cell r="CL56" t="str">
            <v xml:space="preserve">Motorista de van </v>
          </cell>
          <cell r="DA56" t="str">
            <v>1.5.4</v>
          </cell>
          <cell r="DB56" t="str">
            <v>Motorista de Munk</v>
          </cell>
          <cell r="DI56" t="str">
            <v>2.5.4</v>
          </cell>
          <cell r="DJ56" t="str">
            <v>Motorista de Onibus</v>
          </cell>
          <cell r="DY56" t="str">
            <v>1.5.4</v>
          </cell>
          <cell r="DZ56" t="str">
            <v>Motorista Munck</v>
          </cell>
          <cell r="EG56" t="str">
            <v>2.5.4</v>
          </cell>
          <cell r="EH56" t="str">
            <v xml:space="preserve">Motorista de van </v>
          </cell>
          <cell r="EW56" t="str">
            <v>1.5.4</v>
          </cell>
          <cell r="EX56" t="str">
            <v>Motorista Munck</v>
          </cell>
          <cell r="FE56" t="str">
            <v>2.5.4</v>
          </cell>
          <cell r="FF56" t="str">
            <v xml:space="preserve">Motorista de van </v>
          </cell>
          <cell r="FU56" t="str">
            <v>1.5.4</v>
          </cell>
          <cell r="FV56" t="str">
            <v>Motorista Munck</v>
          </cell>
          <cell r="GC56" t="str">
            <v>2.5.4</v>
          </cell>
          <cell r="GD56" t="str">
            <v xml:space="preserve">Motorista de van </v>
          </cell>
        </row>
        <row r="57">
          <cell r="I57" t="str">
            <v>1.5.5</v>
          </cell>
          <cell r="J57" t="str">
            <v>Operador Cat. B</v>
          </cell>
          <cell r="L57">
            <v>12.159999999999998</v>
          </cell>
          <cell r="Q57" t="str">
            <v>2.5.5</v>
          </cell>
          <cell r="R57" t="str">
            <v>ASG / Copeiro</v>
          </cell>
          <cell r="T57">
            <v>9.98</v>
          </cell>
          <cell r="AG57" t="str">
            <v>1.5.5</v>
          </cell>
          <cell r="AH57" t="str">
            <v>Operador Cat. B</v>
          </cell>
          <cell r="AI57">
            <v>0</v>
          </cell>
          <cell r="AJ57">
            <v>12.159999999999998</v>
          </cell>
          <cell r="AO57" t="str">
            <v>2.5.5</v>
          </cell>
          <cell r="AP57" t="str">
            <v>ASG / Copeiro</v>
          </cell>
          <cell r="AQ57">
            <v>0</v>
          </cell>
          <cell r="AR57">
            <v>9.98</v>
          </cell>
          <cell r="BE57" t="str">
            <v>1.5.5</v>
          </cell>
          <cell r="BF57" t="str">
            <v>Operador Cat. B</v>
          </cell>
          <cell r="BG57">
            <v>0</v>
          </cell>
          <cell r="BH57">
            <v>12.159999999999998</v>
          </cell>
          <cell r="BM57" t="str">
            <v>2.5.5</v>
          </cell>
          <cell r="BN57" t="str">
            <v>ASG / Copeiro</v>
          </cell>
          <cell r="BO57">
            <v>0</v>
          </cell>
          <cell r="BP57">
            <v>9.98</v>
          </cell>
          <cell r="CC57" t="str">
            <v>1.5.5</v>
          </cell>
          <cell r="CD57" t="str">
            <v>Auxiliar de Movimentação</v>
          </cell>
          <cell r="CK57" t="str">
            <v>2.5.5</v>
          </cell>
          <cell r="CL57" t="str">
            <v>ASG (copeiro)</v>
          </cell>
          <cell r="DA57" t="str">
            <v>1.5.5</v>
          </cell>
          <cell r="DB57" t="str">
            <v>Aux. Movimentação</v>
          </cell>
          <cell r="DI57" t="str">
            <v>2.5.5</v>
          </cell>
          <cell r="DJ57" t="str">
            <v>ASG (copeiro)</v>
          </cell>
          <cell r="DY57" t="str">
            <v>1.5.5</v>
          </cell>
          <cell r="DZ57" t="str">
            <v>Auxiliar de Movimentação</v>
          </cell>
          <cell r="EG57" t="str">
            <v>2.5.5</v>
          </cell>
          <cell r="EH57" t="str">
            <v>ASG (copeiro)</v>
          </cell>
          <cell r="EW57" t="str">
            <v>1.5.5</v>
          </cell>
          <cell r="EX57" t="str">
            <v>Auxiliar de Movimentação</v>
          </cell>
          <cell r="FE57" t="str">
            <v>2.5.5</v>
          </cell>
          <cell r="FF57" t="str">
            <v>ASG (copeiro)</v>
          </cell>
          <cell r="FU57" t="str">
            <v>1.5.5</v>
          </cell>
          <cell r="FV57" t="str">
            <v>Auxiliar de Movimentação</v>
          </cell>
          <cell r="GC57" t="str">
            <v>2.5.5</v>
          </cell>
          <cell r="GD57" t="str">
            <v>ASG (copeiro)</v>
          </cell>
        </row>
        <row r="58">
          <cell r="I58" t="str">
            <v>1.5.6</v>
          </cell>
          <cell r="J58" t="str">
            <v>Aux. Movimentação de carga</v>
          </cell>
          <cell r="L58">
            <v>9.66</v>
          </cell>
          <cell r="Q58" t="str">
            <v>2.5.6</v>
          </cell>
          <cell r="R58" t="str">
            <v>Encarregado de Suprimentos</v>
          </cell>
          <cell r="T58">
            <v>20.8</v>
          </cell>
          <cell r="AG58" t="str">
            <v>1.5.6</v>
          </cell>
          <cell r="AH58" t="str">
            <v>Aux. Movimentação de carga</v>
          </cell>
          <cell r="AI58">
            <v>0</v>
          </cell>
          <cell r="AJ58">
            <v>9.66</v>
          </cell>
          <cell r="AO58" t="str">
            <v>2.5.6</v>
          </cell>
          <cell r="AP58" t="str">
            <v>Encarregado de Suprimentos</v>
          </cell>
          <cell r="AQ58">
            <v>0</v>
          </cell>
          <cell r="AR58">
            <v>20.8</v>
          </cell>
          <cell r="BE58" t="str">
            <v>1.5.6</v>
          </cell>
          <cell r="BF58" t="str">
            <v>Aux. Movimentação de carga</v>
          </cell>
          <cell r="BG58">
            <v>0</v>
          </cell>
          <cell r="BH58">
            <v>9.66</v>
          </cell>
          <cell r="BM58" t="str">
            <v>2.5.6</v>
          </cell>
          <cell r="BN58" t="str">
            <v>Encarregado de Suprimentos</v>
          </cell>
          <cell r="BO58">
            <v>0</v>
          </cell>
          <cell r="BP58">
            <v>20.8</v>
          </cell>
          <cell r="CC58" t="str">
            <v>1.5.6</v>
          </cell>
          <cell r="CD58" t="str">
            <v>Encarregado de Movimentação</v>
          </cell>
          <cell r="CK58" t="str">
            <v>2.5.6</v>
          </cell>
          <cell r="CL58" t="str">
            <v>Encarregado de Suprimentos</v>
          </cell>
          <cell r="DA58" t="str">
            <v>1.5.6</v>
          </cell>
          <cell r="DB58" t="str">
            <v>Encarregado de Movimentação</v>
          </cell>
          <cell r="DI58" t="str">
            <v>2.5.6</v>
          </cell>
          <cell r="DJ58" t="str">
            <v>Encarregado de Suprimentos</v>
          </cell>
          <cell r="DY58" t="str">
            <v>1.5.6</v>
          </cell>
          <cell r="DZ58" t="str">
            <v>Encarregado de Movimentação</v>
          </cell>
          <cell r="EG58" t="str">
            <v>2.5.6</v>
          </cell>
          <cell r="EH58" t="str">
            <v>Encarregado de Suprimentos</v>
          </cell>
          <cell r="EW58" t="str">
            <v>1.5.6</v>
          </cell>
          <cell r="EX58" t="str">
            <v>Encarregado de Movimentação</v>
          </cell>
          <cell r="FE58" t="str">
            <v>2.5.6</v>
          </cell>
          <cell r="FF58" t="str">
            <v>Encarregado de Suprimentos</v>
          </cell>
          <cell r="FU58" t="str">
            <v>1.5.6</v>
          </cell>
          <cell r="FV58" t="str">
            <v>Encarregado de Movimentação</v>
          </cell>
          <cell r="GC58" t="str">
            <v>2.5.6</v>
          </cell>
          <cell r="GD58" t="str">
            <v>Encarregado de Suprimentos</v>
          </cell>
        </row>
        <row r="59">
          <cell r="I59" t="str">
            <v>1.5.7</v>
          </cell>
          <cell r="J59" t="str">
            <v>Apoio a Operação (tratamento de lodo e ETDI)</v>
          </cell>
          <cell r="L59">
            <v>12.159999999999998</v>
          </cell>
          <cell r="Q59" t="str">
            <v>2.5.7</v>
          </cell>
          <cell r="R59" t="str">
            <v>Assistente de Suprimentos</v>
          </cell>
          <cell r="T59">
            <v>15.909090909090908</v>
          </cell>
          <cell r="AG59" t="str">
            <v>1.5.7</v>
          </cell>
          <cell r="AH59" t="str">
            <v>Apoio a Operação (tratamento de lodo e ETDI)</v>
          </cell>
          <cell r="AI59">
            <v>0</v>
          </cell>
          <cell r="AJ59">
            <v>12.159999999999998</v>
          </cell>
          <cell r="AO59" t="str">
            <v>2.5.7</v>
          </cell>
          <cell r="AP59" t="str">
            <v>Assistente de Suprimentos</v>
          </cell>
          <cell r="AQ59">
            <v>0</v>
          </cell>
          <cell r="AR59">
            <v>15.909090909090908</v>
          </cell>
          <cell r="BE59" t="str">
            <v>1.5.7</v>
          </cell>
          <cell r="BF59" t="str">
            <v>Apoio a Operação (tratamento de lodo e ETDI)</v>
          </cell>
          <cell r="BG59">
            <v>0</v>
          </cell>
          <cell r="BH59">
            <v>12.159999999999998</v>
          </cell>
          <cell r="BM59" t="str">
            <v>2.5.7</v>
          </cell>
          <cell r="BN59" t="str">
            <v>Assistente de Suprimentos</v>
          </cell>
          <cell r="BO59">
            <v>0</v>
          </cell>
          <cell r="BP59">
            <v>15.909090909090908</v>
          </cell>
          <cell r="CC59" t="str">
            <v>1.5.7</v>
          </cell>
          <cell r="CD59" t="str">
            <v>Motorista de Veiculo Pesado</v>
          </cell>
          <cell r="CK59" t="str">
            <v>2.5.7</v>
          </cell>
          <cell r="CL59" t="str">
            <v>Assistente de Suprimentos</v>
          </cell>
          <cell r="DA59" t="str">
            <v>1.5.7</v>
          </cell>
          <cell r="DB59" t="str">
            <v xml:space="preserve">Motorista Veículo Pesado </v>
          </cell>
          <cell r="DI59" t="str">
            <v>2.5.7</v>
          </cell>
          <cell r="DJ59" t="str">
            <v>Assistente de Suprimentos</v>
          </cell>
          <cell r="DY59" t="str">
            <v>1.5.7</v>
          </cell>
          <cell r="DZ59" t="str">
            <v>Motorista de Veiculo Pesado</v>
          </cell>
          <cell r="EG59" t="str">
            <v>2.5.7</v>
          </cell>
          <cell r="EH59" t="str">
            <v>Assistente de Suprimentos</v>
          </cell>
          <cell r="EW59" t="str">
            <v>1.5.7</v>
          </cell>
          <cell r="EX59" t="str">
            <v>Motorista de Veiculo Pesado</v>
          </cell>
          <cell r="FE59" t="str">
            <v>2.5.7</v>
          </cell>
          <cell r="FF59" t="str">
            <v>Assistente de Suprimentos</v>
          </cell>
          <cell r="FU59" t="str">
            <v>1.5.7</v>
          </cell>
          <cell r="FV59" t="str">
            <v>Motorista de Veiculo Pesado</v>
          </cell>
          <cell r="GC59" t="str">
            <v>2.5.7</v>
          </cell>
          <cell r="GD59" t="str">
            <v>Assistente de Suprimentos</v>
          </cell>
        </row>
        <row r="60">
          <cell r="I60" t="str">
            <v>1.5.8</v>
          </cell>
          <cell r="J60" t="str">
            <v>Apoio a Operação - Sinaleiros</v>
          </cell>
          <cell r="L60">
            <v>9.66</v>
          </cell>
          <cell r="Q60" t="str">
            <v>2.5.8</v>
          </cell>
          <cell r="R60" t="str">
            <v>Almoxarife</v>
          </cell>
          <cell r="T60">
            <v>13.76</v>
          </cell>
          <cell r="AG60" t="str">
            <v>1.5.8</v>
          </cell>
          <cell r="AH60" t="str">
            <v>Apoio a Operação - Sinaleiros</v>
          </cell>
          <cell r="AI60">
            <v>0</v>
          </cell>
          <cell r="AJ60">
            <v>9.66</v>
          </cell>
          <cell r="AO60" t="str">
            <v>2.5.8</v>
          </cell>
          <cell r="AP60" t="str">
            <v>Almoxarife</v>
          </cell>
          <cell r="AQ60">
            <v>0</v>
          </cell>
          <cell r="AR60">
            <v>13.76</v>
          </cell>
          <cell r="BE60" t="str">
            <v>1.5.8</v>
          </cell>
          <cell r="BF60" t="str">
            <v>Apoio a Operação - Sinaleiros</v>
          </cell>
          <cell r="BG60">
            <v>0</v>
          </cell>
          <cell r="BH60">
            <v>9.66</v>
          </cell>
          <cell r="BM60" t="str">
            <v>2.5.8</v>
          </cell>
          <cell r="BN60" t="str">
            <v>Almoxarife</v>
          </cell>
          <cell r="BO60">
            <v>0</v>
          </cell>
          <cell r="BP60">
            <v>13.76</v>
          </cell>
          <cell r="CC60" t="str">
            <v>1.5.8</v>
          </cell>
          <cell r="CD60" t="str">
            <v>Vazio</v>
          </cell>
          <cell r="CK60" t="str">
            <v>2.5.8</v>
          </cell>
          <cell r="CL60" t="str">
            <v>Almoxarife</v>
          </cell>
          <cell r="DA60" t="str">
            <v>1.5.8</v>
          </cell>
          <cell r="DB60" t="str">
            <v>Vazio</v>
          </cell>
          <cell r="DI60" t="str">
            <v>2.5.8</v>
          </cell>
          <cell r="DJ60" t="str">
            <v>Almoxarife</v>
          </cell>
          <cell r="DY60" t="str">
            <v>1.5.8</v>
          </cell>
          <cell r="DZ60" t="str">
            <v>Vazio</v>
          </cell>
          <cell r="EG60" t="str">
            <v>2.5.8</v>
          </cell>
          <cell r="EH60" t="str">
            <v>Almoxarife</v>
          </cell>
          <cell r="EW60" t="str">
            <v>1.5.8</v>
          </cell>
          <cell r="EX60" t="str">
            <v>Vazio</v>
          </cell>
          <cell r="FE60" t="str">
            <v>2.5.8</v>
          </cell>
          <cell r="FF60" t="str">
            <v>Almoxarife</v>
          </cell>
          <cell r="FU60" t="str">
            <v>1.5.8</v>
          </cell>
          <cell r="FV60" t="str">
            <v>Vazio</v>
          </cell>
          <cell r="GC60" t="str">
            <v>2.5.8</v>
          </cell>
          <cell r="GD60" t="str">
            <v>Almoxarife</v>
          </cell>
        </row>
        <row r="61">
          <cell r="I61" t="str">
            <v>1.5.9</v>
          </cell>
          <cell r="J61" t="str">
            <v>Motorista Veículo Pesado ( Munck e Vácuo)</v>
          </cell>
          <cell r="L61">
            <v>14.49</v>
          </cell>
          <cell r="Q61" t="str">
            <v>2.5.9</v>
          </cell>
          <cell r="R61" t="str">
            <v>Auxiliar de Almoxarife</v>
          </cell>
          <cell r="T61">
            <v>10.49</v>
          </cell>
          <cell r="AG61" t="str">
            <v>1.5.9</v>
          </cell>
          <cell r="AH61" t="str">
            <v>Motorista Veículo Pesado ( Munck e Vácuo)</v>
          </cell>
          <cell r="AI61">
            <v>0</v>
          </cell>
          <cell r="AJ61">
            <v>14.49</v>
          </cell>
          <cell r="AO61" t="str">
            <v>2.5.9</v>
          </cell>
          <cell r="AP61" t="str">
            <v>Auxiliar de Almoxarife</v>
          </cell>
          <cell r="AQ61">
            <v>0</v>
          </cell>
          <cell r="AR61">
            <v>10.49</v>
          </cell>
          <cell r="BE61" t="str">
            <v>1.5.9</v>
          </cell>
          <cell r="BF61" t="str">
            <v>Motorista Veículo Pesado ( Munck e Vácuo)</v>
          </cell>
          <cell r="BG61">
            <v>0</v>
          </cell>
          <cell r="BH61">
            <v>14.49</v>
          </cell>
          <cell r="BM61" t="str">
            <v>2.5.9</v>
          </cell>
          <cell r="BN61" t="str">
            <v>Auxiliar de Almoxarife</v>
          </cell>
          <cell r="BO61">
            <v>0</v>
          </cell>
          <cell r="BP61">
            <v>10.49</v>
          </cell>
          <cell r="CC61" t="str">
            <v>1.5.9</v>
          </cell>
          <cell r="CD61" t="str">
            <v>Vazio</v>
          </cell>
          <cell r="CK61" t="str">
            <v>2.5.9</v>
          </cell>
          <cell r="CL61" t="str">
            <v>Auxiliar de Almoxarife</v>
          </cell>
          <cell r="DA61" t="str">
            <v>1.5.9</v>
          </cell>
          <cell r="DB61" t="str">
            <v>Vazio</v>
          </cell>
          <cell r="DI61" t="str">
            <v>2.5.9</v>
          </cell>
          <cell r="DJ61" t="str">
            <v>Auxiliar de Almoxarife</v>
          </cell>
          <cell r="DY61" t="str">
            <v>1.5.9</v>
          </cell>
          <cell r="DZ61" t="str">
            <v>Vazio</v>
          </cell>
          <cell r="EG61" t="str">
            <v>2.5.9</v>
          </cell>
          <cell r="EH61" t="str">
            <v>Auxiliar de Almoxarife</v>
          </cell>
          <cell r="EW61" t="str">
            <v>1.5.9</v>
          </cell>
          <cell r="EX61" t="str">
            <v>Vazio</v>
          </cell>
          <cell r="FE61" t="str">
            <v>2.5.9</v>
          </cell>
          <cell r="FF61" t="str">
            <v>Auxiliar de Almoxarife</v>
          </cell>
          <cell r="FU61" t="str">
            <v>1.5.9</v>
          </cell>
          <cell r="FV61" t="str">
            <v>Vazio</v>
          </cell>
          <cell r="GC61" t="str">
            <v>2.5.9</v>
          </cell>
          <cell r="GD61" t="str">
            <v>Auxiliar de Almoxarife</v>
          </cell>
        </row>
        <row r="62">
          <cell r="I62" t="str">
            <v>1.5.10</v>
          </cell>
          <cell r="J62" t="str">
            <v>Auxiliar de veic. pesado (munck e vácuo)</v>
          </cell>
          <cell r="L62">
            <v>9.66</v>
          </cell>
          <cell r="Q62" t="str">
            <v>2.5.10</v>
          </cell>
          <cell r="R62" t="str">
            <v>Técnico ADM (medição)</v>
          </cell>
          <cell r="T62">
            <v>22.727272727272727</v>
          </cell>
          <cell r="AG62" t="str">
            <v>1.5.10</v>
          </cell>
          <cell r="AH62" t="str">
            <v>Auxiliar de veic. pesado (munck e vácuo)</v>
          </cell>
          <cell r="AI62">
            <v>0</v>
          </cell>
          <cell r="AJ62">
            <v>9.66</v>
          </cell>
          <cell r="AO62" t="str">
            <v>2.5.10</v>
          </cell>
          <cell r="AP62" t="str">
            <v>Técnico ADM (medição)</v>
          </cell>
          <cell r="AQ62">
            <v>0</v>
          </cell>
          <cell r="AR62">
            <v>22.727272727272727</v>
          </cell>
          <cell r="BE62" t="str">
            <v>1.5.10</v>
          </cell>
          <cell r="BF62" t="str">
            <v>Auxiliar de veic. pesado (munck e vácuo)</v>
          </cell>
          <cell r="BG62">
            <v>0</v>
          </cell>
          <cell r="BH62">
            <v>9.66</v>
          </cell>
          <cell r="BM62" t="str">
            <v>2.5.10</v>
          </cell>
          <cell r="BN62" t="str">
            <v>Técnico ADM (medição)</v>
          </cell>
          <cell r="BO62">
            <v>0</v>
          </cell>
          <cell r="BP62">
            <v>22.727272727272727</v>
          </cell>
          <cell r="CC62" t="str">
            <v>1.5.10</v>
          </cell>
          <cell r="CD62" t="str">
            <v>Vazio</v>
          </cell>
          <cell r="CK62" t="str">
            <v>2.5.10</v>
          </cell>
          <cell r="CL62" t="str">
            <v>Vazio</v>
          </cell>
          <cell r="DA62" t="str">
            <v>1.5.10</v>
          </cell>
          <cell r="DB62" t="str">
            <v>Vazio</v>
          </cell>
          <cell r="DI62" t="str">
            <v>2.5.10</v>
          </cell>
          <cell r="DJ62" t="str">
            <v>Vazio</v>
          </cell>
          <cell r="DY62" t="str">
            <v>1.5.10</v>
          </cell>
          <cell r="DZ62" t="str">
            <v>Vazio</v>
          </cell>
          <cell r="EG62" t="str">
            <v>2.5.10</v>
          </cell>
          <cell r="EH62" t="str">
            <v>Vazio</v>
          </cell>
          <cell r="EW62" t="str">
            <v>1.5.10</v>
          </cell>
          <cell r="EX62" t="str">
            <v>Vazio</v>
          </cell>
          <cell r="FE62" t="str">
            <v>2.5.10</v>
          </cell>
          <cell r="FF62" t="str">
            <v>Vazio</v>
          </cell>
          <cell r="FU62" t="str">
            <v>1.5.10</v>
          </cell>
          <cell r="FV62" t="str">
            <v>Vazio</v>
          </cell>
          <cell r="GC62" t="str">
            <v>2.5.10</v>
          </cell>
          <cell r="GD62" t="str">
            <v>Vazio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BAS"/>
      <sheetName val="Faturamento"/>
      <sheetName val="BCO"/>
      <sheetName val="CHK"/>
      <sheetName val="CTL HE"/>
      <sheetName val="Simulador Mensal"/>
      <sheetName val="00 (U-206) CTL"/>
      <sheetName val="00-CTL HH (206)"/>
      <sheetName val="01 (U-206) CTL"/>
      <sheetName val="00 (US) CTL"/>
      <sheetName val="00 CTL (US) (Pequenas Paradas) "/>
      <sheetName val="00-CTL HH (US)"/>
      <sheetName val="01 (US) CTL "/>
      <sheetName val="Resumo"/>
      <sheetName val="00 (U-306)"/>
      <sheetName val="01 (U-306)"/>
      <sheetName val="00-HH (306)"/>
      <sheetName val="00-HE (306)"/>
      <sheetName val="00 (US) (Pequenas Paradas)"/>
      <sheetName val="00 (US)"/>
      <sheetName val="01 (US) "/>
      <sheetName val="00-HH (US) "/>
      <sheetName val="00-HE (U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"/>
      <sheetName val="Faturamento"/>
      <sheetName val="BCO"/>
      <sheetName val="CHK"/>
      <sheetName val="CTL HE"/>
      <sheetName val="Simulador Mensal"/>
      <sheetName val="00 (U-206) CTL"/>
      <sheetName val="00-CTL HH (206)"/>
      <sheetName val="01 (U-206) CTL"/>
      <sheetName val="00 (US) CTL"/>
      <sheetName val="00 CTL (US) (Pequenas Paradas) "/>
      <sheetName val="00-CTL HH (US)"/>
      <sheetName val="01 (US) CTL "/>
      <sheetName val="Resumo"/>
      <sheetName val="00 (U-306)"/>
      <sheetName val="01 (U-306)"/>
      <sheetName val="00-HH (306)"/>
      <sheetName val="00-HE (306)"/>
      <sheetName val="00 (US) (Pequenas Paradas)"/>
      <sheetName val="00 (US)"/>
      <sheetName val="01 (US) "/>
      <sheetName val="00-HH (US) "/>
      <sheetName val="00-HE (U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40CF-655F-4421-BB7F-3850AE76634B}">
  <sheetPr>
    <tabColor rgb="FFFFC000"/>
  </sheetPr>
  <dimension ref="B1:K38"/>
  <sheetViews>
    <sheetView view="pageBreakPreview" zoomScale="85" zoomScaleNormal="100" zoomScaleSheetLayoutView="85" workbookViewId="0">
      <selection activeCell="Q8" sqref="Q8"/>
    </sheetView>
  </sheetViews>
  <sheetFormatPr defaultRowHeight="14.5" x14ac:dyDescent="0.35"/>
  <cols>
    <col min="1" max="1" width="1.1796875" style="176" customWidth="1"/>
    <col min="2" max="2" width="12.81640625" style="176" customWidth="1"/>
    <col min="3" max="3" width="0.36328125" style="176" customWidth="1"/>
    <col min="4" max="8" width="11.90625" style="176" customWidth="1"/>
    <col min="9" max="9" width="0.453125" style="176" customWidth="1"/>
    <col min="10" max="10" width="22.26953125" style="176" customWidth="1"/>
    <col min="11" max="11" width="26.26953125" style="176" customWidth="1"/>
    <col min="12" max="16384" width="8.7265625" style="176"/>
  </cols>
  <sheetData>
    <row r="1" spans="2:11" ht="9" customHeight="1" x14ac:dyDescent="0.35"/>
    <row r="2" spans="2:11" ht="56.5" customHeight="1" x14ac:dyDescent="0.35">
      <c r="B2" s="424" t="s">
        <v>1845</v>
      </c>
      <c r="C2" s="424"/>
      <c r="D2" s="424"/>
      <c r="E2" s="424"/>
      <c r="F2" s="424"/>
      <c r="G2" s="424"/>
      <c r="H2" s="424"/>
      <c r="I2" s="424"/>
      <c r="J2" s="424"/>
      <c r="K2" s="424"/>
    </row>
    <row r="3" spans="2:11" ht="7.5" customHeight="1" x14ac:dyDescent="0.35">
      <c r="B3" s="319"/>
      <c r="C3" s="319"/>
      <c r="D3" s="319"/>
      <c r="E3" s="319"/>
      <c r="F3" s="319"/>
      <c r="G3" s="319"/>
      <c r="H3" s="319"/>
      <c r="I3" s="319"/>
      <c r="J3" s="319"/>
      <c r="K3" s="319"/>
    </row>
    <row r="6" spans="2:11" x14ac:dyDescent="0.35">
      <c r="D6" s="423" t="s">
        <v>1846</v>
      </c>
      <c r="E6" s="423"/>
      <c r="F6" s="423"/>
      <c r="G6" s="423"/>
      <c r="H6" s="423"/>
      <c r="I6" s="423"/>
      <c r="J6" s="423"/>
      <c r="K6" s="423"/>
    </row>
    <row r="7" spans="2:11" x14ac:dyDescent="0.35">
      <c r="D7" s="423"/>
      <c r="E7" s="423"/>
      <c r="F7" s="423"/>
      <c r="G7" s="423"/>
      <c r="H7" s="423"/>
      <c r="I7" s="423"/>
      <c r="J7" s="423"/>
      <c r="K7" s="423"/>
    </row>
    <row r="8" spans="2:11" x14ac:dyDescent="0.35">
      <c r="D8" s="423"/>
      <c r="E8" s="423"/>
      <c r="F8" s="423"/>
      <c r="G8" s="423"/>
      <c r="H8" s="423"/>
      <c r="I8" s="423"/>
      <c r="J8" s="423"/>
      <c r="K8" s="423"/>
    </row>
    <row r="9" spans="2:11" x14ac:dyDescent="0.35">
      <c r="D9" s="423"/>
      <c r="E9" s="423"/>
      <c r="F9" s="423"/>
      <c r="G9" s="423"/>
      <c r="H9" s="423"/>
      <c r="I9" s="423"/>
      <c r="J9" s="423"/>
      <c r="K9" s="423"/>
    </row>
    <row r="11" spans="2:11" ht="14.5" customHeight="1" x14ac:dyDescent="0.35">
      <c r="D11" s="423" t="s">
        <v>1850</v>
      </c>
      <c r="E11" s="423"/>
      <c r="F11" s="423"/>
      <c r="G11" s="423"/>
      <c r="H11" s="423"/>
      <c r="I11" s="423"/>
      <c r="J11" s="423"/>
      <c r="K11" s="423"/>
    </row>
    <row r="12" spans="2:11" ht="14.5" customHeight="1" x14ac:dyDescent="0.35">
      <c r="D12" s="423"/>
      <c r="E12" s="423"/>
      <c r="F12" s="423"/>
      <c r="G12" s="423"/>
      <c r="H12" s="423"/>
      <c r="I12" s="423"/>
      <c r="J12" s="423"/>
      <c r="K12" s="423"/>
    </row>
    <row r="13" spans="2:11" ht="14.5" customHeight="1" x14ac:dyDescent="0.35">
      <c r="D13" s="423"/>
      <c r="E13" s="423"/>
      <c r="F13" s="423"/>
      <c r="G13" s="423"/>
      <c r="H13" s="423"/>
      <c r="I13" s="423"/>
      <c r="J13" s="423"/>
      <c r="K13" s="423"/>
    </row>
    <row r="14" spans="2:11" ht="15" customHeight="1" x14ac:dyDescent="0.35">
      <c r="D14" s="423"/>
      <c r="E14" s="423"/>
      <c r="F14" s="423"/>
      <c r="G14" s="423"/>
      <c r="H14" s="423"/>
      <c r="I14" s="423"/>
      <c r="J14" s="423"/>
      <c r="K14" s="423"/>
    </row>
    <row r="16" spans="2:11" x14ac:dyDescent="0.35">
      <c r="D16" s="423" t="s">
        <v>1851</v>
      </c>
      <c r="E16" s="423"/>
      <c r="F16" s="423"/>
      <c r="G16" s="423"/>
      <c r="H16" s="423"/>
      <c r="I16" s="423"/>
      <c r="J16" s="423"/>
      <c r="K16" s="423"/>
    </row>
    <row r="17" spans="2:11" ht="14.5" customHeight="1" x14ac:dyDescent="0.35">
      <c r="D17" s="423"/>
      <c r="E17" s="423"/>
      <c r="F17" s="423"/>
      <c r="G17" s="423"/>
      <c r="H17" s="423"/>
      <c r="I17" s="423"/>
      <c r="J17" s="423"/>
      <c r="K17" s="423"/>
    </row>
    <row r="18" spans="2:11" ht="14.5" customHeight="1" x14ac:dyDescent="0.35">
      <c r="D18" s="423"/>
      <c r="E18" s="423"/>
      <c r="F18" s="423"/>
      <c r="G18" s="423"/>
      <c r="H18" s="423"/>
      <c r="I18" s="423"/>
      <c r="J18" s="423"/>
      <c r="K18" s="423"/>
    </row>
    <row r="19" spans="2:11" ht="14.5" customHeight="1" x14ac:dyDescent="0.35">
      <c r="D19" s="423"/>
      <c r="E19" s="423"/>
      <c r="F19" s="423"/>
      <c r="G19" s="423"/>
      <c r="H19" s="423"/>
      <c r="I19" s="423"/>
      <c r="J19" s="423"/>
      <c r="K19" s="423"/>
    </row>
    <row r="20" spans="2:11" ht="14.5" customHeight="1" x14ac:dyDescent="0.35">
      <c r="D20" s="320"/>
      <c r="E20" s="320"/>
      <c r="F20" s="320"/>
      <c r="G20" s="320"/>
      <c r="H20" s="320"/>
      <c r="I20" s="320"/>
      <c r="J20" s="320"/>
      <c r="K20" s="320"/>
    </row>
    <row r="21" spans="2:11" ht="14.5" customHeight="1" x14ac:dyDescent="0.35">
      <c r="D21" s="320"/>
      <c r="E21" s="320"/>
      <c r="F21" s="320"/>
      <c r="G21" s="320"/>
      <c r="H21" s="320"/>
      <c r="I21" s="320"/>
      <c r="J21" s="320"/>
      <c r="K21" s="320"/>
    </row>
    <row r="22" spans="2:11" ht="14.5" customHeight="1" x14ac:dyDescent="0.35">
      <c r="D22" s="423" t="s">
        <v>1862</v>
      </c>
      <c r="E22" s="423"/>
      <c r="F22" s="423"/>
      <c r="G22" s="423"/>
      <c r="H22" s="423"/>
      <c r="I22" s="423"/>
      <c r="J22" s="423"/>
      <c r="K22" s="423"/>
    </row>
    <row r="23" spans="2:11" ht="14.5" customHeight="1" x14ac:dyDescent="0.35">
      <c r="D23" s="423"/>
      <c r="E23" s="423"/>
      <c r="F23" s="423"/>
      <c r="G23" s="423"/>
      <c r="H23" s="423"/>
      <c r="I23" s="423"/>
      <c r="J23" s="423"/>
      <c r="K23" s="423"/>
    </row>
    <row r="24" spans="2:11" ht="14.5" customHeight="1" x14ac:dyDescent="0.35">
      <c r="B24" s="320"/>
      <c r="D24" s="423"/>
      <c r="E24" s="423"/>
      <c r="F24" s="423"/>
      <c r="G24" s="423"/>
      <c r="H24" s="423"/>
      <c r="I24" s="423"/>
      <c r="J24" s="423"/>
      <c r="K24" s="423"/>
    </row>
    <row r="25" spans="2:11" ht="14.5" customHeight="1" x14ac:dyDescent="0.35">
      <c r="D25" s="423"/>
      <c r="E25" s="423"/>
      <c r="F25" s="423"/>
      <c r="G25" s="423"/>
      <c r="H25" s="423"/>
      <c r="I25" s="423"/>
      <c r="J25" s="423"/>
      <c r="K25" s="423"/>
    </row>
    <row r="26" spans="2:11" ht="14.5" customHeight="1" x14ac:dyDescent="0.35">
      <c r="D26" s="320"/>
      <c r="E26" s="320"/>
      <c r="F26" s="320"/>
      <c r="G26" s="320"/>
      <c r="H26" s="320"/>
      <c r="I26" s="320"/>
      <c r="J26" s="320"/>
      <c r="K26" s="320"/>
    </row>
    <row r="27" spans="2:11" ht="15" thickBot="1" x14ac:dyDescent="0.4"/>
    <row r="28" spans="2:11" ht="45" customHeight="1" thickTop="1" thickBot="1" x14ac:dyDescent="0.4">
      <c r="B28" s="321" t="s">
        <v>1847</v>
      </c>
      <c r="D28" s="416" t="s">
        <v>1848</v>
      </c>
      <c r="E28" s="417"/>
      <c r="F28" s="417"/>
      <c r="G28" s="417"/>
      <c r="H28" s="418"/>
      <c r="J28" s="419" t="s">
        <v>1849</v>
      </c>
      <c r="K28" s="420"/>
    </row>
    <row r="29" spans="2:11" ht="45" customHeight="1" thickTop="1" thickBot="1" x14ac:dyDescent="0.4">
      <c r="B29" s="321" t="s">
        <v>1887</v>
      </c>
      <c r="D29" s="416" t="s">
        <v>1888</v>
      </c>
      <c r="E29" s="417"/>
      <c r="F29" s="417"/>
      <c r="G29" s="417"/>
      <c r="H29" s="418"/>
      <c r="J29" s="419" t="str">
        <f>J28</f>
        <v>Em replanejamento - Revisão de projetos</v>
      </c>
      <c r="K29" s="420"/>
    </row>
    <row r="30" spans="2:11" ht="45" customHeight="1" thickTop="1" thickBot="1" x14ac:dyDescent="0.4">
      <c r="B30" s="321" t="s">
        <v>1889</v>
      </c>
      <c r="D30" s="416" t="s">
        <v>1890</v>
      </c>
      <c r="E30" s="417"/>
      <c r="F30" s="417"/>
      <c r="G30" s="417"/>
      <c r="H30" s="418"/>
      <c r="J30" s="419" t="s">
        <v>1849</v>
      </c>
      <c r="K30" s="420"/>
    </row>
    <row r="31" spans="2:11" ht="45" customHeight="1" thickTop="1" thickBot="1" x14ac:dyDescent="0.4">
      <c r="B31" s="321" t="s">
        <v>1891</v>
      </c>
      <c r="D31" s="416" t="s">
        <v>1892</v>
      </c>
      <c r="E31" s="417"/>
      <c r="F31" s="417"/>
      <c r="G31" s="417"/>
      <c r="H31" s="418"/>
      <c r="J31" s="419" t="s">
        <v>1849</v>
      </c>
      <c r="K31" s="420"/>
    </row>
    <row r="32" spans="2:11" ht="45" customHeight="1" thickTop="1" thickBot="1" x14ac:dyDescent="0.4">
      <c r="B32" s="321" t="s">
        <v>1893</v>
      </c>
      <c r="D32" s="416" t="s">
        <v>1894</v>
      </c>
      <c r="E32" s="417"/>
      <c r="F32" s="417"/>
      <c r="G32" s="417"/>
      <c r="H32" s="418"/>
      <c r="J32" s="419" t="s">
        <v>1849</v>
      </c>
      <c r="K32" s="420"/>
    </row>
    <row r="33" spans="2:11" ht="45" customHeight="1" thickTop="1" thickBot="1" x14ac:dyDescent="0.4">
      <c r="B33" s="321" t="s">
        <v>847</v>
      </c>
      <c r="D33" s="416" t="s">
        <v>848</v>
      </c>
      <c r="E33" s="417"/>
      <c r="F33" s="417"/>
      <c r="G33" s="417"/>
      <c r="H33" s="418"/>
      <c r="J33" s="421" t="s">
        <v>1852</v>
      </c>
      <c r="K33" s="422"/>
    </row>
    <row r="34" spans="2:11" ht="45" customHeight="1" thickTop="1" thickBot="1" x14ac:dyDescent="0.4">
      <c r="B34" s="321" t="s">
        <v>787</v>
      </c>
      <c r="D34" s="416" t="s">
        <v>786</v>
      </c>
      <c r="E34" s="417"/>
      <c r="F34" s="417"/>
      <c r="G34" s="417"/>
      <c r="H34" s="418"/>
      <c r="J34" s="421" t="s">
        <v>1852</v>
      </c>
      <c r="K34" s="422"/>
    </row>
    <row r="35" spans="2:11" ht="45" customHeight="1" thickTop="1" thickBot="1" x14ac:dyDescent="0.4">
      <c r="B35" s="321"/>
      <c r="D35" s="416"/>
      <c r="E35" s="417"/>
      <c r="F35" s="417"/>
      <c r="G35" s="417"/>
      <c r="H35" s="418"/>
      <c r="J35" s="419"/>
      <c r="K35" s="420"/>
    </row>
    <row r="36" spans="2:11" ht="45" customHeight="1" thickTop="1" thickBot="1" x14ac:dyDescent="0.4">
      <c r="B36" s="321"/>
      <c r="D36" s="416"/>
      <c r="E36" s="417"/>
      <c r="F36" s="417"/>
      <c r="G36" s="417"/>
      <c r="H36" s="418"/>
      <c r="J36" s="419"/>
      <c r="K36" s="420"/>
    </row>
    <row r="37" spans="2:11" ht="45" customHeight="1" thickTop="1" thickBot="1" x14ac:dyDescent="0.4">
      <c r="B37" s="321"/>
      <c r="D37" s="416"/>
      <c r="E37" s="417"/>
      <c r="F37" s="417"/>
      <c r="G37" s="417"/>
      <c r="H37" s="418"/>
      <c r="J37" s="419"/>
      <c r="K37" s="420"/>
    </row>
    <row r="38" spans="2:11" ht="15" thickTop="1" x14ac:dyDescent="0.35"/>
  </sheetData>
  <mergeCells count="25">
    <mergeCell ref="D6:K9"/>
    <mergeCell ref="D11:K14"/>
    <mergeCell ref="B2:K2"/>
    <mergeCell ref="D16:K19"/>
    <mergeCell ref="D28:H28"/>
    <mergeCell ref="J28:K28"/>
    <mergeCell ref="D22:K25"/>
    <mergeCell ref="D29:H29"/>
    <mergeCell ref="J29:K29"/>
    <mergeCell ref="D30:H30"/>
    <mergeCell ref="J30:K30"/>
    <mergeCell ref="D31:H31"/>
    <mergeCell ref="J31:K31"/>
    <mergeCell ref="D32:H32"/>
    <mergeCell ref="J32:K32"/>
    <mergeCell ref="D33:H33"/>
    <mergeCell ref="J33:K33"/>
    <mergeCell ref="D34:H34"/>
    <mergeCell ref="J34:K34"/>
    <mergeCell ref="D35:H35"/>
    <mergeCell ref="J35:K35"/>
    <mergeCell ref="D36:H36"/>
    <mergeCell ref="J36:K36"/>
    <mergeCell ref="D37:H37"/>
    <mergeCell ref="J37:K37"/>
  </mergeCells>
  <pageMargins left="0.511811024" right="0.511811024" top="0.78740157499999996" bottom="0.78740157499999996" header="0.31496062000000002" footer="0.31496062000000002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F68F-356A-450F-B6D4-03237D59DDE0}">
  <sheetPr>
    <tabColor rgb="FFFFC000"/>
    <outlinePr summaryBelow="0" summaryRight="0"/>
    <pageSetUpPr fitToPage="1"/>
  </sheetPr>
  <dimension ref="A1:S115"/>
  <sheetViews>
    <sheetView view="pageBreakPreview" zoomScale="85" zoomScaleNormal="130" zoomScaleSheetLayoutView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27" sqref="F27"/>
    </sheetView>
  </sheetViews>
  <sheetFormatPr defaultColWidth="11.453125" defaultRowHeight="13" x14ac:dyDescent="0.25"/>
  <cols>
    <col min="1" max="1" width="1.08984375" style="281" customWidth="1"/>
    <col min="2" max="2" width="9.1796875" style="302" customWidth="1"/>
    <col min="3" max="3" width="20.26953125" style="302" customWidth="1"/>
    <col min="4" max="4" width="79.81640625" style="281" customWidth="1"/>
    <col min="5" max="5" width="16.81640625" style="302" customWidth="1"/>
    <col min="6" max="13" width="18.1796875" style="281" customWidth="1"/>
    <col min="14" max="14" width="23.1796875" style="281" customWidth="1"/>
    <col min="15" max="16" width="12.7265625" style="276" bestFit="1" customWidth="1"/>
    <col min="17" max="16384" width="11.453125" style="277"/>
  </cols>
  <sheetData>
    <row r="1" spans="1:17" ht="17.5" customHeight="1" x14ac:dyDescent="0.25">
      <c r="A1" s="274"/>
      <c r="B1" s="275"/>
      <c r="C1" s="275"/>
      <c r="D1" s="275"/>
      <c r="E1" s="275"/>
      <c r="F1" s="274"/>
      <c r="G1" s="274"/>
      <c r="H1" s="274"/>
      <c r="I1" s="274"/>
      <c r="J1" s="274"/>
      <c r="K1" s="274"/>
      <c r="L1" s="274"/>
      <c r="M1" s="274"/>
      <c r="N1" s="274"/>
    </row>
    <row r="2" spans="1:17" ht="16.5" customHeight="1" x14ac:dyDescent="0.25">
      <c r="A2" s="278"/>
      <c r="B2" s="279"/>
      <c r="C2" s="279"/>
      <c r="D2" s="279"/>
      <c r="E2" s="279"/>
      <c r="F2" s="280" t="s">
        <v>1680</v>
      </c>
      <c r="G2" s="280"/>
      <c r="H2" s="280"/>
      <c r="I2" s="280"/>
      <c r="J2" s="280"/>
      <c r="K2" s="280"/>
      <c r="L2" s="280"/>
      <c r="M2" s="280"/>
      <c r="N2" s="280"/>
    </row>
    <row r="3" spans="1:17" ht="17" customHeight="1" x14ac:dyDescent="0.25">
      <c r="A3" s="278"/>
      <c r="B3" s="279"/>
      <c r="C3" s="279"/>
      <c r="D3" s="279"/>
      <c r="E3" s="279"/>
      <c r="F3" s="275"/>
      <c r="G3" s="275"/>
      <c r="H3" s="275"/>
      <c r="I3" s="275"/>
      <c r="J3" s="275"/>
      <c r="K3" s="275"/>
      <c r="L3" s="275"/>
      <c r="M3" s="275"/>
    </row>
    <row r="4" spans="1:17" ht="18.5" customHeight="1" x14ac:dyDescent="0.25">
      <c r="A4" s="275"/>
      <c r="B4" s="426" t="s">
        <v>1681</v>
      </c>
      <c r="C4" s="426"/>
      <c r="D4" s="426"/>
      <c r="E4" s="282"/>
      <c r="F4" s="425" t="s">
        <v>1683</v>
      </c>
      <c r="G4" s="425" t="s">
        <v>1691</v>
      </c>
      <c r="H4" s="425" t="s">
        <v>1692</v>
      </c>
      <c r="I4" s="425" t="s">
        <v>1693</v>
      </c>
      <c r="J4" s="425" t="s">
        <v>1694</v>
      </c>
      <c r="K4" s="425" t="s">
        <v>1695</v>
      </c>
      <c r="L4" s="425" t="s">
        <v>1696</v>
      </c>
      <c r="M4" s="425" t="s">
        <v>1682</v>
      </c>
      <c r="N4" s="425" t="s">
        <v>1677</v>
      </c>
    </row>
    <row r="5" spans="1:17" ht="22.5" customHeight="1" x14ac:dyDescent="0.25">
      <c r="A5" s="283"/>
      <c r="B5" s="306" t="s">
        <v>14</v>
      </c>
      <c r="C5" s="306"/>
      <c r="D5" s="307" t="s">
        <v>1684</v>
      </c>
      <c r="E5" s="306" t="s">
        <v>1690</v>
      </c>
      <c r="F5" s="425"/>
      <c r="G5" s="425"/>
      <c r="H5" s="425"/>
      <c r="I5" s="425"/>
      <c r="J5" s="425"/>
      <c r="K5" s="425"/>
      <c r="L5" s="425"/>
      <c r="M5" s="425"/>
      <c r="N5" s="425"/>
    </row>
    <row r="6" spans="1:17" ht="25" customHeight="1" x14ac:dyDescent="0.25">
      <c r="A6" s="284"/>
      <c r="B6" s="285">
        <v>1</v>
      </c>
      <c r="C6" s="285" t="s">
        <v>1162</v>
      </c>
      <c r="D6" s="286" t="s">
        <v>1166</v>
      </c>
      <c r="E6" s="308" t="s">
        <v>1853</v>
      </c>
      <c r="F6" s="287">
        <f>'CRONO SERV'!X7</f>
        <v>8448.951119947229</v>
      </c>
      <c r="G6" s="287">
        <f>'CRONO SERV'!Y7</f>
        <v>22525.79404742824</v>
      </c>
      <c r="H6" s="287">
        <f>'CRONO SERV'!Z7</f>
        <v>22525.79404742824</v>
      </c>
      <c r="I6" s="287">
        <f>'CRONO SERV'!AA7</f>
        <v>27860.850532345456</v>
      </c>
      <c r="J6" s="287">
        <f>'CRONO SERV'!AB7</f>
        <v>26675.282424586076</v>
      </c>
      <c r="K6" s="287">
        <f>'CRONO SERV'!AC7</f>
        <v>26400.230623585907</v>
      </c>
      <c r="L6" s="287">
        <f>'CRONO SERV'!AD7</f>
        <v>0</v>
      </c>
      <c r="M6" s="287">
        <f>'CRONO SERV'!AE7</f>
        <v>0</v>
      </c>
      <c r="N6" s="287">
        <f>SUM(F6:M6)</f>
        <v>134436.90279532113</v>
      </c>
      <c r="O6" s="288"/>
      <c r="P6" s="288"/>
      <c r="Q6" s="288"/>
    </row>
    <row r="7" spans="1:17" ht="25" customHeight="1" x14ac:dyDescent="0.25">
      <c r="A7" s="284"/>
      <c r="B7" s="285">
        <v>2</v>
      </c>
      <c r="C7" s="285" t="s">
        <v>1168</v>
      </c>
      <c r="D7" s="286" t="s">
        <v>1167</v>
      </c>
      <c r="E7" s="308" t="s">
        <v>1853</v>
      </c>
      <c r="F7" s="287">
        <f>'CRONO SERV'!X12</f>
        <v>86040.746581061903</v>
      </c>
      <c r="G7" s="287">
        <f>'CRONO SERV'!Y12</f>
        <v>47782.443446786245</v>
      </c>
      <c r="H7" s="287">
        <f>'CRONO SERV'!Z12</f>
        <v>0</v>
      </c>
      <c r="I7" s="287">
        <f>'CRONO SERV'!AA12</f>
        <v>0</v>
      </c>
      <c r="J7" s="287">
        <f>'CRONO SERV'!AB12</f>
        <v>0</v>
      </c>
      <c r="K7" s="287">
        <f>'CRONO SERV'!AC12</f>
        <v>0</v>
      </c>
      <c r="L7" s="287">
        <f>'CRONO SERV'!AD12</f>
        <v>0</v>
      </c>
      <c r="M7" s="287">
        <f>'CRONO SERV'!AE12</f>
        <v>0</v>
      </c>
      <c r="N7" s="287">
        <f t="shared" ref="N7:N69" si="0">SUM(F7:M7)</f>
        <v>133823.19002784815</v>
      </c>
      <c r="O7" s="288"/>
      <c r="P7" s="288"/>
      <c r="Q7" s="288"/>
    </row>
    <row r="8" spans="1:17" ht="25" customHeight="1" x14ac:dyDescent="0.25">
      <c r="A8" s="284"/>
      <c r="B8" s="285">
        <v>3</v>
      </c>
      <c r="C8" s="285" t="s">
        <v>1161</v>
      </c>
      <c r="D8" s="286" t="s">
        <v>1160</v>
      </c>
      <c r="E8" s="308" t="s">
        <v>1854</v>
      </c>
      <c r="F8" s="287">
        <f>'CRONO SERV'!X24</f>
        <v>7793.82980328761</v>
      </c>
      <c r="G8" s="287">
        <f>'CRONO SERV'!Y24</f>
        <v>11371.202315331855</v>
      </c>
      <c r="H8" s="287">
        <f>'CRONO SERV'!Z24</f>
        <v>0</v>
      </c>
      <c r="I8" s="287">
        <f>'CRONO SERV'!AA24</f>
        <v>0</v>
      </c>
      <c r="J8" s="287">
        <f>'CRONO SERV'!AB24</f>
        <v>0</v>
      </c>
      <c r="K8" s="287">
        <f>'CRONO SERV'!AC24</f>
        <v>0</v>
      </c>
      <c r="L8" s="287">
        <f>'CRONO SERV'!AD24</f>
        <v>0</v>
      </c>
      <c r="M8" s="287">
        <f>'CRONO SERV'!AE24</f>
        <v>0</v>
      </c>
      <c r="N8" s="287">
        <f t="shared" si="0"/>
        <v>19165.032118619463</v>
      </c>
      <c r="O8" s="288"/>
      <c r="P8" s="288"/>
      <c r="Q8" s="288"/>
    </row>
    <row r="9" spans="1:17" ht="25" customHeight="1" x14ac:dyDescent="0.25">
      <c r="A9" s="284"/>
      <c r="B9" s="285">
        <v>4</v>
      </c>
      <c r="C9" s="285" t="s">
        <v>1155</v>
      </c>
      <c r="D9" s="286" t="s">
        <v>1154</v>
      </c>
      <c r="E9" s="308" t="s">
        <v>1853</v>
      </c>
      <c r="F9" s="287">
        <f>'CRONO SERV'!X31</f>
        <v>117974.19104472562</v>
      </c>
      <c r="G9" s="287">
        <f>'CRONO SERV'!Y31</f>
        <v>73101.436081320411</v>
      </c>
      <c r="H9" s="287">
        <f>'CRONO SERV'!Z31</f>
        <v>89929.792511222593</v>
      </c>
      <c r="I9" s="287">
        <f>'CRONO SERV'!AA31</f>
        <v>0</v>
      </c>
      <c r="J9" s="287">
        <f>'CRONO SERV'!AB31</f>
        <v>0</v>
      </c>
      <c r="K9" s="287">
        <f>'CRONO SERV'!AC31</f>
        <v>0</v>
      </c>
      <c r="L9" s="287">
        <f>'CRONO SERV'!AD31</f>
        <v>0</v>
      </c>
      <c r="M9" s="287">
        <f>'CRONO SERV'!AE31</f>
        <v>0</v>
      </c>
      <c r="N9" s="287">
        <f t="shared" si="0"/>
        <v>281005.41963726864</v>
      </c>
      <c r="O9" s="288"/>
      <c r="P9" s="288"/>
      <c r="Q9" s="288"/>
    </row>
    <row r="10" spans="1:17" ht="25" customHeight="1" x14ac:dyDescent="0.25">
      <c r="A10" s="284"/>
      <c r="B10" s="285">
        <v>5</v>
      </c>
      <c r="C10" s="285" t="s">
        <v>2</v>
      </c>
      <c r="D10" s="286" t="s">
        <v>3</v>
      </c>
      <c r="E10" s="308" t="s">
        <v>1854</v>
      </c>
      <c r="F10" s="287">
        <f>'CRONO SERV'!X37</f>
        <v>522626.67239319207</v>
      </c>
      <c r="G10" s="287">
        <f>'CRONO SERV'!Y37</f>
        <v>2891867.5872423295</v>
      </c>
      <c r="H10" s="287">
        <f>'CRONO SERV'!Z37</f>
        <v>3553861.3722737059</v>
      </c>
      <c r="I10" s="287">
        <f>'CRONO SERV'!AA37</f>
        <v>592310.22871228436</v>
      </c>
      <c r="J10" s="287">
        <f>'CRONO SERV'!AB37</f>
        <v>0</v>
      </c>
      <c r="K10" s="287">
        <f>'CRONO SERV'!AC37</f>
        <v>0</v>
      </c>
      <c r="L10" s="287">
        <f>'CRONO SERV'!AD37</f>
        <v>0</v>
      </c>
      <c r="M10" s="287">
        <f>'CRONO SERV'!AE37</f>
        <v>0</v>
      </c>
      <c r="N10" s="287">
        <f t="shared" si="0"/>
        <v>7560665.860621511</v>
      </c>
      <c r="O10" s="288"/>
      <c r="P10" s="288"/>
      <c r="Q10" s="288"/>
    </row>
    <row r="11" spans="1:17" ht="25" customHeight="1" x14ac:dyDescent="0.25">
      <c r="A11" s="284"/>
      <c r="B11" s="285">
        <v>6</v>
      </c>
      <c r="C11" s="285" t="s">
        <v>4</v>
      </c>
      <c r="D11" s="286" t="s">
        <v>5</v>
      </c>
      <c r="E11" s="308" t="s">
        <v>1854</v>
      </c>
      <c r="F11" s="287">
        <f>'CRONO SERV'!X39</f>
        <v>383499.7174732507</v>
      </c>
      <c r="G11" s="287">
        <f>'CRONO SERV'!Y39</f>
        <v>161818.84535632943</v>
      </c>
      <c r="H11" s="287">
        <f>'CRONO SERV'!Z39</f>
        <v>0</v>
      </c>
      <c r="I11" s="287">
        <f>'CRONO SERV'!AA39</f>
        <v>0</v>
      </c>
      <c r="J11" s="287">
        <f>'CRONO SERV'!AB39</f>
        <v>0</v>
      </c>
      <c r="K11" s="287">
        <f>'CRONO SERV'!AC39</f>
        <v>0</v>
      </c>
      <c r="L11" s="287">
        <f>'CRONO SERV'!AD39</f>
        <v>0</v>
      </c>
      <c r="M11" s="287">
        <f>'CRONO SERV'!AE39</f>
        <v>0</v>
      </c>
      <c r="N11" s="287">
        <f t="shared" si="0"/>
        <v>545318.56282958016</v>
      </c>
      <c r="O11" s="288"/>
      <c r="P11" s="288"/>
      <c r="Q11" s="288"/>
    </row>
    <row r="12" spans="1:17" ht="25" customHeight="1" x14ac:dyDescent="0.25">
      <c r="A12" s="284"/>
      <c r="B12" s="285">
        <v>7</v>
      </c>
      <c r="C12" s="285" t="s">
        <v>6</v>
      </c>
      <c r="D12" s="286" t="s">
        <v>7</v>
      </c>
      <c r="E12" s="308" t="s">
        <v>1854</v>
      </c>
      <c r="F12" s="287">
        <f>'CRONO SERV'!X43</f>
        <v>128043.82915457871</v>
      </c>
      <c r="G12" s="287">
        <f>'CRONO SERV'!Y43</f>
        <v>161833.32895909232</v>
      </c>
      <c r="H12" s="287">
        <f>'CRONO SERV'!Z43</f>
        <v>679455.24673579214</v>
      </c>
      <c r="I12" s="287">
        <f>'CRONO SERV'!AA43</f>
        <v>853.59636970588224</v>
      </c>
      <c r="J12" s="287">
        <f>'CRONO SERV'!AB43</f>
        <v>0</v>
      </c>
      <c r="K12" s="287">
        <f>'CRONO SERV'!AC43</f>
        <v>0</v>
      </c>
      <c r="L12" s="287">
        <f>'CRONO SERV'!AD43</f>
        <v>0</v>
      </c>
      <c r="M12" s="287">
        <f>'CRONO SERV'!AE43</f>
        <v>0</v>
      </c>
      <c r="N12" s="287">
        <f t="shared" si="0"/>
        <v>970186.001219169</v>
      </c>
      <c r="O12" s="288"/>
      <c r="P12" s="288"/>
      <c r="Q12" s="288"/>
    </row>
    <row r="13" spans="1:17" ht="25" customHeight="1" x14ac:dyDescent="0.25">
      <c r="A13" s="284"/>
      <c r="B13" s="285">
        <v>8</v>
      </c>
      <c r="C13" s="285" t="s">
        <v>1441</v>
      </c>
      <c r="D13" s="286" t="s">
        <v>1442</v>
      </c>
      <c r="E13" s="308" t="s">
        <v>1853</v>
      </c>
      <c r="F13" s="287">
        <f>'CRONO SERV'!X47</f>
        <v>81934.920381982709</v>
      </c>
      <c r="G13" s="287">
        <f>'CRONO SERV'!Y47</f>
        <v>0</v>
      </c>
      <c r="H13" s="287">
        <f>'CRONO SERV'!Z47</f>
        <v>0</v>
      </c>
      <c r="I13" s="287">
        <f>'CRONO SERV'!AA47</f>
        <v>0</v>
      </c>
      <c r="J13" s="287">
        <f>'CRONO SERV'!AB47</f>
        <v>0</v>
      </c>
      <c r="K13" s="287">
        <f>'CRONO SERV'!AC47</f>
        <v>0</v>
      </c>
      <c r="L13" s="287">
        <f>'CRONO SERV'!AD47</f>
        <v>0</v>
      </c>
      <c r="M13" s="287">
        <f>'CRONO SERV'!AE47</f>
        <v>0</v>
      </c>
      <c r="N13" s="287">
        <f t="shared" si="0"/>
        <v>81934.920381982709</v>
      </c>
      <c r="O13" s="288"/>
      <c r="P13" s="288"/>
      <c r="Q13" s="288"/>
    </row>
    <row r="14" spans="1:17" ht="25" customHeight="1" x14ac:dyDescent="0.25">
      <c r="A14" s="284"/>
      <c r="B14" s="285">
        <v>9</v>
      </c>
      <c r="C14" s="285" t="s">
        <v>1443</v>
      </c>
      <c r="D14" s="286" t="s">
        <v>1444</v>
      </c>
      <c r="E14" s="308" t="s">
        <v>1853</v>
      </c>
      <c r="F14" s="287">
        <f>'CRONO SERV'!X71</f>
        <v>1040.741182576942</v>
      </c>
      <c r="G14" s="287">
        <f>'CRONO SERV'!Y71</f>
        <v>0</v>
      </c>
      <c r="H14" s="287">
        <f>'CRONO SERV'!Z71</f>
        <v>0</v>
      </c>
      <c r="I14" s="287">
        <f>'CRONO SERV'!AA71</f>
        <v>0</v>
      </c>
      <c r="J14" s="287">
        <f>'CRONO SERV'!AB71</f>
        <v>0</v>
      </c>
      <c r="K14" s="287">
        <f>'CRONO SERV'!AC71</f>
        <v>0</v>
      </c>
      <c r="L14" s="287">
        <f>'CRONO SERV'!AD71</f>
        <v>0</v>
      </c>
      <c r="M14" s="287">
        <f>'CRONO SERV'!AE71</f>
        <v>0</v>
      </c>
      <c r="N14" s="287">
        <f t="shared" si="0"/>
        <v>1040.741182576942</v>
      </c>
      <c r="O14" s="288"/>
      <c r="P14" s="288"/>
      <c r="Q14" s="288"/>
    </row>
    <row r="15" spans="1:17" ht="25" customHeight="1" x14ac:dyDescent="0.25">
      <c r="A15" s="284"/>
      <c r="B15" s="285">
        <v>10</v>
      </c>
      <c r="C15" s="285" t="s">
        <v>1635</v>
      </c>
      <c r="D15" s="286" t="s">
        <v>1636</v>
      </c>
      <c r="E15" s="308" t="s">
        <v>1855</v>
      </c>
      <c r="F15" s="287">
        <f>'CRONO SERV'!X89</f>
        <v>0</v>
      </c>
      <c r="G15" s="287">
        <f>'CRONO SERV'!Y89</f>
        <v>73329.335267308168</v>
      </c>
      <c r="H15" s="287">
        <f>'CRONO SERV'!Z89</f>
        <v>0</v>
      </c>
      <c r="I15" s="287">
        <f>'CRONO SERV'!AA89</f>
        <v>0</v>
      </c>
      <c r="J15" s="287">
        <f>'CRONO SERV'!AB89</f>
        <v>0</v>
      </c>
      <c r="K15" s="287">
        <f>'CRONO SERV'!AC89</f>
        <v>0</v>
      </c>
      <c r="L15" s="287">
        <f>'CRONO SERV'!AD89</f>
        <v>0</v>
      </c>
      <c r="M15" s="287">
        <f>'CRONO SERV'!AE89</f>
        <v>0</v>
      </c>
      <c r="N15" s="287">
        <f t="shared" si="0"/>
        <v>73329.335267308168</v>
      </c>
      <c r="O15" s="288"/>
      <c r="P15" s="288"/>
      <c r="Q15" s="288"/>
    </row>
    <row r="16" spans="1:17" ht="25" customHeight="1" x14ac:dyDescent="0.25">
      <c r="A16" s="284"/>
      <c r="B16" s="285">
        <v>11</v>
      </c>
      <c r="C16" s="285" t="s">
        <v>1071</v>
      </c>
      <c r="D16" s="286" t="s">
        <v>1070</v>
      </c>
      <c r="E16" s="308" t="s">
        <v>1853</v>
      </c>
      <c r="F16" s="287">
        <f>'CRONO SERV'!X121</f>
        <v>3242.5638237736794</v>
      </c>
      <c r="G16" s="287">
        <f>'CRONO SERV'!Y121</f>
        <v>112386.90356952685</v>
      </c>
      <c r="H16" s="287">
        <f>'CRONO SERV'!Z121</f>
        <v>83276.543246162546</v>
      </c>
      <c r="I16" s="287">
        <f>'CRONO SERV'!AA121</f>
        <v>97700.247065303236</v>
      </c>
      <c r="J16" s="287">
        <f>'CRONO SERV'!AB121</f>
        <v>0</v>
      </c>
      <c r="K16" s="287">
        <f>'CRONO SERV'!AC121</f>
        <v>0</v>
      </c>
      <c r="L16" s="287">
        <f>'CRONO SERV'!AD121</f>
        <v>0</v>
      </c>
      <c r="M16" s="287">
        <f>'CRONO SERV'!AE121</f>
        <v>0</v>
      </c>
      <c r="N16" s="287">
        <f t="shared" si="0"/>
        <v>296606.25770476635</v>
      </c>
      <c r="O16" s="288"/>
      <c r="P16" s="288"/>
      <c r="Q16" s="288"/>
    </row>
    <row r="17" spans="1:17" ht="25" customHeight="1" x14ac:dyDescent="0.25">
      <c r="A17" s="284"/>
      <c r="B17" s="285">
        <v>12</v>
      </c>
      <c r="C17" s="285" t="s">
        <v>1069</v>
      </c>
      <c r="D17" s="286" t="s">
        <v>1068</v>
      </c>
      <c r="E17" s="308" t="s">
        <v>1853</v>
      </c>
      <c r="F17" s="287">
        <f>'CRONO SERV'!X136</f>
        <v>0</v>
      </c>
      <c r="G17" s="287">
        <f>'CRONO SERV'!Y136</f>
        <v>0</v>
      </c>
      <c r="H17" s="287">
        <f>'CRONO SERV'!Z136</f>
        <v>0</v>
      </c>
      <c r="I17" s="287">
        <f>'CRONO SERV'!AA136</f>
        <v>179307.06251294119</v>
      </c>
      <c r="J17" s="287">
        <f>'CRONO SERV'!AB136</f>
        <v>44826.765628235298</v>
      </c>
      <c r="K17" s="287">
        <f>'CRONO SERV'!AC136</f>
        <v>0</v>
      </c>
      <c r="L17" s="287">
        <f>'CRONO SERV'!AD136</f>
        <v>0</v>
      </c>
      <c r="M17" s="287">
        <f>'CRONO SERV'!AE136</f>
        <v>0</v>
      </c>
      <c r="N17" s="287">
        <f t="shared" si="0"/>
        <v>224133.82814117649</v>
      </c>
      <c r="O17" s="288"/>
      <c r="P17" s="288"/>
      <c r="Q17" s="288"/>
    </row>
    <row r="18" spans="1:17" ht="25" customHeight="1" x14ac:dyDescent="0.25">
      <c r="A18" s="284"/>
      <c r="B18" s="285">
        <v>13</v>
      </c>
      <c r="C18" s="285" t="s">
        <v>1022</v>
      </c>
      <c r="D18" s="286" t="s">
        <v>1021</v>
      </c>
      <c r="E18" s="308" t="s">
        <v>1853</v>
      </c>
      <c r="F18" s="287">
        <f>'CRONO SERV'!X138</f>
        <v>714181.15498645394</v>
      </c>
      <c r="G18" s="287">
        <f>'CRONO SERV'!Y138</f>
        <v>375135.61947317549</v>
      </c>
      <c r="H18" s="287">
        <f>'CRONO SERV'!Z138</f>
        <v>40076.068654613584</v>
      </c>
      <c r="I18" s="287">
        <f>'CRONO SERV'!AA138</f>
        <v>0</v>
      </c>
      <c r="J18" s="287">
        <f>'CRONO SERV'!AB138</f>
        <v>0</v>
      </c>
      <c r="K18" s="287">
        <f>'CRONO SERV'!AC138</f>
        <v>0</v>
      </c>
      <c r="L18" s="287">
        <f>'CRONO SERV'!AD138</f>
        <v>0</v>
      </c>
      <c r="M18" s="287">
        <f>'CRONO SERV'!AE138</f>
        <v>0</v>
      </c>
      <c r="N18" s="287">
        <f t="shared" si="0"/>
        <v>1129392.8431142429</v>
      </c>
      <c r="O18" s="288"/>
      <c r="P18" s="288"/>
      <c r="Q18" s="288"/>
    </row>
    <row r="19" spans="1:17" ht="25" customHeight="1" x14ac:dyDescent="0.25">
      <c r="A19" s="284"/>
      <c r="B19" s="285">
        <v>14</v>
      </c>
      <c r="C19" s="285" t="s">
        <v>8</v>
      </c>
      <c r="D19" s="286" t="s">
        <v>9</v>
      </c>
      <c r="E19" s="308" t="s">
        <v>1855</v>
      </c>
      <c r="F19" s="287">
        <f>'CRONO SERV'!X156</f>
        <v>14097.133144484153</v>
      </c>
      <c r="G19" s="287">
        <f>'CRONO SERV'!Y156</f>
        <v>0</v>
      </c>
      <c r="H19" s="287">
        <f>'CRONO SERV'!Z156</f>
        <v>0</v>
      </c>
      <c r="I19" s="287">
        <f>'CRONO SERV'!AA156</f>
        <v>0</v>
      </c>
      <c r="J19" s="287">
        <f>'CRONO SERV'!AB156</f>
        <v>0</v>
      </c>
      <c r="K19" s="287">
        <f>'CRONO SERV'!AC156</f>
        <v>0</v>
      </c>
      <c r="L19" s="287">
        <f>'CRONO SERV'!AD156</f>
        <v>0</v>
      </c>
      <c r="M19" s="287">
        <f>'CRONO SERV'!AE156</f>
        <v>0</v>
      </c>
      <c r="N19" s="287">
        <f t="shared" si="0"/>
        <v>14097.133144484153</v>
      </c>
      <c r="O19" s="288"/>
      <c r="P19" s="288"/>
      <c r="Q19" s="288"/>
    </row>
    <row r="20" spans="1:17" ht="25" customHeight="1" x14ac:dyDescent="0.25">
      <c r="A20" s="284"/>
      <c r="B20" s="285">
        <v>15</v>
      </c>
      <c r="C20" s="285" t="s">
        <v>588</v>
      </c>
      <c r="D20" s="286" t="s">
        <v>589</v>
      </c>
      <c r="E20" s="308" t="s">
        <v>1855</v>
      </c>
      <c r="F20" s="287">
        <f>'CRONO SERV'!X162</f>
        <v>0</v>
      </c>
      <c r="G20" s="287">
        <f>'CRONO SERV'!Y162</f>
        <v>13706.927199908152</v>
      </c>
      <c r="H20" s="287">
        <f>'CRONO SERV'!Z162</f>
        <v>4781.6843539586444</v>
      </c>
      <c r="I20" s="287">
        <f>'CRONO SERV'!AA162</f>
        <v>0</v>
      </c>
      <c r="J20" s="287">
        <f>'CRONO SERV'!AB162</f>
        <v>0</v>
      </c>
      <c r="K20" s="287">
        <f>'CRONO SERV'!AC162</f>
        <v>0</v>
      </c>
      <c r="L20" s="287">
        <f>'CRONO SERV'!AD162</f>
        <v>0</v>
      </c>
      <c r="M20" s="287">
        <f>'CRONO SERV'!AE162</f>
        <v>0</v>
      </c>
      <c r="N20" s="287">
        <f t="shared" si="0"/>
        <v>18488.611553866795</v>
      </c>
      <c r="O20" s="288"/>
      <c r="P20" s="288"/>
      <c r="Q20" s="288"/>
    </row>
    <row r="21" spans="1:17" ht="25" customHeight="1" x14ac:dyDescent="0.25">
      <c r="A21" s="284"/>
      <c r="B21" s="285">
        <v>16</v>
      </c>
      <c r="C21" s="285" t="s">
        <v>590</v>
      </c>
      <c r="D21" s="286" t="s">
        <v>591</v>
      </c>
      <c r="E21" s="308" t="s">
        <v>1855</v>
      </c>
      <c r="F21" s="287">
        <f>'CRONO SERV'!X171</f>
        <v>29525.834464452382</v>
      </c>
      <c r="G21" s="287">
        <f>'CRONO SERV'!Y171</f>
        <v>0</v>
      </c>
      <c r="H21" s="287">
        <f>'CRONO SERV'!Z171</f>
        <v>0</v>
      </c>
      <c r="I21" s="287">
        <f>'CRONO SERV'!AA171</f>
        <v>0</v>
      </c>
      <c r="J21" s="287">
        <f>'CRONO SERV'!AB171</f>
        <v>0</v>
      </c>
      <c r="K21" s="287">
        <f>'CRONO SERV'!AC171</f>
        <v>0</v>
      </c>
      <c r="L21" s="287">
        <f>'CRONO SERV'!AD171</f>
        <v>0</v>
      </c>
      <c r="M21" s="287">
        <f>'CRONO SERV'!AE171</f>
        <v>0</v>
      </c>
      <c r="N21" s="287">
        <f t="shared" si="0"/>
        <v>29525.834464452382</v>
      </c>
      <c r="O21" s="288"/>
      <c r="P21" s="288"/>
      <c r="Q21" s="288"/>
    </row>
    <row r="22" spans="1:17" ht="25" customHeight="1" x14ac:dyDescent="0.25">
      <c r="A22" s="284"/>
      <c r="B22" s="285">
        <v>17</v>
      </c>
      <c r="C22" s="285" t="s">
        <v>1152</v>
      </c>
      <c r="D22" s="286" t="s">
        <v>1153</v>
      </c>
      <c r="E22" s="308" t="s">
        <v>1855</v>
      </c>
      <c r="F22" s="287">
        <f>'CRONO SERV'!X181</f>
        <v>0</v>
      </c>
      <c r="G22" s="287">
        <f>'CRONO SERV'!Y181</f>
        <v>0</v>
      </c>
      <c r="H22" s="287">
        <f>'CRONO SERV'!Z181</f>
        <v>30130.965517282428</v>
      </c>
      <c r="I22" s="287">
        <f>'CRONO SERV'!AA181</f>
        <v>0</v>
      </c>
      <c r="J22" s="287">
        <f>'CRONO SERV'!AB181</f>
        <v>0</v>
      </c>
      <c r="K22" s="287">
        <f>'CRONO SERV'!AC181</f>
        <v>0</v>
      </c>
      <c r="L22" s="287">
        <f>'CRONO SERV'!AD181</f>
        <v>0</v>
      </c>
      <c r="M22" s="287">
        <f>'CRONO SERV'!AE181</f>
        <v>0</v>
      </c>
      <c r="N22" s="287">
        <f t="shared" si="0"/>
        <v>30130.965517282428</v>
      </c>
      <c r="O22" s="288"/>
      <c r="P22" s="288"/>
      <c r="Q22" s="288"/>
    </row>
    <row r="23" spans="1:17" ht="25" customHeight="1" x14ac:dyDescent="0.25">
      <c r="A23" s="284"/>
      <c r="B23" s="285">
        <v>18</v>
      </c>
      <c r="C23" s="285" t="s">
        <v>1445</v>
      </c>
      <c r="D23" s="286" t="s">
        <v>1446</v>
      </c>
      <c r="E23" s="308" t="s">
        <v>1853</v>
      </c>
      <c r="F23" s="287">
        <f>'CRONO SERV'!X190</f>
        <v>0</v>
      </c>
      <c r="G23" s="287">
        <f>'CRONO SERV'!Y190</f>
        <v>0</v>
      </c>
      <c r="H23" s="287">
        <f>'CRONO SERV'!Z190</f>
        <v>0</v>
      </c>
      <c r="I23" s="287">
        <f>'CRONO SERV'!AA190</f>
        <v>0</v>
      </c>
      <c r="J23" s="287">
        <f>'CRONO SERV'!AB190</f>
        <v>0</v>
      </c>
      <c r="K23" s="287">
        <f>'CRONO SERV'!AC190</f>
        <v>0</v>
      </c>
      <c r="L23" s="287">
        <f>'CRONO SERV'!AD190</f>
        <v>0</v>
      </c>
      <c r="M23" s="287">
        <f>'CRONO SERV'!AE190</f>
        <v>0</v>
      </c>
      <c r="N23" s="287">
        <f t="shared" si="0"/>
        <v>0</v>
      </c>
      <c r="O23" s="288"/>
      <c r="P23" s="288"/>
      <c r="Q23" s="288"/>
    </row>
    <row r="24" spans="1:17" ht="25" customHeight="1" x14ac:dyDescent="0.25">
      <c r="A24" s="284"/>
      <c r="B24" s="285">
        <v>19</v>
      </c>
      <c r="C24" s="285" t="s">
        <v>1451</v>
      </c>
      <c r="D24" s="286" t="s">
        <v>1452</v>
      </c>
      <c r="E24" s="308" t="s">
        <v>1853</v>
      </c>
      <c r="F24" s="287">
        <f>'CRONO SERV'!X208</f>
        <v>387702.50863041391</v>
      </c>
      <c r="G24" s="287">
        <f>'CRONO SERV'!Y208</f>
        <v>131277.49019598719</v>
      </c>
      <c r="H24" s="287">
        <f>'CRONO SERV'!Z208</f>
        <v>137786.13030518376</v>
      </c>
      <c r="I24" s="287">
        <f>'CRONO SERV'!AA208</f>
        <v>0</v>
      </c>
      <c r="J24" s="287">
        <f>'CRONO SERV'!AB208</f>
        <v>0</v>
      </c>
      <c r="K24" s="287">
        <f>'CRONO SERV'!AC208</f>
        <v>0</v>
      </c>
      <c r="L24" s="287">
        <f>'CRONO SERV'!AD208</f>
        <v>0</v>
      </c>
      <c r="M24" s="287">
        <f>'CRONO SERV'!AE208</f>
        <v>0</v>
      </c>
      <c r="N24" s="287">
        <f t="shared" si="0"/>
        <v>656766.12913158489</v>
      </c>
      <c r="O24" s="288"/>
      <c r="P24" s="288"/>
      <c r="Q24" s="288"/>
    </row>
    <row r="25" spans="1:17" ht="25" customHeight="1" x14ac:dyDescent="0.25">
      <c r="A25" s="284"/>
      <c r="B25" s="285">
        <v>20</v>
      </c>
      <c r="C25" s="285" t="s">
        <v>1573</v>
      </c>
      <c r="D25" s="286" t="s">
        <v>1574</v>
      </c>
      <c r="E25" s="308" t="s">
        <v>1853</v>
      </c>
      <c r="F25" s="287">
        <f>'CRONO SERV'!X238</f>
        <v>0</v>
      </c>
      <c r="G25" s="287">
        <f>'CRONO SERV'!Y238</f>
        <v>135876.68428729411</v>
      </c>
      <c r="H25" s="287">
        <f>'CRONO SERV'!Z238</f>
        <v>95896.971071518681</v>
      </c>
      <c r="I25" s="287">
        <f>'CRONO SERV'!AA238</f>
        <v>0</v>
      </c>
      <c r="J25" s="287">
        <f>'CRONO SERV'!AB238</f>
        <v>0</v>
      </c>
      <c r="K25" s="287">
        <f>'CRONO SERV'!AC238</f>
        <v>0</v>
      </c>
      <c r="L25" s="287">
        <f>'CRONO SERV'!AD238</f>
        <v>0</v>
      </c>
      <c r="M25" s="287">
        <f>'CRONO SERV'!AE238</f>
        <v>0</v>
      </c>
      <c r="N25" s="287">
        <f t="shared" si="0"/>
        <v>231773.65535881277</v>
      </c>
      <c r="O25" s="288"/>
      <c r="P25" s="288"/>
      <c r="Q25" s="288"/>
    </row>
    <row r="26" spans="1:17" ht="25" customHeight="1" x14ac:dyDescent="0.25">
      <c r="A26" s="284"/>
      <c r="B26" s="285">
        <v>21</v>
      </c>
      <c r="C26" s="285" t="s">
        <v>1019</v>
      </c>
      <c r="D26" s="286" t="s">
        <v>1020</v>
      </c>
      <c r="E26" s="308" t="s">
        <v>1853</v>
      </c>
      <c r="F26" s="287">
        <f>'CRONO SERV'!X247</f>
        <v>8280.3071599572195</v>
      </c>
      <c r="G26" s="287">
        <f>'CRONO SERV'!Y247</f>
        <v>0</v>
      </c>
      <c r="H26" s="287">
        <f>'CRONO SERV'!Z247</f>
        <v>0</v>
      </c>
      <c r="I26" s="287">
        <f>'CRONO SERV'!AA247</f>
        <v>0</v>
      </c>
      <c r="J26" s="287">
        <f>'CRONO SERV'!AB247</f>
        <v>0</v>
      </c>
      <c r="K26" s="287">
        <f>'CRONO SERV'!AC247</f>
        <v>0</v>
      </c>
      <c r="L26" s="287">
        <f>'CRONO SERV'!AD247</f>
        <v>0</v>
      </c>
      <c r="M26" s="287">
        <f>'CRONO SERV'!AE247</f>
        <v>0</v>
      </c>
      <c r="N26" s="287">
        <f t="shared" si="0"/>
        <v>8280.3071599572195</v>
      </c>
      <c r="O26" s="288"/>
      <c r="P26" s="288"/>
      <c r="Q26" s="288"/>
    </row>
    <row r="27" spans="1:17" ht="25" customHeight="1" x14ac:dyDescent="0.25">
      <c r="A27" s="284"/>
      <c r="B27" s="285">
        <v>22</v>
      </c>
      <c r="C27" s="285" t="s">
        <v>1576</v>
      </c>
      <c r="D27" s="286" t="s">
        <v>1575</v>
      </c>
      <c r="E27" s="308" t="s">
        <v>1853</v>
      </c>
      <c r="F27" s="287">
        <f>'CRONO SERV'!X250</f>
        <v>0</v>
      </c>
      <c r="G27" s="287">
        <f>'CRONO SERV'!Y250</f>
        <v>116700.07194279744</v>
      </c>
      <c r="H27" s="287">
        <f>'CRONO SERV'!Z250</f>
        <v>277162.67086414393</v>
      </c>
      <c r="I27" s="287">
        <f>'CRONO SERV'!AA250</f>
        <v>320925.19784269296</v>
      </c>
      <c r="J27" s="287">
        <f>'CRONO SERV'!AB250</f>
        <v>364687.72482124198</v>
      </c>
      <c r="K27" s="287">
        <f>'CRONO SERV'!AC250</f>
        <v>379275.23381409171</v>
      </c>
      <c r="L27" s="287">
        <f>'CRONO SERV'!AD250</f>
        <v>0</v>
      </c>
      <c r="M27" s="287">
        <f>'CRONO SERV'!AE250</f>
        <v>0</v>
      </c>
      <c r="N27" s="287">
        <f t="shared" si="0"/>
        <v>1458750.8992849679</v>
      </c>
      <c r="O27" s="288"/>
      <c r="P27" s="288"/>
      <c r="Q27" s="288"/>
    </row>
    <row r="28" spans="1:17" ht="25" customHeight="1" x14ac:dyDescent="0.25">
      <c r="A28" s="284"/>
      <c r="B28" s="285">
        <v>23</v>
      </c>
      <c r="C28" s="285" t="s">
        <v>904</v>
      </c>
      <c r="D28" s="286" t="s">
        <v>905</v>
      </c>
      <c r="E28" s="308" t="s">
        <v>1853</v>
      </c>
      <c r="F28" s="287">
        <f>'CRONO SERV'!X264</f>
        <v>0</v>
      </c>
      <c r="G28" s="287">
        <f>'CRONO SERV'!Y264</f>
        <v>48571.586788891756</v>
      </c>
      <c r="H28" s="287">
        <f>'CRONO SERV'!Z264</f>
        <v>73462.33283821326</v>
      </c>
      <c r="I28" s="287">
        <f>'CRONO SERV'!AA264</f>
        <v>73462.33283821326</v>
      </c>
      <c r="J28" s="287">
        <f>'CRONO SERV'!AB264</f>
        <v>163165.62614925054</v>
      </c>
      <c r="K28" s="287">
        <f>'CRONO SERV'!AC264</f>
        <v>180615.51900122652</v>
      </c>
      <c r="L28" s="287">
        <f>'CRONO SERV'!AD264</f>
        <v>170662.9036980691</v>
      </c>
      <c r="M28" s="287">
        <f>'CRONO SERV'!AE264</f>
        <v>241392.08980272501</v>
      </c>
      <c r="N28" s="287">
        <f t="shared" si="0"/>
        <v>951332.39111658954</v>
      </c>
      <c r="O28" s="288"/>
      <c r="P28" s="288"/>
      <c r="Q28" s="288"/>
    </row>
    <row r="29" spans="1:17" ht="25" customHeight="1" x14ac:dyDescent="0.25">
      <c r="A29" s="284"/>
      <c r="B29" s="285">
        <v>24</v>
      </c>
      <c r="C29" s="285" t="s">
        <v>1366</v>
      </c>
      <c r="D29" s="286" t="s">
        <v>1365</v>
      </c>
      <c r="E29" s="308" t="s">
        <v>1854</v>
      </c>
      <c r="F29" s="287">
        <f>'CRONO SERV'!X273</f>
        <v>66546.757452559614</v>
      </c>
      <c r="G29" s="287">
        <f>'CRONO SERV'!Y273</f>
        <v>412396.23662604042</v>
      </c>
      <c r="H29" s="287">
        <f>'CRONO SERV'!Z273</f>
        <v>0</v>
      </c>
      <c r="I29" s="287">
        <f>'CRONO SERV'!AA273</f>
        <v>0</v>
      </c>
      <c r="J29" s="287">
        <f>'CRONO SERV'!AB273</f>
        <v>0</v>
      </c>
      <c r="K29" s="287">
        <f>'CRONO SERV'!AC273</f>
        <v>0</v>
      </c>
      <c r="L29" s="287">
        <f>'CRONO SERV'!AD273</f>
        <v>0</v>
      </c>
      <c r="M29" s="287">
        <f>'CRONO SERV'!AE273</f>
        <v>0</v>
      </c>
      <c r="N29" s="287">
        <f t="shared" si="0"/>
        <v>478942.99407860002</v>
      </c>
      <c r="O29" s="288"/>
      <c r="P29" s="288"/>
      <c r="Q29" s="288"/>
    </row>
    <row r="30" spans="1:17" ht="25" customHeight="1" x14ac:dyDescent="0.25">
      <c r="A30" s="284"/>
      <c r="B30" s="285">
        <v>25</v>
      </c>
      <c r="C30" s="285" t="s">
        <v>902</v>
      </c>
      <c r="D30" s="286" t="s">
        <v>903</v>
      </c>
      <c r="E30" s="308" t="s">
        <v>1855</v>
      </c>
      <c r="F30" s="287">
        <f>'CRONO SERV'!X288</f>
        <v>0</v>
      </c>
      <c r="G30" s="287">
        <f>'CRONO SERV'!Y288</f>
        <v>68735.865248590853</v>
      </c>
      <c r="H30" s="287">
        <f>'CRONO SERV'!Z288</f>
        <v>0</v>
      </c>
      <c r="I30" s="287">
        <f>'CRONO SERV'!AA288</f>
        <v>0</v>
      </c>
      <c r="J30" s="287">
        <f>'CRONO SERV'!AB288</f>
        <v>0</v>
      </c>
      <c r="K30" s="287">
        <f>'CRONO SERV'!AC288</f>
        <v>0</v>
      </c>
      <c r="L30" s="287">
        <f>'CRONO SERV'!AD288</f>
        <v>0</v>
      </c>
      <c r="M30" s="287">
        <f>'CRONO SERV'!AE288</f>
        <v>0</v>
      </c>
      <c r="N30" s="287">
        <f t="shared" si="0"/>
        <v>68735.865248590853</v>
      </c>
      <c r="O30" s="288"/>
      <c r="P30" s="288"/>
      <c r="Q30" s="288"/>
    </row>
    <row r="31" spans="1:17" ht="25" customHeight="1" x14ac:dyDescent="0.25">
      <c r="A31" s="284"/>
      <c r="B31" s="285">
        <v>26</v>
      </c>
      <c r="C31" s="285" t="s">
        <v>1217</v>
      </c>
      <c r="D31" s="286" t="s">
        <v>1218</v>
      </c>
      <c r="E31" s="308" t="s">
        <v>1854</v>
      </c>
      <c r="F31" s="287">
        <f>'CRONO SERV'!X292</f>
        <v>0</v>
      </c>
      <c r="G31" s="287">
        <f>'CRONO SERV'!Y292</f>
        <v>116485.24629905661</v>
      </c>
      <c r="H31" s="287">
        <f>'CRONO SERV'!Z292</f>
        <v>275195.52287242759</v>
      </c>
      <c r="I31" s="287">
        <f>'CRONO SERV'!AA292</f>
        <v>112286.56488082214</v>
      </c>
      <c r="J31" s="287">
        <f>'CRONO SERV'!AB292</f>
        <v>95380.334754296695</v>
      </c>
      <c r="K31" s="287">
        <f>'CRONO SERV'!AC292</f>
        <v>0</v>
      </c>
      <c r="L31" s="287">
        <f>'CRONO SERV'!AD292</f>
        <v>0</v>
      </c>
      <c r="M31" s="287">
        <f>'CRONO SERV'!AE292</f>
        <v>0</v>
      </c>
      <c r="N31" s="287">
        <f t="shared" si="0"/>
        <v>599347.66880660306</v>
      </c>
      <c r="O31" s="288"/>
      <c r="P31" s="288"/>
      <c r="Q31" s="288"/>
    </row>
    <row r="32" spans="1:17" ht="25" customHeight="1" x14ac:dyDescent="0.25">
      <c r="A32" s="284"/>
      <c r="B32" s="285">
        <v>27</v>
      </c>
      <c r="C32" s="285" t="s">
        <v>1240</v>
      </c>
      <c r="D32" s="286" t="s">
        <v>1241</v>
      </c>
      <c r="E32" s="308" t="s">
        <v>1854</v>
      </c>
      <c r="F32" s="287">
        <f>'CRONO SERV'!X316</f>
        <v>0</v>
      </c>
      <c r="G32" s="287">
        <f>'CRONO SERV'!Y316</f>
        <v>24765.26018490706</v>
      </c>
      <c r="H32" s="287">
        <f>'CRONO SERV'!Z316</f>
        <v>134793.78662514768</v>
      </c>
      <c r="I32" s="287">
        <f>'CRONO SERV'!AA316</f>
        <v>459613.18512831419</v>
      </c>
      <c r="J32" s="287">
        <f>'CRONO SERV'!AB316</f>
        <v>383545.1827608266</v>
      </c>
      <c r="K32" s="287">
        <f>'CRONO SERV'!AC316</f>
        <v>0</v>
      </c>
      <c r="L32" s="287">
        <f>'CRONO SERV'!AD316</f>
        <v>0</v>
      </c>
      <c r="M32" s="287">
        <f>'CRONO SERV'!AE316</f>
        <v>0</v>
      </c>
      <c r="N32" s="287">
        <f t="shared" si="0"/>
        <v>1002717.4146991954</v>
      </c>
      <c r="O32" s="288"/>
      <c r="P32" s="288"/>
      <c r="Q32" s="288"/>
    </row>
    <row r="33" spans="1:17" ht="25" customHeight="1" x14ac:dyDescent="0.25">
      <c r="A33" s="284"/>
      <c r="B33" s="285">
        <v>28</v>
      </c>
      <c r="C33" s="285" t="s">
        <v>1257</v>
      </c>
      <c r="D33" s="286" t="s">
        <v>1241</v>
      </c>
      <c r="E33" s="308" t="s">
        <v>1854</v>
      </c>
      <c r="F33" s="287">
        <f>'CRONO SERV'!X340</f>
        <v>0</v>
      </c>
      <c r="G33" s="287">
        <f>'CRONO SERV'!Y340</f>
        <v>16780.5</v>
      </c>
      <c r="H33" s="287">
        <f>'CRONO SERV'!Z340</f>
        <v>53447.383601953821</v>
      </c>
      <c r="I33" s="287">
        <f>'CRONO SERV'!AA340</f>
        <v>328544.1018877395</v>
      </c>
      <c r="J33" s="287">
        <f>'CRONO SERV'!AB340</f>
        <v>341309.25459030003</v>
      </c>
      <c r="K33" s="287">
        <f>'CRONO SERV'!AC340</f>
        <v>0</v>
      </c>
      <c r="L33" s="287">
        <f>'CRONO SERV'!AD340</f>
        <v>0</v>
      </c>
      <c r="M33" s="287">
        <f>'CRONO SERV'!AE340</f>
        <v>0</v>
      </c>
      <c r="N33" s="287">
        <f t="shared" si="0"/>
        <v>740081.24007999338</v>
      </c>
      <c r="O33" s="288"/>
      <c r="P33" s="288"/>
      <c r="Q33" s="288"/>
    </row>
    <row r="34" spans="1:17" ht="25" customHeight="1" x14ac:dyDescent="0.25">
      <c r="A34" s="284"/>
      <c r="B34" s="285">
        <v>29</v>
      </c>
      <c r="C34" s="285" t="s">
        <v>1293</v>
      </c>
      <c r="D34" s="286" t="s">
        <v>1292</v>
      </c>
      <c r="E34" s="308" t="s">
        <v>1854</v>
      </c>
      <c r="F34" s="287">
        <f>'CRONO SERV'!X363</f>
        <v>13537.891484546297</v>
      </c>
      <c r="G34" s="287">
        <f>'CRONO SERV'!Y363</f>
        <v>128622.06530069011</v>
      </c>
      <c r="H34" s="287">
        <f>'CRONO SERV'!Z363</f>
        <v>63410.069686827374</v>
      </c>
      <c r="I34" s="287">
        <f>'CRONO SERV'!AA363</f>
        <v>90250.365747950695</v>
      </c>
      <c r="J34" s="287">
        <f>'CRONO SERV'!AB363</f>
        <v>104792.77293752308</v>
      </c>
      <c r="K34" s="287">
        <f>'CRONO SERV'!AC363</f>
        <v>0</v>
      </c>
      <c r="L34" s="287">
        <f>'CRONO SERV'!AD363</f>
        <v>0</v>
      </c>
      <c r="M34" s="287">
        <f>'CRONO SERV'!AE363</f>
        <v>0</v>
      </c>
      <c r="N34" s="287">
        <f t="shared" si="0"/>
        <v>400613.16515753756</v>
      </c>
      <c r="O34" s="288"/>
      <c r="P34" s="288"/>
      <c r="Q34" s="288"/>
    </row>
    <row r="35" spans="1:17" ht="25" customHeight="1" x14ac:dyDescent="0.25">
      <c r="A35" s="284"/>
      <c r="B35" s="285">
        <v>30</v>
      </c>
      <c r="C35" s="285" t="s">
        <v>1</v>
      </c>
      <c r="D35" s="286" t="s">
        <v>1184</v>
      </c>
      <c r="E35" s="308" t="s">
        <v>1854</v>
      </c>
      <c r="F35" s="287">
        <f>'CRONO SERV'!X386</f>
        <v>4200.9060389647066</v>
      </c>
      <c r="G35" s="287">
        <f>'CRONO SERV'!Y386</f>
        <v>128688.31873580453</v>
      </c>
      <c r="H35" s="287">
        <f>'CRONO SERV'!Z386</f>
        <v>148091.71550266104</v>
      </c>
      <c r="I35" s="287">
        <f>'CRONO SERV'!AA386</f>
        <v>19342.554924238128</v>
      </c>
      <c r="J35" s="287">
        <f>'CRONO SERV'!AB386</f>
        <v>0</v>
      </c>
      <c r="K35" s="287">
        <f>'CRONO SERV'!AC386</f>
        <v>0</v>
      </c>
      <c r="L35" s="287">
        <f>'CRONO SERV'!AD386</f>
        <v>0</v>
      </c>
      <c r="M35" s="287">
        <f>'CRONO SERV'!AE386</f>
        <v>0</v>
      </c>
      <c r="N35" s="287">
        <f t="shared" si="0"/>
        <v>300323.49520166841</v>
      </c>
      <c r="O35" s="288"/>
      <c r="P35" s="288"/>
      <c r="Q35" s="288"/>
    </row>
    <row r="36" spans="1:17" ht="25" customHeight="1" x14ac:dyDescent="0.25">
      <c r="A36" s="284"/>
      <c r="B36" s="285">
        <v>31</v>
      </c>
      <c r="C36" s="285" t="s">
        <v>1206</v>
      </c>
      <c r="D36" s="286" t="s">
        <v>1205</v>
      </c>
      <c r="E36" s="308" t="s">
        <v>1854</v>
      </c>
      <c r="F36" s="287">
        <f>'CRONO SERV'!X407</f>
        <v>0</v>
      </c>
      <c r="G36" s="287">
        <f>'CRONO SERV'!Y407</f>
        <v>8229.0378836278087</v>
      </c>
      <c r="H36" s="287">
        <f>'CRONO SERV'!Z407</f>
        <v>96757.408092608443</v>
      </c>
      <c r="I36" s="287">
        <f>'CRONO SERV'!AA407</f>
        <v>188266.34380288157</v>
      </c>
      <c r="J36" s="287">
        <f>'CRONO SERV'!AB407</f>
        <v>14727.9312382805</v>
      </c>
      <c r="K36" s="287">
        <f>'CRONO SERV'!AC407</f>
        <v>0</v>
      </c>
      <c r="L36" s="287">
        <f>'CRONO SERV'!AD407</f>
        <v>0</v>
      </c>
      <c r="M36" s="287">
        <f>'CRONO SERV'!AE407</f>
        <v>0</v>
      </c>
      <c r="N36" s="287">
        <f t="shared" si="0"/>
        <v>307980.72101739829</v>
      </c>
      <c r="O36" s="288"/>
      <c r="P36" s="288"/>
      <c r="Q36" s="288"/>
    </row>
    <row r="37" spans="1:17" ht="25" customHeight="1" x14ac:dyDescent="0.25">
      <c r="A37" s="284"/>
      <c r="B37" s="285">
        <v>32</v>
      </c>
      <c r="C37" s="285" t="s">
        <v>1204</v>
      </c>
      <c r="D37" s="286" t="s">
        <v>1205</v>
      </c>
      <c r="E37" s="308" t="s">
        <v>1854</v>
      </c>
      <c r="F37" s="287">
        <f>'CRONO SERV'!X429</f>
        <v>0</v>
      </c>
      <c r="G37" s="287">
        <f>'CRONO SERV'!Y429</f>
        <v>6398.3081072701607</v>
      </c>
      <c r="H37" s="287">
        <f>'CRONO SERV'!Z429</f>
        <v>72918.187120081042</v>
      </c>
      <c r="I37" s="287">
        <f>'CRONO SERV'!AA429</f>
        <v>220615.29928989185</v>
      </c>
      <c r="J37" s="287">
        <f>'CRONO SERV'!AB429</f>
        <v>26144.014878402573</v>
      </c>
      <c r="K37" s="287">
        <f>'CRONO SERV'!AC429</f>
        <v>19085.0058653983</v>
      </c>
      <c r="L37" s="287">
        <f>'CRONO SERV'!AD429</f>
        <v>0</v>
      </c>
      <c r="M37" s="287">
        <f>'CRONO SERV'!AE429</f>
        <v>0</v>
      </c>
      <c r="N37" s="287">
        <f t="shared" si="0"/>
        <v>345160.81526104396</v>
      </c>
      <c r="O37" s="288"/>
      <c r="P37" s="288"/>
      <c r="Q37" s="288"/>
    </row>
    <row r="38" spans="1:17" ht="25" customHeight="1" x14ac:dyDescent="0.25">
      <c r="A38" s="284"/>
      <c r="B38" s="285">
        <v>33</v>
      </c>
      <c r="C38" s="285" t="s">
        <v>871</v>
      </c>
      <c r="D38" s="286" t="s">
        <v>870</v>
      </c>
      <c r="E38" s="308" t="s">
        <v>1855</v>
      </c>
      <c r="F38" s="287">
        <f>'CRONO SERV'!X451</f>
        <v>17135.816696328402</v>
      </c>
      <c r="G38" s="287">
        <f>'CRONO SERV'!Y451</f>
        <v>23779.132014959308</v>
      </c>
      <c r="H38" s="287">
        <f>'CRONO SERV'!Z451</f>
        <v>0</v>
      </c>
      <c r="I38" s="287">
        <f>'CRONO SERV'!AA451</f>
        <v>0</v>
      </c>
      <c r="J38" s="287">
        <f>'CRONO SERV'!AB451</f>
        <v>0</v>
      </c>
      <c r="K38" s="287">
        <f>'CRONO SERV'!AC451</f>
        <v>0</v>
      </c>
      <c r="L38" s="287">
        <f>'CRONO SERV'!AD451</f>
        <v>0</v>
      </c>
      <c r="M38" s="287">
        <f>'CRONO SERV'!AE451</f>
        <v>0</v>
      </c>
      <c r="N38" s="287">
        <f t="shared" si="0"/>
        <v>40914.94871128771</v>
      </c>
      <c r="O38" s="288"/>
      <c r="P38" s="288"/>
      <c r="Q38" s="288"/>
    </row>
    <row r="39" spans="1:17" ht="25" customHeight="1" x14ac:dyDescent="0.25">
      <c r="A39" s="284"/>
      <c r="B39" s="285">
        <v>34</v>
      </c>
      <c r="C39" s="285" t="s">
        <v>10</v>
      </c>
      <c r="D39" s="286" t="s">
        <v>11</v>
      </c>
      <c r="E39" s="308" t="s">
        <v>1854</v>
      </c>
      <c r="F39" s="287">
        <f>'CRONO SERV'!X459</f>
        <v>103605.84203986642</v>
      </c>
      <c r="G39" s="287">
        <f>'CRONO SERV'!Y459</f>
        <v>309293.63682276697</v>
      </c>
      <c r="H39" s="287">
        <f>'CRONO SERV'!Z459</f>
        <v>161818.84535632943</v>
      </c>
      <c r="I39" s="287">
        <f>'CRONO SERV'!AA459</f>
        <v>0</v>
      </c>
      <c r="J39" s="287">
        <f>'CRONO SERV'!AB459</f>
        <v>0</v>
      </c>
      <c r="K39" s="287">
        <f>'CRONO SERV'!AC459</f>
        <v>0</v>
      </c>
      <c r="L39" s="287">
        <f>'CRONO SERV'!AD459</f>
        <v>0</v>
      </c>
      <c r="M39" s="287">
        <f>'CRONO SERV'!AE459</f>
        <v>0</v>
      </c>
      <c r="N39" s="287">
        <f t="shared" si="0"/>
        <v>574718.32421896281</v>
      </c>
      <c r="O39" s="288"/>
      <c r="P39" s="288"/>
      <c r="Q39" s="288"/>
    </row>
    <row r="40" spans="1:17" ht="25" customHeight="1" x14ac:dyDescent="0.25">
      <c r="A40" s="284"/>
      <c r="B40" s="285">
        <v>35</v>
      </c>
      <c r="C40" s="285" t="s">
        <v>12</v>
      </c>
      <c r="D40" s="286" t="s">
        <v>13</v>
      </c>
      <c r="E40" s="308" t="s">
        <v>1854</v>
      </c>
      <c r="F40" s="287">
        <f>'CRONO SERV'!X463</f>
        <v>153566.31234957647</v>
      </c>
      <c r="G40" s="287">
        <f>'CRONO SERV'!Y463</f>
        <v>429735.63730462239</v>
      </c>
      <c r="H40" s="287">
        <f>'CRONO SERV'!Z463</f>
        <v>447774.83471456572</v>
      </c>
      <c r="I40" s="287">
        <f>'CRONO SERV'!AA463</f>
        <v>117679.33779753748</v>
      </c>
      <c r="J40" s="287">
        <f>'CRONO SERV'!AB463</f>
        <v>0</v>
      </c>
      <c r="K40" s="287">
        <f>'CRONO SERV'!AC463</f>
        <v>18924.675000000003</v>
      </c>
      <c r="L40" s="287">
        <f>'CRONO SERV'!AD463</f>
        <v>0</v>
      </c>
      <c r="M40" s="287">
        <f>'CRONO SERV'!AE463</f>
        <v>0</v>
      </c>
      <c r="N40" s="287">
        <f t="shared" si="0"/>
        <v>1167680.7971663021</v>
      </c>
      <c r="O40" s="288"/>
      <c r="P40" s="288"/>
      <c r="Q40" s="288"/>
    </row>
    <row r="41" spans="1:17" ht="25" customHeight="1" x14ac:dyDescent="0.25">
      <c r="A41" s="284"/>
      <c r="B41" s="285">
        <v>36</v>
      </c>
      <c r="C41" s="285" t="s">
        <v>842</v>
      </c>
      <c r="D41" s="286" t="s">
        <v>843</v>
      </c>
      <c r="E41" s="308" t="s">
        <v>1853</v>
      </c>
      <c r="F41" s="287">
        <f>'CRONO SERV'!X468</f>
        <v>0</v>
      </c>
      <c r="G41" s="287">
        <f>'CRONO SERV'!Y468</f>
        <v>354277.68784102943</v>
      </c>
      <c r="H41" s="287">
        <f>'CRONO SERV'!Z468</f>
        <v>0</v>
      </c>
      <c r="I41" s="287">
        <f>'CRONO SERV'!AA468</f>
        <v>0</v>
      </c>
      <c r="J41" s="287">
        <f>'CRONO SERV'!AB468</f>
        <v>0</v>
      </c>
      <c r="K41" s="287">
        <f>'CRONO SERV'!AC468</f>
        <v>0</v>
      </c>
      <c r="L41" s="287">
        <f>'CRONO SERV'!AD468</f>
        <v>0</v>
      </c>
      <c r="M41" s="287">
        <f>'CRONO SERV'!AE468</f>
        <v>0</v>
      </c>
      <c r="N41" s="287">
        <f t="shared" si="0"/>
        <v>354277.68784102943</v>
      </c>
      <c r="O41" s="288"/>
      <c r="P41" s="288"/>
      <c r="Q41" s="288"/>
    </row>
    <row r="42" spans="1:17" ht="25" customHeight="1" x14ac:dyDescent="0.25">
      <c r="A42" s="284"/>
      <c r="B42" s="285">
        <v>37</v>
      </c>
      <c r="C42" s="285" t="s">
        <v>847</v>
      </c>
      <c r="D42" s="286" t="s">
        <v>848</v>
      </c>
      <c r="E42" s="308" t="s">
        <v>1853</v>
      </c>
      <c r="F42" s="287">
        <f>'CRONO SERV'!X473</f>
        <v>4245.9955900305877</v>
      </c>
      <c r="G42" s="287">
        <f>'CRONO SERV'!Y473</f>
        <v>0</v>
      </c>
      <c r="H42" s="287">
        <f>'CRONO SERV'!Z473</f>
        <v>0</v>
      </c>
      <c r="I42" s="287">
        <f>'CRONO SERV'!AA473</f>
        <v>0</v>
      </c>
      <c r="J42" s="287">
        <f>'CRONO SERV'!AB473</f>
        <v>0</v>
      </c>
      <c r="K42" s="287">
        <f>'CRONO SERV'!AC473</f>
        <v>0</v>
      </c>
      <c r="L42" s="287">
        <f>'CRONO SERV'!AD473</f>
        <v>0</v>
      </c>
      <c r="M42" s="287">
        <f>'CRONO SERV'!AE473</f>
        <v>0</v>
      </c>
      <c r="N42" s="287">
        <f t="shared" si="0"/>
        <v>4245.9955900305877</v>
      </c>
      <c r="O42" s="288"/>
      <c r="P42" s="288"/>
      <c r="Q42" s="288"/>
    </row>
    <row r="43" spans="1:17" ht="25" customHeight="1" x14ac:dyDescent="0.25">
      <c r="A43" s="284"/>
      <c r="B43" s="285">
        <v>38</v>
      </c>
      <c r="C43" s="285" t="s">
        <v>787</v>
      </c>
      <c r="D43" s="286" t="s">
        <v>786</v>
      </c>
      <c r="E43" s="308" t="s">
        <v>1853</v>
      </c>
      <c r="F43" s="287">
        <f>'CRONO SERV'!X477</f>
        <v>125265.09348322448</v>
      </c>
      <c r="G43" s="287">
        <f>'CRONO SERV'!Y477</f>
        <v>67761.411982879159</v>
      </c>
      <c r="H43" s="287">
        <f>'CRONO SERV'!Z477</f>
        <v>89289.226059214445</v>
      </c>
      <c r="I43" s="287">
        <f>'CRONO SERV'!AA477</f>
        <v>0</v>
      </c>
      <c r="J43" s="287">
        <f>'CRONO SERV'!AB477</f>
        <v>0</v>
      </c>
      <c r="K43" s="287">
        <f>'CRONO SERV'!AC477</f>
        <v>0</v>
      </c>
      <c r="L43" s="287">
        <f>'CRONO SERV'!AD477</f>
        <v>0</v>
      </c>
      <c r="M43" s="287">
        <f>'CRONO SERV'!AE477</f>
        <v>0</v>
      </c>
      <c r="N43" s="287">
        <f t="shared" si="0"/>
        <v>282315.73152531812</v>
      </c>
      <c r="O43" s="288"/>
      <c r="P43" s="288"/>
      <c r="Q43" s="288"/>
    </row>
    <row r="44" spans="1:17" ht="25" customHeight="1" x14ac:dyDescent="0.25">
      <c r="A44" s="284"/>
      <c r="B44" s="285">
        <v>39</v>
      </c>
      <c r="C44" s="285" t="s">
        <v>782</v>
      </c>
      <c r="D44" s="286" t="s">
        <v>783</v>
      </c>
      <c r="E44" s="308" t="s">
        <v>1854</v>
      </c>
      <c r="F44" s="287">
        <f>'CRONO SERV'!X495</f>
        <v>0</v>
      </c>
      <c r="G44" s="287">
        <f>'CRONO SERV'!Y495</f>
        <v>61003.156699242776</v>
      </c>
      <c r="H44" s="287">
        <f>'CRONO SERV'!Z495</f>
        <v>0</v>
      </c>
      <c r="I44" s="287">
        <f>'CRONO SERV'!AA495</f>
        <v>0</v>
      </c>
      <c r="J44" s="287">
        <f>'CRONO SERV'!AB495</f>
        <v>0</v>
      </c>
      <c r="K44" s="287">
        <f>'CRONO SERV'!AC495</f>
        <v>0</v>
      </c>
      <c r="L44" s="287">
        <f>'CRONO SERV'!AD495</f>
        <v>0</v>
      </c>
      <c r="M44" s="287">
        <f>'CRONO SERV'!AE495</f>
        <v>0</v>
      </c>
      <c r="N44" s="287">
        <f t="shared" si="0"/>
        <v>61003.156699242776</v>
      </c>
      <c r="O44" s="288"/>
      <c r="P44" s="288"/>
      <c r="Q44" s="288"/>
    </row>
    <row r="45" spans="1:17" ht="25" customHeight="1" x14ac:dyDescent="0.25">
      <c r="A45" s="284"/>
      <c r="B45" s="285">
        <v>40</v>
      </c>
      <c r="C45" s="285" t="s">
        <v>784</v>
      </c>
      <c r="D45" s="286" t="s">
        <v>785</v>
      </c>
      <c r="E45" s="308" t="s">
        <v>1854</v>
      </c>
      <c r="F45" s="287">
        <f>'CRONO SERV'!X498</f>
        <v>0</v>
      </c>
      <c r="G45" s="287">
        <f>'CRONO SERV'!Y498</f>
        <v>0</v>
      </c>
      <c r="H45" s="287">
        <f>'CRONO SERV'!Z498</f>
        <v>157888.58776620051</v>
      </c>
      <c r="I45" s="287">
        <f>'CRONO SERV'!AA498</f>
        <v>0</v>
      </c>
      <c r="J45" s="287">
        <f>'CRONO SERV'!AB498</f>
        <v>0</v>
      </c>
      <c r="K45" s="287">
        <f>'CRONO SERV'!AC498</f>
        <v>0</v>
      </c>
      <c r="L45" s="287">
        <f>'CRONO SERV'!AD498</f>
        <v>0</v>
      </c>
      <c r="M45" s="287">
        <f>'CRONO SERV'!AE498</f>
        <v>0</v>
      </c>
      <c r="N45" s="287">
        <f t="shared" si="0"/>
        <v>157888.58776620051</v>
      </c>
      <c r="O45" s="288"/>
      <c r="P45" s="288"/>
      <c r="Q45" s="288"/>
    </row>
    <row r="46" spans="1:17" ht="25" customHeight="1" x14ac:dyDescent="0.25">
      <c r="A46" s="284"/>
      <c r="B46" s="285">
        <v>41</v>
      </c>
      <c r="C46" s="285" t="s">
        <v>1602</v>
      </c>
      <c r="D46" s="286" t="s">
        <v>1603</v>
      </c>
      <c r="E46" s="308" t="s">
        <v>1855</v>
      </c>
      <c r="F46" s="287">
        <f>'CRONO SERV'!X503</f>
        <v>72499.594345807127</v>
      </c>
      <c r="G46" s="287">
        <f>'CRONO SERV'!Y503</f>
        <v>115455.83619774884</v>
      </c>
      <c r="H46" s="287">
        <f>'CRONO SERV'!Z503</f>
        <v>250544.18385464718</v>
      </c>
      <c r="I46" s="287">
        <f>'CRONO SERV'!AA503</f>
        <v>383268.83113991725</v>
      </c>
      <c r="J46" s="287">
        <f>'CRONO SERV'!AB503</f>
        <v>30010.339936376473</v>
      </c>
      <c r="K46" s="287">
        <f>'CRONO SERV'!AC503</f>
        <v>0</v>
      </c>
      <c r="L46" s="287">
        <f>'CRONO SERV'!AD503</f>
        <v>0</v>
      </c>
      <c r="M46" s="287">
        <f>'CRONO SERV'!AE503</f>
        <v>0</v>
      </c>
      <c r="N46" s="287">
        <f t="shared" si="0"/>
        <v>851778.78547449678</v>
      </c>
      <c r="O46" s="288"/>
      <c r="P46" s="288"/>
      <c r="Q46" s="288"/>
    </row>
    <row r="47" spans="1:17" ht="25" customHeight="1" x14ac:dyDescent="0.25">
      <c r="A47" s="284"/>
      <c r="B47" s="285">
        <v>42</v>
      </c>
      <c r="C47" s="285" t="s">
        <v>769</v>
      </c>
      <c r="D47" s="286" t="s">
        <v>770</v>
      </c>
      <c r="E47" s="308" t="s">
        <v>1854</v>
      </c>
      <c r="F47" s="287">
        <f>'CRONO SERV'!X534</f>
        <v>0</v>
      </c>
      <c r="G47" s="287">
        <f>'CRONO SERV'!Y534</f>
        <v>0</v>
      </c>
      <c r="H47" s="287">
        <f>'CRONO SERV'!Z534</f>
        <v>150194.52004692124</v>
      </c>
      <c r="I47" s="287">
        <f>'CRONO SERV'!AA534</f>
        <v>55809.036714992377</v>
      </c>
      <c r="J47" s="287">
        <f>'CRONO SERV'!AB534</f>
        <v>0</v>
      </c>
      <c r="K47" s="287">
        <f>'CRONO SERV'!AC534</f>
        <v>0</v>
      </c>
      <c r="L47" s="287">
        <f>'CRONO SERV'!AD534</f>
        <v>0</v>
      </c>
      <c r="M47" s="287">
        <f>'CRONO SERV'!AE534</f>
        <v>0</v>
      </c>
      <c r="N47" s="287">
        <f t="shared" si="0"/>
        <v>206003.55676191361</v>
      </c>
      <c r="O47" s="288"/>
      <c r="P47" s="288"/>
      <c r="Q47" s="288"/>
    </row>
    <row r="48" spans="1:17" ht="25" customHeight="1" x14ac:dyDescent="0.25">
      <c r="A48" s="284"/>
      <c r="B48" s="285">
        <v>43</v>
      </c>
      <c r="C48" s="285" t="s">
        <v>714</v>
      </c>
      <c r="D48" s="286" t="s">
        <v>713</v>
      </c>
      <c r="E48" s="308" t="s">
        <v>1854</v>
      </c>
      <c r="F48" s="287">
        <f>'CRONO SERV'!X539</f>
        <v>0</v>
      </c>
      <c r="G48" s="287">
        <f>'CRONO SERV'!Y539</f>
        <v>0</v>
      </c>
      <c r="H48" s="287">
        <f>'CRONO SERV'!Z539</f>
        <v>0</v>
      </c>
      <c r="I48" s="287">
        <f>'CRONO SERV'!AA539</f>
        <v>0</v>
      </c>
      <c r="J48" s="287">
        <f>'CRONO SERV'!AB539</f>
        <v>486430.24593555985</v>
      </c>
      <c r="K48" s="287">
        <f>'CRONO SERV'!AC539</f>
        <v>201977.76933613035</v>
      </c>
      <c r="L48" s="287">
        <f>'CRONO SERV'!AD539</f>
        <v>0</v>
      </c>
      <c r="M48" s="287">
        <f>'CRONO SERV'!AE539</f>
        <v>0</v>
      </c>
      <c r="N48" s="287">
        <f t="shared" si="0"/>
        <v>688408.01527169021</v>
      </c>
      <c r="O48" s="288"/>
      <c r="P48" s="288"/>
      <c r="Q48" s="288"/>
    </row>
    <row r="49" spans="1:19" ht="25" customHeight="1" x14ac:dyDescent="0.25">
      <c r="A49" s="284"/>
      <c r="B49" s="285">
        <v>44</v>
      </c>
      <c r="C49" s="285" t="s">
        <v>640</v>
      </c>
      <c r="D49" s="286" t="s">
        <v>639</v>
      </c>
      <c r="E49" s="308" t="s">
        <v>1853</v>
      </c>
      <c r="F49" s="287">
        <f>'CRONO SERV'!X549</f>
        <v>0</v>
      </c>
      <c r="G49" s="287">
        <f>'CRONO SERV'!Y549</f>
        <v>4465.5768352941177</v>
      </c>
      <c r="H49" s="287">
        <f>'CRONO SERV'!Z549</f>
        <v>162607.82923426814</v>
      </c>
      <c r="I49" s="287">
        <f>'CRONO SERV'!AA549</f>
        <v>237979.12269855558</v>
      </c>
      <c r="J49" s="287">
        <f>'CRONO SERV'!AB549</f>
        <v>4533.2861705571813</v>
      </c>
      <c r="K49" s="287">
        <f>'CRONO SERV'!AC549</f>
        <v>0</v>
      </c>
      <c r="L49" s="287">
        <f>'CRONO SERV'!AD549</f>
        <v>0</v>
      </c>
      <c r="M49" s="287">
        <f>'CRONO SERV'!AE549</f>
        <v>0</v>
      </c>
      <c r="N49" s="287">
        <f t="shared" si="0"/>
        <v>409585.81493867503</v>
      </c>
      <c r="O49" s="288"/>
      <c r="P49" s="288"/>
      <c r="Q49" s="288"/>
    </row>
    <row r="50" spans="1:19" ht="25" customHeight="1" x14ac:dyDescent="0.25">
      <c r="A50" s="284"/>
      <c r="B50" s="285">
        <v>45</v>
      </c>
      <c r="C50" s="285" t="s">
        <v>596</v>
      </c>
      <c r="D50" s="286" t="s">
        <v>597</v>
      </c>
      <c r="E50" s="308" t="s">
        <v>1853</v>
      </c>
      <c r="F50" s="287">
        <f>'CRONO SERV'!X564</f>
        <v>0</v>
      </c>
      <c r="G50" s="287">
        <f>'CRONO SERV'!Y564</f>
        <v>0</v>
      </c>
      <c r="H50" s="287">
        <f>'CRONO SERV'!Z564</f>
        <v>0</v>
      </c>
      <c r="I50" s="287">
        <f>'CRONO SERV'!AA564</f>
        <v>16016.429737558585</v>
      </c>
      <c r="J50" s="287">
        <f>'CRONO SERV'!AB564</f>
        <v>44189.939464117058</v>
      </c>
      <c r="K50" s="287">
        <f>'CRONO SERV'!AC564</f>
        <v>109176.04587822089</v>
      </c>
      <c r="L50" s="287">
        <f>'CRONO SERV'!AD564</f>
        <v>7214.5899097611755</v>
      </c>
      <c r="M50" s="287">
        <f>'CRONO SERV'!AE564</f>
        <v>0</v>
      </c>
      <c r="N50" s="287">
        <f t="shared" si="0"/>
        <v>176597.0049896577</v>
      </c>
      <c r="O50" s="288"/>
      <c r="P50" s="288"/>
      <c r="Q50" s="288"/>
    </row>
    <row r="51" spans="1:19" ht="25" customHeight="1" x14ac:dyDescent="0.25">
      <c r="A51" s="284"/>
      <c r="B51" s="285">
        <v>46</v>
      </c>
      <c r="C51" s="285" t="s">
        <v>587</v>
      </c>
      <c r="D51" s="286" t="s">
        <v>586</v>
      </c>
      <c r="E51" s="308" t="s">
        <v>1854</v>
      </c>
      <c r="F51" s="287">
        <f>'CRONO SERV'!X577</f>
        <v>0</v>
      </c>
      <c r="G51" s="287">
        <f>'CRONO SERV'!Y577</f>
        <v>0</v>
      </c>
      <c r="H51" s="287">
        <f>'CRONO SERV'!Z577</f>
        <v>0</v>
      </c>
      <c r="I51" s="287">
        <f>'CRONO SERV'!AA577</f>
        <v>168655.11135909904</v>
      </c>
      <c r="J51" s="287">
        <f>'CRONO SERV'!AB577</f>
        <v>0</v>
      </c>
      <c r="K51" s="287">
        <f>'CRONO SERV'!AC577</f>
        <v>0</v>
      </c>
      <c r="L51" s="287">
        <f>'CRONO SERV'!AD577</f>
        <v>118287.93776190399</v>
      </c>
      <c r="M51" s="287">
        <f>'CRONO SERV'!AE577</f>
        <v>0</v>
      </c>
      <c r="N51" s="287">
        <f t="shared" si="0"/>
        <v>286943.04912100302</v>
      </c>
      <c r="O51" s="288"/>
      <c r="P51" s="288"/>
      <c r="Q51" s="288"/>
    </row>
    <row r="52" spans="1:19" ht="25" customHeight="1" x14ac:dyDescent="0.25">
      <c r="A52" s="284"/>
      <c r="B52" s="285">
        <v>47</v>
      </c>
      <c r="C52" s="285" t="s">
        <v>594</v>
      </c>
      <c r="D52" s="286" t="s">
        <v>595</v>
      </c>
      <c r="E52" s="308" t="s">
        <v>1853</v>
      </c>
      <c r="F52" s="287">
        <f>'CRONO SERV'!X580</f>
        <v>0</v>
      </c>
      <c r="G52" s="287">
        <f>'CRONO SERV'!Y580</f>
        <v>100855.09335898279</v>
      </c>
      <c r="H52" s="287">
        <f>'CRONO SERV'!Z580</f>
        <v>0</v>
      </c>
      <c r="I52" s="287">
        <f>'CRONO SERV'!AA580</f>
        <v>0</v>
      </c>
      <c r="J52" s="287">
        <f>'CRONO SERV'!AB580</f>
        <v>0</v>
      </c>
      <c r="K52" s="287">
        <f>'CRONO SERV'!AC580</f>
        <v>0</v>
      </c>
      <c r="L52" s="287">
        <f>'CRONO SERV'!AD580</f>
        <v>0</v>
      </c>
      <c r="M52" s="287">
        <f>'CRONO SERV'!AE580</f>
        <v>0</v>
      </c>
      <c r="N52" s="287">
        <f t="shared" si="0"/>
        <v>100855.09335898279</v>
      </c>
      <c r="O52" s="288"/>
      <c r="P52" s="288"/>
      <c r="Q52" s="288"/>
    </row>
    <row r="53" spans="1:19" ht="25" customHeight="1" x14ac:dyDescent="0.25">
      <c r="A53" s="284"/>
      <c r="B53" s="285">
        <v>48</v>
      </c>
      <c r="C53" s="285" t="s">
        <v>1295</v>
      </c>
      <c r="D53" s="286" t="s">
        <v>1294</v>
      </c>
      <c r="E53" s="308" t="s">
        <v>1855</v>
      </c>
      <c r="F53" s="287">
        <f>'CRONO SERV'!X583</f>
        <v>19753.104151948006</v>
      </c>
      <c r="G53" s="287">
        <f>'CRONO SERV'!Y583</f>
        <v>35281.43952630055</v>
      </c>
      <c r="H53" s="287">
        <f>'CRONO SERV'!Z583</f>
        <v>0</v>
      </c>
      <c r="I53" s="287">
        <f>'CRONO SERV'!AA583</f>
        <v>0</v>
      </c>
      <c r="J53" s="287">
        <f>'CRONO SERV'!AB583</f>
        <v>0</v>
      </c>
      <c r="K53" s="287">
        <f>'CRONO SERV'!AC583</f>
        <v>0</v>
      </c>
      <c r="L53" s="287">
        <f>'CRONO SERV'!AD583</f>
        <v>0</v>
      </c>
      <c r="M53" s="287">
        <f>'CRONO SERV'!AE583</f>
        <v>0</v>
      </c>
      <c r="N53" s="287">
        <f t="shared" si="0"/>
        <v>55034.543678248556</v>
      </c>
      <c r="O53" s="288"/>
      <c r="P53" s="288"/>
      <c r="Q53" s="288"/>
    </row>
    <row r="54" spans="1:19" ht="25" customHeight="1" x14ac:dyDescent="0.25">
      <c r="A54" s="284"/>
      <c r="B54" s="285">
        <v>49</v>
      </c>
      <c r="C54" s="285" t="s">
        <v>970</v>
      </c>
      <c r="D54" s="286" t="s">
        <v>971</v>
      </c>
      <c r="E54" s="308" t="s">
        <v>1855</v>
      </c>
      <c r="F54" s="287">
        <f>'CRONO SERV'!X621</f>
        <v>0</v>
      </c>
      <c r="G54" s="287">
        <f>'CRONO SERV'!Y621</f>
        <v>141473.59165706474</v>
      </c>
      <c r="H54" s="287">
        <f>'CRONO SERV'!Z621</f>
        <v>0</v>
      </c>
      <c r="I54" s="287">
        <f>'CRONO SERV'!AA621</f>
        <v>0</v>
      </c>
      <c r="J54" s="287">
        <f>'CRONO SERV'!AB621</f>
        <v>0</v>
      </c>
      <c r="K54" s="287">
        <f>'CRONO SERV'!AC621</f>
        <v>0</v>
      </c>
      <c r="L54" s="287">
        <f>'CRONO SERV'!AD621</f>
        <v>0</v>
      </c>
      <c r="M54" s="287">
        <f>'CRONO SERV'!AE621</f>
        <v>0</v>
      </c>
      <c r="N54" s="287">
        <f t="shared" si="0"/>
        <v>141473.59165706474</v>
      </c>
      <c r="O54" s="288"/>
      <c r="P54" s="288"/>
      <c r="Q54" s="288"/>
    </row>
    <row r="55" spans="1:19" ht="25" customHeight="1" x14ac:dyDescent="0.25">
      <c r="A55" s="284"/>
      <c r="B55" s="285">
        <v>50</v>
      </c>
      <c r="C55" s="285" t="s">
        <v>1018</v>
      </c>
      <c r="D55" s="286" t="s">
        <v>1017</v>
      </c>
      <c r="E55" s="308" t="s">
        <v>1853</v>
      </c>
      <c r="F55" s="287">
        <f>'CRONO SERV'!X633</f>
        <v>351728.05972811294</v>
      </c>
      <c r="G55" s="287">
        <f>'CRONO SERV'!Y633</f>
        <v>0</v>
      </c>
      <c r="H55" s="287">
        <f>'CRONO SERV'!Z633</f>
        <v>0</v>
      </c>
      <c r="I55" s="287">
        <f>'CRONO SERV'!AA633</f>
        <v>0</v>
      </c>
      <c r="J55" s="287">
        <f>'CRONO SERV'!AB633</f>
        <v>0</v>
      </c>
      <c r="K55" s="287">
        <f>'CRONO SERV'!AC633</f>
        <v>0</v>
      </c>
      <c r="L55" s="287">
        <f>'CRONO SERV'!AD633</f>
        <v>0</v>
      </c>
      <c r="M55" s="287">
        <f>'CRONO SERV'!AE633</f>
        <v>0</v>
      </c>
      <c r="N55" s="287">
        <f t="shared" si="0"/>
        <v>351728.05972811294</v>
      </c>
      <c r="O55" s="288"/>
      <c r="P55" s="288"/>
      <c r="Q55" s="288"/>
    </row>
    <row r="56" spans="1:19" ht="25" customHeight="1" x14ac:dyDescent="0.25">
      <c r="A56" s="284"/>
      <c r="B56" s="285">
        <v>51</v>
      </c>
      <c r="C56" s="285" t="s">
        <v>1526</v>
      </c>
      <c r="D56" s="286" t="s">
        <v>1525</v>
      </c>
      <c r="E56" s="308" t="s">
        <v>1853</v>
      </c>
      <c r="F56" s="287">
        <f>'CRONO SERV'!X636</f>
        <v>27782.308380169132</v>
      </c>
      <c r="G56" s="287">
        <f>'CRONO SERV'!Y636</f>
        <v>0</v>
      </c>
      <c r="H56" s="287">
        <f>'CRONO SERV'!Z636</f>
        <v>0</v>
      </c>
      <c r="I56" s="287">
        <f>'CRONO SERV'!AA636</f>
        <v>851.9341204969412</v>
      </c>
      <c r="J56" s="287">
        <f>'CRONO SERV'!AB636</f>
        <v>8564.2755245731769</v>
      </c>
      <c r="K56" s="287">
        <f>'CRONO SERV'!AC636</f>
        <v>0</v>
      </c>
      <c r="L56" s="287">
        <f>'CRONO SERV'!AD636</f>
        <v>0</v>
      </c>
      <c r="M56" s="287">
        <f>'CRONO SERV'!AE636</f>
        <v>0</v>
      </c>
      <c r="N56" s="287">
        <f t="shared" si="0"/>
        <v>37198.518025239253</v>
      </c>
      <c r="O56" s="288"/>
      <c r="P56" s="288"/>
      <c r="Q56" s="288"/>
    </row>
    <row r="57" spans="1:19" ht="25" customHeight="1" x14ac:dyDescent="0.25">
      <c r="A57" s="284"/>
      <c r="B57" s="285">
        <v>52</v>
      </c>
      <c r="C57" s="285" t="s">
        <v>1494</v>
      </c>
      <c r="D57" s="286" t="s">
        <v>1495</v>
      </c>
      <c r="E57" s="308" t="s">
        <v>1853</v>
      </c>
      <c r="F57" s="287">
        <f>'CRONO SERV'!X647</f>
        <v>0</v>
      </c>
      <c r="G57" s="287">
        <f>'CRONO SERV'!Y647</f>
        <v>0</v>
      </c>
      <c r="H57" s="287">
        <f>'CRONO SERV'!Z647</f>
        <v>2182.3556950588236</v>
      </c>
      <c r="I57" s="287">
        <f>'CRONO SERV'!AA647</f>
        <v>500292.80867647618</v>
      </c>
      <c r="J57" s="287">
        <f>'CRONO SERV'!AB647</f>
        <v>84852.378059753537</v>
      </c>
      <c r="K57" s="287">
        <f>'CRONO SERV'!AC647</f>
        <v>0</v>
      </c>
      <c r="L57" s="287">
        <f>'CRONO SERV'!AD647</f>
        <v>0</v>
      </c>
      <c r="M57" s="287">
        <f>'CRONO SERV'!AE647</f>
        <v>0</v>
      </c>
      <c r="N57" s="287">
        <f t="shared" si="0"/>
        <v>587327.54243128852</v>
      </c>
      <c r="O57" s="288"/>
      <c r="P57" s="288"/>
      <c r="Q57" s="288"/>
    </row>
    <row r="58" spans="1:19" ht="25" customHeight="1" x14ac:dyDescent="0.25">
      <c r="A58" s="284"/>
      <c r="B58" s="285">
        <v>53</v>
      </c>
      <c r="C58" s="285" t="s">
        <v>1461</v>
      </c>
      <c r="D58" s="286" t="s">
        <v>1462</v>
      </c>
      <c r="E58" s="308" t="s">
        <v>1853</v>
      </c>
      <c r="F58" s="287">
        <f>'CRONO SERV'!X663</f>
        <v>0</v>
      </c>
      <c r="G58" s="287">
        <f>'CRONO SERV'!Y663</f>
        <v>0</v>
      </c>
      <c r="H58" s="287">
        <f>'CRONO SERV'!Z663</f>
        <v>3357.2636455141651</v>
      </c>
      <c r="I58" s="287">
        <f>'CRONO SERV'!AA663</f>
        <v>99333.096280987578</v>
      </c>
      <c r="J58" s="287">
        <f>'CRONO SERV'!AB663</f>
        <v>1093.9920662753884</v>
      </c>
      <c r="K58" s="287">
        <f>'CRONO SERV'!AC663</f>
        <v>0</v>
      </c>
      <c r="L58" s="287">
        <f>'CRONO SERV'!AD663</f>
        <v>0</v>
      </c>
      <c r="M58" s="287">
        <f>'CRONO SERV'!AE663</f>
        <v>0</v>
      </c>
      <c r="N58" s="287">
        <f t="shared" si="0"/>
        <v>103784.35199277713</v>
      </c>
      <c r="O58" s="288"/>
      <c r="P58" s="288"/>
      <c r="Q58" s="288"/>
    </row>
    <row r="59" spans="1:19" ht="25" customHeight="1" x14ac:dyDescent="0.25">
      <c r="A59" s="284"/>
      <c r="B59" s="285">
        <v>54</v>
      </c>
      <c r="C59" s="285" t="s">
        <v>1492</v>
      </c>
      <c r="D59" s="286" t="s">
        <v>1493</v>
      </c>
      <c r="E59" s="308" t="s">
        <v>1853</v>
      </c>
      <c r="F59" s="287">
        <f>'CRONO SERV'!X679</f>
        <v>0</v>
      </c>
      <c r="G59" s="287">
        <f>'CRONO SERV'!Y679</f>
        <v>0</v>
      </c>
      <c r="H59" s="287">
        <f>'CRONO SERV'!Z679</f>
        <v>88306.270373414154</v>
      </c>
      <c r="I59" s="287">
        <f>'CRONO SERV'!AA679</f>
        <v>8268.6432660818828</v>
      </c>
      <c r="J59" s="287">
        <f>'CRONO SERV'!AB679</f>
        <v>0</v>
      </c>
      <c r="K59" s="287">
        <f>'CRONO SERV'!AC679</f>
        <v>0</v>
      </c>
      <c r="L59" s="287">
        <f>'CRONO SERV'!AD679</f>
        <v>0</v>
      </c>
      <c r="M59" s="287">
        <f>'CRONO SERV'!AE679</f>
        <v>0</v>
      </c>
      <c r="N59" s="287">
        <f t="shared" si="0"/>
        <v>96574.913639496037</v>
      </c>
      <c r="O59" s="288"/>
      <c r="P59" s="288"/>
      <c r="Q59" s="288"/>
    </row>
    <row r="60" spans="1:19" ht="25" customHeight="1" x14ac:dyDescent="0.25">
      <c r="A60" s="284"/>
      <c r="B60" s="285">
        <v>55</v>
      </c>
      <c r="C60" s="285" t="s">
        <v>1459</v>
      </c>
      <c r="D60" s="286" t="s">
        <v>1460</v>
      </c>
      <c r="E60" s="308" t="s">
        <v>1853</v>
      </c>
      <c r="F60" s="287">
        <f>'CRONO SERV'!X718</f>
        <v>0</v>
      </c>
      <c r="G60" s="287">
        <f>'CRONO SERV'!Y718</f>
        <v>11348.22048622494</v>
      </c>
      <c r="H60" s="287">
        <f>'CRONO SERV'!Z718</f>
        <v>0</v>
      </c>
      <c r="I60" s="287">
        <f>'CRONO SERV'!AA718</f>
        <v>0</v>
      </c>
      <c r="J60" s="287">
        <f>'CRONO SERV'!AB718</f>
        <v>0</v>
      </c>
      <c r="K60" s="287">
        <f>'CRONO SERV'!AC718</f>
        <v>0</v>
      </c>
      <c r="L60" s="287">
        <f>'CRONO SERV'!AD718</f>
        <v>0</v>
      </c>
      <c r="M60" s="287">
        <f>'CRONO SERV'!AE718</f>
        <v>0</v>
      </c>
      <c r="N60" s="287">
        <f t="shared" si="0"/>
        <v>11348.22048622494</v>
      </c>
      <c r="O60" s="288"/>
      <c r="P60" s="288"/>
      <c r="Q60" s="288"/>
    </row>
    <row r="61" spans="1:19" ht="25" customHeight="1" x14ac:dyDescent="0.25">
      <c r="A61" s="284"/>
      <c r="B61" s="285">
        <v>56</v>
      </c>
      <c r="C61" s="285" t="s">
        <v>1457</v>
      </c>
      <c r="D61" s="286" t="s">
        <v>1458</v>
      </c>
      <c r="E61" s="308" t="s">
        <v>1853</v>
      </c>
      <c r="F61" s="287">
        <f>'CRONO SERV'!X724</f>
        <v>15293.914568331293</v>
      </c>
      <c r="G61" s="287">
        <f>'CRONO SERV'!Y724</f>
        <v>0</v>
      </c>
      <c r="H61" s="287">
        <f>'CRONO SERV'!Z724</f>
        <v>0</v>
      </c>
      <c r="I61" s="287">
        <f>'CRONO SERV'!AA724</f>
        <v>0</v>
      </c>
      <c r="J61" s="287">
        <f>'CRONO SERV'!AB724</f>
        <v>0</v>
      </c>
      <c r="K61" s="287">
        <f>'CRONO SERV'!AC724</f>
        <v>0</v>
      </c>
      <c r="L61" s="287">
        <f>'CRONO SERV'!AD724</f>
        <v>0</v>
      </c>
      <c r="M61" s="287">
        <f>'CRONO SERV'!AE724</f>
        <v>0</v>
      </c>
      <c r="N61" s="287">
        <f t="shared" si="0"/>
        <v>15293.914568331293</v>
      </c>
      <c r="O61" s="288"/>
      <c r="P61" s="288"/>
      <c r="Q61" s="288"/>
    </row>
    <row r="62" spans="1:19" ht="25" customHeight="1" x14ac:dyDescent="0.25">
      <c r="A62" s="284"/>
      <c r="B62" s="285">
        <v>57</v>
      </c>
      <c r="C62" s="285" t="s">
        <v>1456</v>
      </c>
      <c r="D62" s="286" t="s">
        <v>1455</v>
      </c>
      <c r="E62" s="308" t="s">
        <v>1853</v>
      </c>
      <c r="F62" s="287">
        <f>'CRONO SERV'!X730</f>
        <v>0</v>
      </c>
      <c r="G62" s="287">
        <f>'CRONO SERV'!Y730</f>
        <v>16742.406428443246</v>
      </c>
      <c r="H62" s="287">
        <f>'CRONO SERV'!Z730</f>
        <v>0</v>
      </c>
      <c r="I62" s="287">
        <f>'CRONO SERV'!AA730</f>
        <v>0</v>
      </c>
      <c r="J62" s="287">
        <f>'CRONO SERV'!AB730</f>
        <v>0</v>
      </c>
      <c r="K62" s="287">
        <f>'CRONO SERV'!AC730</f>
        <v>0</v>
      </c>
      <c r="L62" s="287">
        <f>'CRONO SERV'!AD730</f>
        <v>0</v>
      </c>
      <c r="M62" s="287">
        <f>'CRONO SERV'!AE730</f>
        <v>0</v>
      </c>
      <c r="N62" s="287">
        <f t="shared" si="0"/>
        <v>16742.406428443246</v>
      </c>
      <c r="O62" s="288"/>
      <c r="P62" s="288"/>
      <c r="Q62" s="288"/>
    </row>
    <row r="63" spans="1:19" ht="25" customHeight="1" thickBot="1" x14ac:dyDescent="0.3">
      <c r="A63" s="284"/>
      <c r="B63" s="285">
        <v>58</v>
      </c>
      <c r="C63" s="285" t="s">
        <v>1545</v>
      </c>
      <c r="D63" s="286" t="s">
        <v>1544</v>
      </c>
      <c r="E63" s="308" t="s">
        <v>1855</v>
      </c>
      <c r="F63" s="287">
        <f>'CRONO SERV'!X736</f>
        <v>0</v>
      </c>
      <c r="G63" s="287">
        <f>'CRONO SERV'!Y736</f>
        <v>169818.99769619483</v>
      </c>
      <c r="H63" s="287">
        <f>'CRONO SERV'!Z736</f>
        <v>157850.88977088995</v>
      </c>
      <c r="I63" s="287">
        <f>'CRONO SERV'!AA736</f>
        <v>0</v>
      </c>
      <c r="J63" s="287">
        <f>'CRONO SERV'!AB736</f>
        <v>0</v>
      </c>
      <c r="K63" s="287">
        <f>'CRONO SERV'!AC736</f>
        <v>0</v>
      </c>
      <c r="L63" s="287">
        <f>'CRONO SERV'!AD736</f>
        <v>0</v>
      </c>
      <c r="M63" s="287">
        <f>'CRONO SERV'!AE736</f>
        <v>0</v>
      </c>
      <c r="N63" s="287">
        <f t="shared" si="0"/>
        <v>327669.8874670848</v>
      </c>
      <c r="O63" s="277"/>
      <c r="P63" s="277"/>
    </row>
    <row r="64" spans="1:19" s="296" customFormat="1" ht="25" customHeight="1" thickBot="1" x14ac:dyDescent="0.4">
      <c r="A64" s="289"/>
      <c r="B64" s="290"/>
      <c r="C64" s="290"/>
      <c r="D64" s="291" t="s">
        <v>1697</v>
      </c>
      <c r="E64" s="291"/>
      <c r="F64" s="292">
        <f>SUM(F6:F63)</f>
        <v>3469594.6976536047</v>
      </c>
      <c r="G64" s="292">
        <f>SUM(G6:G63)</f>
        <v>7129677.9194112495</v>
      </c>
      <c r="H64" s="292">
        <f t="shared" ref="H64:M64" si="1">SUM(H6:H63)</f>
        <v>7604774.4524379559</v>
      </c>
      <c r="I64" s="292">
        <f t="shared" si="1"/>
        <v>4299492.2833270272</v>
      </c>
      <c r="J64" s="292">
        <f t="shared" si="1"/>
        <v>2224929.3473401563</v>
      </c>
      <c r="K64" s="292">
        <f t="shared" si="1"/>
        <v>935454.47951865382</v>
      </c>
      <c r="L64" s="292">
        <f t="shared" si="1"/>
        <v>296165.43136973429</v>
      </c>
      <c r="M64" s="292">
        <f t="shared" si="1"/>
        <v>241392.08980272501</v>
      </c>
      <c r="N64" s="292">
        <f>SUBTOTAL(9,N6:N63)</f>
        <v>26201480.7008611</v>
      </c>
      <c r="O64" s="295"/>
      <c r="P64" s="295"/>
      <c r="Q64" s="295"/>
      <c r="R64" s="295"/>
      <c r="S64" s="295"/>
    </row>
    <row r="65" spans="1:19" ht="25" customHeight="1" x14ac:dyDescent="0.25">
      <c r="A65" s="284"/>
      <c r="B65" s="285">
        <v>1</v>
      </c>
      <c r="C65" s="285" t="s">
        <v>15</v>
      </c>
      <c r="D65" s="286" t="s">
        <v>1685</v>
      </c>
      <c r="E65" s="308" t="s">
        <v>1853</v>
      </c>
      <c r="F65" s="287">
        <v>350000</v>
      </c>
      <c r="G65" s="287">
        <v>350000</v>
      </c>
      <c r="H65" s="287">
        <v>350000</v>
      </c>
      <c r="I65" s="287">
        <v>350000</v>
      </c>
      <c r="J65" s="287">
        <v>350000</v>
      </c>
      <c r="K65" s="287">
        <v>350000</v>
      </c>
      <c r="L65" s="287">
        <v>350000</v>
      </c>
      <c r="M65" s="287">
        <v>350000</v>
      </c>
      <c r="N65" s="287">
        <f>SUM(F65:M65)</f>
        <v>2800000</v>
      </c>
      <c r="O65" s="277"/>
      <c r="P65" s="277"/>
    </row>
    <row r="66" spans="1:19" ht="25" customHeight="1" x14ac:dyDescent="0.25">
      <c r="A66" s="284"/>
      <c r="B66" s="285">
        <v>2</v>
      </c>
      <c r="C66" s="285" t="s">
        <v>15</v>
      </c>
      <c r="D66" s="286" t="s">
        <v>1686</v>
      </c>
      <c r="E66" s="308" t="s">
        <v>1856</v>
      </c>
      <c r="F66" s="287">
        <v>1198056</v>
      </c>
      <c r="G66" s="287">
        <v>1198056</v>
      </c>
      <c r="H66" s="287">
        <v>1198056</v>
      </c>
      <c r="I66" s="287">
        <v>1198056</v>
      </c>
      <c r="J66" s="287">
        <v>1198056</v>
      </c>
      <c r="K66" s="287">
        <v>1198056</v>
      </c>
      <c r="L66" s="287">
        <v>1198056</v>
      </c>
      <c r="M66" s="287">
        <v>1198056</v>
      </c>
      <c r="N66" s="287">
        <f t="shared" si="0"/>
        <v>9584448</v>
      </c>
      <c r="O66" s="277"/>
      <c r="P66" s="277"/>
    </row>
    <row r="67" spans="1:19" ht="25" customHeight="1" x14ac:dyDescent="0.25">
      <c r="A67" s="284"/>
      <c r="B67" s="285">
        <v>3</v>
      </c>
      <c r="C67" s="285" t="s">
        <v>15</v>
      </c>
      <c r="D67" s="286" t="s">
        <v>1687</v>
      </c>
      <c r="E67" s="308" t="s">
        <v>1857</v>
      </c>
      <c r="F67" s="287">
        <f>'PREV. MENSAL MAIO26'!$AK$3</f>
        <v>2120004.7742427071</v>
      </c>
      <c r="G67" s="287">
        <f>'PREV. MENSAL MAIO26'!$AK$3</f>
        <v>2120004.7742427071</v>
      </c>
      <c r="H67" s="287">
        <f>'PREV. MENSAL MAIO26'!$AK$3</f>
        <v>2120004.7742427071</v>
      </c>
      <c r="I67" s="287">
        <f>'PREV. MENSAL MAIO26'!$AK$3</f>
        <v>2120004.7742427071</v>
      </c>
      <c r="J67" s="287">
        <f>'PREV. MENSAL MAIO26'!$AK$3</f>
        <v>2120004.7742427071</v>
      </c>
      <c r="K67" s="287">
        <f>'PREV. MENSAL MAIO26'!$AK$3</f>
        <v>2120004.7742427071</v>
      </c>
      <c r="L67" s="287">
        <f>'PREV. MENSAL MAIO26'!$AK$3</f>
        <v>2120004.7742427071</v>
      </c>
      <c r="M67" s="287">
        <f>'PREV. MENSAL MAIO26'!$AK$3</f>
        <v>2120004.7742427071</v>
      </c>
      <c r="N67" s="287">
        <f t="shared" si="0"/>
        <v>16960038.193941657</v>
      </c>
      <c r="O67" s="277"/>
      <c r="P67" s="277"/>
    </row>
    <row r="68" spans="1:19" ht="25" customHeight="1" x14ac:dyDescent="0.25">
      <c r="A68" s="284"/>
      <c r="B68" s="285">
        <v>4</v>
      </c>
      <c r="C68" s="285" t="s">
        <v>15</v>
      </c>
      <c r="D68" s="286" t="s">
        <v>1688</v>
      </c>
      <c r="E68" s="308" t="s">
        <v>1858</v>
      </c>
      <c r="F68" s="287">
        <v>43402.170000000006</v>
      </c>
      <c r="G68" s="287">
        <v>43402.170000000006</v>
      </c>
      <c r="H68" s="287">
        <v>43402.170000000006</v>
      </c>
      <c r="I68" s="287">
        <v>43402.170000000006</v>
      </c>
      <c r="J68" s="287">
        <v>43402.170000000006</v>
      </c>
      <c r="K68" s="287">
        <v>43402.170000000006</v>
      </c>
      <c r="L68" s="287">
        <v>43402.170000000006</v>
      </c>
      <c r="M68" s="287">
        <v>43402.170000000006</v>
      </c>
      <c r="N68" s="287">
        <f t="shared" si="0"/>
        <v>347217.36000000004</v>
      </c>
      <c r="O68" s="277"/>
      <c r="P68" s="277"/>
    </row>
    <row r="69" spans="1:19" ht="25" customHeight="1" x14ac:dyDescent="0.25">
      <c r="A69" s="284"/>
      <c r="B69" s="285">
        <v>5</v>
      </c>
      <c r="C69" s="285" t="s">
        <v>15</v>
      </c>
      <c r="D69" s="286" t="s">
        <v>1689</v>
      </c>
      <c r="E69" s="308" t="s">
        <v>1853</v>
      </c>
      <c r="F69" s="287">
        <v>63562.187558435297</v>
      </c>
      <c r="G69" s="287">
        <v>63562.187558435297</v>
      </c>
      <c r="H69" s="287">
        <v>63562.187558435297</v>
      </c>
      <c r="I69" s="287">
        <v>63562.187558435297</v>
      </c>
      <c r="J69" s="287">
        <v>63562.187558435297</v>
      </c>
      <c r="K69" s="287">
        <v>63562.187558435297</v>
      </c>
      <c r="L69" s="287">
        <v>63562.187558435297</v>
      </c>
      <c r="M69" s="287">
        <v>63562.187558435297</v>
      </c>
      <c r="N69" s="287">
        <f t="shared" si="0"/>
        <v>508497.50046748243</v>
      </c>
      <c r="O69" s="277"/>
      <c r="P69" s="277"/>
    </row>
    <row r="70" spans="1:19" ht="25" customHeight="1" thickBot="1" x14ac:dyDescent="0.3">
      <c r="A70" s="284"/>
      <c r="B70" s="285"/>
      <c r="C70" s="285"/>
      <c r="D70" s="286"/>
      <c r="E70" s="308"/>
      <c r="F70" s="287"/>
      <c r="G70" s="287"/>
      <c r="H70" s="287"/>
      <c r="I70" s="287"/>
      <c r="J70" s="287"/>
      <c r="K70" s="287"/>
      <c r="L70" s="287"/>
      <c r="M70" s="287"/>
      <c r="N70" s="287"/>
      <c r="O70" s="277"/>
      <c r="P70" s="277"/>
    </row>
    <row r="71" spans="1:19" s="296" customFormat="1" ht="25" customHeight="1" thickBot="1" x14ac:dyDescent="0.4">
      <c r="A71" s="289"/>
      <c r="B71" s="290"/>
      <c r="C71" s="290"/>
      <c r="D71" s="291" t="s">
        <v>1802</v>
      </c>
      <c r="E71" s="291"/>
      <c r="F71" s="292">
        <f t="shared" ref="F71:M71" si="2">SUM(F65:F70)</f>
        <v>3775025.1318011424</v>
      </c>
      <c r="G71" s="292">
        <f t="shared" si="2"/>
        <v>3775025.1318011424</v>
      </c>
      <c r="H71" s="292">
        <f t="shared" si="2"/>
        <v>3775025.1318011424</v>
      </c>
      <c r="I71" s="292">
        <f t="shared" si="2"/>
        <v>3775025.1318011424</v>
      </c>
      <c r="J71" s="292">
        <f t="shared" si="2"/>
        <v>3775025.1318011424</v>
      </c>
      <c r="K71" s="292">
        <f t="shared" si="2"/>
        <v>3775025.1318011424</v>
      </c>
      <c r="L71" s="292">
        <f t="shared" si="2"/>
        <v>3775025.1318011424</v>
      </c>
      <c r="M71" s="292">
        <f t="shared" si="2"/>
        <v>3775025.1318011424</v>
      </c>
      <c r="N71" s="292">
        <f>SUBTOTAL(9,N8:N69)</f>
        <v>56133421.662447065</v>
      </c>
      <c r="O71" s="295"/>
      <c r="P71" s="295"/>
      <c r="Q71" s="295"/>
      <c r="R71" s="295"/>
      <c r="S71" s="295"/>
    </row>
    <row r="72" spans="1:19" s="296" customFormat="1" ht="25" customHeight="1" x14ac:dyDescent="0.35">
      <c r="A72" s="289"/>
      <c r="B72" s="285">
        <v>1</v>
      </c>
      <c r="C72" s="285" t="s">
        <v>849</v>
      </c>
      <c r="D72" s="286" t="s">
        <v>850</v>
      </c>
      <c r="E72" s="308" t="s">
        <v>1800</v>
      </c>
      <c r="F72" s="287">
        <f>SUMIF('CRONO PROJETOS_TOPO'!$B:$B,'RESUMO CRON FINANC'!$C72,'CRONO PROJETOS_TOPO'!Z:Z)</f>
        <v>0</v>
      </c>
      <c r="G72" s="287">
        <f>SUMIF('CRONO PROJETOS_TOPO'!$B:$B,'RESUMO CRON FINANC'!$C72,'CRONO PROJETOS_TOPO'!AA:AA)</f>
        <v>0</v>
      </c>
      <c r="H72" s="287">
        <f>SUMIF('CRONO PROJETOS_TOPO'!$B:$B,'RESUMO CRON FINANC'!$C72,'CRONO PROJETOS_TOPO'!AB:AB)</f>
        <v>207705.30000000002</v>
      </c>
      <c r="I72" s="287">
        <f>SUMIF('CRONO PROJETOS_TOPO'!$B:$B,'RESUMO CRON FINANC'!$C72,'CRONO PROJETOS_TOPO'!AC:AC)</f>
        <v>0</v>
      </c>
      <c r="J72" s="287">
        <f>SUMIF('CRONO PROJETOS_TOPO'!$B:$B,'RESUMO CRON FINANC'!$C72,'CRONO PROJETOS_TOPO'!AD:AD)</f>
        <v>0</v>
      </c>
      <c r="K72" s="287">
        <f>SUMIF('CRONO PROJETOS_TOPO'!$B:$B,'RESUMO CRON FINANC'!$C72,'CRONO PROJETOS_TOPO'!AE:AE)</f>
        <v>0</v>
      </c>
      <c r="L72" s="287">
        <f>SUMIF('CRONO PROJETOS_TOPO'!$B:$B,'RESUMO CRON FINANC'!$C72,'CRONO PROJETOS_TOPO'!AF:AF)</f>
        <v>0</v>
      </c>
      <c r="M72" s="287">
        <f>SUMIF('CRONO PROJETOS_TOPO'!$B:$B,'RESUMO CRON FINANC'!$C72,'CRONO PROJETOS_TOPO'!AG:AG)</f>
        <v>0</v>
      </c>
      <c r="N72" s="287">
        <f t="shared" ref="N72:N92" si="3">SUM(F72:M72)</f>
        <v>207705.30000000002</v>
      </c>
      <c r="O72" s="295"/>
      <c r="P72" s="295"/>
      <c r="Q72" s="295"/>
      <c r="R72" s="295"/>
      <c r="S72" s="295"/>
    </row>
    <row r="73" spans="1:19" s="296" customFormat="1" ht="25" customHeight="1" x14ac:dyDescent="0.35">
      <c r="A73" s="289"/>
      <c r="B73" s="285">
        <v>2</v>
      </c>
      <c r="C73" s="285" t="s">
        <v>852</v>
      </c>
      <c r="D73" s="286" t="s">
        <v>851</v>
      </c>
      <c r="E73" s="308" t="s">
        <v>1800</v>
      </c>
      <c r="F73" s="287">
        <f>SUMIF('CRONO PROJETOS_TOPO'!$B:$B,'RESUMO CRON FINANC'!$C73,'CRONO PROJETOS_TOPO'!Z:Z)</f>
        <v>22374.000000000004</v>
      </c>
      <c r="G73" s="287">
        <f>SUMIF('CRONO PROJETOS_TOPO'!$B:$B,'RESUMO CRON FINANC'!$C73,'CRONO PROJETOS_TOPO'!AA:AA)</f>
        <v>37290</v>
      </c>
      <c r="H73" s="287">
        <f>SUMIF('CRONO PROJETOS_TOPO'!$B:$B,'RESUMO CRON FINANC'!$C73,'CRONO PROJETOS_TOPO'!AB:AB)</f>
        <v>38781.600000000006</v>
      </c>
      <c r="I73" s="287">
        <f>SUMIF('CRONO PROJETOS_TOPO'!$B:$B,'RESUMO CRON FINANC'!$C73,'CRONO PROJETOS_TOPO'!AC:AC)</f>
        <v>0</v>
      </c>
      <c r="J73" s="287">
        <f>SUMIF('CRONO PROJETOS_TOPO'!$B:$B,'RESUMO CRON FINANC'!$C73,'CRONO PROJETOS_TOPO'!AD:AD)</f>
        <v>0</v>
      </c>
      <c r="K73" s="287">
        <f>SUMIF('CRONO PROJETOS_TOPO'!$B:$B,'RESUMO CRON FINANC'!$C73,'CRONO PROJETOS_TOPO'!AE:AE)</f>
        <v>0</v>
      </c>
      <c r="L73" s="287">
        <f>SUMIF('CRONO PROJETOS_TOPO'!$B:$B,'RESUMO CRON FINANC'!$C73,'CRONO PROJETOS_TOPO'!AF:AF)</f>
        <v>0</v>
      </c>
      <c r="M73" s="287">
        <f>SUMIF('CRONO PROJETOS_TOPO'!$B:$B,'RESUMO CRON FINANC'!$C73,'CRONO PROJETOS_TOPO'!AG:AG)</f>
        <v>0</v>
      </c>
      <c r="N73" s="287">
        <f t="shared" si="3"/>
        <v>98445.6</v>
      </c>
      <c r="O73" s="295"/>
      <c r="P73" s="295"/>
      <c r="Q73" s="295"/>
      <c r="R73" s="295"/>
      <c r="S73" s="295"/>
    </row>
    <row r="74" spans="1:19" s="296" customFormat="1" ht="25" customHeight="1" x14ac:dyDescent="0.35">
      <c r="A74" s="289"/>
      <c r="B74" s="285">
        <v>3</v>
      </c>
      <c r="C74" s="285" t="s">
        <v>854</v>
      </c>
      <c r="D74" s="286" t="s">
        <v>853</v>
      </c>
      <c r="E74" s="308" t="s">
        <v>1800</v>
      </c>
      <c r="F74" s="287">
        <f>SUMIF('CRONO PROJETOS_TOPO'!$B:$B,'RESUMO CRON FINANC'!$C74,'CRONO PROJETOS_TOPO'!Z:Z)</f>
        <v>0</v>
      </c>
      <c r="G74" s="287">
        <f>SUMIF('CRONO PROJETOS_TOPO'!$B:$B,'RESUMO CRON FINANC'!$C74,'CRONO PROJETOS_TOPO'!AA:AA)</f>
        <v>0</v>
      </c>
      <c r="H74" s="287">
        <f>SUMIF('CRONO PROJETOS_TOPO'!$B:$B,'RESUMO CRON FINANC'!$C74,'CRONO PROJETOS_TOPO'!AB:AB)</f>
        <v>56755.38</v>
      </c>
      <c r="I74" s="287">
        <f>SUMIF('CRONO PROJETOS_TOPO'!$B:$B,'RESUMO CRON FINANC'!$C74,'CRONO PROJETOS_TOPO'!AC:AC)</f>
        <v>0</v>
      </c>
      <c r="J74" s="287">
        <f>SUMIF('CRONO PROJETOS_TOPO'!$B:$B,'RESUMO CRON FINANC'!$C74,'CRONO PROJETOS_TOPO'!AD:AD)</f>
        <v>0</v>
      </c>
      <c r="K74" s="287">
        <f>SUMIF('CRONO PROJETOS_TOPO'!$B:$B,'RESUMO CRON FINANC'!$C74,'CRONO PROJETOS_TOPO'!AE:AE)</f>
        <v>0</v>
      </c>
      <c r="L74" s="287">
        <f>SUMIF('CRONO PROJETOS_TOPO'!$B:$B,'RESUMO CRON FINANC'!$C74,'CRONO PROJETOS_TOPO'!AF:AF)</f>
        <v>0</v>
      </c>
      <c r="M74" s="287">
        <f>SUMIF('CRONO PROJETOS_TOPO'!$B:$B,'RESUMO CRON FINANC'!$C74,'CRONO PROJETOS_TOPO'!AG:AG)</f>
        <v>0</v>
      </c>
      <c r="N74" s="287">
        <f t="shared" si="3"/>
        <v>56755.38</v>
      </c>
      <c r="O74" s="295"/>
      <c r="P74" s="295"/>
      <c r="Q74" s="295"/>
      <c r="R74" s="295"/>
      <c r="S74" s="295"/>
    </row>
    <row r="75" spans="1:19" s="296" customFormat="1" ht="25" customHeight="1" x14ac:dyDescent="0.35">
      <c r="A75" s="289"/>
      <c r="B75" s="285">
        <v>4</v>
      </c>
      <c r="C75" s="285" t="s">
        <v>858</v>
      </c>
      <c r="D75" s="286" t="s">
        <v>855</v>
      </c>
      <c r="E75" s="308" t="s">
        <v>1800</v>
      </c>
      <c r="F75" s="287">
        <f>SUMIF('CRONO PROJETOS_TOPO'!$B:$B,'RESUMO CRON FINANC'!$C75,'CRONO PROJETOS_TOPO'!Z:Z)</f>
        <v>0</v>
      </c>
      <c r="G75" s="287">
        <f>SUMIF('CRONO PROJETOS_TOPO'!$B:$B,'RESUMO CRON FINANC'!$C75,'CRONO PROJETOS_TOPO'!AA:AA)</f>
        <v>0</v>
      </c>
      <c r="H75" s="287">
        <f>SUMIF('CRONO PROJETOS_TOPO'!$B:$B,'RESUMO CRON FINANC'!$C75,'CRONO PROJETOS_TOPO'!AB:AB)</f>
        <v>0</v>
      </c>
      <c r="I75" s="287">
        <f>SUMIF('CRONO PROJETOS_TOPO'!$B:$B,'RESUMO CRON FINANC'!$C75,'CRONO PROJETOS_TOPO'!AC:AC)</f>
        <v>208824.00000000003</v>
      </c>
      <c r="J75" s="287">
        <f>SUMIF('CRONO PROJETOS_TOPO'!$B:$B,'RESUMO CRON FINANC'!$C75,'CRONO PROJETOS_TOPO'!AD:AD)</f>
        <v>0</v>
      </c>
      <c r="K75" s="287">
        <f>SUMIF('CRONO PROJETOS_TOPO'!$B:$B,'RESUMO CRON FINANC'!$C75,'CRONO PROJETOS_TOPO'!AE:AE)</f>
        <v>0</v>
      </c>
      <c r="L75" s="287">
        <f>SUMIF('CRONO PROJETOS_TOPO'!$B:$B,'RESUMO CRON FINANC'!$C75,'CRONO PROJETOS_TOPO'!AF:AF)</f>
        <v>0</v>
      </c>
      <c r="M75" s="287">
        <f>SUMIF('CRONO PROJETOS_TOPO'!$B:$B,'RESUMO CRON FINANC'!$C75,'CRONO PROJETOS_TOPO'!AG:AG)</f>
        <v>0</v>
      </c>
      <c r="N75" s="287">
        <f t="shared" si="3"/>
        <v>208824.00000000003</v>
      </c>
      <c r="O75" s="295"/>
      <c r="P75" s="295"/>
      <c r="Q75" s="295"/>
      <c r="R75" s="295"/>
      <c r="S75" s="295"/>
    </row>
    <row r="76" spans="1:19" s="296" customFormat="1" ht="25" customHeight="1" x14ac:dyDescent="0.35">
      <c r="A76" s="289"/>
      <c r="B76" s="285">
        <v>5</v>
      </c>
      <c r="C76" s="285" t="s">
        <v>857</v>
      </c>
      <c r="D76" s="286" t="s">
        <v>856</v>
      </c>
      <c r="E76" s="308" t="s">
        <v>1800</v>
      </c>
      <c r="F76" s="287">
        <f>SUMIF('CRONO PROJETOS_TOPO'!$B:$B,'RESUMO CRON FINANC'!$C76,'CRONO PROJETOS_TOPO'!Z:Z)</f>
        <v>14916.000000000002</v>
      </c>
      <c r="G76" s="287">
        <f>SUMIF('CRONO PROJETOS_TOPO'!$B:$B,'RESUMO CRON FINANC'!$C76,'CRONO PROJETOS_TOPO'!AA:AA)</f>
        <v>34306.800000000003</v>
      </c>
      <c r="H76" s="287">
        <f>SUMIF('CRONO PROJETOS_TOPO'!$B:$B,'RESUMO CRON FINANC'!$C76,'CRONO PROJETOS_TOPO'!AB:AB)</f>
        <v>0</v>
      </c>
      <c r="I76" s="287">
        <f>SUMIF('CRONO PROJETOS_TOPO'!$B:$B,'RESUMO CRON FINANC'!$C76,'CRONO PROJETOS_TOPO'!AC:AC)</f>
        <v>0</v>
      </c>
      <c r="J76" s="287">
        <f>SUMIF('CRONO PROJETOS_TOPO'!$B:$B,'RESUMO CRON FINANC'!$C76,'CRONO PROJETOS_TOPO'!AD:AD)</f>
        <v>0</v>
      </c>
      <c r="K76" s="287">
        <f>SUMIF('CRONO PROJETOS_TOPO'!$B:$B,'RESUMO CRON FINANC'!$C76,'CRONO PROJETOS_TOPO'!AE:AE)</f>
        <v>0</v>
      </c>
      <c r="L76" s="287">
        <f>SUMIF('CRONO PROJETOS_TOPO'!$B:$B,'RESUMO CRON FINANC'!$C76,'CRONO PROJETOS_TOPO'!AF:AF)</f>
        <v>0</v>
      </c>
      <c r="M76" s="287">
        <f>SUMIF('CRONO PROJETOS_TOPO'!$B:$B,'RESUMO CRON FINANC'!$C76,'CRONO PROJETOS_TOPO'!AG:AG)</f>
        <v>0</v>
      </c>
      <c r="N76" s="287">
        <f t="shared" si="3"/>
        <v>49222.8</v>
      </c>
      <c r="O76" s="295"/>
      <c r="P76" s="295"/>
      <c r="Q76" s="295"/>
      <c r="R76" s="295"/>
      <c r="S76" s="295"/>
    </row>
    <row r="77" spans="1:19" s="296" customFormat="1" ht="25" customHeight="1" x14ac:dyDescent="0.35">
      <c r="A77" s="289"/>
      <c r="B77" s="285">
        <v>6</v>
      </c>
      <c r="C77" s="285" t="s">
        <v>860</v>
      </c>
      <c r="D77" s="286" t="s">
        <v>859</v>
      </c>
      <c r="E77" s="308" t="s">
        <v>1800</v>
      </c>
      <c r="F77" s="287">
        <f>SUMIF('CRONO PROJETOS_TOPO'!$B:$B,'RESUMO CRON FINANC'!$C77,'CRONO PROJETOS_TOPO'!Z:Z)</f>
        <v>0</v>
      </c>
      <c r="G77" s="287">
        <f>SUMIF('CRONO PROJETOS_TOPO'!$B:$B,'RESUMO CRON FINANC'!$C77,'CRONO PROJETOS_TOPO'!AA:AA)</f>
        <v>0</v>
      </c>
      <c r="H77" s="287">
        <f>SUMIF('CRONO PROJETOS_TOPO'!$B:$B,'RESUMO CRON FINANC'!$C77,'CRONO PROJETOS_TOPO'!AB:AB)</f>
        <v>0</v>
      </c>
      <c r="I77" s="287">
        <f>SUMIF('CRONO PROJETOS_TOPO'!$B:$B,'RESUMO CRON FINANC'!$C77,'CRONO PROJETOS_TOPO'!AC:AC)</f>
        <v>28340.400000000001</v>
      </c>
      <c r="J77" s="287">
        <f>SUMIF('CRONO PROJETOS_TOPO'!$B:$B,'RESUMO CRON FINANC'!$C77,'CRONO PROJETOS_TOPO'!AD:AD)</f>
        <v>0</v>
      </c>
      <c r="K77" s="287">
        <f>SUMIF('CRONO PROJETOS_TOPO'!$B:$B,'RESUMO CRON FINANC'!$C77,'CRONO PROJETOS_TOPO'!AE:AE)</f>
        <v>0</v>
      </c>
      <c r="L77" s="287">
        <f>SUMIF('CRONO PROJETOS_TOPO'!$B:$B,'RESUMO CRON FINANC'!$C77,'CRONO PROJETOS_TOPO'!AF:AF)</f>
        <v>0</v>
      </c>
      <c r="M77" s="287">
        <f>SUMIF('CRONO PROJETOS_TOPO'!$B:$B,'RESUMO CRON FINANC'!$C77,'CRONO PROJETOS_TOPO'!AG:AG)</f>
        <v>0</v>
      </c>
      <c r="N77" s="287">
        <f t="shared" si="3"/>
        <v>28340.400000000001</v>
      </c>
      <c r="O77" s="295"/>
      <c r="P77" s="295"/>
      <c r="Q77" s="295"/>
      <c r="R77" s="295"/>
      <c r="S77" s="295"/>
    </row>
    <row r="78" spans="1:19" s="296" customFormat="1" ht="25" customHeight="1" x14ac:dyDescent="0.35">
      <c r="A78" s="289"/>
      <c r="B78" s="285">
        <v>7</v>
      </c>
      <c r="C78" s="285" t="s">
        <v>862</v>
      </c>
      <c r="D78" s="286" t="s">
        <v>861</v>
      </c>
      <c r="E78" s="308" t="s">
        <v>1800</v>
      </c>
      <c r="F78" s="287">
        <f>SUMIF('CRONO PROJETOS_TOPO'!$B:$B,'RESUMO CRON FINANC'!$C78,'CRONO PROJETOS_TOPO'!Z:Z)</f>
        <v>0</v>
      </c>
      <c r="G78" s="287">
        <f>SUMIF('CRONO PROJETOS_TOPO'!$B:$B,'RESUMO CRON FINANC'!$C78,'CRONO PROJETOS_TOPO'!AA:AA)</f>
        <v>0</v>
      </c>
      <c r="H78" s="287">
        <f>SUMIF('CRONO PROJETOS_TOPO'!$B:$B,'RESUMO CRON FINANC'!$C78,'CRONO PROJETOS_TOPO'!AB:AB)</f>
        <v>117836.40000000001</v>
      </c>
      <c r="I78" s="287">
        <f>SUMIF('CRONO PROJETOS_TOPO'!$B:$B,'RESUMO CRON FINANC'!$C78,'CRONO PROJETOS_TOPO'!AC:AC)</f>
        <v>0</v>
      </c>
      <c r="J78" s="287">
        <f>SUMIF('CRONO PROJETOS_TOPO'!$B:$B,'RESUMO CRON FINANC'!$C78,'CRONO PROJETOS_TOPO'!AD:AD)</f>
        <v>0</v>
      </c>
      <c r="K78" s="287">
        <f>SUMIF('CRONO PROJETOS_TOPO'!$B:$B,'RESUMO CRON FINANC'!$C78,'CRONO PROJETOS_TOPO'!AE:AE)</f>
        <v>0</v>
      </c>
      <c r="L78" s="287">
        <f>SUMIF('CRONO PROJETOS_TOPO'!$B:$B,'RESUMO CRON FINANC'!$C78,'CRONO PROJETOS_TOPO'!AF:AF)</f>
        <v>0</v>
      </c>
      <c r="M78" s="287">
        <f>SUMIF('CRONO PROJETOS_TOPO'!$B:$B,'RESUMO CRON FINANC'!$C78,'CRONO PROJETOS_TOPO'!AG:AG)</f>
        <v>0</v>
      </c>
      <c r="N78" s="287">
        <f t="shared" si="3"/>
        <v>117836.40000000001</v>
      </c>
      <c r="O78" s="295"/>
      <c r="P78" s="295"/>
      <c r="Q78" s="295"/>
      <c r="R78" s="295"/>
      <c r="S78" s="295"/>
    </row>
    <row r="79" spans="1:19" s="296" customFormat="1" ht="25" customHeight="1" x14ac:dyDescent="0.35">
      <c r="A79" s="289"/>
      <c r="B79" s="285">
        <v>8</v>
      </c>
      <c r="C79" s="285" t="s">
        <v>864</v>
      </c>
      <c r="D79" s="286" t="s">
        <v>863</v>
      </c>
      <c r="E79" s="308" t="s">
        <v>1800</v>
      </c>
      <c r="F79" s="287">
        <f>SUMIF('CRONO PROJETOS_TOPO'!$B:$B,'RESUMO CRON FINANC'!$C79,'CRONO PROJETOS_TOPO'!Z:Z)</f>
        <v>32815.200000000004</v>
      </c>
      <c r="G79" s="287">
        <f>SUMIF('CRONO PROJETOS_TOPO'!$B:$B,'RESUMO CRON FINANC'!$C79,'CRONO PROJETOS_TOPO'!AA:AA)</f>
        <v>0</v>
      </c>
      <c r="H79" s="287">
        <f>SUMIF('CRONO PROJETOS_TOPO'!$B:$B,'RESUMO CRON FINANC'!$C79,'CRONO PROJETOS_TOPO'!AB:AB)</f>
        <v>0</v>
      </c>
      <c r="I79" s="287">
        <f>SUMIF('CRONO PROJETOS_TOPO'!$B:$B,'RESUMO CRON FINANC'!$C79,'CRONO PROJETOS_TOPO'!AC:AC)</f>
        <v>0</v>
      </c>
      <c r="J79" s="287">
        <f>SUMIF('CRONO PROJETOS_TOPO'!$B:$B,'RESUMO CRON FINANC'!$C79,'CRONO PROJETOS_TOPO'!AD:AD)</f>
        <v>0</v>
      </c>
      <c r="K79" s="287">
        <f>SUMIF('CRONO PROJETOS_TOPO'!$B:$B,'RESUMO CRON FINANC'!$C79,'CRONO PROJETOS_TOPO'!AE:AE)</f>
        <v>0</v>
      </c>
      <c r="L79" s="287">
        <f>SUMIF('CRONO PROJETOS_TOPO'!$B:$B,'RESUMO CRON FINANC'!$C79,'CRONO PROJETOS_TOPO'!AF:AF)</f>
        <v>0</v>
      </c>
      <c r="M79" s="287">
        <f>SUMIF('CRONO PROJETOS_TOPO'!$B:$B,'RESUMO CRON FINANC'!$C79,'CRONO PROJETOS_TOPO'!AG:AG)</f>
        <v>0</v>
      </c>
      <c r="N79" s="287">
        <f t="shared" si="3"/>
        <v>32815.200000000004</v>
      </c>
      <c r="O79" s="295"/>
      <c r="P79" s="295"/>
      <c r="Q79" s="295"/>
      <c r="R79" s="295"/>
      <c r="S79" s="295"/>
    </row>
    <row r="80" spans="1:19" s="296" customFormat="1" ht="25" customHeight="1" x14ac:dyDescent="0.35">
      <c r="A80" s="289"/>
      <c r="B80" s="285">
        <v>9</v>
      </c>
      <c r="C80" s="285" t="s">
        <v>865</v>
      </c>
      <c r="D80" s="286" t="s">
        <v>868</v>
      </c>
      <c r="E80" s="308" t="s">
        <v>1800</v>
      </c>
      <c r="F80" s="287">
        <f>SUMIF('CRONO PROJETOS_TOPO'!$B:$B,'RESUMO CRON FINANC'!$C80,'CRONO PROJETOS_TOPO'!Z:Z)</f>
        <v>0</v>
      </c>
      <c r="G80" s="287">
        <f>SUMIF('CRONO PROJETOS_TOPO'!$B:$B,'RESUMO CRON FINANC'!$C80,'CRONO PROJETOS_TOPO'!AA:AA)</f>
        <v>0</v>
      </c>
      <c r="H80" s="287">
        <f>SUMIF('CRONO PROJETOS_TOPO'!$B:$B,'RESUMO CRON FINANC'!$C80,'CRONO PROJETOS_TOPO'!AB:AB)</f>
        <v>0</v>
      </c>
      <c r="I80" s="287">
        <f>SUMIF('CRONO PROJETOS_TOPO'!$B:$B,'RESUMO CRON FINANC'!$C80,'CRONO PROJETOS_TOPO'!AC:AC)</f>
        <v>0</v>
      </c>
      <c r="J80" s="287">
        <f>SUMIF('CRONO PROJETOS_TOPO'!$B:$B,'RESUMO CRON FINANC'!$C80,'CRONO PROJETOS_TOPO'!AD:AD)</f>
        <v>18924.675000000003</v>
      </c>
      <c r="K80" s="287">
        <f>SUMIF('CRONO PROJETOS_TOPO'!$B:$B,'RESUMO CRON FINANC'!$C80,'CRONO PROJETOS_TOPO'!AE:AE)</f>
        <v>0</v>
      </c>
      <c r="L80" s="287">
        <f>SUMIF('CRONO PROJETOS_TOPO'!$B:$B,'RESUMO CRON FINANC'!$C80,'CRONO PROJETOS_TOPO'!AF:AF)</f>
        <v>0</v>
      </c>
      <c r="M80" s="287">
        <f>SUMIF('CRONO PROJETOS_TOPO'!$B:$B,'RESUMO CRON FINANC'!$C80,'CRONO PROJETOS_TOPO'!AG:AG)</f>
        <v>0</v>
      </c>
      <c r="N80" s="287">
        <f t="shared" si="3"/>
        <v>18924.675000000003</v>
      </c>
      <c r="O80" s="295"/>
      <c r="P80" s="295"/>
      <c r="Q80" s="295"/>
      <c r="R80" s="295"/>
      <c r="S80" s="295"/>
    </row>
    <row r="81" spans="1:19" s="296" customFormat="1" ht="25" customHeight="1" x14ac:dyDescent="0.35">
      <c r="A81" s="289"/>
      <c r="B81" s="285">
        <v>10</v>
      </c>
      <c r="C81" s="285" t="s">
        <v>866</v>
      </c>
      <c r="D81" s="286" t="s">
        <v>869</v>
      </c>
      <c r="E81" s="308" t="s">
        <v>1800</v>
      </c>
      <c r="F81" s="287">
        <f>SUMIF('CRONO PROJETOS_TOPO'!$B:$B,'RESUMO CRON FINANC'!$C81,'CRONO PROJETOS_TOPO'!Z:Z)</f>
        <v>0</v>
      </c>
      <c r="G81" s="287">
        <f>SUMIF('CRONO PROJETOS_TOPO'!$B:$B,'RESUMO CRON FINANC'!$C81,'CRONO PROJETOS_TOPO'!AA:AA)</f>
        <v>0</v>
      </c>
      <c r="H81" s="287">
        <f>SUMIF('CRONO PROJETOS_TOPO'!$B:$B,'RESUMO CRON FINANC'!$C81,'CRONO PROJETOS_TOPO'!AB:AB)</f>
        <v>154380.6</v>
      </c>
      <c r="I81" s="287">
        <f>SUMIF('CRONO PROJETOS_TOPO'!$B:$B,'RESUMO CRON FINANC'!$C81,'CRONO PROJETOS_TOPO'!AC:AC)</f>
        <v>0</v>
      </c>
      <c r="J81" s="287">
        <f>SUMIF('CRONO PROJETOS_TOPO'!$B:$B,'RESUMO CRON FINANC'!$C81,'CRONO PROJETOS_TOPO'!AD:AD)</f>
        <v>0</v>
      </c>
      <c r="K81" s="287">
        <f>SUMIF('CRONO PROJETOS_TOPO'!$B:$B,'RESUMO CRON FINANC'!$C81,'CRONO PROJETOS_TOPO'!AE:AE)</f>
        <v>0</v>
      </c>
      <c r="L81" s="287">
        <f>SUMIF('CRONO PROJETOS_TOPO'!$B:$B,'RESUMO CRON FINANC'!$C81,'CRONO PROJETOS_TOPO'!AF:AF)</f>
        <v>0</v>
      </c>
      <c r="M81" s="287">
        <f>SUMIF('CRONO PROJETOS_TOPO'!$B:$B,'RESUMO CRON FINANC'!$C81,'CRONO PROJETOS_TOPO'!AG:AG)</f>
        <v>0</v>
      </c>
      <c r="N81" s="287">
        <f t="shared" si="3"/>
        <v>154380.6</v>
      </c>
      <c r="O81" s="295"/>
      <c r="P81" s="295"/>
      <c r="Q81" s="295"/>
      <c r="R81" s="295"/>
      <c r="S81" s="295"/>
    </row>
    <row r="82" spans="1:19" s="296" customFormat="1" ht="25" customHeight="1" x14ac:dyDescent="0.35">
      <c r="A82" s="289"/>
      <c r="B82" s="285">
        <v>11</v>
      </c>
      <c r="C82" s="285" t="s">
        <v>867</v>
      </c>
      <c r="D82" s="286" t="s">
        <v>846</v>
      </c>
      <c r="E82" s="308" t="s">
        <v>1800</v>
      </c>
      <c r="F82" s="287">
        <f>SUMIF('CRONO PROJETOS_TOPO'!$B:$B,'RESUMO CRON FINANC'!$C82,'CRONO PROJETOS_TOPO'!Z:Z)</f>
        <v>32815.200000000004</v>
      </c>
      <c r="G82" s="287">
        <f>SUMIF('CRONO PROJETOS_TOPO'!$B:$B,'RESUMO CRON FINANC'!$C82,'CRONO PROJETOS_TOPO'!AA:AA)</f>
        <v>0</v>
      </c>
      <c r="H82" s="287">
        <f>SUMIF('CRONO PROJETOS_TOPO'!$B:$B,'RESUMO CRON FINANC'!$C82,'CRONO PROJETOS_TOPO'!AB:AB)</f>
        <v>0</v>
      </c>
      <c r="I82" s="287">
        <f>SUMIF('CRONO PROJETOS_TOPO'!$B:$B,'RESUMO CRON FINANC'!$C82,'CRONO PROJETOS_TOPO'!AC:AC)</f>
        <v>0</v>
      </c>
      <c r="J82" s="287">
        <f>SUMIF('CRONO PROJETOS_TOPO'!$B:$B,'RESUMO CRON FINANC'!$C82,'CRONO PROJETOS_TOPO'!AD:AD)</f>
        <v>0</v>
      </c>
      <c r="K82" s="287">
        <f>SUMIF('CRONO PROJETOS_TOPO'!$B:$B,'RESUMO CRON FINANC'!$C82,'CRONO PROJETOS_TOPO'!AE:AE)</f>
        <v>0</v>
      </c>
      <c r="L82" s="287">
        <f>SUMIF('CRONO PROJETOS_TOPO'!$B:$B,'RESUMO CRON FINANC'!$C82,'CRONO PROJETOS_TOPO'!AF:AF)</f>
        <v>0</v>
      </c>
      <c r="M82" s="287">
        <f>SUMIF('CRONO PROJETOS_TOPO'!$B:$B,'RESUMO CRON FINANC'!$C82,'CRONO PROJETOS_TOPO'!AG:AG)</f>
        <v>0</v>
      </c>
      <c r="N82" s="287">
        <f t="shared" si="3"/>
        <v>32815.200000000004</v>
      </c>
      <c r="O82" s="295"/>
      <c r="P82" s="295"/>
      <c r="Q82" s="295"/>
      <c r="R82" s="295"/>
      <c r="S82" s="295"/>
    </row>
    <row r="83" spans="1:19" s="296" customFormat="1" ht="25" customHeight="1" x14ac:dyDescent="0.35">
      <c r="A83" s="289"/>
      <c r="B83" s="285">
        <v>12</v>
      </c>
      <c r="C83" s="285" t="s">
        <v>844</v>
      </c>
      <c r="D83" s="286" t="s">
        <v>845</v>
      </c>
      <c r="E83" s="308" t="s">
        <v>1800</v>
      </c>
      <c r="F83" s="287">
        <f>SUMIF('CRONO PROJETOS_TOPO'!$B:$B,'RESUMO CRON FINANC'!$C83,'CRONO PROJETOS_TOPO'!Z:Z)</f>
        <v>0</v>
      </c>
      <c r="G83" s="287">
        <f>SUMIF('CRONO PROJETOS_TOPO'!$B:$B,'RESUMO CRON FINANC'!$C83,'CRONO PROJETOS_TOPO'!AA:AA)</f>
        <v>0</v>
      </c>
      <c r="H83" s="287">
        <f>SUMIF('CRONO PROJETOS_TOPO'!$B:$B,'RESUMO CRON FINANC'!$C83,'CRONO PROJETOS_TOPO'!AB:AB)</f>
        <v>0</v>
      </c>
      <c r="I83" s="287">
        <f>SUMIF('CRONO PROJETOS_TOPO'!$B:$B,'RESUMO CRON FINANC'!$C83,'CRONO PROJETOS_TOPO'!AC:AC)</f>
        <v>0</v>
      </c>
      <c r="J83" s="287">
        <f>SUMIF('CRONO PROJETOS_TOPO'!$B:$B,'RESUMO CRON FINANC'!$C83,'CRONO PROJETOS_TOPO'!AD:AD)</f>
        <v>0</v>
      </c>
      <c r="K83" s="287">
        <f>SUMIF('CRONO PROJETOS_TOPO'!$B:$B,'RESUMO CRON FINANC'!$C83,'CRONO PROJETOS_TOPO'!AE:AE)</f>
        <v>18924.675000000003</v>
      </c>
      <c r="L83" s="287">
        <f>SUMIF('CRONO PROJETOS_TOPO'!$B:$B,'RESUMO CRON FINANC'!$C83,'CRONO PROJETOS_TOPO'!AF:AF)</f>
        <v>0</v>
      </c>
      <c r="M83" s="287">
        <f>SUMIF('CRONO PROJETOS_TOPO'!$B:$B,'RESUMO CRON FINANC'!$C83,'CRONO PROJETOS_TOPO'!AG:AG)</f>
        <v>0</v>
      </c>
      <c r="N83" s="287">
        <f t="shared" si="3"/>
        <v>18924.675000000003</v>
      </c>
      <c r="O83" s="295"/>
      <c r="P83" s="295"/>
      <c r="Q83" s="295"/>
      <c r="R83" s="295"/>
      <c r="S83" s="295"/>
    </row>
    <row r="84" spans="1:19" s="296" customFormat="1" ht="25" customHeight="1" x14ac:dyDescent="0.35">
      <c r="A84" s="289"/>
      <c r="B84" s="285">
        <v>13</v>
      </c>
      <c r="C84" s="285" t="s">
        <v>1661</v>
      </c>
      <c r="D84" s="286" t="s">
        <v>1662</v>
      </c>
      <c r="E84" s="308" t="s">
        <v>1800</v>
      </c>
      <c r="F84" s="287">
        <f>SUMIF('CRONO PROJETOS_TOPO'!$B:$B,'RESUMO CRON FINANC'!$C84,'CRONO PROJETOS_TOPO'!Z:Z)</f>
        <v>0</v>
      </c>
      <c r="G84" s="287">
        <f>SUMIF('CRONO PROJETOS_TOPO'!$B:$B,'RESUMO CRON FINANC'!$C84,'CRONO PROJETOS_TOPO'!AA:AA)</f>
        <v>8297.0250000000015</v>
      </c>
      <c r="H84" s="287">
        <f>SUMIF('CRONO PROJETOS_TOPO'!$B:$B,'RESUMO CRON FINANC'!$C84,'CRONO PROJETOS_TOPO'!AB:AB)</f>
        <v>8203.8000000000011</v>
      </c>
      <c r="I84" s="287">
        <f>SUMIF('CRONO PROJETOS_TOPO'!$B:$B,'RESUMO CRON FINANC'!$C84,'CRONO PROJETOS_TOPO'!AC:AC)</f>
        <v>8203.8000000000011</v>
      </c>
      <c r="J84" s="287">
        <f>SUMIF('CRONO PROJETOS_TOPO'!$B:$B,'RESUMO CRON FINANC'!$C84,'CRONO PROJETOS_TOPO'!AD:AD)</f>
        <v>8203.8000000000011</v>
      </c>
      <c r="K84" s="287">
        <f>SUMIF('CRONO PROJETOS_TOPO'!$B:$B,'RESUMO CRON FINANC'!$C84,'CRONO PROJETOS_TOPO'!AE:AE)</f>
        <v>8203.8000000000011</v>
      </c>
      <c r="L84" s="287">
        <f>SUMIF('CRONO PROJETOS_TOPO'!$B:$B,'RESUMO CRON FINANC'!$C84,'CRONO PROJETOS_TOPO'!AF:AF)</f>
        <v>11932.800000000001</v>
      </c>
      <c r="M84" s="287">
        <f>SUMIF('CRONO PROJETOS_TOPO'!$B:$B,'RESUMO CRON FINANC'!$C84,'CRONO PROJETOS_TOPO'!AG:AG)</f>
        <v>0</v>
      </c>
      <c r="N84" s="287">
        <f t="shared" si="3"/>
        <v>53045.025000000016</v>
      </c>
      <c r="O84" s="295"/>
      <c r="P84" s="295"/>
      <c r="Q84" s="295"/>
      <c r="R84" s="295"/>
      <c r="S84" s="295"/>
    </row>
    <row r="85" spans="1:19" s="296" customFormat="1" ht="25" customHeight="1" x14ac:dyDescent="0.35">
      <c r="A85" s="289"/>
      <c r="B85" s="285">
        <v>14</v>
      </c>
      <c r="C85" s="285" t="s">
        <v>1664</v>
      </c>
      <c r="D85" s="286" t="s">
        <v>1663</v>
      </c>
      <c r="E85" s="308" t="s">
        <v>1800</v>
      </c>
      <c r="F85" s="287">
        <f>SUMIF('CRONO PROJETOS_TOPO'!$B:$B,'RESUMO CRON FINANC'!$C85,'CRONO PROJETOS_TOPO'!Z:Z)</f>
        <v>22374.000000000004</v>
      </c>
      <c r="G85" s="287">
        <f>SUMIF('CRONO PROJETOS_TOPO'!$B:$B,'RESUMO CRON FINANC'!$C85,'CRONO PROJETOS_TOPO'!AA:AA)</f>
        <v>60323.015999999989</v>
      </c>
      <c r="H85" s="287">
        <f>SUMIF('CRONO PROJETOS_TOPO'!$B:$B,'RESUMO CRON FINANC'!$C85,'CRONO PROJETOS_TOPO'!AB:AB)</f>
        <v>0</v>
      </c>
      <c r="I85" s="287">
        <f>SUMIF('CRONO PROJETOS_TOPO'!$B:$B,'RESUMO CRON FINANC'!$C85,'CRONO PROJETOS_TOPO'!AC:AC)</f>
        <v>0</v>
      </c>
      <c r="J85" s="287">
        <f>SUMIF('CRONO PROJETOS_TOPO'!$B:$B,'RESUMO CRON FINANC'!$C85,'CRONO PROJETOS_TOPO'!AD:AD)</f>
        <v>0</v>
      </c>
      <c r="K85" s="287">
        <f>SUMIF('CRONO PROJETOS_TOPO'!$B:$B,'RESUMO CRON FINANC'!$C85,'CRONO PROJETOS_TOPO'!AE:AE)</f>
        <v>0</v>
      </c>
      <c r="L85" s="287">
        <f>SUMIF('CRONO PROJETOS_TOPO'!$B:$B,'RESUMO CRON FINANC'!$C85,'CRONO PROJETOS_TOPO'!AF:AF)</f>
        <v>0</v>
      </c>
      <c r="M85" s="287">
        <f>SUMIF('CRONO PROJETOS_TOPO'!$B:$B,'RESUMO CRON FINANC'!$C85,'CRONO PROJETOS_TOPO'!AG:AG)</f>
        <v>0</v>
      </c>
      <c r="N85" s="287">
        <f t="shared" si="3"/>
        <v>82697.015999999989</v>
      </c>
      <c r="O85" s="295"/>
      <c r="P85" s="295"/>
      <c r="Q85" s="295"/>
      <c r="R85" s="295"/>
      <c r="S85" s="295"/>
    </row>
    <row r="86" spans="1:19" s="296" customFormat="1" ht="25" customHeight="1" x14ac:dyDescent="0.35">
      <c r="A86" s="289"/>
      <c r="B86" s="285">
        <v>15</v>
      </c>
      <c r="C86" s="285" t="s">
        <v>1861</v>
      </c>
      <c r="D86" s="286" t="s">
        <v>1860</v>
      </c>
      <c r="E86" s="308"/>
      <c r="F86" s="287">
        <f>SUMIF('CRONO PROJETOS_TOPO'!$B:$B,'RESUMO CRON FINANC'!$C86,'CRONO PROJETOS_TOPO'!Z:Z)</f>
        <v>0</v>
      </c>
      <c r="G86" s="287">
        <f>SUMIF('CRONO PROJETOS_TOPO'!$B:$B,'RESUMO CRON FINANC'!$C86,'CRONO PROJETOS_TOPO'!AA:AA)</f>
        <v>16482.180000000004</v>
      </c>
      <c r="H86" s="287">
        <f>SUMIF('CRONO PROJETOS_TOPO'!$B:$B,'RESUMO CRON FINANC'!$C86,'CRONO PROJETOS_TOPO'!AB:AB)</f>
        <v>0</v>
      </c>
      <c r="I86" s="287">
        <f>SUMIF('CRONO PROJETOS_TOPO'!$B:$B,'RESUMO CRON FINANC'!$C86,'CRONO PROJETOS_TOPO'!AC:AC)</f>
        <v>0</v>
      </c>
      <c r="J86" s="287">
        <f>SUMIF('CRONO PROJETOS_TOPO'!$B:$B,'RESUMO CRON FINANC'!$C86,'CRONO PROJETOS_TOPO'!AD:AD)</f>
        <v>0</v>
      </c>
      <c r="K86" s="287">
        <f>SUMIF('CRONO PROJETOS_TOPO'!$B:$B,'RESUMO CRON FINANC'!$C86,'CRONO PROJETOS_TOPO'!AE:AE)</f>
        <v>0</v>
      </c>
      <c r="L86" s="287">
        <f>SUMIF('CRONO PROJETOS_TOPO'!$B:$B,'RESUMO CRON FINANC'!$C86,'CRONO PROJETOS_TOPO'!AF:AF)</f>
        <v>0</v>
      </c>
      <c r="M86" s="287">
        <f>SUMIF('CRONO PROJETOS_TOPO'!$B:$B,'RESUMO CRON FINANC'!$C86,'CRONO PROJETOS_TOPO'!AG:AG)</f>
        <v>0</v>
      </c>
      <c r="N86" s="287">
        <f t="shared" si="3"/>
        <v>16482.180000000004</v>
      </c>
      <c r="O86" s="295"/>
      <c r="P86" s="295"/>
      <c r="Q86" s="295"/>
      <c r="R86" s="295"/>
      <c r="S86" s="295"/>
    </row>
    <row r="87" spans="1:19" s="296" customFormat="1" ht="25" customHeight="1" x14ac:dyDescent="0.35">
      <c r="A87" s="289"/>
      <c r="B87" s="285">
        <v>16</v>
      </c>
      <c r="C87" s="285" t="s">
        <v>1665</v>
      </c>
      <c r="D87" s="286" t="s">
        <v>1666</v>
      </c>
      <c r="E87" s="308" t="s">
        <v>1801</v>
      </c>
      <c r="F87" s="287">
        <f>SUMIF('CRONO PROJETOS_TOPO'!$B:$B,'RESUMO CRON FINANC'!$C87,'CRONO PROJETOS_TOPO'!Z:Z)</f>
        <v>6102.4325878588234</v>
      </c>
      <c r="G87" s="287">
        <f>SUMIF('CRONO PROJETOS_TOPO'!$B:$B,'RESUMO CRON FINANC'!$C87,'CRONO PROJETOS_TOPO'!AA:AA)</f>
        <v>0</v>
      </c>
      <c r="H87" s="287">
        <f>SUMIF('CRONO PROJETOS_TOPO'!$B:$B,'RESUMO CRON FINANC'!$C87,'CRONO PROJETOS_TOPO'!AB:AB)</f>
        <v>0</v>
      </c>
      <c r="I87" s="287">
        <f>SUMIF('CRONO PROJETOS_TOPO'!$B:$B,'RESUMO CRON FINANC'!$C87,'CRONO PROJETOS_TOPO'!AC:AC)</f>
        <v>0</v>
      </c>
      <c r="J87" s="287">
        <f>SUMIF('CRONO PROJETOS_TOPO'!$B:$B,'RESUMO CRON FINANC'!$C87,'CRONO PROJETOS_TOPO'!AD:AD)</f>
        <v>0</v>
      </c>
      <c r="K87" s="287">
        <f>SUMIF('CRONO PROJETOS_TOPO'!$B:$B,'RESUMO CRON FINANC'!$C87,'CRONO PROJETOS_TOPO'!AE:AE)</f>
        <v>0</v>
      </c>
      <c r="L87" s="287">
        <f>SUMIF('CRONO PROJETOS_TOPO'!$B:$B,'RESUMO CRON FINANC'!$C87,'CRONO PROJETOS_TOPO'!AF:AF)</f>
        <v>0</v>
      </c>
      <c r="M87" s="287">
        <f>SUMIF('CRONO PROJETOS_TOPO'!$B:$B,'RESUMO CRON FINANC'!$C87,'CRONO PROJETOS_TOPO'!AG:AG)</f>
        <v>0</v>
      </c>
      <c r="N87" s="287">
        <f t="shared" si="3"/>
        <v>6102.4325878588234</v>
      </c>
      <c r="O87" s="295"/>
      <c r="P87" s="295"/>
      <c r="Q87" s="295"/>
      <c r="R87" s="295"/>
      <c r="S87" s="295"/>
    </row>
    <row r="88" spans="1:19" s="296" customFormat="1" ht="25" customHeight="1" x14ac:dyDescent="0.35">
      <c r="A88" s="289"/>
      <c r="B88" s="285">
        <v>17</v>
      </c>
      <c r="C88" s="285" t="s">
        <v>1667</v>
      </c>
      <c r="D88" s="286" t="s">
        <v>1668</v>
      </c>
      <c r="E88" s="308" t="s">
        <v>1801</v>
      </c>
      <c r="F88" s="287">
        <f>SUMIF('CRONO PROJETOS_TOPO'!$B:$B,'RESUMO CRON FINANC'!$C88,'CRONO PROJETOS_TOPO'!Z:Z)</f>
        <v>8136.5767838117654</v>
      </c>
      <c r="G88" s="287">
        <f>SUMIF('CRONO PROJETOS_TOPO'!$B:$B,'RESUMO CRON FINANC'!$C88,'CRONO PROJETOS_TOPO'!AA:AA)</f>
        <v>0</v>
      </c>
      <c r="H88" s="287">
        <f>SUMIF('CRONO PROJETOS_TOPO'!$B:$B,'RESUMO CRON FINANC'!$C88,'CRONO PROJETOS_TOPO'!AB:AB)</f>
        <v>0</v>
      </c>
      <c r="I88" s="287">
        <f>SUMIF('CRONO PROJETOS_TOPO'!$B:$B,'RESUMO CRON FINANC'!$C88,'CRONO PROJETOS_TOPO'!AC:AC)</f>
        <v>0</v>
      </c>
      <c r="J88" s="287">
        <f>SUMIF('CRONO PROJETOS_TOPO'!$B:$B,'RESUMO CRON FINANC'!$C88,'CRONO PROJETOS_TOPO'!AD:AD)</f>
        <v>0</v>
      </c>
      <c r="K88" s="287">
        <f>SUMIF('CRONO PROJETOS_TOPO'!$B:$B,'RESUMO CRON FINANC'!$C88,'CRONO PROJETOS_TOPO'!AE:AE)</f>
        <v>0</v>
      </c>
      <c r="L88" s="287">
        <f>SUMIF('CRONO PROJETOS_TOPO'!$B:$B,'RESUMO CRON FINANC'!$C88,'CRONO PROJETOS_TOPO'!AF:AF)</f>
        <v>0</v>
      </c>
      <c r="M88" s="287">
        <f>SUMIF('CRONO PROJETOS_TOPO'!$B:$B,'RESUMO CRON FINANC'!$C88,'CRONO PROJETOS_TOPO'!AG:AG)</f>
        <v>0</v>
      </c>
      <c r="N88" s="287">
        <f t="shared" si="3"/>
        <v>8136.5767838117654</v>
      </c>
      <c r="O88" s="295"/>
      <c r="P88" s="295"/>
      <c r="Q88" s="295"/>
      <c r="R88" s="295"/>
      <c r="S88" s="295"/>
    </row>
    <row r="89" spans="1:19" s="296" customFormat="1" ht="25" customHeight="1" x14ac:dyDescent="0.35">
      <c r="A89" s="289"/>
      <c r="B89" s="285">
        <v>18</v>
      </c>
      <c r="C89" s="285" t="s">
        <v>1669</v>
      </c>
      <c r="D89" s="286" t="s">
        <v>1670</v>
      </c>
      <c r="E89" s="308" t="s">
        <v>1801</v>
      </c>
      <c r="F89" s="287">
        <f>SUMIF('CRONO PROJETOS_TOPO'!$B:$B,'RESUMO CRON FINANC'!$C89,'CRONO PROJETOS_TOPO'!Z:Z)</f>
        <v>6102.4325878588243</v>
      </c>
      <c r="G89" s="287">
        <f>SUMIF('CRONO PROJETOS_TOPO'!$B:$B,'RESUMO CRON FINANC'!$C89,'CRONO PROJETOS_TOPO'!AA:AA)</f>
        <v>0</v>
      </c>
      <c r="H89" s="287">
        <f>SUMIF('CRONO PROJETOS_TOPO'!$B:$B,'RESUMO CRON FINANC'!$C89,'CRONO PROJETOS_TOPO'!AB:AB)</f>
        <v>0</v>
      </c>
      <c r="I89" s="287">
        <f>SUMIF('CRONO PROJETOS_TOPO'!$B:$B,'RESUMO CRON FINANC'!$C89,'CRONO PROJETOS_TOPO'!AC:AC)</f>
        <v>0</v>
      </c>
      <c r="J89" s="287">
        <f>SUMIF('CRONO PROJETOS_TOPO'!$B:$B,'RESUMO CRON FINANC'!$C89,'CRONO PROJETOS_TOPO'!AD:AD)</f>
        <v>0</v>
      </c>
      <c r="K89" s="287">
        <f>SUMIF('CRONO PROJETOS_TOPO'!$B:$B,'RESUMO CRON FINANC'!$C89,'CRONO PROJETOS_TOPO'!AE:AE)</f>
        <v>0</v>
      </c>
      <c r="L89" s="287">
        <f>SUMIF('CRONO PROJETOS_TOPO'!$B:$B,'RESUMO CRON FINANC'!$C89,'CRONO PROJETOS_TOPO'!AF:AF)</f>
        <v>0</v>
      </c>
      <c r="M89" s="287">
        <f>SUMIF('CRONO PROJETOS_TOPO'!$B:$B,'RESUMO CRON FINANC'!$C89,'CRONO PROJETOS_TOPO'!AG:AG)</f>
        <v>0</v>
      </c>
      <c r="N89" s="287">
        <f t="shared" si="3"/>
        <v>6102.4325878588243</v>
      </c>
      <c r="O89" s="295"/>
      <c r="P89" s="295"/>
      <c r="Q89" s="295"/>
      <c r="R89" s="295"/>
      <c r="S89" s="295"/>
    </row>
    <row r="90" spans="1:19" s="296" customFormat="1" ht="25" customHeight="1" x14ac:dyDescent="0.35">
      <c r="A90" s="289"/>
      <c r="B90" s="285">
        <v>19</v>
      </c>
      <c r="C90" s="285" t="s">
        <v>1671</v>
      </c>
      <c r="D90" s="286" t="s">
        <v>1672</v>
      </c>
      <c r="E90" s="308" t="s">
        <v>1801</v>
      </c>
      <c r="F90" s="287">
        <f>SUMIF('CRONO PROJETOS_TOPO'!$B:$B,'RESUMO CRON FINANC'!$C90,'CRONO PROJETOS_TOPO'!Z:Z)</f>
        <v>0</v>
      </c>
      <c r="G90" s="287">
        <f>SUMIF('CRONO PROJETOS_TOPO'!$B:$B,'RESUMO CRON FINANC'!$C90,'CRONO PROJETOS_TOPO'!AA:AA)</f>
        <v>21358.514057505883</v>
      </c>
      <c r="H90" s="287">
        <f>SUMIF('CRONO PROJETOS_TOPO'!$B:$B,'RESUMO CRON FINANC'!$C90,'CRONO PROJETOS_TOPO'!AB:AB)</f>
        <v>0</v>
      </c>
      <c r="I90" s="287">
        <f>SUMIF('CRONO PROJETOS_TOPO'!$B:$B,'RESUMO CRON FINANC'!$C90,'CRONO PROJETOS_TOPO'!AC:AC)</f>
        <v>0</v>
      </c>
      <c r="J90" s="287">
        <f>SUMIF('CRONO PROJETOS_TOPO'!$B:$B,'RESUMO CRON FINANC'!$C90,'CRONO PROJETOS_TOPO'!AD:AD)</f>
        <v>0</v>
      </c>
      <c r="K90" s="287">
        <f>SUMIF('CRONO PROJETOS_TOPO'!$B:$B,'RESUMO CRON FINANC'!$C90,'CRONO PROJETOS_TOPO'!AE:AE)</f>
        <v>0</v>
      </c>
      <c r="L90" s="287">
        <f>SUMIF('CRONO PROJETOS_TOPO'!$B:$B,'RESUMO CRON FINANC'!$C90,'CRONO PROJETOS_TOPO'!AF:AF)</f>
        <v>0</v>
      </c>
      <c r="M90" s="287">
        <f>SUMIF('CRONO PROJETOS_TOPO'!$B:$B,'RESUMO CRON FINANC'!$C90,'CRONO PROJETOS_TOPO'!AG:AG)</f>
        <v>0</v>
      </c>
      <c r="N90" s="287">
        <f t="shared" si="3"/>
        <v>21358.514057505883</v>
      </c>
      <c r="O90" s="295"/>
      <c r="P90" s="295"/>
      <c r="Q90" s="295"/>
      <c r="R90" s="295"/>
      <c r="S90" s="295"/>
    </row>
    <row r="91" spans="1:19" s="296" customFormat="1" ht="25" customHeight="1" x14ac:dyDescent="0.35">
      <c r="A91" s="289"/>
      <c r="B91" s="285">
        <v>20</v>
      </c>
      <c r="C91" s="285" t="s">
        <v>1673</v>
      </c>
      <c r="D91" s="286" t="s">
        <v>1674</v>
      </c>
      <c r="E91" s="308" t="s">
        <v>1801</v>
      </c>
      <c r="F91" s="287">
        <f>SUMIF('CRONO PROJETOS_TOPO'!$B:$B,'RESUMO CRON FINANC'!$C91,'CRONO PROJETOS_TOPO'!Z:Z)</f>
        <v>0</v>
      </c>
      <c r="G91" s="287">
        <f>SUMIF('CRONO PROJETOS_TOPO'!$B:$B,'RESUMO CRON FINANC'!$C91,'CRONO PROJETOS_TOPO'!AA:AA)</f>
        <v>14239.009371670587</v>
      </c>
      <c r="H91" s="287">
        <f>SUMIF('CRONO PROJETOS_TOPO'!$B:$B,'RESUMO CRON FINANC'!$C91,'CRONO PROJETOS_TOPO'!AB:AB)</f>
        <v>0</v>
      </c>
      <c r="I91" s="287">
        <f>SUMIF('CRONO PROJETOS_TOPO'!$B:$B,'RESUMO CRON FINANC'!$C91,'CRONO PROJETOS_TOPO'!AC:AC)</f>
        <v>0</v>
      </c>
      <c r="J91" s="287">
        <f>SUMIF('CRONO PROJETOS_TOPO'!$B:$B,'RESUMO CRON FINANC'!$C91,'CRONO PROJETOS_TOPO'!AD:AD)</f>
        <v>0</v>
      </c>
      <c r="K91" s="287">
        <f>SUMIF('CRONO PROJETOS_TOPO'!$B:$B,'RESUMO CRON FINANC'!$C91,'CRONO PROJETOS_TOPO'!AE:AE)</f>
        <v>0</v>
      </c>
      <c r="L91" s="287">
        <f>SUMIF('CRONO PROJETOS_TOPO'!$B:$B,'RESUMO CRON FINANC'!$C91,'CRONO PROJETOS_TOPO'!AF:AF)</f>
        <v>0</v>
      </c>
      <c r="M91" s="287">
        <f>SUMIF('CRONO PROJETOS_TOPO'!$B:$B,'RESUMO CRON FINANC'!$C91,'CRONO PROJETOS_TOPO'!AG:AG)</f>
        <v>0</v>
      </c>
      <c r="N91" s="287">
        <f t="shared" si="3"/>
        <v>14239.009371670587</v>
      </c>
      <c r="O91" s="295"/>
      <c r="P91" s="295"/>
      <c r="Q91" s="295"/>
      <c r="R91" s="295"/>
      <c r="S91" s="295"/>
    </row>
    <row r="92" spans="1:19" s="296" customFormat="1" ht="25" customHeight="1" x14ac:dyDescent="0.35">
      <c r="A92" s="289"/>
      <c r="B92" s="285">
        <v>21</v>
      </c>
      <c r="C92" s="285" t="s">
        <v>1675</v>
      </c>
      <c r="D92" s="286" t="s">
        <v>1676</v>
      </c>
      <c r="E92" s="308" t="s">
        <v>1801</v>
      </c>
      <c r="F92" s="287">
        <f>SUMIF('CRONO PROJETOS_TOPO'!$B:$B,'RESUMO CRON FINANC'!$C92,'CRONO PROJETOS_TOPO'!Z:Z)</f>
        <v>0</v>
      </c>
      <c r="G92" s="287">
        <f>SUMIF('CRONO PROJETOS_TOPO'!$B:$B,'RESUMO CRON FINANC'!$C92,'CRONO PROJETOS_TOPO'!AA:AA)</f>
        <v>30512.162939294118</v>
      </c>
      <c r="H92" s="287">
        <f>SUMIF('CRONO PROJETOS_TOPO'!$B:$B,'RESUMO CRON FINANC'!$C92,'CRONO PROJETOS_TOPO'!AB:AB)</f>
        <v>0</v>
      </c>
      <c r="I92" s="287">
        <f>SUMIF('CRONO PROJETOS_TOPO'!$B:$B,'RESUMO CRON FINANC'!$C92,'CRONO PROJETOS_TOPO'!AC:AC)</f>
        <v>0</v>
      </c>
      <c r="J92" s="287">
        <f>SUMIF('CRONO PROJETOS_TOPO'!$B:$B,'RESUMO CRON FINANC'!$C92,'CRONO PROJETOS_TOPO'!AD:AD)</f>
        <v>0</v>
      </c>
      <c r="K92" s="287">
        <f>SUMIF('CRONO PROJETOS_TOPO'!$B:$B,'RESUMO CRON FINANC'!$C92,'CRONO PROJETOS_TOPO'!AE:AE)</f>
        <v>0</v>
      </c>
      <c r="L92" s="287">
        <f>SUMIF('CRONO PROJETOS_TOPO'!$B:$B,'RESUMO CRON FINANC'!$C92,'CRONO PROJETOS_TOPO'!AF:AF)</f>
        <v>0</v>
      </c>
      <c r="M92" s="287">
        <f>SUMIF('CRONO PROJETOS_TOPO'!$B:$B,'RESUMO CRON FINANC'!$C92,'CRONO PROJETOS_TOPO'!AG:AG)</f>
        <v>0</v>
      </c>
      <c r="N92" s="287">
        <f t="shared" si="3"/>
        <v>30512.162939294118</v>
      </c>
      <c r="O92" s="295"/>
      <c r="P92" s="295"/>
      <c r="Q92" s="295"/>
      <c r="R92" s="295"/>
      <c r="S92" s="295"/>
    </row>
    <row r="93" spans="1:19" ht="13.5" customHeight="1" thickBot="1" x14ac:dyDescent="0.3">
      <c r="A93" s="284"/>
      <c r="B93" s="285"/>
      <c r="C93" s="285"/>
      <c r="D93" s="297"/>
      <c r="E93" s="308"/>
      <c r="F93" s="287"/>
      <c r="G93" s="287"/>
      <c r="H93" s="287"/>
      <c r="I93" s="287"/>
      <c r="J93" s="287"/>
      <c r="K93" s="287"/>
      <c r="L93" s="287"/>
      <c r="M93" s="287"/>
      <c r="N93" s="287"/>
    </row>
    <row r="94" spans="1:19" s="296" customFormat="1" ht="25" customHeight="1" thickBot="1" x14ac:dyDescent="0.4">
      <c r="A94" s="289"/>
      <c r="B94" s="290"/>
      <c r="C94" s="290"/>
      <c r="D94" s="291" t="s">
        <v>1803</v>
      </c>
      <c r="E94" s="291"/>
      <c r="F94" s="292">
        <f>SUM(F72:F93)</f>
        <v>145635.84195952941</v>
      </c>
      <c r="G94" s="292">
        <f t="shared" ref="G94:M94" si="4">SUM(G72:G93)</f>
        <v>222808.70736847058</v>
      </c>
      <c r="H94" s="292">
        <f t="shared" si="4"/>
        <v>583663.08000000007</v>
      </c>
      <c r="I94" s="292">
        <f t="shared" si="4"/>
        <v>245368.2</v>
      </c>
      <c r="J94" s="292">
        <f t="shared" si="4"/>
        <v>27128.475000000006</v>
      </c>
      <c r="K94" s="292">
        <f t="shared" si="4"/>
        <v>27128.475000000006</v>
      </c>
      <c r="L94" s="292">
        <f t="shared" si="4"/>
        <v>11932.800000000001</v>
      </c>
      <c r="M94" s="292">
        <f t="shared" si="4"/>
        <v>0</v>
      </c>
      <c r="N94" s="292">
        <f>SUBTOTAL(9,N72:N92)</f>
        <v>1263665.5793279998</v>
      </c>
      <c r="O94" s="295"/>
      <c r="P94" s="295"/>
      <c r="Q94" s="295"/>
      <c r="R94" s="295"/>
      <c r="S94" s="295"/>
    </row>
    <row r="95" spans="1:19" ht="13.5" customHeight="1" thickBot="1" x14ac:dyDescent="0.3">
      <c r="A95" s="284"/>
      <c r="B95" s="285"/>
      <c r="C95" s="285"/>
      <c r="D95" s="297"/>
      <c r="E95" s="308"/>
      <c r="F95" s="287"/>
      <c r="G95" s="287"/>
      <c r="H95" s="287"/>
      <c r="I95" s="287"/>
      <c r="J95" s="287"/>
      <c r="K95" s="287"/>
      <c r="L95" s="287"/>
      <c r="M95" s="287"/>
      <c r="N95" s="287"/>
    </row>
    <row r="96" spans="1:19" s="296" customFormat="1" ht="25" customHeight="1" thickBot="1" x14ac:dyDescent="0.4">
      <c r="A96" s="289"/>
      <c r="B96" s="298"/>
      <c r="C96" s="298"/>
      <c r="D96" s="299" t="s">
        <v>1804</v>
      </c>
      <c r="E96" s="299"/>
      <c r="F96" s="300">
        <f>SUM(F71,F64,F94)</f>
        <v>7390255.6714142766</v>
      </c>
      <c r="G96" s="300">
        <f t="shared" ref="G96:M96" si="5">SUM(G71,G64,G94)</f>
        <v>11127511.758580863</v>
      </c>
      <c r="H96" s="300">
        <f t="shared" si="5"/>
        <v>11963462.664239099</v>
      </c>
      <c r="I96" s="300">
        <f t="shared" si="5"/>
        <v>8319885.6151281698</v>
      </c>
      <c r="J96" s="300">
        <f t="shared" si="5"/>
        <v>6027082.9541412983</v>
      </c>
      <c r="K96" s="300">
        <f t="shared" si="5"/>
        <v>4737608.0863197958</v>
      </c>
      <c r="L96" s="300">
        <f t="shared" si="5"/>
        <v>4083123.3631708766</v>
      </c>
      <c r="M96" s="300">
        <f t="shared" si="5"/>
        <v>4016417.2216038676</v>
      </c>
      <c r="N96" s="300">
        <f>SUM(N71,N64,N94)</f>
        <v>83598567.942636162</v>
      </c>
      <c r="O96" s="293"/>
      <c r="P96" s="294"/>
      <c r="Q96" s="295"/>
      <c r="R96" s="295"/>
      <c r="S96" s="295"/>
    </row>
    <row r="97" spans="1:19" ht="25" customHeight="1" x14ac:dyDescent="0.25">
      <c r="A97" s="274"/>
      <c r="B97" s="278"/>
      <c r="C97" s="278"/>
      <c r="D97" s="274"/>
      <c r="E97" s="275"/>
      <c r="F97" s="301"/>
      <c r="G97" s="301"/>
      <c r="H97" s="301"/>
      <c r="I97" s="301"/>
      <c r="J97" s="301"/>
      <c r="K97" s="301"/>
      <c r="L97" s="301"/>
      <c r="M97" s="301"/>
      <c r="N97" s="301"/>
    </row>
    <row r="98" spans="1:19" ht="12.75" customHeight="1" thickBot="1" x14ac:dyDescent="0.3">
      <c r="A98" s="274"/>
      <c r="B98" s="275"/>
      <c r="C98" s="275"/>
      <c r="D98" s="274"/>
      <c r="E98" s="275"/>
      <c r="F98" s="274"/>
      <c r="G98" s="274"/>
      <c r="H98" s="274"/>
      <c r="I98" s="274"/>
      <c r="J98" s="274"/>
      <c r="K98" s="274"/>
      <c r="L98" s="274"/>
      <c r="M98" s="274"/>
      <c r="N98" s="274"/>
    </row>
    <row r="99" spans="1:19" s="276" customFormat="1" ht="20" customHeight="1" x14ac:dyDescent="0.25">
      <c r="A99" s="281"/>
      <c r="B99" s="302"/>
      <c r="C99" s="302"/>
      <c r="D99" s="388" t="s">
        <v>1930</v>
      </c>
      <c r="E99" s="390"/>
      <c r="F99" s="393">
        <f>'CRONO BENS'!Y6</f>
        <v>566418.96097937808</v>
      </c>
      <c r="G99" s="277"/>
      <c r="H99" s="277"/>
      <c r="I99" s="277"/>
      <c r="J99" s="277"/>
      <c r="K99" s="277"/>
      <c r="L99" s="277"/>
      <c r="M99" s="277"/>
      <c r="N99" s="277"/>
      <c r="Q99" s="277"/>
      <c r="R99" s="277"/>
      <c r="S99" s="277"/>
    </row>
    <row r="100" spans="1:19" s="276" customFormat="1" ht="20" customHeight="1" thickBot="1" x14ac:dyDescent="0.3">
      <c r="A100" s="281"/>
      <c r="B100" s="302"/>
      <c r="C100" s="302"/>
      <c r="D100" s="389" t="s">
        <v>1931</v>
      </c>
      <c r="E100" s="391"/>
      <c r="F100" s="392">
        <f>F96+F99</f>
        <v>7956674.6323936544</v>
      </c>
      <c r="G100" s="277"/>
      <c r="H100" s="277"/>
      <c r="I100" s="277"/>
      <c r="J100" s="277"/>
      <c r="K100" s="277"/>
      <c r="L100" s="277"/>
      <c r="M100" s="277"/>
      <c r="N100" s="277"/>
      <c r="Q100" s="277"/>
      <c r="R100" s="277"/>
      <c r="S100" s="277"/>
    </row>
    <row r="101" spans="1:19" s="276" customFormat="1" ht="20" customHeight="1" x14ac:dyDescent="0.25">
      <c r="A101" s="281"/>
      <c r="B101" s="302"/>
      <c r="C101" s="302"/>
      <c r="D101" s="281"/>
      <c r="E101" s="302"/>
      <c r="F101" s="394"/>
      <c r="G101" s="277"/>
      <c r="H101" s="277"/>
      <c r="I101" s="277"/>
      <c r="J101" s="277"/>
      <c r="K101" s="277"/>
      <c r="L101" s="277"/>
      <c r="M101" s="277"/>
      <c r="N101" s="277"/>
      <c r="Q101" s="277"/>
      <c r="R101" s="277"/>
      <c r="S101" s="277"/>
    </row>
    <row r="102" spans="1:19" s="276" customFormat="1" ht="20" customHeight="1" x14ac:dyDescent="0.25">
      <c r="A102" s="281"/>
      <c r="B102" s="302"/>
      <c r="C102" s="302"/>
      <c r="D102" s="281"/>
      <c r="E102" s="302"/>
      <c r="F102" s="303"/>
      <c r="G102" s="303"/>
      <c r="H102" s="303"/>
      <c r="I102" s="303"/>
      <c r="J102" s="303"/>
      <c r="K102" s="303"/>
      <c r="L102" s="303"/>
      <c r="M102" s="303"/>
      <c r="N102" s="304"/>
      <c r="Q102" s="277"/>
      <c r="R102" s="277"/>
      <c r="S102" s="277"/>
    </row>
    <row r="103" spans="1:19" s="276" customFormat="1" ht="20" customHeight="1" x14ac:dyDescent="0.25">
      <c r="A103" s="281"/>
      <c r="B103" s="302"/>
      <c r="C103" s="302"/>
      <c r="D103" s="281"/>
      <c r="E103" s="302"/>
      <c r="F103" s="281"/>
      <c r="G103" s="281"/>
      <c r="H103" s="281"/>
      <c r="I103" s="281"/>
      <c r="J103" s="281"/>
      <c r="K103" s="281"/>
      <c r="L103" s="281"/>
      <c r="M103" s="281"/>
      <c r="N103" s="305"/>
      <c r="Q103" s="277"/>
      <c r="R103" s="277"/>
      <c r="S103" s="277"/>
    </row>
    <row r="105" spans="1:19" s="276" customFormat="1" ht="13.4" customHeight="1" x14ac:dyDescent="0.25">
      <c r="A105" s="281"/>
      <c r="B105" s="302"/>
      <c r="C105" s="302"/>
      <c r="D105" s="281"/>
      <c r="E105" s="302"/>
      <c r="F105" s="281"/>
      <c r="G105" s="281"/>
      <c r="H105" s="281"/>
      <c r="I105" s="281"/>
      <c r="J105" s="281"/>
      <c r="K105" s="281"/>
      <c r="L105" s="281"/>
      <c r="M105" s="281"/>
      <c r="N105" s="281"/>
      <c r="Q105" s="277"/>
      <c r="R105" s="277"/>
      <c r="S105" s="277"/>
    </row>
    <row r="113" spans="2:5" s="281" customFormat="1" ht="13.4" customHeight="1" x14ac:dyDescent="0.35">
      <c r="B113" s="302"/>
      <c r="C113" s="302"/>
      <c r="E113" s="302"/>
    </row>
    <row r="115" spans="2:5" s="281" customFormat="1" ht="13.4" customHeight="1" x14ac:dyDescent="0.35">
      <c r="B115" s="302"/>
      <c r="C115" s="302"/>
      <c r="E115" s="302"/>
    </row>
  </sheetData>
  <autoFilter ref="A5:S69" xr:uid="{66B0F68F-356A-450F-B6D4-03237D59DDE0}"/>
  <mergeCells count="10">
    <mergeCell ref="K4:K5"/>
    <mergeCell ref="N4:N5"/>
    <mergeCell ref="L4:L5"/>
    <mergeCell ref="M4:M5"/>
    <mergeCell ref="B4:D4"/>
    <mergeCell ref="F4:F5"/>
    <mergeCell ref="G4:G5"/>
    <mergeCell ref="H4:H5"/>
    <mergeCell ref="I4:I5"/>
    <mergeCell ref="J4:J5"/>
  </mergeCells>
  <phoneticPr fontId="5" type="noConversion"/>
  <conditionalFormatting sqref="F2:N2">
    <cfRule type="expression" dxfId="372" priority="5">
      <formula>F$2="pico"</formula>
    </cfRule>
  </conditionalFormatting>
  <conditionalFormatting sqref="F6:N63 F65:N70 F95:N95">
    <cfRule type="cellIs" dxfId="371" priority="4" operator="between">
      <formula>1</formula>
      <formula>80000000</formula>
    </cfRule>
  </conditionalFormatting>
  <conditionalFormatting sqref="F72:N93">
    <cfRule type="cellIs" dxfId="370" priority="1" operator="between">
      <formula>1</formula>
      <formula>80000000</formula>
    </cfRule>
  </conditionalFormatting>
  <pageMargins left="0.19685039370078741" right="0.19685039370078741" top="0.19685039370078741" bottom="0.19685039370078741" header="0.59055118110236227" footer="0.11811023622047245"/>
  <pageSetup paperSize="8" scale="60" fitToHeight="2" orientation="landscape" r:id="rId1"/>
  <headerFooter alignWithMargins="0">
    <oddHeader>&amp;R&amp;P/&amp;N</oddHeader>
    <oddFooter>&amp;L_x000D_&amp;1#&amp;"Trebuchet MS"&amp;9&amp;K737373 PÚBLICA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B0A0-8B7C-453B-BE83-78B992DF2C49}">
  <sheetPr>
    <tabColor theme="3" tint="0.749992370372631"/>
    <outlinePr summaryBelow="0"/>
    <pageSetUpPr fitToPage="1"/>
  </sheetPr>
  <dimension ref="A1:AI743"/>
  <sheetViews>
    <sheetView showGridLines="0" tabSelected="1" zoomScale="85" zoomScaleNormal="85" zoomScaleSheetLayoutView="68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E71" sqref="E71"/>
    </sheetView>
  </sheetViews>
  <sheetFormatPr defaultColWidth="9.1796875" defaultRowHeight="14.5" outlineLevelRow="1" x14ac:dyDescent="0.25"/>
  <cols>
    <col min="1" max="1" width="0.7265625" style="3" customWidth="1"/>
    <col min="2" max="2" width="15.90625" style="3" customWidth="1"/>
    <col min="3" max="3" width="55.1796875" style="3" customWidth="1"/>
    <col min="4" max="4" width="11.6328125" style="18" customWidth="1"/>
    <col min="5" max="5" width="54.81640625" style="170" customWidth="1"/>
    <col min="6" max="6" width="9.08984375" style="19" customWidth="1"/>
    <col min="7" max="7" width="11.81640625" style="19" customWidth="1"/>
    <col min="8" max="8" width="14.90625" style="20" customWidth="1"/>
    <col min="9" max="9" width="17.54296875" style="21" customWidth="1"/>
    <col min="10" max="10" width="1.26953125" style="9" customWidth="1"/>
    <col min="11" max="11" width="11" style="10" customWidth="1"/>
    <col min="12" max="12" width="11.6328125" style="10" customWidth="1"/>
    <col min="13" max="20" width="10.6328125" style="10" customWidth="1"/>
    <col min="21" max="21" width="1.26953125" style="9" customWidth="1"/>
    <col min="22" max="23" width="19.1796875" style="10" customWidth="1"/>
    <col min="24" max="25" width="18" style="10" customWidth="1"/>
    <col min="26" max="26" width="19.1796875" style="10" customWidth="1"/>
    <col min="27" max="28" width="18" style="10" customWidth="1"/>
    <col min="29" max="29" width="16.1796875" style="10" customWidth="1"/>
    <col min="30" max="30" width="16.7265625" style="10" customWidth="1"/>
    <col min="31" max="31" width="17.08984375" style="10" customWidth="1"/>
    <col min="32" max="32" width="19.54296875" style="10" customWidth="1"/>
    <col min="33" max="33" width="4.08984375" style="9" customWidth="1"/>
    <col min="34" max="34" width="16.1796875" style="10" customWidth="1"/>
    <col min="35" max="35" width="15.6328125" style="10" customWidth="1"/>
    <col min="36" max="16384" width="9.1796875" style="1"/>
  </cols>
  <sheetData>
    <row r="1" spans="1:35" ht="6" customHeight="1" x14ac:dyDescent="0.25">
      <c r="C1" s="4"/>
      <c r="D1" s="4"/>
      <c r="E1" s="168"/>
      <c r="F1" s="5"/>
      <c r="G1" s="6"/>
      <c r="H1" s="7"/>
      <c r="I1" s="8"/>
    </row>
    <row r="2" spans="1:35" ht="25.5" customHeight="1" x14ac:dyDescent="0.25">
      <c r="B2" s="64"/>
      <c r="C2" s="65"/>
      <c r="D2" s="65"/>
      <c r="E2" s="169"/>
      <c r="F2" s="65"/>
      <c r="G2" s="65"/>
      <c r="H2" s="65"/>
      <c r="I2" s="66"/>
      <c r="K2" s="400" t="s">
        <v>581</v>
      </c>
      <c r="L2" s="401"/>
      <c r="M2" s="396"/>
      <c r="N2" s="396"/>
      <c r="O2" s="396"/>
      <c r="P2" s="396"/>
      <c r="Q2" s="396"/>
      <c r="R2" s="396"/>
      <c r="S2" s="396"/>
      <c r="T2" s="397"/>
      <c r="V2" s="395" t="s">
        <v>582</v>
      </c>
      <c r="W2" s="396"/>
      <c r="X2" s="396"/>
      <c r="Y2" s="396"/>
      <c r="Z2" s="396"/>
      <c r="AA2" s="396"/>
      <c r="AB2" s="396"/>
      <c r="AC2" s="396"/>
      <c r="AD2" s="396"/>
      <c r="AE2" s="396"/>
      <c r="AF2" s="397"/>
      <c r="AH2" s="3"/>
      <c r="AI2" s="3"/>
    </row>
    <row r="3" spans="1:35" ht="21.65" customHeight="1" x14ac:dyDescent="0.25">
      <c r="B3" s="62"/>
      <c r="C3" s="63"/>
      <c r="D3" s="63"/>
      <c r="E3" s="63"/>
      <c r="F3" s="63"/>
      <c r="G3" s="408"/>
      <c r="H3" s="408"/>
      <c r="I3" s="409"/>
      <c r="K3" s="406" t="s">
        <v>544</v>
      </c>
      <c r="L3" s="406" t="s">
        <v>545</v>
      </c>
      <c r="M3" s="406">
        <v>46143</v>
      </c>
      <c r="N3" s="406">
        <v>46174</v>
      </c>
      <c r="O3" s="406">
        <v>46204</v>
      </c>
      <c r="P3" s="406">
        <v>46235</v>
      </c>
      <c r="Q3" s="406">
        <v>46266</v>
      </c>
      <c r="R3" s="406">
        <v>46296</v>
      </c>
      <c r="S3" s="406">
        <v>46327</v>
      </c>
      <c r="T3" s="406">
        <v>46357</v>
      </c>
      <c r="V3" s="406" t="s">
        <v>583</v>
      </c>
      <c r="W3" s="406" t="s">
        <v>545</v>
      </c>
      <c r="X3" s="406">
        <v>46143</v>
      </c>
      <c r="Y3" s="406">
        <v>46174</v>
      </c>
      <c r="Z3" s="406">
        <v>46204</v>
      </c>
      <c r="AA3" s="406">
        <v>46235</v>
      </c>
      <c r="AB3" s="406">
        <v>46266</v>
      </c>
      <c r="AC3" s="406">
        <v>46296</v>
      </c>
      <c r="AD3" s="406">
        <v>46327</v>
      </c>
      <c r="AE3" s="410">
        <v>46357</v>
      </c>
      <c r="AF3" s="412" t="s">
        <v>1677</v>
      </c>
      <c r="AH3" s="406" t="s">
        <v>584</v>
      </c>
      <c r="AI3" s="406" t="s">
        <v>585</v>
      </c>
    </row>
    <row r="4" spans="1:35" ht="23.5" customHeight="1" x14ac:dyDescent="0.25">
      <c r="A4" s="11"/>
      <c r="B4" s="414" t="s">
        <v>0</v>
      </c>
      <c r="C4" s="398" t="s">
        <v>592</v>
      </c>
      <c r="D4" s="398" t="s">
        <v>14</v>
      </c>
      <c r="E4" s="398" t="s">
        <v>593</v>
      </c>
      <c r="F4" s="398" t="s">
        <v>17</v>
      </c>
      <c r="G4" s="398" t="s">
        <v>18</v>
      </c>
      <c r="H4" s="402" t="s">
        <v>19</v>
      </c>
      <c r="I4" s="404" t="s">
        <v>20</v>
      </c>
      <c r="J4" s="12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12"/>
      <c r="V4" s="407"/>
      <c r="W4" s="407"/>
      <c r="X4" s="407"/>
      <c r="Y4" s="407"/>
      <c r="Z4" s="407"/>
      <c r="AA4" s="407"/>
      <c r="AB4" s="407"/>
      <c r="AC4" s="407"/>
      <c r="AD4" s="407"/>
      <c r="AE4" s="411"/>
      <c r="AF4" s="413"/>
      <c r="AG4" s="12"/>
      <c r="AH4" s="407"/>
      <c r="AI4" s="407"/>
    </row>
    <row r="5" spans="1:35" ht="23.5" customHeight="1" x14ac:dyDescent="0.25">
      <c r="A5" s="11"/>
      <c r="B5" s="415"/>
      <c r="C5" s="399"/>
      <c r="D5" s="399"/>
      <c r="E5" s="399"/>
      <c r="F5" s="399"/>
      <c r="G5" s="399"/>
      <c r="H5" s="403"/>
      <c r="I5" s="405"/>
      <c r="J5" s="12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12"/>
      <c r="V5" s="407"/>
      <c r="W5" s="407"/>
      <c r="X5" s="407"/>
      <c r="Y5" s="407"/>
      <c r="Z5" s="407"/>
      <c r="AA5" s="407"/>
      <c r="AB5" s="407"/>
      <c r="AC5" s="407"/>
      <c r="AD5" s="407"/>
      <c r="AE5" s="411"/>
      <c r="AF5" s="413"/>
      <c r="AG5" s="12"/>
      <c r="AH5" s="407"/>
      <c r="AI5" s="407"/>
    </row>
    <row r="6" spans="1:35" ht="23.5" customHeight="1" x14ac:dyDescent="0.25">
      <c r="A6" s="11"/>
      <c r="B6" s="255"/>
      <c r="C6" s="256"/>
      <c r="D6" s="256"/>
      <c r="E6" s="256"/>
      <c r="F6" s="256"/>
      <c r="G6" s="256"/>
      <c r="H6" s="257"/>
      <c r="I6" s="258"/>
      <c r="J6" s="12"/>
      <c r="K6" s="259"/>
      <c r="L6" s="260"/>
      <c r="M6" s="260"/>
      <c r="N6" s="260"/>
      <c r="O6" s="260"/>
      <c r="P6" s="260"/>
      <c r="Q6" s="260"/>
      <c r="R6" s="260"/>
      <c r="S6" s="260"/>
      <c r="T6" s="261"/>
      <c r="U6" s="12"/>
      <c r="V6" s="273">
        <f t="shared" ref="V6:AF6" si="0">SUM(V7,V12,V24,V31,V37,V39,V43,V47,V71,V89,V121,V136,V138,V156,V162,V171,V181,V190,V208,V238,V247,V250,V264,V273,V288,V292,V316,V340,V363,V386,V407,V429,V451,V459,V463,V468,V473,V477,V495,V498,V503,V534,V539,V549,V564,V577,V580,V583,V621,V633,V636,V647,V663,V679,V718,V724,V730,V736)</f>
        <v>13013392.837189043</v>
      </c>
      <c r="W6" s="273">
        <f t="shared" si="0"/>
        <v>28192829.449320421</v>
      </c>
      <c r="X6" s="273">
        <f t="shared" si="0"/>
        <v>3469594.6976536047</v>
      </c>
      <c r="Y6" s="273">
        <f t="shared" si="0"/>
        <v>7129677.9194112495</v>
      </c>
      <c r="Z6" s="273">
        <f t="shared" si="0"/>
        <v>7604774.4524379559</v>
      </c>
      <c r="AA6" s="273">
        <f t="shared" si="0"/>
        <v>4299492.2833270272</v>
      </c>
      <c r="AB6" s="273">
        <f t="shared" si="0"/>
        <v>2224929.3473401563</v>
      </c>
      <c r="AC6" s="273">
        <f t="shared" si="0"/>
        <v>935454.47951865382</v>
      </c>
      <c r="AD6" s="273">
        <f t="shared" si="0"/>
        <v>296165.43136973429</v>
      </c>
      <c r="AE6" s="273">
        <f t="shared" si="0"/>
        <v>241392.08980272501</v>
      </c>
      <c r="AF6" s="273">
        <f t="shared" si="0"/>
        <v>26201480.700861104</v>
      </c>
      <c r="AG6" s="12"/>
      <c r="AH6" s="259"/>
      <c r="AI6" s="261"/>
    </row>
    <row r="7" spans="1:35" ht="23.5" customHeight="1" collapsed="1" x14ac:dyDescent="0.25">
      <c r="A7" s="11"/>
      <c r="B7" s="183" t="s">
        <v>1162</v>
      </c>
      <c r="C7" s="184" t="s">
        <v>1166</v>
      </c>
      <c r="D7" s="185"/>
      <c r="E7" s="80"/>
      <c r="F7" s="60"/>
      <c r="G7" s="60"/>
      <c r="H7" s="59"/>
      <c r="I7" s="81">
        <f>SUM(I8:I11)</f>
        <v>173199.52630575723</v>
      </c>
      <c r="J7" s="12"/>
      <c r="K7" s="83"/>
      <c r="L7" s="84"/>
      <c r="M7" s="84"/>
      <c r="N7" s="84"/>
      <c r="O7" s="84"/>
      <c r="P7" s="84"/>
      <c r="Q7" s="84"/>
      <c r="R7" s="84"/>
      <c r="S7" s="84"/>
      <c r="T7" s="85"/>
      <c r="U7" s="12"/>
      <c r="V7" s="86">
        <f>SUM(V8:V11)</f>
        <v>38762.623510436075</v>
      </c>
      <c r="W7" s="86">
        <f>SUM(W8:W11)</f>
        <v>134436.90279532113</v>
      </c>
      <c r="X7" s="86">
        <f t="shared" ref="X7:AE7" si="1">SUM(X8:X11)</f>
        <v>8448.951119947229</v>
      </c>
      <c r="Y7" s="86">
        <f t="shared" si="1"/>
        <v>22525.79404742824</v>
      </c>
      <c r="Z7" s="86">
        <f t="shared" si="1"/>
        <v>22525.79404742824</v>
      </c>
      <c r="AA7" s="86">
        <f t="shared" si="1"/>
        <v>27860.850532345456</v>
      </c>
      <c r="AB7" s="86">
        <f t="shared" si="1"/>
        <v>26675.282424586076</v>
      </c>
      <c r="AC7" s="86">
        <f t="shared" si="1"/>
        <v>26400.230623585907</v>
      </c>
      <c r="AD7" s="86">
        <f t="shared" si="1"/>
        <v>0</v>
      </c>
      <c r="AE7" s="86">
        <f t="shared" si="1"/>
        <v>0</v>
      </c>
      <c r="AF7" s="86">
        <f>SUM(AF8:AF11)</f>
        <v>134436.90279532113</v>
      </c>
      <c r="AG7" s="12"/>
      <c r="AH7" s="83"/>
      <c r="AI7" s="85"/>
    </row>
    <row r="8" spans="1:35" ht="22" hidden="1" customHeight="1" outlineLevel="1" x14ac:dyDescent="0.25">
      <c r="B8" s="186" t="s">
        <v>1162</v>
      </c>
      <c r="C8" s="187" t="s">
        <v>1164</v>
      </c>
      <c r="D8" s="188" t="s">
        <v>226</v>
      </c>
      <c r="E8" s="189" t="s">
        <v>227</v>
      </c>
      <c r="F8" s="13" t="s">
        <v>67</v>
      </c>
      <c r="G8" s="14">
        <v>796.4380000000001</v>
      </c>
      <c r="H8" s="15">
        <v>34.841778159546138</v>
      </c>
      <c r="I8" s="16">
        <f t="shared" ref="I8:I9" si="2">H8*G8</f>
        <v>27749.31611383261</v>
      </c>
      <c r="K8" s="17">
        <v>653.90800000000013</v>
      </c>
      <c r="L8" s="17">
        <f t="shared" ref="L8:L11" si="3">G8-K8</f>
        <v>142.52999999999997</v>
      </c>
      <c r="M8" s="17">
        <f>L8</f>
        <v>142.52999999999997</v>
      </c>
      <c r="N8" s="17"/>
      <c r="O8" s="17"/>
      <c r="P8" s="17"/>
      <c r="Q8" s="17"/>
      <c r="R8" s="17"/>
      <c r="S8" s="17"/>
      <c r="T8" s="17"/>
      <c r="V8" s="22">
        <f t="shared" ref="V8:W11" si="4">$H8*K8</f>
        <v>22783.3174727525</v>
      </c>
      <c r="W8" s="22">
        <f t="shared" si="4"/>
        <v>4965.9986410801102</v>
      </c>
      <c r="X8" s="22">
        <f t="shared" ref="X8:AE11" si="5">$H8*M8</f>
        <v>4965.9986410801102</v>
      </c>
      <c r="Y8" s="22">
        <f t="shared" si="5"/>
        <v>0</v>
      </c>
      <c r="Z8" s="22">
        <f t="shared" si="5"/>
        <v>0</v>
      </c>
      <c r="AA8" s="22">
        <f t="shared" si="5"/>
        <v>0</v>
      </c>
      <c r="AB8" s="22">
        <f t="shared" si="5"/>
        <v>0</v>
      </c>
      <c r="AC8" s="22">
        <f t="shared" si="5"/>
        <v>0</v>
      </c>
      <c r="AD8" s="22">
        <f t="shared" si="5"/>
        <v>0</v>
      </c>
      <c r="AE8" s="22">
        <f t="shared" si="5"/>
        <v>0</v>
      </c>
      <c r="AF8" s="22">
        <f>SUM(X8:AE8)</f>
        <v>4965.9986410801102</v>
      </c>
      <c r="AH8" s="79">
        <f>L8-SUM(M8:T8)</f>
        <v>0</v>
      </c>
      <c r="AI8" s="78">
        <f>W8-SUM(X8:AE8)</f>
        <v>0</v>
      </c>
    </row>
    <row r="9" spans="1:35" ht="22" hidden="1" customHeight="1" outlineLevel="1" x14ac:dyDescent="0.25">
      <c r="B9" s="186" t="s">
        <v>1162</v>
      </c>
      <c r="C9" s="187" t="s">
        <v>1164</v>
      </c>
      <c r="D9" s="188" t="s">
        <v>228</v>
      </c>
      <c r="E9" s="189" t="s">
        <v>229</v>
      </c>
      <c r="F9" s="13" t="s">
        <v>67</v>
      </c>
      <c r="G9" s="14">
        <v>796.4380000000001</v>
      </c>
      <c r="H9" s="15">
        <v>24.436627228422918</v>
      </c>
      <c r="I9" s="16">
        <f t="shared" si="2"/>
        <v>19462.258516550693</v>
      </c>
      <c r="K9" s="17">
        <v>653.90800000000013</v>
      </c>
      <c r="L9" s="17">
        <f t="shared" si="3"/>
        <v>142.52999999999997</v>
      </c>
      <c r="M9" s="17">
        <f>L9</f>
        <v>142.52999999999997</v>
      </c>
      <c r="N9" s="17"/>
      <c r="O9" s="17"/>
      <c r="P9" s="17"/>
      <c r="Q9" s="17"/>
      <c r="R9" s="17"/>
      <c r="S9" s="17"/>
      <c r="T9" s="17"/>
      <c r="V9" s="22">
        <f t="shared" si="4"/>
        <v>15979.306037683577</v>
      </c>
      <c r="W9" s="22">
        <f t="shared" si="4"/>
        <v>3482.9524788671179</v>
      </c>
      <c r="X9" s="22">
        <f t="shared" si="5"/>
        <v>3482.9524788671179</v>
      </c>
      <c r="Y9" s="22">
        <f t="shared" si="5"/>
        <v>0</v>
      </c>
      <c r="Z9" s="22">
        <f t="shared" si="5"/>
        <v>0</v>
      </c>
      <c r="AA9" s="22">
        <f t="shared" si="5"/>
        <v>0</v>
      </c>
      <c r="AB9" s="22">
        <f t="shared" si="5"/>
        <v>0</v>
      </c>
      <c r="AC9" s="22">
        <f t="shared" si="5"/>
        <v>0</v>
      </c>
      <c r="AD9" s="22">
        <f t="shared" si="5"/>
        <v>0</v>
      </c>
      <c r="AE9" s="22">
        <f t="shared" si="5"/>
        <v>0</v>
      </c>
      <c r="AF9" s="22">
        <f t="shared" ref="AF9:AF11" si="6">SUM(X9:AE9)</f>
        <v>3482.9524788671179</v>
      </c>
      <c r="AH9" s="79">
        <f>L9-SUM(M9:T9)</f>
        <v>0</v>
      </c>
      <c r="AI9" s="78">
        <f>W9-SUM(X9:AE9)</f>
        <v>0</v>
      </c>
    </row>
    <row r="10" spans="1:35" ht="23.5" hidden="1" customHeight="1" outlineLevel="1" x14ac:dyDescent="0.25">
      <c r="A10" s="11"/>
      <c r="B10" s="186" t="s">
        <v>1163</v>
      </c>
      <c r="C10" s="187" t="s">
        <v>1165</v>
      </c>
      <c r="D10" s="188" t="s">
        <v>226</v>
      </c>
      <c r="E10" s="189" t="s">
        <v>227</v>
      </c>
      <c r="F10" s="13" t="s">
        <v>67</v>
      </c>
      <c r="G10" s="14">
        <v>2125.36</v>
      </c>
      <c r="H10" s="15">
        <v>34.841778159546138</v>
      </c>
      <c r="I10" s="16">
        <f t="shared" ref="I10:I23" si="7">H10*G10</f>
        <v>74051.321629172977</v>
      </c>
      <c r="J10" s="12"/>
      <c r="K10" s="17"/>
      <c r="L10" s="17">
        <f t="shared" si="3"/>
        <v>2125.36</v>
      </c>
      <c r="M10" s="17"/>
      <c r="N10" s="17">
        <v>380</v>
      </c>
      <c r="O10" s="17">
        <v>380</v>
      </c>
      <c r="P10" s="17">
        <v>470</v>
      </c>
      <c r="Q10" s="17">
        <v>450</v>
      </c>
      <c r="R10" s="17">
        <f>L10-N10-O10-P10-Q10</f>
        <v>445.36000000000013</v>
      </c>
      <c r="S10" s="17"/>
      <c r="T10" s="17"/>
      <c r="V10" s="22">
        <f t="shared" si="4"/>
        <v>0</v>
      </c>
      <c r="W10" s="22">
        <f t="shared" si="4"/>
        <v>74051.321629172977</v>
      </c>
      <c r="X10" s="22">
        <f t="shared" si="5"/>
        <v>0</v>
      </c>
      <c r="Y10" s="22">
        <f t="shared" si="5"/>
        <v>13239.875700627532</v>
      </c>
      <c r="Z10" s="22">
        <f t="shared" si="5"/>
        <v>13239.875700627532</v>
      </c>
      <c r="AA10" s="22">
        <f t="shared" si="5"/>
        <v>16375.635734986685</v>
      </c>
      <c r="AB10" s="22">
        <f t="shared" si="5"/>
        <v>15678.800171795761</v>
      </c>
      <c r="AC10" s="22">
        <f t="shared" si="5"/>
        <v>15517.134321135472</v>
      </c>
      <c r="AD10" s="22">
        <f t="shared" si="5"/>
        <v>0</v>
      </c>
      <c r="AE10" s="22">
        <f t="shared" si="5"/>
        <v>0</v>
      </c>
      <c r="AF10" s="22">
        <f t="shared" si="6"/>
        <v>74051.321629172977</v>
      </c>
      <c r="AH10" s="79">
        <f>L10-SUM(M10:T10)</f>
        <v>0</v>
      </c>
      <c r="AI10" s="78">
        <f>W10-SUM(X10:AE10)</f>
        <v>0</v>
      </c>
    </row>
    <row r="11" spans="1:35" ht="23.5" hidden="1" customHeight="1" outlineLevel="1" x14ac:dyDescent="0.25">
      <c r="A11" s="11"/>
      <c r="B11" s="186" t="s">
        <v>1163</v>
      </c>
      <c r="C11" s="187" t="s">
        <v>1165</v>
      </c>
      <c r="D11" s="188" t="s">
        <v>228</v>
      </c>
      <c r="E11" s="189" t="s">
        <v>229</v>
      </c>
      <c r="F11" s="13" t="s">
        <v>67</v>
      </c>
      <c r="G11" s="14">
        <v>2125.36</v>
      </c>
      <c r="H11" s="15">
        <v>24.436627228422918</v>
      </c>
      <c r="I11" s="16">
        <f t="shared" si="7"/>
        <v>51936.630046200939</v>
      </c>
      <c r="J11" s="12"/>
      <c r="K11" s="17"/>
      <c r="L11" s="17">
        <f t="shared" si="3"/>
        <v>2125.36</v>
      </c>
      <c r="M11" s="17"/>
      <c r="N11" s="17">
        <v>380</v>
      </c>
      <c r="O11" s="17">
        <v>380</v>
      </c>
      <c r="P11" s="17">
        <v>470</v>
      </c>
      <c r="Q11" s="17">
        <v>450</v>
      </c>
      <c r="R11" s="17">
        <f>L11-N11-O11-P11-Q11</f>
        <v>445.36000000000013</v>
      </c>
      <c r="S11" s="17"/>
      <c r="T11" s="17"/>
      <c r="V11" s="22">
        <f t="shared" si="4"/>
        <v>0</v>
      </c>
      <c r="W11" s="22">
        <f t="shared" si="4"/>
        <v>51936.630046200939</v>
      </c>
      <c r="X11" s="22">
        <f t="shared" si="5"/>
        <v>0</v>
      </c>
      <c r="Y11" s="22">
        <f t="shared" si="5"/>
        <v>9285.9183468007086</v>
      </c>
      <c r="Z11" s="22">
        <f t="shared" si="5"/>
        <v>9285.9183468007086</v>
      </c>
      <c r="AA11" s="22">
        <f t="shared" si="5"/>
        <v>11485.214797358771</v>
      </c>
      <c r="AB11" s="22">
        <f t="shared" si="5"/>
        <v>10996.482252790312</v>
      </c>
      <c r="AC11" s="22">
        <f t="shared" si="5"/>
        <v>10883.096302450434</v>
      </c>
      <c r="AD11" s="22">
        <f t="shared" si="5"/>
        <v>0</v>
      </c>
      <c r="AE11" s="22">
        <f t="shared" si="5"/>
        <v>0</v>
      </c>
      <c r="AF11" s="22">
        <f t="shared" si="6"/>
        <v>51936.630046200939</v>
      </c>
      <c r="AH11" s="79">
        <f>L11-SUM(M11:T11)</f>
        <v>0</v>
      </c>
      <c r="AI11" s="78">
        <f>W11-SUM(X11:AE11)</f>
        <v>0</v>
      </c>
    </row>
    <row r="12" spans="1:35" ht="23.5" customHeight="1" collapsed="1" x14ac:dyDescent="0.25">
      <c r="A12" s="11"/>
      <c r="B12" s="183" t="s">
        <v>1168</v>
      </c>
      <c r="C12" s="184" t="s">
        <v>1167</v>
      </c>
      <c r="D12" s="185"/>
      <c r="E12" s="80"/>
      <c r="F12" s="60"/>
      <c r="G12" s="60"/>
      <c r="H12" s="59"/>
      <c r="I12" s="81">
        <f>SUM(I13:I23)</f>
        <v>266884.66252864321</v>
      </c>
      <c r="J12" s="12"/>
      <c r="K12" s="83"/>
      <c r="L12" s="84"/>
      <c r="M12" s="84"/>
      <c r="N12" s="84"/>
      <c r="O12" s="84"/>
      <c r="P12" s="84"/>
      <c r="Q12" s="84"/>
      <c r="R12" s="84"/>
      <c r="S12" s="84"/>
      <c r="T12" s="85"/>
      <c r="U12" s="12"/>
      <c r="V12" s="86">
        <f>SUM(V13:V23)</f>
        <v>82951.949370860559</v>
      </c>
      <c r="W12" s="86">
        <f t="shared" ref="W12:AE12" si="8">SUM(W13:W23)</f>
        <v>182638.25776035804</v>
      </c>
      <c r="X12" s="86">
        <f t="shared" si="8"/>
        <v>86040.746581061903</v>
      </c>
      <c r="Y12" s="86">
        <f t="shared" si="8"/>
        <v>47782.443446786245</v>
      </c>
      <c r="Z12" s="86">
        <f t="shared" si="8"/>
        <v>0</v>
      </c>
      <c r="AA12" s="86">
        <f t="shared" si="8"/>
        <v>0</v>
      </c>
      <c r="AB12" s="86">
        <f t="shared" si="8"/>
        <v>0</v>
      </c>
      <c r="AC12" s="86">
        <f t="shared" si="8"/>
        <v>0</v>
      </c>
      <c r="AD12" s="86">
        <f t="shared" si="8"/>
        <v>0</v>
      </c>
      <c r="AE12" s="86">
        <f t="shared" si="8"/>
        <v>0</v>
      </c>
      <c r="AF12" s="86">
        <f>SUM(AF13:AF23)</f>
        <v>133823.19002784815</v>
      </c>
      <c r="AG12" s="12"/>
      <c r="AH12" s="83"/>
      <c r="AI12" s="85"/>
    </row>
    <row r="13" spans="1:35" ht="23.5" hidden="1" customHeight="1" outlineLevel="1" x14ac:dyDescent="0.25">
      <c r="A13" s="11"/>
      <c r="B13" s="186" t="s">
        <v>1168</v>
      </c>
      <c r="C13" s="187" t="s">
        <v>1167</v>
      </c>
      <c r="D13" s="188" t="s">
        <v>23</v>
      </c>
      <c r="E13" s="189" t="s">
        <v>24</v>
      </c>
      <c r="F13" s="13" t="s">
        <v>46</v>
      </c>
      <c r="G13" s="14">
        <v>36.179999999999993</v>
      </c>
      <c r="H13" s="15">
        <v>584.29183764705874</v>
      </c>
      <c r="I13" s="16">
        <f t="shared" si="7"/>
        <v>21139.67868607058</v>
      </c>
      <c r="J13" s="12"/>
      <c r="K13" s="17">
        <v>5.9290000000000003</v>
      </c>
      <c r="L13" s="17">
        <f t="shared" ref="L13:L23" si="9">G13-K13</f>
        <v>30.250999999999991</v>
      </c>
      <c r="M13" s="17">
        <f>L13</f>
        <v>30.250999999999991</v>
      </c>
      <c r="N13" s="17"/>
      <c r="O13" s="17"/>
      <c r="P13" s="17"/>
      <c r="Q13" s="17"/>
      <c r="R13" s="17"/>
      <c r="S13" s="17"/>
      <c r="T13" s="17"/>
      <c r="V13" s="22">
        <f t="shared" ref="V13:V23" si="10">$H13*K13</f>
        <v>3464.2663054094114</v>
      </c>
      <c r="W13" s="22">
        <f t="shared" ref="W13:W23" si="11">$H13*L13</f>
        <v>17675.412380661168</v>
      </c>
      <c r="X13" s="22">
        <f t="shared" ref="X13:X23" si="12">$H13*M13</f>
        <v>17675.412380661168</v>
      </c>
      <c r="Y13" s="22">
        <f t="shared" ref="Y13:Y23" si="13">$H13*N13</f>
        <v>0</v>
      </c>
      <c r="Z13" s="22">
        <f t="shared" ref="Z13:Z23" si="14">$H13*O13</f>
        <v>0</v>
      </c>
      <c r="AA13" s="22">
        <f t="shared" ref="AA13:AA23" si="15">$H13*P13</f>
        <v>0</v>
      </c>
      <c r="AB13" s="22">
        <f t="shared" ref="AB13:AB23" si="16">$H13*Q13</f>
        <v>0</v>
      </c>
      <c r="AC13" s="22">
        <f t="shared" ref="AC13:AC23" si="17">$H13*R13</f>
        <v>0</v>
      </c>
      <c r="AD13" s="22">
        <f t="shared" ref="AD13:AD23" si="18">$H13*S13</f>
        <v>0</v>
      </c>
      <c r="AE13" s="22">
        <f t="shared" ref="AE13:AE23" si="19">$H13*T13</f>
        <v>0</v>
      </c>
      <c r="AF13" s="22">
        <f t="shared" ref="AF13:AF23" si="20">SUM(X13:AE13)</f>
        <v>17675.412380661168</v>
      </c>
      <c r="AH13" s="79">
        <f t="shared" ref="AH13:AH23" si="21">L13-SUM(M13:T13)</f>
        <v>0</v>
      </c>
      <c r="AI13" s="78">
        <f t="shared" ref="AI13:AI23" si="22">W13-SUM(X13:AE13)</f>
        <v>0</v>
      </c>
    </row>
    <row r="14" spans="1:35" ht="23.5" hidden="1" customHeight="1" outlineLevel="1" x14ac:dyDescent="0.25">
      <c r="A14" s="11"/>
      <c r="B14" s="186" t="s">
        <v>1168</v>
      </c>
      <c r="C14" s="187" t="s">
        <v>1167</v>
      </c>
      <c r="D14" s="188" t="s">
        <v>25</v>
      </c>
      <c r="E14" s="189" t="s">
        <v>26</v>
      </c>
      <c r="F14" s="13" t="s">
        <v>46</v>
      </c>
      <c r="G14" s="14">
        <v>52.259999999999991</v>
      </c>
      <c r="H14" s="15">
        <v>973.81972941176457</v>
      </c>
      <c r="I14" s="16">
        <f t="shared" si="7"/>
        <v>50891.819059058806</v>
      </c>
      <c r="J14" s="12"/>
      <c r="K14" s="17"/>
      <c r="L14" s="17">
        <f t="shared" si="9"/>
        <v>52.259999999999991</v>
      </c>
      <c r="M14" s="17">
        <f>L14</f>
        <v>52.259999999999991</v>
      </c>
      <c r="N14" s="17"/>
      <c r="O14" s="17"/>
      <c r="P14" s="17"/>
      <c r="Q14" s="17"/>
      <c r="R14" s="17"/>
      <c r="S14" s="17"/>
      <c r="T14" s="17"/>
      <c r="V14" s="22">
        <f t="shared" si="10"/>
        <v>0</v>
      </c>
      <c r="W14" s="22">
        <f t="shared" si="11"/>
        <v>50891.819059058806</v>
      </c>
      <c r="X14" s="22">
        <f t="shared" si="12"/>
        <v>50891.819059058806</v>
      </c>
      <c r="Y14" s="22">
        <f t="shared" si="13"/>
        <v>0</v>
      </c>
      <c r="Z14" s="22">
        <f t="shared" si="14"/>
        <v>0</v>
      </c>
      <c r="AA14" s="22">
        <f t="shared" si="15"/>
        <v>0</v>
      </c>
      <c r="AB14" s="22">
        <f t="shared" si="16"/>
        <v>0</v>
      </c>
      <c r="AC14" s="22">
        <f t="shared" si="17"/>
        <v>0</v>
      </c>
      <c r="AD14" s="22">
        <f t="shared" si="18"/>
        <v>0</v>
      </c>
      <c r="AE14" s="22">
        <f t="shared" si="19"/>
        <v>0</v>
      </c>
      <c r="AF14" s="22">
        <f t="shared" si="20"/>
        <v>50891.819059058806</v>
      </c>
      <c r="AH14" s="79">
        <f t="shared" si="21"/>
        <v>0</v>
      </c>
      <c r="AI14" s="78">
        <f t="shared" si="22"/>
        <v>0</v>
      </c>
    </row>
    <row r="15" spans="1:35" ht="23.5" hidden="1" customHeight="1" outlineLevel="1" x14ac:dyDescent="0.25">
      <c r="A15" s="11"/>
      <c r="B15" s="186" t="s">
        <v>1168</v>
      </c>
      <c r="C15" s="187" t="s">
        <v>1167</v>
      </c>
      <c r="D15" s="188" t="s">
        <v>27</v>
      </c>
      <c r="E15" s="189" t="s">
        <v>28</v>
      </c>
      <c r="F15" s="13" t="s">
        <v>143</v>
      </c>
      <c r="G15" s="14">
        <v>20.100000000000001</v>
      </c>
      <c r="H15" s="15">
        <v>54.601315459764706</v>
      </c>
      <c r="I15" s="16">
        <f t="shared" si="7"/>
        <v>1097.4864407412706</v>
      </c>
      <c r="J15" s="12"/>
      <c r="K15" s="17"/>
      <c r="L15" s="17">
        <f t="shared" si="9"/>
        <v>20.100000000000001</v>
      </c>
      <c r="M15" s="17">
        <f>L15</f>
        <v>20.100000000000001</v>
      </c>
      <c r="N15" s="17"/>
      <c r="O15" s="17"/>
      <c r="P15" s="17"/>
      <c r="Q15" s="17"/>
      <c r="R15" s="17"/>
      <c r="S15" s="17"/>
      <c r="T15" s="17"/>
      <c r="V15" s="22">
        <f t="shared" si="10"/>
        <v>0</v>
      </c>
      <c r="W15" s="22">
        <f t="shared" si="11"/>
        <v>1097.4864407412706</v>
      </c>
      <c r="X15" s="22">
        <f t="shared" si="12"/>
        <v>1097.4864407412706</v>
      </c>
      <c r="Y15" s="22">
        <f t="shared" si="13"/>
        <v>0</v>
      </c>
      <c r="Z15" s="22">
        <f t="shared" si="14"/>
        <v>0</v>
      </c>
      <c r="AA15" s="22">
        <f t="shared" si="15"/>
        <v>0</v>
      </c>
      <c r="AB15" s="22">
        <f t="shared" si="16"/>
        <v>0</v>
      </c>
      <c r="AC15" s="22">
        <f t="shared" si="17"/>
        <v>0</v>
      </c>
      <c r="AD15" s="22">
        <f t="shared" si="18"/>
        <v>0</v>
      </c>
      <c r="AE15" s="22">
        <f t="shared" si="19"/>
        <v>0</v>
      </c>
      <c r="AF15" s="22">
        <f t="shared" si="20"/>
        <v>1097.4864407412706</v>
      </c>
      <c r="AH15" s="79">
        <f t="shared" si="21"/>
        <v>0</v>
      </c>
      <c r="AI15" s="78">
        <f t="shared" si="22"/>
        <v>0</v>
      </c>
    </row>
    <row r="16" spans="1:35" ht="23.5" hidden="1" customHeight="1" outlineLevel="1" x14ac:dyDescent="0.25">
      <c r="A16" s="11"/>
      <c r="B16" s="186" t="s">
        <v>1168</v>
      </c>
      <c r="C16" s="187" t="s">
        <v>1167</v>
      </c>
      <c r="D16" s="188" t="s">
        <v>29</v>
      </c>
      <c r="E16" s="189" t="s">
        <v>30</v>
      </c>
      <c r="F16" s="13" t="s">
        <v>143</v>
      </c>
      <c r="G16" s="14">
        <v>18.425000000000001</v>
      </c>
      <c r="H16" s="15">
        <v>136.52157428329411</v>
      </c>
      <c r="I16" s="16">
        <f t="shared" si="7"/>
        <v>2515.410006169694</v>
      </c>
      <c r="J16" s="12"/>
      <c r="K16" s="17"/>
      <c r="L16" s="17">
        <f t="shared" si="9"/>
        <v>18.425000000000001</v>
      </c>
      <c r="M16" s="17">
        <f>L16</f>
        <v>18.425000000000001</v>
      </c>
      <c r="N16" s="17"/>
      <c r="O16" s="17"/>
      <c r="P16" s="17"/>
      <c r="Q16" s="17"/>
      <c r="R16" s="17"/>
      <c r="S16" s="17"/>
      <c r="T16" s="17"/>
      <c r="V16" s="22">
        <f t="shared" si="10"/>
        <v>0</v>
      </c>
      <c r="W16" s="22">
        <f t="shared" si="11"/>
        <v>2515.410006169694</v>
      </c>
      <c r="X16" s="22">
        <f t="shared" si="12"/>
        <v>2515.410006169694</v>
      </c>
      <c r="Y16" s="22">
        <f t="shared" si="13"/>
        <v>0</v>
      </c>
      <c r="Z16" s="22">
        <f t="shared" si="14"/>
        <v>0</v>
      </c>
      <c r="AA16" s="22">
        <f t="shared" si="15"/>
        <v>0</v>
      </c>
      <c r="AB16" s="22">
        <f t="shared" si="16"/>
        <v>0</v>
      </c>
      <c r="AC16" s="22">
        <f t="shared" si="17"/>
        <v>0</v>
      </c>
      <c r="AD16" s="22">
        <f t="shared" si="18"/>
        <v>0</v>
      </c>
      <c r="AE16" s="22">
        <f t="shared" si="19"/>
        <v>0</v>
      </c>
      <c r="AF16" s="22">
        <f t="shared" si="20"/>
        <v>2515.410006169694</v>
      </c>
      <c r="AH16" s="79">
        <f t="shared" si="21"/>
        <v>0</v>
      </c>
      <c r="AI16" s="78">
        <f t="shared" si="22"/>
        <v>0</v>
      </c>
    </row>
    <row r="17" spans="1:35" ht="23.5" hidden="1" customHeight="1" outlineLevel="1" x14ac:dyDescent="0.25">
      <c r="A17" s="11"/>
      <c r="B17" s="186" t="s">
        <v>1168</v>
      </c>
      <c r="C17" s="187" t="s">
        <v>1167</v>
      </c>
      <c r="D17" s="188" t="s">
        <v>33</v>
      </c>
      <c r="E17" s="189" t="s">
        <v>34</v>
      </c>
      <c r="F17" s="13" t="s">
        <v>35</v>
      </c>
      <c r="G17" s="14">
        <v>32</v>
      </c>
      <c r="H17" s="15">
        <v>231.15274954010695</v>
      </c>
      <c r="I17" s="16">
        <f t="shared" si="7"/>
        <v>7396.8879852834225</v>
      </c>
      <c r="J17" s="12"/>
      <c r="K17" s="17">
        <v>26.400000000000002</v>
      </c>
      <c r="L17" s="182"/>
      <c r="M17" s="17"/>
      <c r="N17" s="17"/>
      <c r="O17" s="17"/>
      <c r="P17" s="17"/>
      <c r="Q17" s="17"/>
      <c r="R17" s="17"/>
      <c r="S17" s="17"/>
      <c r="T17" s="17"/>
      <c r="V17" s="22">
        <f t="shared" si="10"/>
        <v>6102.4325878588243</v>
      </c>
      <c r="W17" s="22">
        <f t="shared" si="11"/>
        <v>0</v>
      </c>
      <c r="X17" s="22">
        <f>$H17*M17</f>
        <v>0</v>
      </c>
      <c r="Y17" s="22">
        <f t="shared" si="13"/>
        <v>0</v>
      </c>
      <c r="Z17" s="22">
        <f t="shared" si="14"/>
        <v>0</v>
      </c>
      <c r="AA17" s="22">
        <f t="shared" si="15"/>
        <v>0</v>
      </c>
      <c r="AB17" s="22">
        <f t="shared" si="16"/>
        <v>0</v>
      </c>
      <c r="AC17" s="22">
        <f t="shared" si="17"/>
        <v>0</v>
      </c>
      <c r="AD17" s="22">
        <f t="shared" si="18"/>
        <v>0</v>
      </c>
      <c r="AE17" s="22">
        <f t="shared" si="19"/>
        <v>0</v>
      </c>
      <c r="AF17" s="22">
        <f t="shared" si="20"/>
        <v>0</v>
      </c>
      <c r="AH17" s="79">
        <f t="shared" si="21"/>
        <v>0</v>
      </c>
      <c r="AI17" s="78">
        <f t="shared" si="22"/>
        <v>0</v>
      </c>
    </row>
    <row r="18" spans="1:35" ht="23.5" hidden="1" customHeight="1" outlineLevel="1" x14ac:dyDescent="0.25">
      <c r="A18" s="11"/>
      <c r="B18" s="186" t="s">
        <v>1168</v>
      </c>
      <c r="C18" s="187" t="s">
        <v>1167</v>
      </c>
      <c r="D18" s="188" t="s">
        <v>41</v>
      </c>
      <c r="E18" s="189" t="s">
        <v>42</v>
      </c>
      <c r="F18" s="13" t="s">
        <v>46</v>
      </c>
      <c r="G18" s="14">
        <v>93.800000000000011</v>
      </c>
      <c r="H18" s="15">
        <v>199.78885568611761</v>
      </c>
      <c r="I18" s="16">
        <f t="shared" si="7"/>
        <v>18740.194663357834</v>
      </c>
      <c r="J18" s="12"/>
      <c r="K18" s="17">
        <v>41.290000000000006</v>
      </c>
      <c r="L18" s="17">
        <f t="shared" si="9"/>
        <v>52.510000000000005</v>
      </c>
      <c r="M18" s="17">
        <f>L18</f>
        <v>52.510000000000005</v>
      </c>
      <c r="N18" s="17"/>
      <c r="O18" s="17"/>
      <c r="P18" s="17"/>
      <c r="Q18" s="17"/>
      <c r="R18" s="17"/>
      <c r="S18" s="17"/>
      <c r="T18" s="17"/>
      <c r="V18" s="22">
        <f t="shared" si="10"/>
        <v>8249.2818512797967</v>
      </c>
      <c r="W18" s="22">
        <f t="shared" si="11"/>
        <v>10490.912812078037</v>
      </c>
      <c r="X18" s="22">
        <f t="shared" si="12"/>
        <v>10490.912812078037</v>
      </c>
      <c r="Y18" s="22">
        <f t="shared" si="13"/>
        <v>0</v>
      </c>
      <c r="Z18" s="22">
        <f t="shared" si="14"/>
        <v>0</v>
      </c>
      <c r="AA18" s="22">
        <f t="shared" si="15"/>
        <v>0</v>
      </c>
      <c r="AB18" s="22">
        <f t="shared" si="16"/>
        <v>0</v>
      </c>
      <c r="AC18" s="22">
        <f t="shared" si="17"/>
        <v>0</v>
      </c>
      <c r="AD18" s="22">
        <f t="shared" si="18"/>
        <v>0</v>
      </c>
      <c r="AE18" s="22">
        <f t="shared" si="19"/>
        <v>0</v>
      </c>
      <c r="AF18" s="22">
        <f t="shared" si="20"/>
        <v>10490.912812078037</v>
      </c>
      <c r="AH18" s="79">
        <f t="shared" si="21"/>
        <v>0</v>
      </c>
      <c r="AI18" s="78">
        <f t="shared" si="22"/>
        <v>0</v>
      </c>
    </row>
    <row r="19" spans="1:35" ht="23.5" hidden="1" customHeight="1" outlineLevel="1" x14ac:dyDescent="0.25">
      <c r="A19" s="11"/>
      <c r="B19" s="186" t="s">
        <v>1168</v>
      </c>
      <c r="C19" s="187" t="s">
        <v>1167</v>
      </c>
      <c r="D19" s="188" t="s">
        <v>44</v>
      </c>
      <c r="E19" s="189" t="s">
        <v>45</v>
      </c>
      <c r="F19" s="13" t="s">
        <v>46</v>
      </c>
      <c r="G19" s="14">
        <v>76.38</v>
      </c>
      <c r="H19" s="15">
        <v>44.117647058823529</v>
      </c>
      <c r="I19" s="16">
        <f t="shared" si="7"/>
        <v>3369.705882352941</v>
      </c>
      <c r="J19" s="12"/>
      <c r="K19" s="17"/>
      <c r="L19" s="17">
        <f t="shared" si="9"/>
        <v>76.38</v>
      </c>
      <c r="M19" s="17">
        <f>L19</f>
        <v>76.38</v>
      </c>
      <c r="N19" s="17"/>
      <c r="O19" s="17"/>
      <c r="P19" s="17"/>
      <c r="Q19" s="17"/>
      <c r="R19" s="17"/>
      <c r="S19" s="17"/>
      <c r="T19" s="17"/>
      <c r="V19" s="22">
        <f t="shared" si="10"/>
        <v>0</v>
      </c>
      <c r="W19" s="22">
        <f t="shared" si="11"/>
        <v>3369.705882352941</v>
      </c>
      <c r="X19" s="22">
        <f t="shared" si="12"/>
        <v>3369.705882352941</v>
      </c>
      <c r="Y19" s="22">
        <f t="shared" si="13"/>
        <v>0</v>
      </c>
      <c r="Z19" s="22">
        <f t="shared" si="14"/>
        <v>0</v>
      </c>
      <c r="AA19" s="22">
        <f t="shared" si="15"/>
        <v>0</v>
      </c>
      <c r="AB19" s="22">
        <f t="shared" si="16"/>
        <v>0</v>
      </c>
      <c r="AC19" s="22">
        <f t="shared" si="17"/>
        <v>0</v>
      </c>
      <c r="AD19" s="22">
        <f t="shared" si="18"/>
        <v>0</v>
      </c>
      <c r="AE19" s="22">
        <f t="shared" si="19"/>
        <v>0</v>
      </c>
      <c r="AF19" s="22">
        <f t="shared" si="20"/>
        <v>3369.705882352941</v>
      </c>
      <c r="AH19" s="79">
        <f t="shared" si="21"/>
        <v>0</v>
      </c>
      <c r="AI19" s="78">
        <f t="shared" si="22"/>
        <v>0</v>
      </c>
    </row>
    <row r="20" spans="1:35" ht="23.5" hidden="1" customHeight="1" outlineLevel="1" x14ac:dyDescent="0.25">
      <c r="A20" s="11"/>
      <c r="B20" s="186" t="s">
        <v>1168</v>
      </c>
      <c r="C20" s="187" t="s">
        <v>1167</v>
      </c>
      <c r="D20" s="188" t="s">
        <v>49</v>
      </c>
      <c r="E20" s="189" t="s">
        <v>50</v>
      </c>
      <c r="F20" s="13" t="s">
        <v>143</v>
      </c>
      <c r="G20" s="14">
        <v>48.239999999999995</v>
      </c>
      <c r="H20" s="15">
        <v>221.18469882352943</v>
      </c>
      <c r="I20" s="16">
        <f t="shared" si="7"/>
        <v>10669.949871247059</v>
      </c>
      <c r="J20" s="12"/>
      <c r="K20" s="17"/>
      <c r="L20" s="17">
        <f t="shared" si="9"/>
        <v>48.239999999999995</v>
      </c>
      <c r="M20" s="17"/>
      <c r="N20" s="17">
        <f>L20</f>
        <v>48.239999999999995</v>
      </c>
      <c r="O20" s="17"/>
      <c r="P20" s="17"/>
      <c r="Q20" s="17"/>
      <c r="R20" s="17"/>
      <c r="S20" s="17"/>
      <c r="T20" s="17"/>
      <c r="V20" s="22">
        <f t="shared" si="10"/>
        <v>0</v>
      </c>
      <c r="W20" s="22">
        <f t="shared" si="11"/>
        <v>10669.949871247059</v>
      </c>
      <c r="X20" s="22">
        <f t="shared" si="12"/>
        <v>0</v>
      </c>
      <c r="Y20" s="22">
        <f t="shared" si="13"/>
        <v>10669.949871247059</v>
      </c>
      <c r="Z20" s="22">
        <f t="shared" si="14"/>
        <v>0</v>
      </c>
      <c r="AA20" s="22">
        <f t="shared" si="15"/>
        <v>0</v>
      </c>
      <c r="AB20" s="22">
        <f t="shared" si="16"/>
        <v>0</v>
      </c>
      <c r="AC20" s="22">
        <f t="shared" si="17"/>
        <v>0</v>
      </c>
      <c r="AD20" s="22">
        <f t="shared" si="18"/>
        <v>0</v>
      </c>
      <c r="AE20" s="22">
        <f t="shared" si="19"/>
        <v>0</v>
      </c>
      <c r="AF20" s="22">
        <f t="shared" si="20"/>
        <v>10669.949871247059</v>
      </c>
      <c r="AH20" s="79">
        <f t="shared" si="21"/>
        <v>0</v>
      </c>
      <c r="AI20" s="78">
        <f t="shared" si="22"/>
        <v>0</v>
      </c>
    </row>
    <row r="21" spans="1:35" ht="23.5" hidden="1" customHeight="1" outlineLevel="1" x14ac:dyDescent="0.25">
      <c r="A21" s="11"/>
      <c r="B21" s="186" t="s">
        <v>1168</v>
      </c>
      <c r="C21" s="187" t="s">
        <v>1167</v>
      </c>
      <c r="D21" s="188" t="s">
        <v>61</v>
      </c>
      <c r="E21" s="189" t="s">
        <v>62</v>
      </c>
      <c r="F21" s="13" t="s">
        <v>46</v>
      </c>
      <c r="G21" s="14">
        <v>96.47999999999999</v>
      </c>
      <c r="H21" s="15">
        <v>90.64622934211765</v>
      </c>
      <c r="I21" s="16">
        <f t="shared" si="7"/>
        <v>8745.5482069275095</v>
      </c>
      <c r="J21" s="12"/>
      <c r="K21" s="17">
        <v>41.290000000000006</v>
      </c>
      <c r="L21" s="17">
        <f t="shared" si="9"/>
        <v>55.189999999999984</v>
      </c>
      <c r="M21" s="17"/>
      <c r="N21" s="17">
        <f>L21</f>
        <v>55.189999999999984</v>
      </c>
      <c r="O21" s="17"/>
      <c r="P21" s="17"/>
      <c r="Q21" s="17"/>
      <c r="R21" s="17"/>
      <c r="S21" s="17"/>
      <c r="T21" s="17"/>
      <c r="V21" s="22">
        <f t="shared" si="10"/>
        <v>3742.7828095360383</v>
      </c>
      <c r="W21" s="22">
        <f t="shared" si="11"/>
        <v>5002.7653973914712</v>
      </c>
      <c r="X21" s="22">
        <f t="shared" si="12"/>
        <v>0</v>
      </c>
      <c r="Y21" s="22">
        <f t="shared" si="13"/>
        <v>5002.7653973914712</v>
      </c>
      <c r="Z21" s="22">
        <f t="shared" si="14"/>
        <v>0</v>
      </c>
      <c r="AA21" s="22">
        <f t="shared" si="15"/>
        <v>0</v>
      </c>
      <c r="AB21" s="22">
        <f t="shared" si="16"/>
        <v>0</v>
      </c>
      <c r="AC21" s="22">
        <f t="shared" si="17"/>
        <v>0</v>
      </c>
      <c r="AD21" s="22">
        <f t="shared" si="18"/>
        <v>0</v>
      </c>
      <c r="AE21" s="22">
        <f t="shared" si="19"/>
        <v>0</v>
      </c>
      <c r="AF21" s="22">
        <f t="shared" si="20"/>
        <v>5002.7653973914712</v>
      </c>
      <c r="AH21" s="79">
        <f t="shared" si="21"/>
        <v>0</v>
      </c>
      <c r="AI21" s="78">
        <f t="shared" si="22"/>
        <v>0</v>
      </c>
    </row>
    <row r="22" spans="1:35" ht="23.5" hidden="1" customHeight="1" outlineLevel="1" x14ac:dyDescent="0.25">
      <c r="A22" s="11"/>
      <c r="B22" s="186" t="s">
        <v>1168</v>
      </c>
      <c r="C22" s="187" t="s">
        <v>1167</v>
      </c>
      <c r="D22" s="188" t="s">
        <v>208</v>
      </c>
      <c r="E22" s="189" t="s">
        <v>209</v>
      </c>
      <c r="F22" s="13" t="s">
        <v>67</v>
      </c>
      <c r="G22" s="14">
        <v>2000</v>
      </c>
      <c r="H22" s="15">
        <v>46.722363635294123</v>
      </c>
      <c r="I22" s="16">
        <f t="shared" si="7"/>
        <v>93444.72727058825</v>
      </c>
      <c r="J22" s="12"/>
      <c r="K22" s="17">
        <f>G22-686</f>
        <v>1314</v>
      </c>
      <c r="L22" s="17">
        <f t="shared" si="9"/>
        <v>686</v>
      </c>
      <c r="M22" s="17"/>
      <c r="N22" s="17"/>
      <c r="O22" s="17"/>
      <c r="P22" s="17"/>
      <c r="Q22" s="17"/>
      <c r="R22" s="17"/>
      <c r="S22" s="17"/>
      <c r="T22" s="17"/>
      <c r="V22" s="22">
        <f t="shared" si="10"/>
        <v>61393.18581677648</v>
      </c>
      <c r="W22" s="22">
        <f t="shared" si="11"/>
        <v>32051.541453811769</v>
      </c>
      <c r="X22" s="22">
        <f t="shared" si="12"/>
        <v>0</v>
      </c>
      <c r="Y22" s="22">
        <f t="shared" si="13"/>
        <v>0</v>
      </c>
      <c r="Z22" s="22">
        <f t="shared" si="14"/>
        <v>0</v>
      </c>
      <c r="AA22" s="22">
        <f t="shared" si="15"/>
        <v>0</v>
      </c>
      <c r="AB22" s="22">
        <f t="shared" si="16"/>
        <v>0</v>
      </c>
      <c r="AC22" s="22">
        <f t="shared" si="17"/>
        <v>0</v>
      </c>
      <c r="AD22" s="22">
        <f t="shared" si="18"/>
        <v>0</v>
      </c>
      <c r="AE22" s="22">
        <f t="shared" si="19"/>
        <v>0</v>
      </c>
      <c r="AF22" s="22">
        <f t="shared" si="20"/>
        <v>0</v>
      </c>
      <c r="AH22" s="79">
        <f t="shared" si="21"/>
        <v>686</v>
      </c>
      <c r="AI22" s="78">
        <f t="shared" si="22"/>
        <v>32051.541453811769</v>
      </c>
    </row>
    <row r="23" spans="1:35" ht="23.5" hidden="1" customHeight="1" outlineLevel="1" x14ac:dyDescent="0.25">
      <c r="A23" s="11"/>
      <c r="B23" s="186" t="s">
        <v>1168</v>
      </c>
      <c r="C23" s="187" t="s">
        <v>1167</v>
      </c>
      <c r="D23" s="188" t="s">
        <v>228</v>
      </c>
      <c r="E23" s="189" t="s">
        <v>229</v>
      </c>
      <c r="F23" s="13" t="s">
        <v>67</v>
      </c>
      <c r="G23" s="14">
        <v>2000</v>
      </c>
      <c r="H23" s="15">
        <v>24.436627228422918</v>
      </c>
      <c r="I23" s="16">
        <f t="shared" si="7"/>
        <v>48873.254456845832</v>
      </c>
      <c r="J23" s="12"/>
      <c r="K23" s="17"/>
      <c r="L23" s="17">
        <f t="shared" si="9"/>
        <v>2000</v>
      </c>
      <c r="M23" s="17"/>
      <c r="N23" s="17">
        <f>1314</f>
        <v>1314</v>
      </c>
      <c r="O23" s="17"/>
      <c r="P23" s="17"/>
      <c r="Q23" s="17"/>
      <c r="R23" s="17"/>
      <c r="S23" s="17"/>
      <c r="T23" s="17"/>
      <c r="V23" s="22">
        <f t="shared" si="10"/>
        <v>0</v>
      </c>
      <c r="W23" s="22">
        <f t="shared" si="11"/>
        <v>48873.254456845832</v>
      </c>
      <c r="X23" s="22">
        <f t="shared" si="12"/>
        <v>0</v>
      </c>
      <c r="Y23" s="22">
        <f t="shared" si="13"/>
        <v>32109.728178147714</v>
      </c>
      <c r="Z23" s="22">
        <f t="shared" si="14"/>
        <v>0</v>
      </c>
      <c r="AA23" s="22">
        <f t="shared" si="15"/>
        <v>0</v>
      </c>
      <c r="AB23" s="22">
        <f t="shared" si="16"/>
        <v>0</v>
      </c>
      <c r="AC23" s="22">
        <f t="shared" si="17"/>
        <v>0</v>
      </c>
      <c r="AD23" s="22">
        <f t="shared" si="18"/>
        <v>0</v>
      </c>
      <c r="AE23" s="22">
        <f t="shared" si="19"/>
        <v>0</v>
      </c>
      <c r="AF23" s="22">
        <f t="shared" si="20"/>
        <v>32109.728178147714</v>
      </c>
      <c r="AH23" s="79">
        <f t="shared" si="21"/>
        <v>686</v>
      </c>
      <c r="AI23" s="78">
        <f t="shared" si="22"/>
        <v>16763.526278698118</v>
      </c>
    </row>
    <row r="24" spans="1:35" ht="23.5" customHeight="1" collapsed="1" x14ac:dyDescent="0.25">
      <c r="A24" s="11"/>
      <c r="B24" s="183" t="s">
        <v>1161</v>
      </c>
      <c r="C24" s="184" t="s">
        <v>1160</v>
      </c>
      <c r="D24" s="185"/>
      <c r="E24" s="80"/>
      <c r="F24" s="60"/>
      <c r="G24" s="60"/>
      <c r="H24" s="59"/>
      <c r="I24" s="81">
        <f>SUM(I25:I30)</f>
        <v>19165.032118619463</v>
      </c>
      <c r="J24" s="12"/>
      <c r="K24" s="83"/>
      <c r="L24" s="84"/>
      <c r="M24" s="84"/>
      <c r="N24" s="84"/>
      <c r="O24" s="84"/>
      <c r="P24" s="84"/>
      <c r="Q24" s="84"/>
      <c r="R24" s="84"/>
      <c r="S24" s="84"/>
      <c r="T24" s="85"/>
      <c r="U24" s="12"/>
      <c r="V24" s="86">
        <f>SUM(V25:V30)</f>
        <v>0</v>
      </c>
      <c r="W24" s="86">
        <f t="shared" ref="W24:AE24" si="23">SUM(W25:W30)</f>
        <v>19165.032118619463</v>
      </c>
      <c r="X24" s="86">
        <f t="shared" si="23"/>
        <v>7793.82980328761</v>
      </c>
      <c r="Y24" s="86">
        <f t="shared" si="23"/>
        <v>11371.202315331855</v>
      </c>
      <c r="Z24" s="86">
        <f t="shared" si="23"/>
        <v>0</v>
      </c>
      <c r="AA24" s="86">
        <f t="shared" si="23"/>
        <v>0</v>
      </c>
      <c r="AB24" s="86">
        <f t="shared" si="23"/>
        <v>0</v>
      </c>
      <c r="AC24" s="86">
        <f t="shared" si="23"/>
        <v>0</v>
      </c>
      <c r="AD24" s="86">
        <f t="shared" si="23"/>
        <v>0</v>
      </c>
      <c r="AE24" s="86">
        <f t="shared" si="23"/>
        <v>0</v>
      </c>
      <c r="AF24" s="86">
        <f>SUM(AF25:AF30)</f>
        <v>19165.032118619463</v>
      </c>
      <c r="AG24" s="12"/>
      <c r="AH24" s="83"/>
      <c r="AI24" s="85"/>
    </row>
    <row r="25" spans="1:35" ht="22" hidden="1" customHeight="1" outlineLevel="1" x14ac:dyDescent="0.25">
      <c r="B25" s="186" t="s">
        <v>1161</v>
      </c>
      <c r="C25" s="187" t="s">
        <v>1160</v>
      </c>
      <c r="D25" s="188" t="s">
        <v>189</v>
      </c>
      <c r="E25" s="189" t="s">
        <v>190</v>
      </c>
      <c r="F25" s="13" t="s">
        <v>67</v>
      </c>
      <c r="G25" s="14">
        <v>42.779960000000003</v>
      </c>
      <c r="H25" s="15">
        <v>48.374645770519059</v>
      </c>
      <c r="I25" s="16">
        <f t="shared" ref="I25:I30" si="24">H25*G25</f>
        <v>2069.4654110769748</v>
      </c>
      <c r="K25" s="17"/>
      <c r="L25" s="17">
        <f t="shared" ref="L25:L30" si="25">G25-K25</f>
        <v>42.779960000000003</v>
      </c>
      <c r="M25" s="17">
        <f>G25</f>
        <v>42.779960000000003</v>
      </c>
      <c r="N25" s="17"/>
      <c r="O25" s="17"/>
      <c r="P25" s="17"/>
      <c r="Q25" s="17"/>
      <c r="R25" s="17"/>
      <c r="S25" s="17"/>
      <c r="T25" s="17"/>
      <c r="V25" s="22">
        <f t="shared" ref="V25:W30" si="26">$H25*K25</f>
        <v>0</v>
      </c>
      <c r="W25" s="22">
        <f t="shared" si="26"/>
        <v>2069.4654110769748</v>
      </c>
      <c r="X25" s="22">
        <f t="shared" ref="X25:AE30" si="27">$H25*M25</f>
        <v>2069.4654110769748</v>
      </c>
      <c r="Y25" s="22">
        <f t="shared" si="27"/>
        <v>0</v>
      </c>
      <c r="Z25" s="22">
        <f t="shared" si="27"/>
        <v>0</v>
      </c>
      <c r="AA25" s="22">
        <f t="shared" si="27"/>
        <v>0</v>
      </c>
      <c r="AB25" s="22">
        <f t="shared" si="27"/>
        <v>0</v>
      </c>
      <c r="AC25" s="22">
        <f t="shared" si="27"/>
        <v>0</v>
      </c>
      <c r="AD25" s="22">
        <f t="shared" si="27"/>
        <v>0</v>
      </c>
      <c r="AE25" s="22">
        <f t="shared" si="27"/>
        <v>0</v>
      </c>
      <c r="AF25" s="22">
        <f t="shared" ref="AF25:AF30" si="28">SUM(X25:AE25)</f>
        <v>2069.4654110769748</v>
      </c>
      <c r="AH25" s="79">
        <f t="shared" ref="AH25:AH30" si="29">L25-SUM(M25:T25)</f>
        <v>0</v>
      </c>
      <c r="AI25" s="78">
        <f t="shared" ref="AI25:AI30" si="30">W25-SUM(X25:AE25)</f>
        <v>0</v>
      </c>
    </row>
    <row r="26" spans="1:35" ht="22" hidden="1" customHeight="1" outlineLevel="1" x14ac:dyDescent="0.25">
      <c r="B26" s="186" t="s">
        <v>1161</v>
      </c>
      <c r="C26" s="187" t="s">
        <v>1160</v>
      </c>
      <c r="D26" s="188" t="s">
        <v>197</v>
      </c>
      <c r="E26" s="189" t="s">
        <v>190</v>
      </c>
      <c r="F26" s="13" t="s">
        <v>67</v>
      </c>
      <c r="G26" s="14">
        <v>71.258579999999995</v>
      </c>
      <c r="H26" s="15">
        <v>80.332282683862573</v>
      </c>
      <c r="I26" s="16">
        <f t="shared" si="24"/>
        <v>5724.3643922106357</v>
      </c>
      <c r="K26" s="17"/>
      <c r="L26" s="17">
        <f t="shared" si="25"/>
        <v>71.258579999999995</v>
      </c>
      <c r="M26" s="17">
        <f>G26</f>
        <v>71.258579999999995</v>
      </c>
      <c r="N26" s="17"/>
      <c r="O26" s="17"/>
      <c r="P26" s="17"/>
      <c r="Q26" s="17"/>
      <c r="R26" s="17"/>
      <c r="S26" s="17"/>
      <c r="T26" s="17"/>
      <c r="V26" s="22">
        <f t="shared" si="26"/>
        <v>0</v>
      </c>
      <c r="W26" s="22">
        <f t="shared" si="26"/>
        <v>5724.3643922106357</v>
      </c>
      <c r="X26" s="22">
        <f t="shared" si="27"/>
        <v>5724.3643922106357</v>
      </c>
      <c r="Y26" s="22">
        <f t="shared" si="27"/>
        <v>0</v>
      </c>
      <c r="Z26" s="22">
        <f t="shared" si="27"/>
        <v>0</v>
      </c>
      <c r="AA26" s="22">
        <f t="shared" si="27"/>
        <v>0</v>
      </c>
      <c r="AB26" s="22">
        <f t="shared" si="27"/>
        <v>0</v>
      </c>
      <c r="AC26" s="22">
        <f t="shared" si="27"/>
        <v>0</v>
      </c>
      <c r="AD26" s="22">
        <f t="shared" si="27"/>
        <v>0</v>
      </c>
      <c r="AE26" s="22">
        <f t="shared" si="27"/>
        <v>0</v>
      </c>
      <c r="AF26" s="22">
        <f t="shared" si="28"/>
        <v>5724.3643922106357</v>
      </c>
      <c r="AH26" s="79">
        <f t="shared" si="29"/>
        <v>0</v>
      </c>
      <c r="AI26" s="78">
        <f t="shared" si="30"/>
        <v>0</v>
      </c>
    </row>
    <row r="27" spans="1:35" ht="22" hidden="1" customHeight="1" outlineLevel="1" x14ac:dyDescent="0.25">
      <c r="B27" s="186" t="s">
        <v>1161</v>
      </c>
      <c r="C27" s="187" t="s">
        <v>1160</v>
      </c>
      <c r="D27" s="188" t="s">
        <v>201</v>
      </c>
      <c r="E27" s="189" t="s">
        <v>202</v>
      </c>
      <c r="F27" s="13" t="s">
        <v>40</v>
      </c>
      <c r="G27" s="14">
        <v>9</v>
      </c>
      <c r="H27" s="15">
        <v>615.87080882352939</v>
      </c>
      <c r="I27" s="16">
        <f t="shared" si="24"/>
        <v>5542.837279411764</v>
      </c>
      <c r="K27" s="17"/>
      <c r="L27" s="17">
        <f t="shared" si="25"/>
        <v>9</v>
      </c>
      <c r="M27" s="17"/>
      <c r="N27" s="17">
        <f>G27</f>
        <v>9</v>
      </c>
      <c r="O27" s="17"/>
      <c r="P27" s="17"/>
      <c r="Q27" s="17"/>
      <c r="R27" s="17"/>
      <c r="S27" s="17"/>
      <c r="T27" s="17"/>
      <c r="V27" s="22">
        <f t="shared" si="26"/>
        <v>0</v>
      </c>
      <c r="W27" s="22">
        <f t="shared" si="26"/>
        <v>5542.837279411764</v>
      </c>
      <c r="X27" s="22">
        <f t="shared" si="27"/>
        <v>0</v>
      </c>
      <c r="Y27" s="22">
        <f t="shared" si="27"/>
        <v>5542.837279411764</v>
      </c>
      <c r="Z27" s="22">
        <f t="shared" si="27"/>
        <v>0</v>
      </c>
      <c r="AA27" s="22">
        <f t="shared" si="27"/>
        <v>0</v>
      </c>
      <c r="AB27" s="22">
        <f t="shared" si="27"/>
        <v>0</v>
      </c>
      <c r="AC27" s="22">
        <f t="shared" si="27"/>
        <v>0</v>
      </c>
      <c r="AD27" s="22">
        <f t="shared" si="27"/>
        <v>0</v>
      </c>
      <c r="AE27" s="22">
        <f t="shared" si="27"/>
        <v>0</v>
      </c>
      <c r="AF27" s="22">
        <f t="shared" si="28"/>
        <v>5542.837279411764</v>
      </c>
      <c r="AH27" s="79">
        <f t="shared" si="29"/>
        <v>0</v>
      </c>
      <c r="AI27" s="78">
        <f t="shared" si="30"/>
        <v>0</v>
      </c>
    </row>
    <row r="28" spans="1:35" ht="22" hidden="1" customHeight="1" outlineLevel="1" x14ac:dyDescent="0.25">
      <c r="B28" s="186" t="s">
        <v>1161</v>
      </c>
      <c r="C28" s="187" t="s">
        <v>1160</v>
      </c>
      <c r="D28" s="188" t="s">
        <v>208</v>
      </c>
      <c r="E28" s="189" t="s">
        <v>209</v>
      </c>
      <c r="F28" s="13" t="s">
        <v>67</v>
      </c>
      <c r="G28" s="14">
        <v>41.319400000000002</v>
      </c>
      <c r="H28" s="15">
        <v>46.722363635294123</v>
      </c>
      <c r="I28" s="16">
        <f t="shared" si="24"/>
        <v>1930.5400319921721</v>
      </c>
      <c r="K28" s="17"/>
      <c r="L28" s="17">
        <f t="shared" si="25"/>
        <v>41.319400000000002</v>
      </c>
      <c r="M28" s="17"/>
      <c r="N28" s="17">
        <f>G28</f>
        <v>41.319400000000002</v>
      </c>
      <c r="O28" s="17"/>
      <c r="P28" s="17"/>
      <c r="Q28" s="17"/>
      <c r="R28" s="17"/>
      <c r="S28" s="17"/>
      <c r="T28" s="17"/>
      <c r="V28" s="22">
        <f t="shared" si="26"/>
        <v>0</v>
      </c>
      <c r="W28" s="22">
        <f t="shared" si="26"/>
        <v>1930.5400319921721</v>
      </c>
      <c r="X28" s="22">
        <f t="shared" si="27"/>
        <v>0</v>
      </c>
      <c r="Y28" s="22">
        <f t="shared" si="27"/>
        <v>1930.5400319921721</v>
      </c>
      <c r="Z28" s="22">
        <f t="shared" si="27"/>
        <v>0</v>
      </c>
      <c r="AA28" s="22">
        <f t="shared" si="27"/>
        <v>0</v>
      </c>
      <c r="AB28" s="22">
        <f t="shared" si="27"/>
        <v>0</v>
      </c>
      <c r="AC28" s="22">
        <f t="shared" si="27"/>
        <v>0</v>
      </c>
      <c r="AD28" s="22">
        <f t="shared" si="27"/>
        <v>0</v>
      </c>
      <c r="AE28" s="22">
        <f t="shared" si="27"/>
        <v>0</v>
      </c>
      <c r="AF28" s="22">
        <f t="shared" si="28"/>
        <v>1930.5400319921721</v>
      </c>
      <c r="AH28" s="79">
        <f t="shared" si="29"/>
        <v>0</v>
      </c>
      <c r="AI28" s="78">
        <f t="shared" si="30"/>
        <v>0</v>
      </c>
    </row>
    <row r="29" spans="1:35" ht="22" hidden="1" customHeight="1" outlineLevel="1" x14ac:dyDescent="0.25">
      <c r="B29" s="186" t="s">
        <v>1161</v>
      </c>
      <c r="C29" s="187" t="s">
        <v>1160</v>
      </c>
      <c r="D29" s="188" t="s">
        <v>322</v>
      </c>
      <c r="E29" s="189" t="s">
        <v>323</v>
      </c>
      <c r="F29" s="13" t="s">
        <v>230</v>
      </c>
      <c r="G29" s="14">
        <v>4</v>
      </c>
      <c r="H29" s="15">
        <v>159.92199859999999</v>
      </c>
      <c r="I29" s="16">
        <f t="shared" si="24"/>
        <v>639.68799439999998</v>
      </c>
      <c r="K29" s="17"/>
      <c r="L29" s="17">
        <f t="shared" si="25"/>
        <v>4</v>
      </c>
      <c r="M29" s="17"/>
      <c r="N29" s="17">
        <f>G29</f>
        <v>4</v>
      </c>
      <c r="O29" s="17"/>
      <c r="P29" s="17"/>
      <c r="Q29" s="17"/>
      <c r="R29" s="17"/>
      <c r="S29" s="17"/>
      <c r="T29" s="17"/>
      <c r="V29" s="22">
        <f t="shared" si="26"/>
        <v>0</v>
      </c>
      <c r="W29" s="22">
        <f t="shared" si="26"/>
        <v>639.68799439999998</v>
      </c>
      <c r="X29" s="22">
        <f t="shared" si="27"/>
        <v>0</v>
      </c>
      <c r="Y29" s="22">
        <f t="shared" si="27"/>
        <v>639.68799439999998</v>
      </c>
      <c r="Z29" s="22">
        <f t="shared" si="27"/>
        <v>0</v>
      </c>
      <c r="AA29" s="22">
        <f t="shared" si="27"/>
        <v>0</v>
      </c>
      <c r="AB29" s="22">
        <f t="shared" si="27"/>
        <v>0</v>
      </c>
      <c r="AC29" s="22">
        <f t="shared" si="27"/>
        <v>0</v>
      </c>
      <c r="AD29" s="22">
        <f t="shared" si="27"/>
        <v>0</v>
      </c>
      <c r="AE29" s="22">
        <f t="shared" si="27"/>
        <v>0</v>
      </c>
      <c r="AF29" s="22">
        <f t="shared" si="28"/>
        <v>639.68799439999998</v>
      </c>
      <c r="AH29" s="79">
        <f t="shared" si="29"/>
        <v>0</v>
      </c>
      <c r="AI29" s="78">
        <f t="shared" si="30"/>
        <v>0</v>
      </c>
    </row>
    <row r="30" spans="1:35" ht="22" hidden="1" customHeight="1" outlineLevel="1" x14ac:dyDescent="0.25">
      <c r="B30" s="186" t="s">
        <v>1161</v>
      </c>
      <c r="C30" s="187" t="s">
        <v>1160</v>
      </c>
      <c r="D30" s="188" t="s">
        <v>334</v>
      </c>
      <c r="E30" s="189" t="s">
        <v>335</v>
      </c>
      <c r="F30" s="13" t="s">
        <v>230</v>
      </c>
      <c r="G30" s="14">
        <v>4</v>
      </c>
      <c r="H30" s="15">
        <v>814.53425238197997</v>
      </c>
      <c r="I30" s="16">
        <f t="shared" si="24"/>
        <v>3258.1370095279199</v>
      </c>
      <c r="K30" s="17"/>
      <c r="L30" s="17">
        <f t="shared" si="25"/>
        <v>4</v>
      </c>
      <c r="M30" s="17"/>
      <c r="N30" s="17">
        <f>G30</f>
        <v>4</v>
      </c>
      <c r="O30" s="17"/>
      <c r="P30" s="17"/>
      <c r="Q30" s="17"/>
      <c r="R30" s="17"/>
      <c r="S30" s="17"/>
      <c r="T30" s="17"/>
      <c r="V30" s="22">
        <f t="shared" si="26"/>
        <v>0</v>
      </c>
      <c r="W30" s="22">
        <f t="shared" si="26"/>
        <v>3258.1370095279199</v>
      </c>
      <c r="X30" s="22">
        <f t="shared" si="27"/>
        <v>0</v>
      </c>
      <c r="Y30" s="22">
        <f t="shared" si="27"/>
        <v>3258.1370095279199</v>
      </c>
      <c r="Z30" s="22">
        <f t="shared" si="27"/>
        <v>0</v>
      </c>
      <c r="AA30" s="22">
        <f t="shared" si="27"/>
        <v>0</v>
      </c>
      <c r="AB30" s="22">
        <f t="shared" si="27"/>
        <v>0</v>
      </c>
      <c r="AC30" s="22">
        <f t="shared" si="27"/>
        <v>0</v>
      </c>
      <c r="AD30" s="22">
        <f t="shared" si="27"/>
        <v>0</v>
      </c>
      <c r="AE30" s="22">
        <f t="shared" si="27"/>
        <v>0</v>
      </c>
      <c r="AF30" s="22">
        <f t="shared" si="28"/>
        <v>3258.1370095279199</v>
      </c>
      <c r="AH30" s="79">
        <f t="shared" si="29"/>
        <v>0</v>
      </c>
      <c r="AI30" s="78">
        <f t="shared" si="30"/>
        <v>0</v>
      </c>
    </row>
    <row r="31" spans="1:35" ht="23.5" customHeight="1" collapsed="1" x14ac:dyDescent="0.25">
      <c r="A31" s="11"/>
      <c r="B31" s="183" t="s">
        <v>1155</v>
      </c>
      <c r="C31" s="184" t="s">
        <v>1154</v>
      </c>
      <c r="D31" s="185"/>
      <c r="E31" s="80"/>
      <c r="F31" s="60"/>
      <c r="G31" s="60"/>
      <c r="H31" s="59"/>
      <c r="I31" s="81">
        <f>SUM(I32:I36)</f>
        <v>577840.43869411747</v>
      </c>
      <c r="J31" s="12"/>
      <c r="K31" s="83"/>
      <c r="L31" s="84"/>
      <c r="M31" s="84"/>
      <c r="N31" s="84"/>
      <c r="O31" s="84"/>
      <c r="P31" s="84"/>
      <c r="Q31" s="84"/>
      <c r="R31" s="84"/>
      <c r="S31" s="84"/>
      <c r="T31" s="85"/>
      <c r="U31" s="12"/>
      <c r="V31" s="86">
        <f>SUM(V32:V36)</f>
        <v>296835.01905684889</v>
      </c>
      <c r="W31" s="86">
        <f t="shared" ref="W31:AE31" si="31">SUM(W32:W36)</f>
        <v>281005.41963726864</v>
      </c>
      <c r="X31" s="86">
        <f t="shared" si="31"/>
        <v>117974.19104472562</v>
      </c>
      <c r="Y31" s="86">
        <f t="shared" si="31"/>
        <v>73101.436081320411</v>
      </c>
      <c r="Z31" s="86">
        <f t="shared" si="31"/>
        <v>89929.792511222593</v>
      </c>
      <c r="AA31" s="86">
        <f t="shared" si="31"/>
        <v>0</v>
      </c>
      <c r="AB31" s="86">
        <f t="shared" si="31"/>
        <v>0</v>
      </c>
      <c r="AC31" s="86">
        <f t="shared" si="31"/>
        <v>0</v>
      </c>
      <c r="AD31" s="86">
        <f t="shared" si="31"/>
        <v>0</v>
      </c>
      <c r="AE31" s="86">
        <f t="shared" si="31"/>
        <v>0</v>
      </c>
      <c r="AF31" s="86">
        <f>SUM(AF32:AF36)</f>
        <v>281005.41963726864</v>
      </c>
      <c r="AG31" s="12"/>
      <c r="AH31" s="83"/>
      <c r="AI31" s="85"/>
    </row>
    <row r="32" spans="1:35" ht="22" hidden="1" customHeight="1" outlineLevel="1" x14ac:dyDescent="0.25">
      <c r="B32" s="186" t="s">
        <v>1155</v>
      </c>
      <c r="C32" s="187" t="s">
        <v>1154</v>
      </c>
      <c r="D32" s="188" t="s">
        <v>27</v>
      </c>
      <c r="E32" s="189" t="s">
        <v>28</v>
      </c>
      <c r="F32" s="13" t="s">
        <v>143</v>
      </c>
      <c r="G32" s="14">
        <v>204.31199999999998</v>
      </c>
      <c r="H32" s="15">
        <v>54.601315459764706</v>
      </c>
      <c r="I32" s="16">
        <f>H32*G32</f>
        <v>11155.703964215445</v>
      </c>
      <c r="K32" s="17">
        <v>6.3229999999999791</v>
      </c>
      <c r="L32" s="17">
        <f t="shared" ref="L32:L36" si="32">G32-K32</f>
        <v>197.989</v>
      </c>
      <c r="M32" s="17">
        <f>SUMIF(MC_SS_36!$A:$A,'CRONO SERV'!$D32,MC_SS_36!E:E)</f>
        <v>3</v>
      </c>
      <c r="N32" s="17">
        <f>SUMIF(MC_SS_36!$A:$A,'CRONO SERV'!$D32,MC_SS_36!F:F)</f>
        <v>87.115160000000003</v>
      </c>
      <c r="O32" s="17">
        <f>SUMIF(MC_SS_36!$A:$A,'CRONO SERV'!$D32,MC_SS_36!G:G)</f>
        <v>107.87384</v>
      </c>
      <c r="P32" s="17"/>
      <c r="Q32" s="17"/>
      <c r="R32" s="17"/>
      <c r="S32" s="17"/>
      <c r="T32" s="17"/>
      <c r="V32" s="22">
        <f t="shared" ref="V32:W36" si="33">$H32*K32</f>
        <v>345.24411765209112</v>
      </c>
      <c r="W32" s="22">
        <f t="shared" si="33"/>
        <v>10810.459846563355</v>
      </c>
      <c r="X32" s="22">
        <f t="shared" ref="X32:AE36" si="34">$H32*M32</f>
        <v>163.80394637929413</v>
      </c>
      <c r="Y32" s="22">
        <f t="shared" si="34"/>
        <v>4756.6023324878761</v>
      </c>
      <c r="Z32" s="22">
        <f t="shared" si="34"/>
        <v>5890.0535676961845</v>
      </c>
      <c r="AA32" s="22">
        <f t="shared" si="34"/>
        <v>0</v>
      </c>
      <c r="AB32" s="22">
        <f t="shared" si="34"/>
        <v>0</v>
      </c>
      <c r="AC32" s="22">
        <f t="shared" si="34"/>
        <v>0</v>
      </c>
      <c r="AD32" s="22">
        <f t="shared" si="34"/>
        <v>0</v>
      </c>
      <c r="AE32" s="22">
        <f t="shared" si="34"/>
        <v>0</v>
      </c>
      <c r="AF32" s="22">
        <f t="shared" ref="AF32:AF36" si="35">SUM(X32:AE32)</f>
        <v>10810.459846563353</v>
      </c>
      <c r="AH32" s="79">
        <f>L32-SUM(M32:T32)</f>
        <v>0</v>
      </c>
      <c r="AI32" s="78">
        <f>W32-SUM(X32:AE32)</f>
        <v>0</v>
      </c>
    </row>
    <row r="33" spans="1:35" ht="22" hidden="1" customHeight="1" outlineLevel="1" x14ac:dyDescent="0.25">
      <c r="B33" s="186" t="s">
        <v>1155</v>
      </c>
      <c r="C33" s="187" t="s">
        <v>1154</v>
      </c>
      <c r="D33" s="188" t="s">
        <v>65</v>
      </c>
      <c r="E33" s="189" t="s">
        <v>66</v>
      </c>
      <c r="F33" s="13" t="s">
        <v>46</v>
      </c>
      <c r="G33" s="14">
        <v>20</v>
      </c>
      <c r="H33" s="15">
        <v>217.63087904352943</v>
      </c>
      <c r="I33" s="16">
        <f>H33*G33</f>
        <v>4352.6175808705884</v>
      </c>
      <c r="K33" s="17">
        <v>17.806999999999999</v>
      </c>
      <c r="L33" s="17">
        <f t="shared" si="32"/>
        <v>2.1930000000000014</v>
      </c>
      <c r="M33" s="17">
        <f>SUMIF(MC_SS_36!$A:$A,'CRONO SERV'!$D33,MC_SS_36!E:E)</f>
        <v>0</v>
      </c>
      <c r="N33" s="17">
        <f>SUMIF(MC_SS_36!$A:$A,'CRONO SERV'!$D33,MC_SS_36!F:F)</f>
        <v>2.1930000000000014</v>
      </c>
      <c r="O33" s="17">
        <f>SUMIF(MC_SS_36!$A:$A,'CRONO SERV'!$D33,MC_SS_36!G:G)</f>
        <v>0</v>
      </c>
      <c r="P33" s="17"/>
      <c r="Q33" s="17"/>
      <c r="R33" s="17"/>
      <c r="S33" s="17"/>
      <c r="T33" s="17"/>
      <c r="V33" s="22">
        <f t="shared" si="33"/>
        <v>3875.3530631281283</v>
      </c>
      <c r="W33" s="22">
        <f t="shared" si="33"/>
        <v>477.26451774246033</v>
      </c>
      <c r="X33" s="22">
        <f t="shared" si="34"/>
        <v>0</v>
      </c>
      <c r="Y33" s="22">
        <f t="shared" si="34"/>
        <v>477.26451774246033</v>
      </c>
      <c r="Z33" s="22">
        <f t="shared" si="34"/>
        <v>0</v>
      </c>
      <c r="AA33" s="22">
        <f t="shared" si="34"/>
        <v>0</v>
      </c>
      <c r="AB33" s="22">
        <f t="shared" si="34"/>
        <v>0</v>
      </c>
      <c r="AC33" s="22">
        <f t="shared" si="34"/>
        <v>0</v>
      </c>
      <c r="AD33" s="22">
        <f t="shared" si="34"/>
        <v>0</v>
      </c>
      <c r="AE33" s="22">
        <f t="shared" si="34"/>
        <v>0</v>
      </c>
      <c r="AF33" s="22">
        <f t="shared" si="35"/>
        <v>477.26451774246033</v>
      </c>
      <c r="AH33" s="79">
        <f>L33-SUM(M33:T33)</f>
        <v>0</v>
      </c>
      <c r="AI33" s="78">
        <f>W33-SUM(X33:AE33)</f>
        <v>0</v>
      </c>
    </row>
    <row r="34" spans="1:35" ht="22" hidden="1" customHeight="1" outlineLevel="1" x14ac:dyDescent="0.25">
      <c r="B34" s="186" t="s">
        <v>1155</v>
      </c>
      <c r="C34" s="187" t="s">
        <v>1154</v>
      </c>
      <c r="D34" s="188" t="s">
        <v>148</v>
      </c>
      <c r="E34" s="189" t="s">
        <v>149</v>
      </c>
      <c r="F34" s="13" t="s">
        <v>143</v>
      </c>
      <c r="G34" s="14">
        <v>681.04</v>
      </c>
      <c r="H34" s="15">
        <v>196.60862117647056</v>
      </c>
      <c r="I34" s="16">
        <f>H34*G34</f>
        <v>133898.3353660235</v>
      </c>
      <c r="K34" s="17">
        <v>455.46799999999996</v>
      </c>
      <c r="L34" s="17">
        <f t="shared" si="32"/>
        <v>225.572</v>
      </c>
      <c r="M34" s="17">
        <f>SUMIF(MC_SS_36!$A:$A,'CRONO SERV'!$D34,MC_SS_36!E:E)</f>
        <v>225.572</v>
      </c>
      <c r="N34" s="17">
        <f>SUMIF(MC_SS_36!$A:$A,'CRONO SERV'!$D34,MC_SS_36!F:F)</f>
        <v>0</v>
      </c>
      <c r="O34" s="17">
        <f>SUMIF(MC_SS_36!$A:$A,'CRONO SERV'!$D34,MC_SS_36!G:G)</f>
        <v>0</v>
      </c>
      <c r="P34" s="17"/>
      <c r="Q34" s="17"/>
      <c r="R34" s="17"/>
      <c r="S34" s="17"/>
      <c r="T34" s="17"/>
      <c r="V34" s="22">
        <f t="shared" si="33"/>
        <v>89548.935470004682</v>
      </c>
      <c r="W34" s="22">
        <f t="shared" si="33"/>
        <v>44349.399896018818</v>
      </c>
      <c r="X34" s="22">
        <f t="shared" si="34"/>
        <v>44349.399896018818</v>
      </c>
      <c r="Y34" s="22">
        <f t="shared" si="34"/>
        <v>0</v>
      </c>
      <c r="Z34" s="22">
        <f t="shared" si="34"/>
        <v>0</v>
      </c>
      <c r="AA34" s="22">
        <f t="shared" si="34"/>
        <v>0</v>
      </c>
      <c r="AB34" s="22">
        <f t="shared" si="34"/>
        <v>0</v>
      </c>
      <c r="AC34" s="22">
        <f t="shared" si="34"/>
        <v>0</v>
      </c>
      <c r="AD34" s="22">
        <f t="shared" si="34"/>
        <v>0</v>
      </c>
      <c r="AE34" s="22">
        <f t="shared" si="34"/>
        <v>0</v>
      </c>
      <c r="AF34" s="22">
        <f t="shared" si="35"/>
        <v>44349.399896018818</v>
      </c>
      <c r="AH34" s="79">
        <f>L34-SUM(M34:T34)</f>
        <v>0</v>
      </c>
      <c r="AI34" s="78">
        <f>W34-SUM(X34:AE34)</f>
        <v>0</v>
      </c>
    </row>
    <row r="35" spans="1:35" ht="22" hidden="1" customHeight="1" outlineLevel="1" x14ac:dyDescent="0.25">
      <c r="B35" s="186" t="s">
        <v>1155</v>
      </c>
      <c r="C35" s="187" t="s">
        <v>1154</v>
      </c>
      <c r="D35" s="188" t="s">
        <v>184</v>
      </c>
      <c r="E35" s="189" t="s">
        <v>185</v>
      </c>
      <c r="F35" s="13" t="s">
        <v>143</v>
      </c>
      <c r="G35" s="14">
        <v>476.72799999999995</v>
      </c>
      <c r="H35" s="15">
        <v>564.81544305882346</v>
      </c>
      <c r="I35" s="16">
        <f t="shared" ref="I35:I36" si="36">H35*G35</f>
        <v>269263.33653854678</v>
      </c>
      <c r="K35" s="17">
        <v>350.80399999999997</v>
      </c>
      <c r="L35" s="17">
        <f t="shared" si="32"/>
        <v>125.92399999999998</v>
      </c>
      <c r="M35" s="17">
        <f>SUMIF(MC_SS_36!$A:$A,'CRONO SERV'!$D35,MC_SS_36!E:E)</f>
        <v>125.92399999999998</v>
      </c>
      <c r="N35" s="17">
        <f>SUMIF(MC_SS_36!$A:$A,'CRONO SERV'!$D35,MC_SS_36!F:F)</f>
        <v>0</v>
      </c>
      <c r="O35" s="17">
        <f>SUMIF(MC_SS_36!$A:$A,'CRONO SERV'!$D35,MC_SS_36!G:G)</f>
        <v>0</v>
      </c>
      <c r="P35" s="17"/>
      <c r="Q35" s="17"/>
      <c r="R35" s="17"/>
      <c r="S35" s="17"/>
      <c r="T35" s="17"/>
      <c r="V35" s="22">
        <f t="shared" si="33"/>
        <v>198139.5166868075</v>
      </c>
      <c r="W35" s="22">
        <f t="shared" si="33"/>
        <v>71123.819851739274</v>
      </c>
      <c r="X35" s="22">
        <f t="shared" si="34"/>
        <v>71123.819851739274</v>
      </c>
      <c r="Y35" s="22">
        <f t="shared" si="34"/>
        <v>0</v>
      </c>
      <c r="Z35" s="22">
        <f t="shared" si="34"/>
        <v>0</v>
      </c>
      <c r="AA35" s="22">
        <f t="shared" si="34"/>
        <v>0</v>
      </c>
      <c r="AB35" s="22">
        <f t="shared" si="34"/>
        <v>0</v>
      </c>
      <c r="AC35" s="22">
        <f t="shared" si="34"/>
        <v>0</v>
      </c>
      <c r="AD35" s="22">
        <f t="shared" si="34"/>
        <v>0</v>
      </c>
      <c r="AE35" s="22">
        <f t="shared" si="34"/>
        <v>0</v>
      </c>
      <c r="AF35" s="22">
        <f t="shared" si="35"/>
        <v>71123.819851739274</v>
      </c>
      <c r="AH35" s="79">
        <f>L35-SUM(M35:T35)</f>
        <v>0</v>
      </c>
      <c r="AI35" s="78">
        <f>W35-SUM(X35:AE35)</f>
        <v>0</v>
      </c>
    </row>
    <row r="36" spans="1:35" ht="22" hidden="1" customHeight="1" outlineLevel="1" x14ac:dyDescent="0.25">
      <c r="B36" s="186" t="s">
        <v>1155</v>
      </c>
      <c r="C36" s="187" t="s">
        <v>1154</v>
      </c>
      <c r="D36" s="188" t="s">
        <v>186</v>
      </c>
      <c r="E36" s="189" t="s">
        <v>1156</v>
      </c>
      <c r="F36" s="13" t="s">
        <v>143</v>
      </c>
      <c r="G36" s="14">
        <v>204.31199999999998</v>
      </c>
      <c r="H36" s="15">
        <v>779.05578352941177</v>
      </c>
      <c r="I36" s="16">
        <f t="shared" si="36"/>
        <v>159170.44524446115</v>
      </c>
      <c r="K36" s="17">
        <v>6.3229999999999791</v>
      </c>
      <c r="L36" s="17">
        <f t="shared" si="32"/>
        <v>197.989</v>
      </c>
      <c r="M36" s="17">
        <f>SUMIF(MC_SS_36!$A:$A,'CRONO SERV'!$D36,MC_SS_36!E:E)</f>
        <v>3</v>
      </c>
      <c r="N36" s="17">
        <f>SUMIF(MC_SS_36!$A:$A,'CRONO SERV'!$D36,MC_SS_36!F:F)</f>
        <v>87.115160000000003</v>
      </c>
      <c r="O36" s="17">
        <f>SUMIF(MC_SS_36!$A:$A,'CRONO SERV'!$D36,MC_SS_36!G:G)</f>
        <v>107.87384</v>
      </c>
      <c r="P36" s="17"/>
      <c r="Q36" s="17"/>
      <c r="R36" s="17"/>
      <c r="S36" s="17"/>
      <c r="T36" s="17"/>
      <c r="V36" s="22">
        <f t="shared" si="33"/>
        <v>4925.9697192564545</v>
      </c>
      <c r="W36" s="22">
        <f t="shared" si="33"/>
        <v>154244.4755252047</v>
      </c>
      <c r="X36" s="22">
        <f t="shared" si="34"/>
        <v>2337.1673505882354</v>
      </c>
      <c r="Y36" s="22">
        <f t="shared" si="34"/>
        <v>67867.569231090078</v>
      </c>
      <c r="Z36" s="22">
        <f t="shared" si="34"/>
        <v>84039.738943526405</v>
      </c>
      <c r="AA36" s="22">
        <f t="shared" si="34"/>
        <v>0</v>
      </c>
      <c r="AB36" s="22">
        <f t="shared" si="34"/>
        <v>0</v>
      </c>
      <c r="AC36" s="22">
        <f t="shared" si="34"/>
        <v>0</v>
      </c>
      <c r="AD36" s="22">
        <f t="shared" si="34"/>
        <v>0</v>
      </c>
      <c r="AE36" s="22">
        <f t="shared" si="34"/>
        <v>0</v>
      </c>
      <c r="AF36" s="22">
        <f t="shared" si="35"/>
        <v>154244.47552520473</v>
      </c>
      <c r="AH36" s="79">
        <f>L36-SUM(M36:T36)</f>
        <v>0</v>
      </c>
      <c r="AI36" s="78">
        <f>W36-SUM(X36:AE36)</f>
        <v>0</v>
      </c>
    </row>
    <row r="37" spans="1:35" ht="23.5" customHeight="1" collapsed="1" x14ac:dyDescent="0.25">
      <c r="A37" s="11"/>
      <c r="B37" s="183" t="s">
        <v>2</v>
      </c>
      <c r="C37" s="184" t="s">
        <v>3</v>
      </c>
      <c r="D37" s="185"/>
      <c r="E37" s="80"/>
      <c r="F37" s="60"/>
      <c r="G37" s="60"/>
      <c r="H37" s="59"/>
      <c r="I37" s="81">
        <f>SUM(I38:I38)</f>
        <v>7289311.5838708058</v>
      </c>
      <c r="J37" s="12"/>
      <c r="K37" s="83"/>
      <c r="L37" s="84"/>
      <c r="M37" s="84"/>
      <c r="N37" s="84"/>
      <c r="O37" s="84"/>
      <c r="P37" s="84"/>
      <c r="Q37" s="84"/>
      <c r="R37" s="84"/>
      <c r="S37" s="84"/>
      <c r="T37" s="85"/>
      <c r="U37" s="12"/>
      <c r="V37" s="86">
        <f>V38</f>
        <v>0</v>
      </c>
      <c r="W37" s="86">
        <f>W38</f>
        <v>7289311.5838708058</v>
      </c>
      <c r="X37" s="86">
        <f t="shared" ref="X37:AF37" si="37">X38</f>
        <v>522626.67239319207</v>
      </c>
      <c r="Y37" s="86">
        <f t="shared" si="37"/>
        <v>2891867.5872423295</v>
      </c>
      <c r="Z37" s="86">
        <f>Z38</f>
        <v>3553861.3722737059</v>
      </c>
      <c r="AA37" s="86">
        <f t="shared" si="37"/>
        <v>592310.22871228436</v>
      </c>
      <c r="AB37" s="86">
        <f>AB38</f>
        <v>0</v>
      </c>
      <c r="AC37" s="86">
        <f t="shared" si="37"/>
        <v>0</v>
      </c>
      <c r="AD37" s="86">
        <f t="shared" si="37"/>
        <v>0</v>
      </c>
      <c r="AE37" s="86">
        <f t="shared" si="37"/>
        <v>0</v>
      </c>
      <c r="AF37" s="86">
        <f t="shared" si="37"/>
        <v>7560665.860621511</v>
      </c>
      <c r="AG37" s="12"/>
      <c r="AH37" s="83"/>
      <c r="AI37" s="85"/>
    </row>
    <row r="38" spans="1:35" ht="22" hidden="1" customHeight="1" outlineLevel="1" x14ac:dyDescent="0.25">
      <c r="B38" s="186" t="s">
        <v>2</v>
      </c>
      <c r="C38" s="190" t="s">
        <v>3</v>
      </c>
      <c r="D38" s="188" t="s">
        <v>226</v>
      </c>
      <c r="E38" s="189" t="s">
        <v>227</v>
      </c>
      <c r="F38" s="13" t="s">
        <v>67</v>
      </c>
      <c r="G38" s="14">
        <v>209211.81319999998</v>
      </c>
      <c r="H38" s="15">
        <v>34.841778159546138</v>
      </c>
      <c r="I38" s="16">
        <f>H38*G38</f>
        <v>7289311.5838708058</v>
      </c>
      <c r="K38" s="17"/>
      <c r="L38" s="17">
        <f>G38-K38</f>
        <v>209211.81319999998</v>
      </c>
      <c r="M38" s="17">
        <f>SUM(MC_SS_39!H3:H15)</f>
        <v>15000</v>
      </c>
      <c r="N38" s="17">
        <f>SUM(MC_SS_39!I3:I15)</f>
        <v>83000</v>
      </c>
      <c r="O38" s="17">
        <f>SUM(MC_SS_39!J3:J15)</f>
        <v>102000</v>
      </c>
      <c r="P38" s="17">
        <f>SUM(MC_SS_39!K3:K15)</f>
        <v>17000</v>
      </c>
      <c r="Q38" s="17">
        <f>SUM(MC_SS_39!L3:L15)</f>
        <v>0</v>
      </c>
      <c r="R38" s="17">
        <f>SUM(MC_SS_39!M3:M15)</f>
        <v>0</v>
      </c>
      <c r="S38" s="17"/>
      <c r="T38" s="17"/>
      <c r="V38" s="22">
        <f>$H38*K38</f>
        <v>0</v>
      </c>
      <c r="W38" s="22">
        <f>$H38*L38</f>
        <v>7289311.5838708058</v>
      </c>
      <c r="X38" s="22">
        <f t="shared" ref="X38:AE38" si="38">$H38*M38</f>
        <v>522626.67239319207</v>
      </c>
      <c r="Y38" s="22">
        <f t="shared" si="38"/>
        <v>2891867.5872423295</v>
      </c>
      <c r="Z38" s="22">
        <f t="shared" si="38"/>
        <v>3553861.3722737059</v>
      </c>
      <c r="AA38" s="22">
        <f t="shared" si="38"/>
        <v>592310.22871228436</v>
      </c>
      <c r="AB38" s="22">
        <f t="shared" si="38"/>
        <v>0</v>
      </c>
      <c r="AC38" s="22">
        <f t="shared" si="38"/>
        <v>0</v>
      </c>
      <c r="AD38" s="22">
        <f t="shared" si="38"/>
        <v>0</v>
      </c>
      <c r="AE38" s="22">
        <f t="shared" si="38"/>
        <v>0</v>
      </c>
      <c r="AF38" s="22">
        <f>SUM(X38:AE38)</f>
        <v>7560665.860621511</v>
      </c>
      <c r="AH38" s="79">
        <f>L38-SUM(M38:T38)</f>
        <v>-7788.186800000025</v>
      </c>
      <c r="AI38" s="78">
        <f>W38-SUM(X38:AE38)</f>
        <v>-271354.2767507052</v>
      </c>
    </row>
    <row r="39" spans="1:35" ht="23.5" customHeight="1" collapsed="1" x14ac:dyDescent="0.25">
      <c r="A39" s="11"/>
      <c r="B39" s="183" t="s">
        <v>4</v>
      </c>
      <c r="C39" s="184" t="s">
        <v>5</v>
      </c>
      <c r="D39" s="185"/>
      <c r="E39" s="80"/>
      <c r="F39" s="60"/>
      <c r="G39" s="60"/>
      <c r="H39" s="59"/>
      <c r="I39" s="81">
        <f>SUM(I40:I42)</f>
        <v>876615.91482021869</v>
      </c>
      <c r="J39" s="12"/>
      <c r="K39" s="83"/>
      <c r="L39" s="84"/>
      <c r="M39" s="84"/>
      <c r="N39" s="84"/>
      <c r="O39" s="84"/>
      <c r="P39" s="84"/>
      <c r="Q39" s="84"/>
      <c r="R39" s="84"/>
      <c r="S39" s="84"/>
      <c r="T39" s="85"/>
      <c r="U39" s="12"/>
      <c r="V39" s="86">
        <f>SUM(V40:V42)</f>
        <v>331297.35199063859</v>
      </c>
      <c r="W39" s="86">
        <f>SUM(W40:W42)</f>
        <v>545318.56282958016</v>
      </c>
      <c r="X39" s="86">
        <f t="shared" ref="X39" si="39">SUM(X40:X42)</f>
        <v>383499.7174732507</v>
      </c>
      <c r="Y39" s="86">
        <f>SUM(Y40:Y42)</f>
        <v>161818.84535632943</v>
      </c>
      <c r="Z39" s="86">
        <f t="shared" ref="Z39" si="40">SUM(Z40:Z42)</f>
        <v>0</v>
      </c>
      <c r="AA39" s="86">
        <f t="shared" ref="AA39" si="41">SUM(AA40:AA42)</f>
        <v>0</v>
      </c>
      <c r="AB39" s="86">
        <f t="shared" ref="AB39" si="42">SUM(AB40:AB42)</f>
        <v>0</v>
      </c>
      <c r="AC39" s="86">
        <f t="shared" ref="AC39" si="43">SUM(AC40:AC42)</f>
        <v>0</v>
      </c>
      <c r="AD39" s="86">
        <f t="shared" ref="AD39" si="44">SUM(AD40:AD42)</f>
        <v>0</v>
      </c>
      <c r="AE39" s="86">
        <f t="shared" ref="AE39" si="45">SUM(AE40:AE42)</f>
        <v>0</v>
      </c>
      <c r="AF39" s="86">
        <f>SUM(AF40:AF42)</f>
        <v>545318.56282958016</v>
      </c>
      <c r="AG39" s="12"/>
      <c r="AH39" s="83"/>
      <c r="AI39" s="85"/>
    </row>
    <row r="40" spans="1:35" ht="22" hidden="1" customHeight="1" outlineLevel="1" x14ac:dyDescent="0.25">
      <c r="B40" s="186" t="s">
        <v>4</v>
      </c>
      <c r="C40" s="187" t="s">
        <v>5</v>
      </c>
      <c r="D40" s="188" t="s">
        <v>189</v>
      </c>
      <c r="E40" s="189" t="s">
        <v>190</v>
      </c>
      <c r="F40" s="13" t="s">
        <v>67</v>
      </c>
      <c r="G40" s="14">
        <v>21.117229999999999</v>
      </c>
      <c r="H40" s="15">
        <v>48.374645770519059</v>
      </c>
      <c r="I40" s="16">
        <f>H40*G40</f>
        <v>1021.5385209045781</v>
      </c>
      <c r="K40" s="17"/>
      <c r="L40" s="17">
        <f t="shared" ref="L40:L42" si="46">G40-K40</f>
        <v>21.117229999999999</v>
      </c>
      <c r="M40" s="17">
        <f>SUM(MC_SS_44!N3:N15)</f>
        <v>21.117229999999999</v>
      </c>
      <c r="N40" s="17">
        <f>SUM(MC_SS_44!P3:P15)</f>
        <v>0</v>
      </c>
      <c r="O40" s="17"/>
      <c r="P40" s="17"/>
      <c r="Q40" s="17"/>
      <c r="R40" s="17"/>
      <c r="S40" s="17"/>
      <c r="T40" s="17"/>
      <c r="V40" s="22">
        <f t="shared" ref="V40:W42" si="47">$H40*K40</f>
        <v>0</v>
      </c>
      <c r="W40" s="22">
        <f t="shared" si="47"/>
        <v>1021.5385209045781</v>
      </c>
      <c r="X40" s="22">
        <f t="shared" ref="X40:AE42" si="48">$H40*M40</f>
        <v>1021.5385209045781</v>
      </c>
      <c r="Y40" s="22">
        <f t="shared" si="48"/>
        <v>0</v>
      </c>
      <c r="Z40" s="22">
        <f t="shared" si="48"/>
        <v>0</v>
      </c>
      <c r="AA40" s="22">
        <f t="shared" si="48"/>
        <v>0</v>
      </c>
      <c r="AB40" s="22">
        <f t="shared" si="48"/>
        <v>0</v>
      </c>
      <c r="AC40" s="22">
        <f t="shared" si="48"/>
        <v>0</v>
      </c>
      <c r="AD40" s="22">
        <f t="shared" si="48"/>
        <v>0</v>
      </c>
      <c r="AE40" s="22">
        <f t="shared" si="48"/>
        <v>0</v>
      </c>
      <c r="AF40" s="22">
        <f t="shared" ref="AF40:AF42" si="49">SUM(X40:AE40)</f>
        <v>1021.5385209045781</v>
      </c>
      <c r="AH40" s="79">
        <f>L40-SUM(M40:T40)</f>
        <v>0</v>
      </c>
      <c r="AI40" s="78">
        <f>W40-SUM(X40:AE40)</f>
        <v>0</v>
      </c>
    </row>
    <row r="41" spans="1:35" ht="22" hidden="1" customHeight="1" outlineLevel="1" x14ac:dyDescent="0.25">
      <c r="B41" s="186" t="s">
        <v>4</v>
      </c>
      <c r="C41" s="187" t="s">
        <v>5</v>
      </c>
      <c r="D41" s="188" t="s">
        <v>191</v>
      </c>
      <c r="E41" s="189" t="s">
        <v>192</v>
      </c>
      <c r="F41" s="13" t="s">
        <v>67</v>
      </c>
      <c r="G41" s="14">
        <v>19706.049957999981</v>
      </c>
      <c r="H41" s="15">
        <v>36.221136781053183</v>
      </c>
      <c r="I41" s="16">
        <f>H41*G41</f>
        <v>713775.53094298462</v>
      </c>
      <c r="K41" s="17">
        <v>9146.52</v>
      </c>
      <c r="L41" s="17">
        <f t="shared" si="46"/>
        <v>10559.529957999981</v>
      </c>
      <c r="M41" s="17">
        <f>L41</f>
        <v>10559.529957999981</v>
      </c>
      <c r="N41" s="17">
        <f>SUM(MC_SS_44!Q3:Q15)</f>
        <v>0</v>
      </c>
      <c r="O41" s="17"/>
      <c r="P41" s="17"/>
      <c r="Q41" s="17"/>
      <c r="R41" s="17"/>
      <c r="S41" s="17"/>
      <c r="T41" s="17"/>
      <c r="V41" s="22">
        <f t="shared" si="47"/>
        <v>331297.35199063859</v>
      </c>
      <c r="W41" s="22">
        <f t="shared" si="47"/>
        <v>382478.17895234609</v>
      </c>
      <c r="X41" s="22">
        <f t="shared" si="48"/>
        <v>382478.17895234609</v>
      </c>
      <c r="Y41" s="22">
        <f t="shared" si="48"/>
        <v>0</v>
      </c>
      <c r="Z41" s="22">
        <f t="shared" si="48"/>
        <v>0</v>
      </c>
      <c r="AA41" s="22">
        <f t="shared" si="48"/>
        <v>0</v>
      </c>
      <c r="AB41" s="22">
        <f t="shared" si="48"/>
        <v>0</v>
      </c>
      <c r="AC41" s="22">
        <f t="shared" si="48"/>
        <v>0</v>
      </c>
      <c r="AD41" s="22">
        <f t="shared" si="48"/>
        <v>0</v>
      </c>
      <c r="AE41" s="22">
        <f t="shared" si="48"/>
        <v>0</v>
      </c>
      <c r="AF41" s="22">
        <f t="shared" si="49"/>
        <v>382478.17895234609</v>
      </c>
      <c r="AH41" s="79">
        <f>L41-SUM(M41:T41)</f>
        <v>0</v>
      </c>
      <c r="AI41" s="78">
        <f>W41-SUM(X41:AE41)</f>
        <v>0</v>
      </c>
    </row>
    <row r="42" spans="1:35" ht="22" hidden="1" customHeight="1" outlineLevel="1" x14ac:dyDescent="0.25">
      <c r="B42" s="186" t="s">
        <v>4</v>
      </c>
      <c r="C42" s="187" t="s">
        <v>5</v>
      </c>
      <c r="D42" s="188" t="s">
        <v>210</v>
      </c>
      <c r="E42" s="189" t="s">
        <v>211</v>
      </c>
      <c r="F42" s="13" t="s">
        <v>205</v>
      </c>
      <c r="G42" s="14">
        <v>47</v>
      </c>
      <c r="H42" s="15">
        <v>3442.9541565176473</v>
      </c>
      <c r="I42" s="16">
        <f>H42*G42</f>
        <v>161818.84535632943</v>
      </c>
      <c r="K42" s="17"/>
      <c r="L42" s="17">
        <f t="shared" si="46"/>
        <v>47</v>
      </c>
      <c r="M42" s="17"/>
      <c r="N42" s="17">
        <f>G42</f>
        <v>47</v>
      </c>
      <c r="O42" s="17"/>
      <c r="P42" s="17"/>
      <c r="Q42" s="17"/>
      <c r="R42" s="17"/>
      <c r="S42" s="17"/>
      <c r="T42" s="17"/>
      <c r="V42" s="22">
        <f t="shared" si="47"/>
        <v>0</v>
      </c>
      <c r="W42" s="22">
        <f t="shared" si="47"/>
        <v>161818.84535632943</v>
      </c>
      <c r="X42" s="22">
        <f t="shared" si="48"/>
        <v>0</v>
      </c>
      <c r="Y42" s="22">
        <f t="shared" si="48"/>
        <v>161818.84535632943</v>
      </c>
      <c r="Z42" s="22">
        <f t="shared" si="48"/>
        <v>0</v>
      </c>
      <c r="AA42" s="22">
        <f t="shared" si="48"/>
        <v>0</v>
      </c>
      <c r="AB42" s="22">
        <f t="shared" si="48"/>
        <v>0</v>
      </c>
      <c r="AC42" s="22">
        <f t="shared" si="48"/>
        <v>0</v>
      </c>
      <c r="AD42" s="22">
        <f t="shared" si="48"/>
        <v>0</v>
      </c>
      <c r="AE42" s="22">
        <f t="shared" si="48"/>
        <v>0</v>
      </c>
      <c r="AF42" s="22">
        <f t="shared" si="49"/>
        <v>161818.84535632943</v>
      </c>
      <c r="AH42" s="79">
        <f>L42-SUM(M42:T42)</f>
        <v>0</v>
      </c>
      <c r="AI42" s="78">
        <f>W42-SUM(X42:AE42)</f>
        <v>0</v>
      </c>
    </row>
    <row r="43" spans="1:35" ht="23.5" customHeight="1" collapsed="1" x14ac:dyDescent="0.25">
      <c r="A43" s="11"/>
      <c r="B43" s="183" t="s">
        <v>6</v>
      </c>
      <c r="C43" s="184" t="s">
        <v>7</v>
      </c>
      <c r="D43" s="185"/>
      <c r="E43" s="80"/>
      <c r="F43" s="60"/>
      <c r="G43" s="60"/>
      <c r="H43" s="59"/>
      <c r="I43" s="81">
        <f>SUM(I44:I46)</f>
        <v>970186.00121916912</v>
      </c>
      <c r="J43" s="11"/>
      <c r="K43" s="83"/>
      <c r="L43" s="84"/>
      <c r="M43" s="84"/>
      <c r="N43" s="84"/>
      <c r="O43" s="84"/>
      <c r="P43" s="84"/>
      <c r="Q43" s="84"/>
      <c r="R43" s="84"/>
      <c r="S43" s="84"/>
      <c r="T43" s="85"/>
      <c r="U43" s="11"/>
      <c r="V43" s="86">
        <f>SUM(V44:V46)</f>
        <v>0</v>
      </c>
      <c r="W43" s="86">
        <f>SUM(W44:W46)</f>
        <v>970186.00121916912</v>
      </c>
      <c r="X43" s="86">
        <f t="shared" ref="X43" si="50">SUM(X44:X46)</f>
        <v>128043.82915457871</v>
      </c>
      <c r="Y43" s="86">
        <f>SUM(Y44:Y46)</f>
        <v>161833.32895909232</v>
      </c>
      <c r="Z43" s="86">
        <f t="shared" ref="Z43" si="51">SUM(Z44:Z46)</f>
        <v>679455.24673579214</v>
      </c>
      <c r="AA43" s="86">
        <f t="shared" ref="AA43" si="52">SUM(AA44:AA46)</f>
        <v>853.59636970588224</v>
      </c>
      <c r="AB43" s="86">
        <f>SUM(AB44:AB46)</f>
        <v>0</v>
      </c>
      <c r="AC43" s="86">
        <f t="shared" ref="AC43" si="53">SUM(AC44:AC46)</f>
        <v>0</v>
      </c>
      <c r="AD43" s="86">
        <f t="shared" ref="AD43" si="54">SUM(AD44:AD46)</f>
        <v>0</v>
      </c>
      <c r="AE43" s="86">
        <f>SUM(AE44:AE46)</f>
        <v>0</v>
      </c>
      <c r="AF43" s="86">
        <f>SUM(AF44:AF46)</f>
        <v>970186.00121916912</v>
      </c>
      <c r="AG43" s="11"/>
      <c r="AH43" s="83"/>
      <c r="AI43" s="85"/>
    </row>
    <row r="44" spans="1:35" ht="22" hidden="1" customHeight="1" outlineLevel="1" x14ac:dyDescent="0.25">
      <c r="B44" s="186" t="s">
        <v>6</v>
      </c>
      <c r="C44" s="187" t="s">
        <v>7</v>
      </c>
      <c r="D44" s="188" t="s">
        <v>197</v>
      </c>
      <c r="E44" s="189" t="s">
        <v>190</v>
      </c>
      <c r="F44" s="13" t="s">
        <v>67</v>
      </c>
      <c r="G44" s="14">
        <v>21.117229999999999</v>
      </c>
      <c r="H44" s="15">
        <v>80.332282683862573</v>
      </c>
      <c r="I44" s="16">
        <f>H44*G44</f>
        <v>1696.3952898601433</v>
      </c>
      <c r="K44" s="17"/>
      <c r="L44" s="17">
        <f>G44-K44</f>
        <v>21.117229999999999</v>
      </c>
      <c r="M44" s="17">
        <f>SUM(MC_SS_45!L3:L15)</f>
        <v>2.1097000000000001</v>
      </c>
      <c r="N44" s="17">
        <f>SUM(MC_SS_45!N3:N15)</f>
        <v>6.3377699999999999</v>
      </c>
      <c r="O44" s="17">
        <f>SUM(MC_SS_45!P3:P15)</f>
        <v>12.669760000000002</v>
      </c>
      <c r="P44" s="17"/>
      <c r="Q44" s="17"/>
      <c r="R44" s="17"/>
      <c r="S44" s="17"/>
      <c r="T44" s="17"/>
      <c r="V44" s="22">
        <f t="shared" ref="V44:W46" si="55">$H44*K44</f>
        <v>0</v>
      </c>
      <c r="W44" s="22">
        <f t="shared" si="55"/>
        <v>1696.3952898601433</v>
      </c>
      <c r="X44" s="22">
        <f t="shared" ref="X44:AE46" si="56">$H44*M44</f>
        <v>169.47701677814487</v>
      </c>
      <c r="Y44" s="22">
        <f t="shared" si="56"/>
        <v>509.1275312253037</v>
      </c>
      <c r="Z44" s="22">
        <f t="shared" si="56"/>
        <v>1017.7907418566948</v>
      </c>
      <c r="AA44" s="22">
        <f t="shared" si="56"/>
        <v>0</v>
      </c>
      <c r="AB44" s="22">
        <f t="shared" si="56"/>
        <v>0</v>
      </c>
      <c r="AC44" s="22">
        <f t="shared" si="56"/>
        <v>0</v>
      </c>
      <c r="AD44" s="22">
        <f t="shared" si="56"/>
        <v>0</v>
      </c>
      <c r="AE44" s="22">
        <f t="shared" si="56"/>
        <v>0</v>
      </c>
      <c r="AF44" s="22">
        <f t="shared" ref="AF44:AF46" si="57">SUM(X44:AE44)</f>
        <v>1696.3952898601433</v>
      </c>
      <c r="AH44" s="79">
        <f>L44-SUM(M44:T44)</f>
        <v>0</v>
      </c>
      <c r="AI44" s="78">
        <f>W44-SUM(X44:AE44)</f>
        <v>0</v>
      </c>
    </row>
    <row r="45" spans="1:35" ht="22" hidden="1" customHeight="1" outlineLevel="1" x14ac:dyDescent="0.25">
      <c r="B45" s="186" t="s">
        <v>6</v>
      </c>
      <c r="C45" s="187" t="s">
        <v>7</v>
      </c>
      <c r="D45" s="188" t="s">
        <v>198</v>
      </c>
      <c r="E45" s="189" t="s">
        <v>192</v>
      </c>
      <c r="F45" s="13" t="s">
        <v>67</v>
      </c>
      <c r="G45" s="14">
        <v>17934.152010000002</v>
      </c>
      <c r="H45" s="15">
        <v>53.954935199615441</v>
      </c>
      <c r="I45" s="16">
        <f>H45*G45</f>
        <v>967636.00955960306</v>
      </c>
      <c r="K45" s="17"/>
      <c r="L45" s="17">
        <f>G45-K45</f>
        <v>17934.152010000002</v>
      </c>
      <c r="M45" s="17">
        <f>SUM(MC_SS_45!M3:M15)</f>
        <v>2370.02142</v>
      </c>
      <c r="N45" s="17">
        <f>SUM(MC_SS_45!O3:O15)</f>
        <v>2989.98045</v>
      </c>
      <c r="O45" s="17">
        <f>SUM(MC_SS_45!Q3:Q15)</f>
        <v>12574.15014</v>
      </c>
      <c r="P45" s="17"/>
      <c r="Q45" s="17"/>
      <c r="R45" s="17"/>
      <c r="S45" s="17"/>
      <c r="T45" s="17"/>
      <c r="V45" s="22">
        <f t="shared" si="55"/>
        <v>0</v>
      </c>
      <c r="W45" s="22">
        <f t="shared" si="55"/>
        <v>967636.00955960306</v>
      </c>
      <c r="X45" s="22">
        <f t="shared" si="56"/>
        <v>127874.35213780057</v>
      </c>
      <c r="Y45" s="22">
        <f t="shared" si="56"/>
        <v>161324.20142786702</v>
      </c>
      <c r="Z45" s="22">
        <f t="shared" si="56"/>
        <v>678437.45599393547</v>
      </c>
      <c r="AA45" s="22">
        <f t="shared" si="56"/>
        <v>0</v>
      </c>
      <c r="AB45" s="22">
        <f t="shared" si="56"/>
        <v>0</v>
      </c>
      <c r="AC45" s="22">
        <f t="shared" si="56"/>
        <v>0</v>
      </c>
      <c r="AD45" s="22">
        <f t="shared" si="56"/>
        <v>0</v>
      </c>
      <c r="AE45" s="22">
        <f t="shared" si="56"/>
        <v>0</v>
      </c>
      <c r="AF45" s="22">
        <f t="shared" si="57"/>
        <v>967636.00955960306</v>
      </c>
      <c r="AH45" s="79">
        <f>L45-SUM(M45:T45)</f>
        <v>0</v>
      </c>
      <c r="AI45" s="78">
        <f>W45-SUM(X45:AE45)</f>
        <v>0</v>
      </c>
    </row>
    <row r="46" spans="1:35" ht="22" hidden="1" customHeight="1" outlineLevel="1" x14ac:dyDescent="0.25">
      <c r="B46" s="186" t="s">
        <v>6</v>
      </c>
      <c r="C46" s="187" t="s">
        <v>7</v>
      </c>
      <c r="D46" s="188" t="s">
        <v>203</v>
      </c>
      <c r="E46" s="189" t="s">
        <v>204</v>
      </c>
      <c r="F46" s="13" t="s">
        <v>205</v>
      </c>
      <c r="G46" s="14">
        <v>1</v>
      </c>
      <c r="H46" s="15">
        <v>853.59636970588224</v>
      </c>
      <c r="I46" s="16">
        <f>H46*G46</f>
        <v>853.59636970588224</v>
      </c>
      <c r="K46" s="17"/>
      <c r="L46" s="17">
        <f>G46-K46</f>
        <v>1</v>
      </c>
      <c r="M46" s="17"/>
      <c r="N46" s="17"/>
      <c r="O46" s="17"/>
      <c r="P46" s="17">
        <f>G46</f>
        <v>1</v>
      </c>
      <c r="Q46" s="17">
        <f>N46</f>
        <v>0</v>
      </c>
      <c r="R46" s="17"/>
      <c r="S46" s="17"/>
      <c r="T46" s="17"/>
      <c r="V46" s="22">
        <f t="shared" si="55"/>
        <v>0</v>
      </c>
      <c r="W46" s="22">
        <f t="shared" si="55"/>
        <v>853.59636970588224</v>
      </c>
      <c r="X46" s="22">
        <f t="shared" si="56"/>
        <v>0</v>
      </c>
      <c r="Y46" s="22">
        <f t="shared" si="56"/>
        <v>0</v>
      </c>
      <c r="Z46" s="22">
        <f t="shared" si="56"/>
        <v>0</v>
      </c>
      <c r="AA46" s="22">
        <f t="shared" si="56"/>
        <v>853.59636970588224</v>
      </c>
      <c r="AB46" s="22">
        <f t="shared" si="56"/>
        <v>0</v>
      </c>
      <c r="AC46" s="22">
        <f t="shared" si="56"/>
        <v>0</v>
      </c>
      <c r="AD46" s="22">
        <f t="shared" si="56"/>
        <v>0</v>
      </c>
      <c r="AE46" s="22">
        <f t="shared" si="56"/>
        <v>0</v>
      </c>
      <c r="AF46" s="22">
        <f t="shared" si="57"/>
        <v>853.59636970588224</v>
      </c>
      <c r="AH46" s="79">
        <f>L46-SUM(M46:T46)</f>
        <v>0</v>
      </c>
      <c r="AI46" s="78">
        <f>W46-SUM(X46:AE46)</f>
        <v>0</v>
      </c>
    </row>
    <row r="47" spans="1:35" ht="23.5" customHeight="1" collapsed="1" x14ac:dyDescent="0.25">
      <c r="A47" s="11"/>
      <c r="B47" s="183" t="s">
        <v>1441</v>
      </c>
      <c r="C47" s="184" t="s">
        <v>1442</v>
      </c>
      <c r="D47" s="185"/>
      <c r="E47" s="80"/>
      <c r="F47" s="60"/>
      <c r="G47" s="60"/>
      <c r="H47" s="59"/>
      <c r="I47" s="81">
        <f>SUM(I48:I70)</f>
        <v>727330.43130548578</v>
      </c>
      <c r="J47" s="11"/>
      <c r="K47" s="83"/>
      <c r="L47" s="84"/>
      <c r="M47" s="84"/>
      <c r="N47" s="84"/>
      <c r="O47" s="84"/>
      <c r="P47" s="84"/>
      <c r="Q47" s="84"/>
      <c r="R47" s="84"/>
      <c r="S47" s="84"/>
      <c r="T47" s="85"/>
      <c r="U47" s="11"/>
      <c r="V47" s="86">
        <f t="shared" ref="V47:AE47" si="58">SUM(V48:V70)</f>
        <v>480419.48059961107</v>
      </c>
      <c r="W47" s="86">
        <f t="shared" si="58"/>
        <v>246910.95070587465</v>
      </c>
      <c r="X47" s="86">
        <f t="shared" si="58"/>
        <v>81934.920381982709</v>
      </c>
      <c r="Y47" s="86">
        <f t="shared" si="58"/>
        <v>0</v>
      </c>
      <c r="Z47" s="86">
        <f t="shared" si="58"/>
        <v>0</v>
      </c>
      <c r="AA47" s="86">
        <f t="shared" si="58"/>
        <v>0</v>
      </c>
      <c r="AB47" s="86">
        <f t="shared" si="58"/>
        <v>0</v>
      </c>
      <c r="AC47" s="86">
        <f t="shared" si="58"/>
        <v>0</v>
      </c>
      <c r="AD47" s="86">
        <f t="shared" si="58"/>
        <v>0</v>
      </c>
      <c r="AE47" s="86">
        <f t="shared" si="58"/>
        <v>0</v>
      </c>
      <c r="AF47" s="86">
        <f>SUM(AF48:AF70)</f>
        <v>81934.920381982709</v>
      </c>
      <c r="AG47" s="11"/>
      <c r="AH47" s="83"/>
      <c r="AI47" s="85"/>
    </row>
    <row r="48" spans="1:35" ht="22" hidden="1" customHeight="1" outlineLevel="1" x14ac:dyDescent="0.25">
      <c r="B48" s="191" t="s">
        <v>1441</v>
      </c>
      <c r="C48" s="192" t="s">
        <v>1442</v>
      </c>
      <c r="D48" s="193" t="s">
        <v>23</v>
      </c>
      <c r="E48" s="194" t="s">
        <v>24</v>
      </c>
      <c r="F48" s="73" t="s">
        <v>46</v>
      </c>
      <c r="G48" s="82">
        <v>16.8</v>
      </c>
      <c r="H48" s="75">
        <v>584.29183764705874</v>
      </c>
      <c r="I48" s="76">
        <f t="shared" ref="I48:I49" si="59">H48*G48</f>
        <v>9816.1028724705866</v>
      </c>
      <c r="K48" s="77">
        <v>1.5080000000000009</v>
      </c>
      <c r="L48" s="77">
        <f t="shared" ref="L48:L49" si="60">G48-K48</f>
        <v>15.292</v>
      </c>
      <c r="M48" s="77">
        <v>0.7</v>
      </c>
      <c r="N48" s="77"/>
      <c r="O48" s="77"/>
      <c r="P48" s="77"/>
      <c r="Q48" s="77"/>
      <c r="R48" s="77"/>
      <c r="S48" s="77"/>
      <c r="T48" s="77"/>
      <c r="V48" s="78">
        <f t="shared" ref="V48:V70" si="61">$H48*K48</f>
        <v>881.11209117176509</v>
      </c>
      <c r="W48" s="78">
        <f t="shared" ref="W48:W70" si="62">$H48*L48</f>
        <v>8934.9907812988222</v>
      </c>
      <c r="X48" s="78">
        <f t="shared" ref="X48:X70" si="63">$H48*M48</f>
        <v>409.00428635294111</v>
      </c>
      <c r="Y48" s="78">
        <f t="shared" ref="Y48:Y70" si="64">$H48*N48</f>
        <v>0</v>
      </c>
      <c r="Z48" s="78">
        <f t="shared" ref="Z48:Z70" si="65">$H48*O48</f>
        <v>0</v>
      </c>
      <c r="AA48" s="78">
        <f t="shared" ref="AA48:AA70" si="66">$H48*P48</f>
        <v>0</v>
      </c>
      <c r="AB48" s="78">
        <f t="shared" ref="AB48:AB70" si="67">$H48*Q48</f>
        <v>0</v>
      </c>
      <c r="AC48" s="78">
        <f t="shared" ref="AC48:AC70" si="68">$H48*R48</f>
        <v>0</v>
      </c>
      <c r="AD48" s="78">
        <f t="shared" ref="AD48:AD70" si="69">$H48*S48</f>
        <v>0</v>
      </c>
      <c r="AE48" s="78">
        <f t="shared" ref="AE48:AE70" si="70">$H48*T48</f>
        <v>0</v>
      </c>
      <c r="AF48" s="78">
        <f t="shared" ref="AF48:AF70" si="71">SUM(X48:AE48)</f>
        <v>409.00428635294111</v>
      </c>
      <c r="AH48" s="79">
        <f t="shared" ref="AH48:AH70" si="72">L48-SUM(M48:T48)</f>
        <v>14.592000000000001</v>
      </c>
      <c r="AI48" s="78">
        <f t="shared" ref="AI48:AI70" si="73">W48-SUM(X48:AE48)</f>
        <v>8525.9864949458806</v>
      </c>
    </row>
    <row r="49" spans="2:35" ht="22" hidden="1" customHeight="1" outlineLevel="1" x14ac:dyDescent="0.25">
      <c r="B49" s="191" t="s">
        <v>1441</v>
      </c>
      <c r="C49" s="192" t="s">
        <v>1442</v>
      </c>
      <c r="D49" s="193" t="s">
        <v>27</v>
      </c>
      <c r="E49" s="194" t="s">
        <v>28</v>
      </c>
      <c r="F49" s="73" t="s">
        <v>143</v>
      </c>
      <c r="G49" s="82">
        <v>35</v>
      </c>
      <c r="H49" s="75">
        <v>54.601315459764706</v>
      </c>
      <c r="I49" s="76">
        <f t="shared" si="59"/>
        <v>1911.0460410917647</v>
      </c>
      <c r="K49" s="77">
        <v>31.28</v>
      </c>
      <c r="L49" s="77">
        <f t="shared" si="60"/>
        <v>3.7199999999999989</v>
      </c>
      <c r="M49" s="77"/>
      <c r="N49" s="77"/>
      <c r="O49" s="77"/>
      <c r="P49" s="77"/>
      <c r="Q49" s="77"/>
      <c r="R49" s="77"/>
      <c r="S49" s="77"/>
      <c r="T49" s="77"/>
      <c r="V49" s="78">
        <f t="shared" si="61"/>
        <v>1707.92914758144</v>
      </c>
      <c r="W49" s="78">
        <f t="shared" si="62"/>
        <v>203.11689351032464</v>
      </c>
      <c r="X49" s="78">
        <f t="shared" si="63"/>
        <v>0</v>
      </c>
      <c r="Y49" s="78">
        <f t="shared" si="64"/>
        <v>0</v>
      </c>
      <c r="Z49" s="78">
        <f t="shared" si="65"/>
        <v>0</v>
      </c>
      <c r="AA49" s="78">
        <f t="shared" si="66"/>
        <v>0</v>
      </c>
      <c r="AB49" s="78">
        <f t="shared" si="67"/>
        <v>0</v>
      </c>
      <c r="AC49" s="78">
        <f t="shared" si="68"/>
        <v>0</v>
      </c>
      <c r="AD49" s="78">
        <f t="shared" si="69"/>
        <v>0</v>
      </c>
      <c r="AE49" s="78">
        <f t="shared" si="70"/>
        <v>0</v>
      </c>
      <c r="AF49" s="78">
        <f t="shared" si="71"/>
        <v>0</v>
      </c>
      <c r="AH49" s="79">
        <f t="shared" si="72"/>
        <v>3.7199999999999989</v>
      </c>
      <c r="AI49" s="78">
        <f t="shared" si="73"/>
        <v>203.11689351032464</v>
      </c>
    </row>
    <row r="50" spans="2:35" ht="22" hidden="1" customHeight="1" outlineLevel="1" x14ac:dyDescent="0.25">
      <c r="B50" s="191" t="s">
        <v>1441</v>
      </c>
      <c r="C50" s="192" t="s">
        <v>1442</v>
      </c>
      <c r="D50" s="193" t="s">
        <v>29</v>
      </c>
      <c r="E50" s="194" t="s">
        <v>30</v>
      </c>
      <c r="F50" s="73" t="s">
        <v>143</v>
      </c>
      <c r="G50" s="82">
        <v>35</v>
      </c>
      <c r="H50" s="75">
        <v>136.52157428329411</v>
      </c>
      <c r="I50" s="76">
        <f t="shared" ref="I50:I70" si="74">H50*G50</f>
        <v>4778.2550999152936</v>
      </c>
      <c r="K50" s="77">
        <v>18.02</v>
      </c>
      <c r="L50" s="77">
        <f t="shared" ref="L50:L70" si="75">G50-K50</f>
        <v>16.98</v>
      </c>
      <c r="M50" s="77"/>
      <c r="N50" s="77"/>
      <c r="O50" s="77"/>
      <c r="P50" s="77"/>
      <c r="Q50" s="77"/>
      <c r="R50" s="77"/>
      <c r="S50" s="77"/>
      <c r="T50" s="77"/>
      <c r="V50" s="78">
        <f t="shared" si="61"/>
        <v>2460.11876858496</v>
      </c>
      <c r="W50" s="78">
        <f t="shared" si="62"/>
        <v>2318.1363313303341</v>
      </c>
      <c r="X50" s="78">
        <f t="shared" si="63"/>
        <v>0</v>
      </c>
      <c r="Y50" s="78">
        <f t="shared" si="64"/>
        <v>0</v>
      </c>
      <c r="Z50" s="78">
        <f t="shared" si="65"/>
        <v>0</v>
      </c>
      <c r="AA50" s="78">
        <f t="shared" si="66"/>
        <v>0</v>
      </c>
      <c r="AB50" s="78">
        <f t="shared" si="67"/>
        <v>0</v>
      </c>
      <c r="AC50" s="78">
        <f t="shared" si="68"/>
        <v>0</v>
      </c>
      <c r="AD50" s="78">
        <f t="shared" si="69"/>
        <v>0</v>
      </c>
      <c r="AE50" s="78">
        <f t="shared" si="70"/>
        <v>0</v>
      </c>
      <c r="AF50" s="78">
        <f t="shared" si="71"/>
        <v>0</v>
      </c>
      <c r="AH50" s="79">
        <f t="shared" si="72"/>
        <v>16.98</v>
      </c>
      <c r="AI50" s="78">
        <f t="shared" si="73"/>
        <v>2318.1363313303341</v>
      </c>
    </row>
    <row r="51" spans="2:35" ht="22" hidden="1" customHeight="1" outlineLevel="1" x14ac:dyDescent="0.25">
      <c r="B51" s="191" t="s">
        <v>1441</v>
      </c>
      <c r="C51" s="192" t="s">
        <v>1442</v>
      </c>
      <c r="D51" s="193" t="s">
        <v>33</v>
      </c>
      <c r="E51" s="194" t="s">
        <v>34</v>
      </c>
      <c r="F51" s="73" t="s">
        <v>35</v>
      </c>
      <c r="G51" s="82">
        <v>246.96</v>
      </c>
      <c r="H51" s="75">
        <v>231.15274954010695</v>
      </c>
      <c r="I51" s="76">
        <f t="shared" si="74"/>
        <v>57085.483026424816</v>
      </c>
      <c r="K51" s="77">
        <v>246.40000000000003</v>
      </c>
      <c r="L51" s="77">
        <f t="shared" si="75"/>
        <v>0.55999999999997385</v>
      </c>
      <c r="M51" s="77"/>
      <c r="N51" s="77"/>
      <c r="O51" s="77"/>
      <c r="P51" s="77"/>
      <c r="Q51" s="77"/>
      <c r="R51" s="77"/>
      <c r="S51" s="77"/>
      <c r="T51" s="77"/>
      <c r="V51" s="78">
        <f t="shared" si="61"/>
        <v>56956.037486682362</v>
      </c>
      <c r="W51" s="78">
        <f t="shared" si="62"/>
        <v>129.44553974245386</v>
      </c>
      <c r="X51" s="78">
        <f t="shared" si="63"/>
        <v>0</v>
      </c>
      <c r="Y51" s="78">
        <f t="shared" si="64"/>
        <v>0</v>
      </c>
      <c r="Z51" s="78">
        <f t="shared" si="65"/>
        <v>0</v>
      </c>
      <c r="AA51" s="78">
        <f t="shared" si="66"/>
        <v>0</v>
      </c>
      <c r="AB51" s="78">
        <f t="shared" si="67"/>
        <v>0</v>
      </c>
      <c r="AC51" s="78">
        <f t="shared" si="68"/>
        <v>0</v>
      </c>
      <c r="AD51" s="78">
        <f t="shared" si="69"/>
        <v>0</v>
      </c>
      <c r="AE51" s="78">
        <f t="shared" si="70"/>
        <v>0</v>
      </c>
      <c r="AF51" s="78">
        <f t="shared" si="71"/>
        <v>0</v>
      </c>
      <c r="AH51" s="79">
        <f t="shared" si="72"/>
        <v>0.55999999999997385</v>
      </c>
      <c r="AI51" s="78">
        <f t="shared" si="73"/>
        <v>129.44553974245386</v>
      </c>
    </row>
    <row r="52" spans="2:35" ht="22" hidden="1" customHeight="1" outlineLevel="1" x14ac:dyDescent="0.25">
      <c r="B52" s="191" t="s">
        <v>1441</v>
      </c>
      <c r="C52" s="192" t="s">
        <v>1442</v>
      </c>
      <c r="D52" s="193" t="s">
        <v>41</v>
      </c>
      <c r="E52" s="194" t="s">
        <v>42</v>
      </c>
      <c r="F52" s="73" t="s">
        <v>46</v>
      </c>
      <c r="G52" s="82">
        <v>45</v>
      </c>
      <c r="H52" s="75">
        <v>199.78885568611761</v>
      </c>
      <c r="I52" s="76">
        <f t="shared" si="74"/>
        <v>8990.4985058752918</v>
      </c>
      <c r="K52" s="77">
        <v>33.143999999999998</v>
      </c>
      <c r="L52" s="77">
        <f t="shared" si="75"/>
        <v>11.856000000000002</v>
      </c>
      <c r="M52" s="77"/>
      <c r="N52" s="77"/>
      <c r="O52" s="77"/>
      <c r="P52" s="77"/>
      <c r="Q52" s="77"/>
      <c r="R52" s="77"/>
      <c r="S52" s="77"/>
      <c r="T52" s="77"/>
      <c r="V52" s="78">
        <f t="shared" si="61"/>
        <v>6621.8018328606822</v>
      </c>
      <c r="W52" s="78">
        <f t="shared" si="62"/>
        <v>2368.696673014611</v>
      </c>
      <c r="X52" s="78">
        <f t="shared" si="63"/>
        <v>0</v>
      </c>
      <c r="Y52" s="78">
        <f t="shared" si="64"/>
        <v>0</v>
      </c>
      <c r="Z52" s="78">
        <f t="shared" si="65"/>
        <v>0</v>
      </c>
      <c r="AA52" s="78">
        <f t="shared" si="66"/>
        <v>0</v>
      </c>
      <c r="AB52" s="78">
        <f t="shared" si="67"/>
        <v>0</v>
      </c>
      <c r="AC52" s="78">
        <f t="shared" si="68"/>
        <v>0</v>
      </c>
      <c r="AD52" s="78">
        <f t="shared" si="69"/>
        <v>0</v>
      </c>
      <c r="AE52" s="78">
        <f t="shared" si="70"/>
        <v>0</v>
      </c>
      <c r="AF52" s="78">
        <f t="shared" si="71"/>
        <v>0</v>
      </c>
      <c r="AH52" s="79">
        <f t="shared" si="72"/>
        <v>11.856000000000002</v>
      </c>
      <c r="AI52" s="78">
        <f t="shared" si="73"/>
        <v>2368.696673014611</v>
      </c>
    </row>
    <row r="53" spans="2:35" ht="22" hidden="1" customHeight="1" outlineLevel="1" x14ac:dyDescent="0.25">
      <c r="B53" s="191" t="s">
        <v>1441</v>
      </c>
      <c r="C53" s="192" t="s">
        <v>1442</v>
      </c>
      <c r="D53" s="193" t="s">
        <v>44</v>
      </c>
      <c r="E53" s="194" t="s">
        <v>45</v>
      </c>
      <c r="F53" s="73" t="s">
        <v>46</v>
      </c>
      <c r="G53" s="82">
        <v>382.36500000000001</v>
      </c>
      <c r="H53" s="75">
        <v>44.117647058823529</v>
      </c>
      <c r="I53" s="76">
        <f t="shared" si="74"/>
        <v>16869.044117647059</v>
      </c>
      <c r="K53" s="77">
        <v>382.36500000000001</v>
      </c>
      <c r="L53" s="77">
        <f t="shared" si="75"/>
        <v>0</v>
      </c>
      <c r="M53" s="77"/>
      <c r="N53" s="77"/>
      <c r="O53" s="77"/>
      <c r="P53" s="77"/>
      <c r="Q53" s="77"/>
      <c r="R53" s="77"/>
      <c r="S53" s="77"/>
      <c r="T53" s="77"/>
      <c r="V53" s="78">
        <f t="shared" si="61"/>
        <v>16869.044117647059</v>
      </c>
      <c r="W53" s="78">
        <f t="shared" si="62"/>
        <v>0</v>
      </c>
      <c r="X53" s="78">
        <f t="shared" si="63"/>
        <v>0</v>
      </c>
      <c r="Y53" s="78">
        <f t="shared" si="64"/>
        <v>0</v>
      </c>
      <c r="Z53" s="78">
        <f t="shared" si="65"/>
        <v>0</v>
      </c>
      <c r="AA53" s="78">
        <f t="shared" si="66"/>
        <v>0</v>
      </c>
      <c r="AB53" s="78">
        <f t="shared" si="67"/>
        <v>0</v>
      </c>
      <c r="AC53" s="78">
        <f t="shared" si="68"/>
        <v>0</v>
      </c>
      <c r="AD53" s="78">
        <f t="shared" si="69"/>
        <v>0</v>
      </c>
      <c r="AE53" s="78">
        <f t="shared" si="70"/>
        <v>0</v>
      </c>
      <c r="AF53" s="78">
        <f t="shared" si="71"/>
        <v>0</v>
      </c>
      <c r="AH53" s="79">
        <f t="shared" si="72"/>
        <v>0</v>
      </c>
      <c r="AI53" s="78">
        <f t="shared" si="73"/>
        <v>0</v>
      </c>
    </row>
    <row r="54" spans="2:35" ht="22" hidden="1" customHeight="1" outlineLevel="1" x14ac:dyDescent="0.25">
      <c r="B54" s="191" t="s">
        <v>1441</v>
      </c>
      <c r="C54" s="192" t="s">
        <v>1442</v>
      </c>
      <c r="D54" s="193" t="s">
        <v>47</v>
      </c>
      <c r="E54" s="194" t="s">
        <v>48</v>
      </c>
      <c r="F54" s="73" t="s">
        <v>46</v>
      </c>
      <c r="G54" s="82">
        <v>5</v>
      </c>
      <c r="H54" s="75">
        <v>44.117647058823529</v>
      </c>
      <c r="I54" s="76">
        <f t="shared" si="74"/>
        <v>220.58823529411765</v>
      </c>
      <c r="K54" s="77">
        <v>2.66</v>
      </c>
      <c r="L54" s="77">
        <f t="shared" si="75"/>
        <v>2.34</v>
      </c>
      <c r="M54" s="77"/>
      <c r="N54" s="77"/>
      <c r="O54" s="77"/>
      <c r="P54" s="77"/>
      <c r="Q54" s="77"/>
      <c r="R54" s="77"/>
      <c r="S54" s="77"/>
      <c r="T54" s="77"/>
      <c r="V54" s="78">
        <f t="shared" si="61"/>
        <v>117.35294117647059</v>
      </c>
      <c r="W54" s="78">
        <f t="shared" si="62"/>
        <v>103.23529411764706</v>
      </c>
      <c r="X54" s="78">
        <f t="shared" si="63"/>
        <v>0</v>
      </c>
      <c r="Y54" s="78">
        <f t="shared" si="64"/>
        <v>0</v>
      </c>
      <c r="Z54" s="78">
        <f t="shared" si="65"/>
        <v>0</v>
      </c>
      <c r="AA54" s="78">
        <f t="shared" si="66"/>
        <v>0</v>
      </c>
      <c r="AB54" s="78">
        <f t="shared" si="67"/>
        <v>0</v>
      </c>
      <c r="AC54" s="78">
        <f t="shared" si="68"/>
        <v>0</v>
      </c>
      <c r="AD54" s="78">
        <f t="shared" si="69"/>
        <v>0</v>
      </c>
      <c r="AE54" s="78">
        <f t="shared" si="70"/>
        <v>0</v>
      </c>
      <c r="AF54" s="78">
        <f t="shared" si="71"/>
        <v>0</v>
      </c>
      <c r="AH54" s="79">
        <f t="shared" si="72"/>
        <v>2.34</v>
      </c>
      <c r="AI54" s="78">
        <f t="shared" si="73"/>
        <v>103.23529411764706</v>
      </c>
    </row>
    <row r="55" spans="2:35" ht="22" hidden="1" customHeight="1" outlineLevel="1" x14ac:dyDescent="0.25">
      <c r="B55" s="191" t="s">
        <v>1441</v>
      </c>
      <c r="C55" s="192" t="s">
        <v>1442</v>
      </c>
      <c r="D55" s="193" t="s">
        <v>53</v>
      </c>
      <c r="E55" s="194" t="s">
        <v>54</v>
      </c>
      <c r="F55" s="73" t="s">
        <v>46</v>
      </c>
      <c r="G55" s="82">
        <v>31.405999999999999</v>
      </c>
      <c r="H55" s="75">
        <v>158.11213362023528</v>
      </c>
      <c r="I55" s="76">
        <f t="shared" si="74"/>
        <v>4965.6696684771096</v>
      </c>
      <c r="K55" s="77">
        <v>31.405999999999999</v>
      </c>
      <c r="L55" s="77">
        <f t="shared" si="75"/>
        <v>0</v>
      </c>
      <c r="M55" s="77"/>
      <c r="N55" s="77"/>
      <c r="O55" s="77"/>
      <c r="P55" s="77"/>
      <c r="Q55" s="77"/>
      <c r="R55" s="77"/>
      <c r="S55" s="77"/>
      <c r="T55" s="77"/>
      <c r="V55" s="78">
        <f t="shared" si="61"/>
        <v>4965.6696684771096</v>
      </c>
      <c r="W55" s="78">
        <f t="shared" si="62"/>
        <v>0</v>
      </c>
      <c r="X55" s="78">
        <f t="shared" si="63"/>
        <v>0</v>
      </c>
      <c r="Y55" s="78">
        <f t="shared" si="64"/>
        <v>0</v>
      </c>
      <c r="Z55" s="78">
        <f t="shared" si="65"/>
        <v>0</v>
      </c>
      <c r="AA55" s="78">
        <f t="shared" si="66"/>
        <v>0</v>
      </c>
      <c r="AB55" s="78">
        <f t="shared" si="67"/>
        <v>0</v>
      </c>
      <c r="AC55" s="78">
        <f t="shared" si="68"/>
        <v>0</v>
      </c>
      <c r="AD55" s="78">
        <f t="shared" si="69"/>
        <v>0</v>
      </c>
      <c r="AE55" s="78">
        <f t="shared" si="70"/>
        <v>0</v>
      </c>
      <c r="AF55" s="78">
        <f t="shared" si="71"/>
        <v>0</v>
      </c>
      <c r="AH55" s="79">
        <f t="shared" si="72"/>
        <v>0</v>
      </c>
      <c r="AI55" s="78">
        <f t="shared" si="73"/>
        <v>0</v>
      </c>
    </row>
    <row r="56" spans="2:35" ht="22" hidden="1" customHeight="1" outlineLevel="1" x14ac:dyDescent="0.25">
      <c r="B56" s="191" t="s">
        <v>1441</v>
      </c>
      <c r="C56" s="192" t="s">
        <v>1442</v>
      </c>
      <c r="D56" s="193" t="s">
        <v>55</v>
      </c>
      <c r="E56" s="194" t="s">
        <v>56</v>
      </c>
      <c r="F56" s="73" t="s">
        <v>46</v>
      </c>
      <c r="G56" s="82">
        <v>14</v>
      </c>
      <c r="H56" s="75">
        <v>230.47439112917644</v>
      </c>
      <c r="I56" s="76">
        <f t="shared" si="74"/>
        <v>3226.6414758084702</v>
      </c>
      <c r="K56" s="77">
        <v>12.335000000000001</v>
      </c>
      <c r="L56" s="77">
        <f t="shared" si="75"/>
        <v>1.6649999999999991</v>
      </c>
      <c r="M56" s="77"/>
      <c r="N56" s="77"/>
      <c r="O56" s="77"/>
      <c r="P56" s="77"/>
      <c r="Q56" s="77"/>
      <c r="R56" s="77"/>
      <c r="S56" s="77"/>
      <c r="T56" s="77"/>
      <c r="V56" s="78">
        <f t="shared" si="61"/>
        <v>2842.9016145783917</v>
      </c>
      <c r="W56" s="78">
        <f t="shared" si="62"/>
        <v>383.73986123007859</v>
      </c>
      <c r="X56" s="78">
        <f t="shared" si="63"/>
        <v>0</v>
      </c>
      <c r="Y56" s="78">
        <f t="shared" si="64"/>
        <v>0</v>
      </c>
      <c r="Z56" s="78">
        <f t="shared" si="65"/>
        <v>0</v>
      </c>
      <c r="AA56" s="78">
        <f t="shared" si="66"/>
        <v>0</v>
      </c>
      <c r="AB56" s="78">
        <f t="shared" si="67"/>
        <v>0</v>
      </c>
      <c r="AC56" s="78">
        <f t="shared" si="68"/>
        <v>0</v>
      </c>
      <c r="AD56" s="78">
        <f t="shared" si="69"/>
        <v>0</v>
      </c>
      <c r="AE56" s="78">
        <f t="shared" si="70"/>
        <v>0</v>
      </c>
      <c r="AF56" s="78">
        <f t="shared" si="71"/>
        <v>0</v>
      </c>
      <c r="AH56" s="79">
        <f t="shared" si="72"/>
        <v>1.6649999999999991</v>
      </c>
      <c r="AI56" s="78">
        <f t="shared" si="73"/>
        <v>383.73986123007859</v>
      </c>
    </row>
    <row r="57" spans="2:35" ht="22" hidden="1" customHeight="1" outlineLevel="1" x14ac:dyDescent="0.25">
      <c r="B57" s="191" t="s">
        <v>1441</v>
      </c>
      <c r="C57" s="192" t="s">
        <v>1442</v>
      </c>
      <c r="D57" s="193" t="s">
        <v>59</v>
      </c>
      <c r="E57" s="194" t="s">
        <v>60</v>
      </c>
      <c r="F57" s="73" t="s">
        <v>46</v>
      </c>
      <c r="G57" s="82">
        <v>402</v>
      </c>
      <c r="H57" s="75">
        <v>67.097750764705879</v>
      </c>
      <c r="I57" s="76">
        <f t="shared" si="74"/>
        <v>26973.295807411763</v>
      </c>
      <c r="K57" s="77">
        <v>392.36399999999998</v>
      </c>
      <c r="L57" s="77">
        <f t="shared" si="75"/>
        <v>9.6360000000000241</v>
      </c>
      <c r="M57" s="77"/>
      <c r="N57" s="77"/>
      <c r="O57" s="77"/>
      <c r="P57" s="77"/>
      <c r="Q57" s="77"/>
      <c r="R57" s="77"/>
      <c r="S57" s="77"/>
      <c r="T57" s="77"/>
      <c r="V57" s="78">
        <f t="shared" si="61"/>
        <v>26326.741881043057</v>
      </c>
      <c r="W57" s="78">
        <f t="shared" si="62"/>
        <v>646.55392636870749</v>
      </c>
      <c r="X57" s="78">
        <f t="shared" si="63"/>
        <v>0</v>
      </c>
      <c r="Y57" s="78">
        <f t="shared" si="64"/>
        <v>0</v>
      </c>
      <c r="Z57" s="78">
        <f t="shared" si="65"/>
        <v>0</v>
      </c>
      <c r="AA57" s="78">
        <f t="shared" si="66"/>
        <v>0</v>
      </c>
      <c r="AB57" s="78">
        <f t="shared" si="67"/>
        <v>0</v>
      </c>
      <c r="AC57" s="78">
        <f t="shared" si="68"/>
        <v>0</v>
      </c>
      <c r="AD57" s="78">
        <f t="shared" si="69"/>
        <v>0</v>
      </c>
      <c r="AE57" s="78">
        <f t="shared" si="70"/>
        <v>0</v>
      </c>
      <c r="AF57" s="78">
        <f t="shared" si="71"/>
        <v>0</v>
      </c>
      <c r="AH57" s="79">
        <f t="shared" si="72"/>
        <v>9.6360000000000241</v>
      </c>
      <c r="AI57" s="78">
        <f t="shared" si="73"/>
        <v>646.55392636870749</v>
      </c>
    </row>
    <row r="58" spans="2:35" ht="22" hidden="1" customHeight="1" outlineLevel="1" x14ac:dyDescent="0.25">
      <c r="B58" s="191" t="s">
        <v>1441</v>
      </c>
      <c r="C58" s="192" t="s">
        <v>1442</v>
      </c>
      <c r="D58" s="193" t="s">
        <v>61</v>
      </c>
      <c r="E58" s="194" t="s">
        <v>62</v>
      </c>
      <c r="F58" s="73" t="s">
        <v>46</v>
      </c>
      <c r="G58" s="82">
        <v>408.28899999999999</v>
      </c>
      <c r="H58" s="75">
        <v>90.64622934211765</v>
      </c>
      <c r="I58" s="76">
        <f t="shared" si="74"/>
        <v>37009.85833186387</v>
      </c>
      <c r="K58" s="77">
        <v>408.25599999999997</v>
      </c>
      <c r="L58" s="77">
        <f t="shared" si="75"/>
        <v>3.3000000000015461E-2</v>
      </c>
      <c r="M58" s="77"/>
      <c r="N58" s="77"/>
      <c r="O58" s="77"/>
      <c r="P58" s="77"/>
      <c r="Q58" s="77"/>
      <c r="R58" s="77"/>
      <c r="S58" s="77"/>
      <c r="T58" s="77"/>
      <c r="V58" s="78">
        <f t="shared" si="61"/>
        <v>37006.867006295579</v>
      </c>
      <c r="W58" s="78">
        <f t="shared" si="62"/>
        <v>2.991325568291284</v>
      </c>
      <c r="X58" s="78">
        <f t="shared" si="63"/>
        <v>0</v>
      </c>
      <c r="Y58" s="78">
        <f t="shared" si="64"/>
        <v>0</v>
      </c>
      <c r="Z58" s="78">
        <f t="shared" si="65"/>
        <v>0</v>
      </c>
      <c r="AA58" s="78">
        <f t="shared" si="66"/>
        <v>0</v>
      </c>
      <c r="AB58" s="78">
        <f t="shared" si="67"/>
        <v>0</v>
      </c>
      <c r="AC58" s="78">
        <f t="shared" si="68"/>
        <v>0</v>
      </c>
      <c r="AD58" s="78">
        <f t="shared" si="69"/>
        <v>0</v>
      </c>
      <c r="AE58" s="78">
        <f t="shared" si="70"/>
        <v>0</v>
      </c>
      <c r="AF58" s="78">
        <f t="shared" si="71"/>
        <v>0</v>
      </c>
      <c r="AH58" s="79">
        <f t="shared" si="72"/>
        <v>3.3000000000015461E-2</v>
      </c>
      <c r="AI58" s="78">
        <f t="shared" si="73"/>
        <v>2.991325568291284</v>
      </c>
    </row>
    <row r="59" spans="2:35" ht="22" hidden="1" customHeight="1" outlineLevel="1" x14ac:dyDescent="0.25">
      <c r="B59" s="191" t="s">
        <v>1441</v>
      </c>
      <c r="C59" s="192" t="s">
        <v>1442</v>
      </c>
      <c r="D59" s="193" t="s">
        <v>68</v>
      </c>
      <c r="E59" s="194" t="s">
        <v>69</v>
      </c>
      <c r="F59" s="73" t="s">
        <v>46</v>
      </c>
      <c r="G59" s="82">
        <v>8.1</v>
      </c>
      <c r="H59" s="75">
        <v>15728.689694117647</v>
      </c>
      <c r="I59" s="76">
        <f t="shared" si="74"/>
        <v>127402.38652235294</v>
      </c>
      <c r="K59" s="77">
        <v>5.4360000000000008</v>
      </c>
      <c r="L59" s="77">
        <f t="shared" si="75"/>
        <v>2.6639999999999988</v>
      </c>
      <c r="M59" s="77">
        <v>0.8</v>
      </c>
      <c r="N59" s="77"/>
      <c r="O59" s="77"/>
      <c r="P59" s="77"/>
      <c r="Q59" s="77"/>
      <c r="R59" s="77"/>
      <c r="S59" s="77"/>
      <c r="T59" s="77"/>
      <c r="V59" s="78">
        <f t="shared" si="61"/>
        <v>85501.157177223547</v>
      </c>
      <c r="W59" s="78">
        <f t="shared" si="62"/>
        <v>41901.229345129395</v>
      </c>
      <c r="X59" s="78">
        <f t="shared" si="63"/>
        <v>12582.951755294118</v>
      </c>
      <c r="Y59" s="78">
        <f t="shared" si="64"/>
        <v>0</v>
      </c>
      <c r="Z59" s="78">
        <f t="shared" si="65"/>
        <v>0</v>
      </c>
      <c r="AA59" s="78">
        <f t="shared" si="66"/>
        <v>0</v>
      </c>
      <c r="AB59" s="78">
        <f t="shared" si="67"/>
        <v>0</v>
      </c>
      <c r="AC59" s="78">
        <f t="shared" si="68"/>
        <v>0</v>
      </c>
      <c r="AD59" s="78">
        <f t="shared" si="69"/>
        <v>0</v>
      </c>
      <c r="AE59" s="78">
        <f t="shared" si="70"/>
        <v>0</v>
      </c>
      <c r="AF59" s="78">
        <f t="shared" si="71"/>
        <v>12582.951755294118</v>
      </c>
      <c r="AH59" s="79">
        <f t="shared" si="72"/>
        <v>1.8639999999999988</v>
      </c>
      <c r="AI59" s="78">
        <f t="shared" si="73"/>
        <v>29318.277589835277</v>
      </c>
    </row>
    <row r="60" spans="2:35" ht="22" hidden="1" customHeight="1" outlineLevel="1" x14ac:dyDescent="0.25">
      <c r="B60" s="191" t="s">
        <v>1441</v>
      </c>
      <c r="C60" s="192" t="s">
        <v>1442</v>
      </c>
      <c r="D60" s="193" t="s">
        <v>70</v>
      </c>
      <c r="E60" s="194" t="s">
        <v>71</v>
      </c>
      <c r="F60" s="73" t="s">
        <v>67</v>
      </c>
      <c r="G60" s="82">
        <v>8897.98</v>
      </c>
      <c r="H60" s="75">
        <v>25.691750504117643</v>
      </c>
      <c r="I60" s="76">
        <f t="shared" si="74"/>
        <v>228604.68215062868</v>
      </c>
      <c r="K60" s="77">
        <v>4912.5480000000007</v>
      </c>
      <c r="L60" s="77">
        <f t="shared" si="75"/>
        <v>3985.4319999999989</v>
      </c>
      <c r="M60" s="77">
        <f>2414.14-1265</f>
        <v>1149.1399999999999</v>
      </c>
      <c r="N60" s="77"/>
      <c r="O60" s="77"/>
      <c r="P60" s="77"/>
      <c r="Q60" s="77"/>
      <c r="R60" s="77"/>
      <c r="S60" s="77"/>
      <c r="T60" s="77"/>
      <c r="V60" s="78">
        <f t="shared" si="61"/>
        <v>126211.95755550213</v>
      </c>
      <c r="W60" s="78">
        <f t="shared" si="62"/>
        <v>102392.72459512655</v>
      </c>
      <c r="X60" s="78">
        <f t="shared" si="63"/>
        <v>29523.418174301743</v>
      </c>
      <c r="Y60" s="78">
        <f t="shared" si="64"/>
        <v>0</v>
      </c>
      <c r="Z60" s="78">
        <f t="shared" si="65"/>
        <v>0</v>
      </c>
      <c r="AA60" s="78">
        <f t="shared" si="66"/>
        <v>0</v>
      </c>
      <c r="AB60" s="78">
        <f t="shared" si="67"/>
        <v>0</v>
      </c>
      <c r="AC60" s="78">
        <f t="shared" si="68"/>
        <v>0</v>
      </c>
      <c r="AD60" s="78">
        <f t="shared" si="69"/>
        <v>0</v>
      </c>
      <c r="AE60" s="78">
        <f t="shared" si="70"/>
        <v>0</v>
      </c>
      <c r="AF60" s="78">
        <f t="shared" si="71"/>
        <v>29523.418174301743</v>
      </c>
      <c r="AH60" s="79">
        <f t="shared" si="72"/>
        <v>2836.291999999999</v>
      </c>
      <c r="AI60" s="78">
        <f t="shared" si="73"/>
        <v>72869.306420824811</v>
      </c>
    </row>
    <row r="61" spans="2:35" ht="22" hidden="1" customHeight="1" outlineLevel="1" x14ac:dyDescent="0.25">
      <c r="B61" s="191" t="s">
        <v>1441</v>
      </c>
      <c r="C61" s="192" t="s">
        <v>1442</v>
      </c>
      <c r="D61" s="193" t="s">
        <v>72</v>
      </c>
      <c r="E61" s="194" t="s">
        <v>73</v>
      </c>
      <c r="F61" s="73" t="s">
        <v>46</v>
      </c>
      <c r="G61" s="82">
        <v>25</v>
      </c>
      <c r="H61" s="75">
        <v>1248.9986891068236</v>
      </c>
      <c r="I61" s="76">
        <f t="shared" si="74"/>
        <v>31224.96722767059</v>
      </c>
      <c r="K61" s="77">
        <v>11.482000000000003</v>
      </c>
      <c r="L61" s="77">
        <f t="shared" si="75"/>
        <v>13.517999999999997</v>
      </c>
      <c r="M61" s="77">
        <f>2.7*2.4*0.05</f>
        <v>0.32400000000000007</v>
      </c>
      <c r="N61" s="77"/>
      <c r="O61" s="77"/>
      <c r="P61" s="77"/>
      <c r="Q61" s="77"/>
      <c r="R61" s="77"/>
      <c r="S61" s="77"/>
      <c r="T61" s="77"/>
      <c r="V61" s="78">
        <f t="shared" si="61"/>
        <v>14341.002948324553</v>
      </c>
      <c r="W61" s="78">
        <f t="shared" si="62"/>
        <v>16883.964279346037</v>
      </c>
      <c r="X61" s="78">
        <f t="shared" si="63"/>
        <v>404.67557527061092</v>
      </c>
      <c r="Y61" s="78">
        <f t="shared" si="64"/>
        <v>0</v>
      </c>
      <c r="Z61" s="78">
        <f t="shared" si="65"/>
        <v>0</v>
      </c>
      <c r="AA61" s="78">
        <f t="shared" si="66"/>
        <v>0</v>
      </c>
      <c r="AB61" s="78">
        <f t="shared" si="67"/>
        <v>0</v>
      </c>
      <c r="AC61" s="78">
        <f t="shared" si="68"/>
        <v>0</v>
      </c>
      <c r="AD61" s="78">
        <f t="shared" si="69"/>
        <v>0</v>
      </c>
      <c r="AE61" s="78">
        <f t="shared" si="70"/>
        <v>0</v>
      </c>
      <c r="AF61" s="78">
        <f t="shared" si="71"/>
        <v>404.67557527061092</v>
      </c>
      <c r="AH61" s="79">
        <f t="shared" si="72"/>
        <v>13.193999999999997</v>
      </c>
      <c r="AI61" s="78">
        <f t="shared" si="73"/>
        <v>16479.288704075425</v>
      </c>
    </row>
    <row r="62" spans="2:35" ht="22" hidden="1" customHeight="1" outlineLevel="1" x14ac:dyDescent="0.25">
      <c r="B62" s="191" t="s">
        <v>1441</v>
      </c>
      <c r="C62" s="192" t="s">
        <v>1442</v>
      </c>
      <c r="D62" s="193" t="s">
        <v>74</v>
      </c>
      <c r="E62" s="194" t="s">
        <v>75</v>
      </c>
      <c r="F62" s="73" t="s">
        <v>46</v>
      </c>
      <c r="G62" s="82">
        <v>65</v>
      </c>
      <c r="H62" s="75">
        <v>1703.4074388931767</v>
      </c>
      <c r="I62" s="76">
        <f t="shared" si="74"/>
        <v>110721.48352805649</v>
      </c>
      <c r="K62" s="77">
        <v>50.210999999999991</v>
      </c>
      <c r="L62" s="77">
        <f t="shared" si="75"/>
        <v>14.789000000000009</v>
      </c>
      <c r="M62" s="77">
        <v>5</v>
      </c>
      <c r="N62" s="77"/>
      <c r="O62" s="77"/>
      <c r="P62" s="77"/>
      <c r="Q62" s="77"/>
      <c r="R62" s="77"/>
      <c r="S62" s="77"/>
      <c r="T62" s="77"/>
      <c r="V62" s="78">
        <f t="shared" si="61"/>
        <v>85529.790914265279</v>
      </c>
      <c r="W62" s="78">
        <f t="shared" si="62"/>
        <v>25191.692613791205</v>
      </c>
      <c r="X62" s="78">
        <f t="shared" si="63"/>
        <v>8517.0371944658837</v>
      </c>
      <c r="Y62" s="78">
        <f t="shared" si="64"/>
        <v>0</v>
      </c>
      <c r="Z62" s="78">
        <f t="shared" si="65"/>
        <v>0</v>
      </c>
      <c r="AA62" s="78">
        <f t="shared" si="66"/>
        <v>0</v>
      </c>
      <c r="AB62" s="78">
        <f t="shared" si="67"/>
        <v>0</v>
      </c>
      <c r="AC62" s="78">
        <f t="shared" si="68"/>
        <v>0</v>
      </c>
      <c r="AD62" s="78">
        <f t="shared" si="69"/>
        <v>0</v>
      </c>
      <c r="AE62" s="78">
        <f t="shared" si="70"/>
        <v>0</v>
      </c>
      <c r="AF62" s="78">
        <f t="shared" si="71"/>
        <v>8517.0371944658837</v>
      </c>
      <c r="AH62" s="79">
        <f t="shared" si="72"/>
        <v>9.7890000000000086</v>
      </c>
      <c r="AI62" s="78">
        <f t="shared" si="73"/>
        <v>16674.655419325321</v>
      </c>
    </row>
    <row r="63" spans="2:35" ht="22" hidden="1" customHeight="1" outlineLevel="1" x14ac:dyDescent="0.25">
      <c r="B63" s="191" t="s">
        <v>1441</v>
      </c>
      <c r="C63" s="192" t="s">
        <v>1442</v>
      </c>
      <c r="D63" s="193" t="s">
        <v>76</v>
      </c>
      <c r="E63" s="194" t="s">
        <v>77</v>
      </c>
      <c r="F63" s="73" t="s">
        <v>46</v>
      </c>
      <c r="G63" s="82">
        <v>5</v>
      </c>
      <c r="H63" s="75">
        <v>2157.2456727755293</v>
      </c>
      <c r="I63" s="76">
        <f t="shared" si="74"/>
        <v>10786.228363877646</v>
      </c>
      <c r="K63" s="77">
        <v>1.44</v>
      </c>
      <c r="L63" s="77">
        <f t="shared" si="75"/>
        <v>3.56</v>
      </c>
      <c r="M63" s="77"/>
      <c r="N63" s="77"/>
      <c r="O63" s="77"/>
      <c r="P63" s="77"/>
      <c r="Q63" s="77"/>
      <c r="R63" s="77"/>
      <c r="S63" s="77"/>
      <c r="T63" s="77"/>
      <c r="V63" s="78">
        <f t="shared" si="61"/>
        <v>3106.4337687967623</v>
      </c>
      <c r="W63" s="78">
        <f t="shared" si="62"/>
        <v>7679.7945950808844</v>
      </c>
      <c r="X63" s="78">
        <f t="shared" si="63"/>
        <v>0</v>
      </c>
      <c r="Y63" s="78">
        <f t="shared" si="64"/>
        <v>0</v>
      </c>
      <c r="Z63" s="78">
        <f t="shared" si="65"/>
        <v>0</v>
      </c>
      <c r="AA63" s="78">
        <f t="shared" si="66"/>
        <v>0</v>
      </c>
      <c r="AB63" s="78">
        <f t="shared" si="67"/>
        <v>0</v>
      </c>
      <c r="AC63" s="78">
        <f t="shared" si="68"/>
        <v>0</v>
      </c>
      <c r="AD63" s="78">
        <f t="shared" si="69"/>
        <v>0</v>
      </c>
      <c r="AE63" s="78">
        <f t="shared" si="70"/>
        <v>0</v>
      </c>
      <c r="AF63" s="78">
        <f t="shared" si="71"/>
        <v>0</v>
      </c>
      <c r="AH63" s="79">
        <f t="shared" si="72"/>
        <v>3.56</v>
      </c>
      <c r="AI63" s="78">
        <f t="shared" si="73"/>
        <v>7679.7945950808844</v>
      </c>
    </row>
    <row r="64" spans="2:35" ht="22" hidden="1" customHeight="1" outlineLevel="1" x14ac:dyDescent="0.25">
      <c r="B64" s="191" t="s">
        <v>1441</v>
      </c>
      <c r="C64" s="192" t="s">
        <v>1442</v>
      </c>
      <c r="D64" s="193" t="s">
        <v>78</v>
      </c>
      <c r="E64" s="194" t="s">
        <v>79</v>
      </c>
      <c r="F64" s="73" t="s">
        <v>46</v>
      </c>
      <c r="G64" s="82">
        <v>2</v>
      </c>
      <c r="H64" s="75">
        <v>5609.7852853327058</v>
      </c>
      <c r="I64" s="76">
        <f t="shared" si="74"/>
        <v>11219.570570665412</v>
      </c>
      <c r="K64" s="77">
        <v>0</v>
      </c>
      <c r="L64" s="77">
        <f t="shared" si="75"/>
        <v>2</v>
      </c>
      <c r="M64" s="77">
        <f>L64</f>
        <v>2</v>
      </c>
      <c r="N64" s="77"/>
      <c r="O64" s="77"/>
      <c r="P64" s="77"/>
      <c r="Q64" s="77"/>
      <c r="R64" s="77"/>
      <c r="S64" s="77"/>
      <c r="T64" s="77"/>
      <c r="V64" s="78">
        <f t="shared" si="61"/>
        <v>0</v>
      </c>
      <c r="W64" s="78">
        <f t="shared" si="62"/>
        <v>11219.570570665412</v>
      </c>
      <c r="X64" s="78">
        <f t="shared" si="63"/>
        <v>11219.570570665412</v>
      </c>
      <c r="Y64" s="78">
        <f t="shared" si="64"/>
        <v>0</v>
      </c>
      <c r="Z64" s="78">
        <f t="shared" si="65"/>
        <v>0</v>
      </c>
      <c r="AA64" s="78">
        <f t="shared" si="66"/>
        <v>0</v>
      </c>
      <c r="AB64" s="78">
        <f t="shared" si="67"/>
        <v>0</v>
      </c>
      <c r="AC64" s="78">
        <f t="shared" si="68"/>
        <v>0</v>
      </c>
      <c r="AD64" s="78">
        <f t="shared" si="69"/>
        <v>0</v>
      </c>
      <c r="AE64" s="78">
        <f t="shared" si="70"/>
        <v>0</v>
      </c>
      <c r="AF64" s="78">
        <f t="shared" si="71"/>
        <v>11219.570570665412</v>
      </c>
      <c r="AH64" s="79">
        <f t="shared" si="72"/>
        <v>0</v>
      </c>
      <c r="AI64" s="78">
        <f t="shared" si="73"/>
        <v>0</v>
      </c>
    </row>
    <row r="65" spans="1:35" ht="22" hidden="1" customHeight="1" outlineLevel="1" x14ac:dyDescent="0.25">
      <c r="B65" s="191" t="s">
        <v>1441</v>
      </c>
      <c r="C65" s="192" t="s">
        <v>1442</v>
      </c>
      <c r="D65" s="193" t="s">
        <v>80</v>
      </c>
      <c r="E65" s="194" t="s">
        <v>81</v>
      </c>
      <c r="F65" s="73" t="s">
        <v>67</v>
      </c>
      <c r="G65" s="82">
        <v>41.67</v>
      </c>
      <c r="H65" s="75">
        <v>168.33412442258825</v>
      </c>
      <c r="I65" s="76">
        <f t="shared" si="74"/>
        <v>7014.4829646892522</v>
      </c>
      <c r="K65" s="77">
        <v>3.2</v>
      </c>
      <c r="L65" s="77">
        <f t="shared" si="75"/>
        <v>38.47</v>
      </c>
      <c r="M65" s="77"/>
      <c r="N65" s="77"/>
      <c r="O65" s="77"/>
      <c r="P65" s="77"/>
      <c r="Q65" s="77"/>
      <c r="R65" s="77"/>
      <c r="S65" s="77"/>
      <c r="T65" s="77"/>
      <c r="V65" s="78">
        <f t="shared" si="61"/>
        <v>538.66919815228243</v>
      </c>
      <c r="W65" s="78">
        <f t="shared" si="62"/>
        <v>6475.8137665369695</v>
      </c>
      <c r="X65" s="78">
        <f t="shared" si="63"/>
        <v>0</v>
      </c>
      <c r="Y65" s="78">
        <f t="shared" si="64"/>
        <v>0</v>
      </c>
      <c r="Z65" s="78">
        <f t="shared" si="65"/>
        <v>0</v>
      </c>
      <c r="AA65" s="78">
        <f t="shared" si="66"/>
        <v>0</v>
      </c>
      <c r="AB65" s="78">
        <f t="shared" si="67"/>
        <v>0</v>
      </c>
      <c r="AC65" s="78">
        <f t="shared" si="68"/>
        <v>0</v>
      </c>
      <c r="AD65" s="78">
        <f t="shared" si="69"/>
        <v>0</v>
      </c>
      <c r="AE65" s="78">
        <f t="shared" si="70"/>
        <v>0</v>
      </c>
      <c r="AF65" s="78">
        <f t="shared" si="71"/>
        <v>0</v>
      </c>
      <c r="AH65" s="79">
        <f t="shared" si="72"/>
        <v>38.47</v>
      </c>
      <c r="AI65" s="78">
        <f t="shared" si="73"/>
        <v>6475.8137665369695</v>
      </c>
    </row>
    <row r="66" spans="1:35" ht="22" hidden="1" customHeight="1" outlineLevel="1" x14ac:dyDescent="0.25">
      <c r="B66" s="191" t="s">
        <v>1441</v>
      </c>
      <c r="C66" s="192" t="s">
        <v>1442</v>
      </c>
      <c r="D66" s="193" t="s">
        <v>155</v>
      </c>
      <c r="E66" s="194" t="s">
        <v>156</v>
      </c>
      <c r="F66" s="73" t="s">
        <v>143</v>
      </c>
      <c r="G66" s="82">
        <v>53.405000000000001</v>
      </c>
      <c r="H66" s="75">
        <v>22.403727834352942</v>
      </c>
      <c r="I66" s="76">
        <f t="shared" si="74"/>
        <v>1196.4710849936189</v>
      </c>
      <c r="K66" s="77">
        <v>53.405000000000001</v>
      </c>
      <c r="L66" s="77">
        <f t="shared" si="75"/>
        <v>0</v>
      </c>
      <c r="M66" s="77"/>
      <c r="N66" s="77"/>
      <c r="O66" s="77"/>
      <c r="P66" s="77"/>
      <c r="Q66" s="77"/>
      <c r="R66" s="77"/>
      <c r="S66" s="77"/>
      <c r="T66" s="77"/>
      <c r="V66" s="78">
        <f t="shared" si="61"/>
        <v>1196.4710849936189</v>
      </c>
      <c r="W66" s="78">
        <f t="shared" si="62"/>
        <v>0</v>
      </c>
      <c r="X66" s="78">
        <f t="shared" si="63"/>
        <v>0</v>
      </c>
      <c r="Y66" s="78">
        <f t="shared" si="64"/>
        <v>0</v>
      </c>
      <c r="Z66" s="78">
        <f t="shared" si="65"/>
        <v>0</v>
      </c>
      <c r="AA66" s="78">
        <f t="shared" si="66"/>
        <v>0</v>
      </c>
      <c r="AB66" s="78">
        <f t="shared" si="67"/>
        <v>0</v>
      </c>
      <c r="AC66" s="78">
        <f t="shared" si="68"/>
        <v>0</v>
      </c>
      <c r="AD66" s="78">
        <f t="shared" si="69"/>
        <v>0</v>
      </c>
      <c r="AE66" s="78">
        <f t="shared" si="70"/>
        <v>0</v>
      </c>
      <c r="AF66" s="78">
        <f t="shared" si="71"/>
        <v>0</v>
      </c>
      <c r="AH66" s="79">
        <f t="shared" si="72"/>
        <v>0</v>
      </c>
      <c r="AI66" s="78">
        <f t="shared" si="73"/>
        <v>0</v>
      </c>
    </row>
    <row r="67" spans="1:35" ht="22" hidden="1" customHeight="1" outlineLevel="1" x14ac:dyDescent="0.25">
      <c r="B67" s="191" t="s">
        <v>1441</v>
      </c>
      <c r="C67" s="192" t="s">
        <v>1442</v>
      </c>
      <c r="D67" s="193" t="s">
        <v>159</v>
      </c>
      <c r="E67" s="194" t="s">
        <v>160</v>
      </c>
      <c r="F67" s="73" t="s">
        <v>67</v>
      </c>
      <c r="G67" s="82">
        <v>259</v>
      </c>
      <c r="H67" s="75">
        <v>68.279072775529414</v>
      </c>
      <c r="I67" s="76">
        <f t="shared" si="74"/>
        <v>17684.279848862119</v>
      </c>
      <c r="K67" s="77">
        <v>0</v>
      </c>
      <c r="L67" s="77">
        <f t="shared" si="75"/>
        <v>259</v>
      </c>
      <c r="M67" s="77">
        <f>L67</f>
        <v>259</v>
      </c>
      <c r="N67" s="77"/>
      <c r="O67" s="77"/>
      <c r="P67" s="77"/>
      <c r="Q67" s="77"/>
      <c r="R67" s="77"/>
      <c r="S67" s="77"/>
      <c r="T67" s="77"/>
      <c r="V67" s="78">
        <f t="shared" si="61"/>
        <v>0</v>
      </c>
      <c r="W67" s="78">
        <f t="shared" si="62"/>
        <v>17684.279848862119</v>
      </c>
      <c r="X67" s="78">
        <f t="shared" si="63"/>
        <v>17684.279848862119</v>
      </c>
      <c r="Y67" s="78">
        <f t="shared" si="64"/>
        <v>0</v>
      </c>
      <c r="Z67" s="78">
        <f t="shared" si="65"/>
        <v>0</v>
      </c>
      <c r="AA67" s="78">
        <f t="shared" si="66"/>
        <v>0</v>
      </c>
      <c r="AB67" s="78">
        <f t="shared" si="67"/>
        <v>0</v>
      </c>
      <c r="AC67" s="78">
        <f t="shared" si="68"/>
        <v>0</v>
      </c>
      <c r="AD67" s="78">
        <f t="shared" si="69"/>
        <v>0</v>
      </c>
      <c r="AE67" s="78">
        <f t="shared" si="70"/>
        <v>0</v>
      </c>
      <c r="AF67" s="78">
        <f t="shared" si="71"/>
        <v>17684.279848862119</v>
      </c>
      <c r="AH67" s="79">
        <f t="shared" si="72"/>
        <v>0</v>
      </c>
      <c r="AI67" s="78">
        <f t="shared" si="73"/>
        <v>0</v>
      </c>
    </row>
    <row r="68" spans="1:35" ht="22" hidden="1" customHeight="1" outlineLevel="1" x14ac:dyDescent="0.25">
      <c r="B68" s="191" t="s">
        <v>1441</v>
      </c>
      <c r="C68" s="192" t="s">
        <v>1442</v>
      </c>
      <c r="D68" s="193" t="s">
        <v>161</v>
      </c>
      <c r="E68" s="194" t="s">
        <v>162</v>
      </c>
      <c r="F68" s="73" t="s">
        <v>90</v>
      </c>
      <c r="G68" s="82">
        <v>3</v>
      </c>
      <c r="H68" s="75">
        <v>796.99148838494114</v>
      </c>
      <c r="I68" s="76">
        <f t="shared" si="74"/>
        <v>2390.9744651548235</v>
      </c>
      <c r="K68" s="77">
        <v>0</v>
      </c>
      <c r="L68" s="77">
        <f t="shared" si="75"/>
        <v>3</v>
      </c>
      <c r="M68" s="77">
        <v>2</v>
      </c>
      <c r="N68" s="77"/>
      <c r="O68" s="77"/>
      <c r="P68" s="77"/>
      <c r="Q68" s="77"/>
      <c r="R68" s="77"/>
      <c r="S68" s="77"/>
      <c r="T68" s="77"/>
      <c r="V68" s="78">
        <f t="shared" si="61"/>
        <v>0</v>
      </c>
      <c r="W68" s="78">
        <f t="shared" si="62"/>
        <v>2390.9744651548235</v>
      </c>
      <c r="X68" s="78">
        <f t="shared" si="63"/>
        <v>1593.9829767698823</v>
      </c>
      <c r="Y68" s="78">
        <f t="shared" si="64"/>
        <v>0</v>
      </c>
      <c r="Z68" s="78">
        <f t="shared" si="65"/>
        <v>0</v>
      </c>
      <c r="AA68" s="78">
        <f t="shared" si="66"/>
        <v>0</v>
      </c>
      <c r="AB68" s="78">
        <f t="shared" si="67"/>
        <v>0</v>
      </c>
      <c r="AC68" s="78">
        <f t="shared" si="68"/>
        <v>0</v>
      </c>
      <c r="AD68" s="78">
        <f t="shared" si="69"/>
        <v>0</v>
      </c>
      <c r="AE68" s="78">
        <f t="shared" si="70"/>
        <v>0</v>
      </c>
      <c r="AF68" s="78">
        <f t="shared" si="71"/>
        <v>1593.9829767698823</v>
      </c>
      <c r="AH68" s="79">
        <f t="shared" si="72"/>
        <v>1</v>
      </c>
      <c r="AI68" s="78">
        <f t="shared" si="73"/>
        <v>796.99148838494125</v>
      </c>
    </row>
    <row r="69" spans="1:35" ht="22" hidden="1" customHeight="1" outlineLevel="1" x14ac:dyDescent="0.25">
      <c r="B69" s="191" t="s">
        <v>1441</v>
      </c>
      <c r="C69" s="192" t="s">
        <v>1442</v>
      </c>
      <c r="D69" s="193" t="s">
        <v>179</v>
      </c>
      <c r="E69" s="194" t="s">
        <v>1072</v>
      </c>
      <c r="F69" s="73" t="s">
        <v>46</v>
      </c>
      <c r="G69" s="82">
        <v>2.2080000000000002</v>
      </c>
      <c r="H69" s="75">
        <v>97.381972941176471</v>
      </c>
      <c r="I69" s="76">
        <f t="shared" si="74"/>
        <v>215.01939625411768</v>
      </c>
      <c r="K69" s="77">
        <v>2.2080000000000002</v>
      </c>
      <c r="L69" s="77">
        <f t="shared" si="75"/>
        <v>0</v>
      </c>
      <c r="M69" s="77"/>
      <c r="N69" s="77"/>
      <c r="O69" s="77"/>
      <c r="P69" s="77"/>
      <c r="Q69" s="77"/>
      <c r="R69" s="77"/>
      <c r="S69" s="77"/>
      <c r="T69" s="77"/>
      <c r="V69" s="78">
        <f t="shared" si="61"/>
        <v>215.01939625411768</v>
      </c>
      <c r="W69" s="78">
        <f t="shared" si="62"/>
        <v>0</v>
      </c>
      <c r="X69" s="78">
        <f t="shared" si="63"/>
        <v>0</v>
      </c>
      <c r="Y69" s="78">
        <f t="shared" si="64"/>
        <v>0</v>
      </c>
      <c r="Z69" s="78">
        <f t="shared" si="65"/>
        <v>0</v>
      </c>
      <c r="AA69" s="78">
        <f t="shared" si="66"/>
        <v>0</v>
      </c>
      <c r="AB69" s="78">
        <f t="shared" si="67"/>
        <v>0</v>
      </c>
      <c r="AC69" s="78">
        <f t="shared" si="68"/>
        <v>0</v>
      </c>
      <c r="AD69" s="78">
        <f t="shared" si="69"/>
        <v>0</v>
      </c>
      <c r="AE69" s="78">
        <f t="shared" si="70"/>
        <v>0</v>
      </c>
      <c r="AF69" s="78">
        <f t="shared" si="71"/>
        <v>0</v>
      </c>
      <c r="AH69" s="79">
        <f t="shared" si="72"/>
        <v>0</v>
      </c>
      <c r="AI69" s="78">
        <f t="shared" si="73"/>
        <v>0</v>
      </c>
    </row>
    <row r="70" spans="1:35" ht="22" hidden="1" customHeight="1" outlineLevel="1" x14ac:dyDescent="0.25">
      <c r="B70" s="191" t="s">
        <v>1441</v>
      </c>
      <c r="C70" s="192" t="s">
        <v>1442</v>
      </c>
      <c r="D70" s="193" t="s">
        <v>342</v>
      </c>
      <c r="E70" s="194" t="s">
        <v>343</v>
      </c>
      <c r="F70" s="73" t="s">
        <v>35</v>
      </c>
      <c r="G70" s="82">
        <v>27.623999999999999</v>
      </c>
      <c r="H70" s="75">
        <v>254.25</v>
      </c>
      <c r="I70" s="76">
        <f t="shared" si="74"/>
        <v>7023.402</v>
      </c>
      <c r="K70" s="77">
        <v>27.623999999999999</v>
      </c>
      <c r="L70" s="77">
        <f t="shared" si="75"/>
        <v>0</v>
      </c>
      <c r="M70" s="77"/>
      <c r="N70" s="77"/>
      <c r="O70" s="77"/>
      <c r="P70" s="77"/>
      <c r="Q70" s="77"/>
      <c r="R70" s="77"/>
      <c r="S70" s="77"/>
      <c r="T70" s="77"/>
      <c r="V70" s="78">
        <f t="shared" si="61"/>
        <v>7023.402</v>
      </c>
      <c r="W70" s="78">
        <f t="shared" si="62"/>
        <v>0</v>
      </c>
      <c r="X70" s="78">
        <f t="shared" si="63"/>
        <v>0</v>
      </c>
      <c r="Y70" s="78">
        <f t="shared" si="64"/>
        <v>0</v>
      </c>
      <c r="Z70" s="78">
        <f t="shared" si="65"/>
        <v>0</v>
      </c>
      <c r="AA70" s="78">
        <f t="shared" si="66"/>
        <v>0</v>
      </c>
      <c r="AB70" s="78">
        <f t="shared" si="67"/>
        <v>0</v>
      </c>
      <c r="AC70" s="78">
        <f t="shared" si="68"/>
        <v>0</v>
      </c>
      <c r="AD70" s="78">
        <f t="shared" si="69"/>
        <v>0</v>
      </c>
      <c r="AE70" s="78">
        <f t="shared" si="70"/>
        <v>0</v>
      </c>
      <c r="AF70" s="78">
        <f t="shared" si="71"/>
        <v>0</v>
      </c>
      <c r="AH70" s="79">
        <f t="shared" si="72"/>
        <v>0</v>
      </c>
      <c r="AI70" s="78">
        <f t="shared" si="73"/>
        <v>0</v>
      </c>
    </row>
    <row r="71" spans="1:35" ht="23.5" customHeight="1" collapsed="1" x14ac:dyDescent="0.25">
      <c r="A71" s="11"/>
      <c r="B71" s="183" t="s">
        <v>1443</v>
      </c>
      <c r="C71" s="184" t="s">
        <v>1444</v>
      </c>
      <c r="D71" s="185"/>
      <c r="E71" s="80"/>
      <c r="F71" s="60"/>
      <c r="G71" s="60"/>
      <c r="H71" s="59"/>
      <c r="I71" s="81">
        <f>SUM(I72:I88)</f>
        <v>3261384.5994241508</v>
      </c>
      <c r="J71" s="12"/>
      <c r="K71" s="83"/>
      <c r="L71" s="84"/>
      <c r="M71" s="84"/>
      <c r="N71" s="84"/>
      <c r="O71" s="84"/>
      <c r="P71" s="84"/>
      <c r="Q71" s="84"/>
      <c r="R71" s="84"/>
      <c r="S71" s="84"/>
      <c r="T71" s="85"/>
      <c r="U71" s="12"/>
      <c r="V71" s="86">
        <f t="shared" ref="V71:AE71" si="76">SUM(V72:V88)</f>
        <v>2882138.4591204263</v>
      </c>
      <c r="W71" s="86">
        <f>SUM(W72:W88)</f>
        <v>379246.1403037241</v>
      </c>
      <c r="X71" s="86">
        <f t="shared" si="76"/>
        <v>1040.741182576942</v>
      </c>
      <c r="Y71" s="86">
        <f t="shared" si="76"/>
        <v>0</v>
      </c>
      <c r="Z71" s="86">
        <f t="shared" si="76"/>
        <v>0</v>
      </c>
      <c r="AA71" s="86">
        <f t="shared" si="76"/>
        <v>0</v>
      </c>
      <c r="AB71" s="86">
        <f t="shared" si="76"/>
        <v>0</v>
      </c>
      <c r="AC71" s="86">
        <f t="shared" si="76"/>
        <v>0</v>
      </c>
      <c r="AD71" s="86">
        <f t="shared" si="76"/>
        <v>0</v>
      </c>
      <c r="AE71" s="86">
        <f t="shared" si="76"/>
        <v>0</v>
      </c>
      <c r="AF71" s="86">
        <f>SUM(AF72:AF88)</f>
        <v>1040.741182576942</v>
      </c>
      <c r="AG71" s="12"/>
      <c r="AH71" s="83"/>
      <c r="AI71" s="85"/>
    </row>
    <row r="72" spans="1:35" ht="22" hidden="1" customHeight="1" outlineLevel="1" x14ac:dyDescent="0.25">
      <c r="B72" s="191" t="s">
        <v>1443</v>
      </c>
      <c r="C72" s="192" t="s">
        <v>1444</v>
      </c>
      <c r="D72" s="193" t="s">
        <v>23</v>
      </c>
      <c r="E72" s="194" t="s">
        <v>24</v>
      </c>
      <c r="F72" s="73" t="s">
        <v>46</v>
      </c>
      <c r="G72" s="82">
        <v>15</v>
      </c>
      <c r="H72" s="75">
        <v>584.29183764705874</v>
      </c>
      <c r="I72" s="76">
        <f t="shared" ref="I72:I88" si="77">H72*G72</f>
        <v>8764.377564705881</v>
      </c>
      <c r="K72" s="77">
        <v>0.58099999999999952</v>
      </c>
      <c r="L72" s="77">
        <f t="shared" ref="L72:L120" si="78">G72-K72</f>
        <v>14.419</v>
      </c>
      <c r="M72" s="77"/>
      <c r="N72" s="77"/>
      <c r="O72" s="77"/>
      <c r="P72" s="77"/>
      <c r="Q72" s="77"/>
      <c r="R72" s="77"/>
      <c r="S72" s="77"/>
      <c r="T72" s="77"/>
      <c r="V72" s="78">
        <f t="shared" ref="V72:V88" si="79">$H72*K72</f>
        <v>339.47355767294084</v>
      </c>
      <c r="W72" s="78">
        <f t="shared" ref="W72:W88" si="80">$H72*L72</f>
        <v>8424.9040070329411</v>
      </c>
      <c r="X72" s="78">
        <f t="shared" ref="X72:X88" si="81">$H72*M72</f>
        <v>0</v>
      </c>
      <c r="Y72" s="78">
        <f t="shared" ref="Y72:Y88" si="82">$H72*N72</f>
        <v>0</v>
      </c>
      <c r="Z72" s="78">
        <f t="shared" ref="Z72:Z88" si="83">$H72*O72</f>
        <v>0</v>
      </c>
      <c r="AA72" s="78">
        <f t="shared" ref="AA72:AA88" si="84">$H72*P72</f>
        <v>0</v>
      </c>
      <c r="AB72" s="78">
        <f t="shared" ref="AB72:AB88" si="85">$H72*Q72</f>
        <v>0</v>
      </c>
      <c r="AC72" s="78">
        <f t="shared" ref="AC72:AC88" si="86">$H72*R72</f>
        <v>0</v>
      </c>
      <c r="AD72" s="78">
        <f t="shared" ref="AD72:AD88" si="87">$H72*S72</f>
        <v>0</v>
      </c>
      <c r="AE72" s="78">
        <f t="shared" ref="AE72:AE88" si="88">$H72*T72</f>
        <v>0</v>
      </c>
      <c r="AF72" s="78">
        <f t="shared" ref="AF72:AF88" si="89">SUM(X72:AE72)</f>
        <v>0</v>
      </c>
      <c r="AH72" s="79">
        <f t="shared" ref="AH72:AH88" si="90">L72-SUM(M72:T72)</f>
        <v>14.419</v>
      </c>
      <c r="AI72" s="78">
        <f t="shared" ref="AI72:AI88" si="91">W72-SUM(X72:AE72)</f>
        <v>8424.9040070329411</v>
      </c>
    </row>
    <row r="73" spans="1:35" ht="22" hidden="1" customHeight="1" outlineLevel="1" x14ac:dyDescent="0.25">
      <c r="B73" s="191" t="s">
        <v>1443</v>
      </c>
      <c r="C73" s="192" t="s">
        <v>1444</v>
      </c>
      <c r="D73" s="193" t="s">
        <v>33</v>
      </c>
      <c r="E73" s="194" t="s">
        <v>34</v>
      </c>
      <c r="F73" s="73" t="s">
        <v>35</v>
      </c>
      <c r="G73" s="82">
        <v>117.04</v>
      </c>
      <c r="H73" s="75">
        <v>231.15274954010695</v>
      </c>
      <c r="I73" s="76">
        <f t="shared" si="77"/>
        <v>27054.117806174119</v>
      </c>
      <c r="K73" s="77">
        <v>117.04</v>
      </c>
      <c r="L73" s="77">
        <f t="shared" si="78"/>
        <v>0</v>
      </c>
      <c r="M73" s="77"/>
      <c r="N73" s="77"/>
      <c r="O73" s="77"/>
      <c r="P73" s="77"/>
      <c r="Q73" s="77"/>
      <c r="R73" s="77"/>
      <c r="S73" s="77"/>
      <c r="T73" s="77"/>
      <c r="V73" s="78">
        <f t="shared" si="79"/>
        <v>27054.117806174119</v>
      </c>
      <c r="W73" s="78">
        <f t="shared" si="80"/>
        <v>0</v>
      </c>
      <c r="X73" s="78">
        <f t="shared" si="81"/>
        <v>0</v>
      </c>
      <c r="Y73" s="78">
        <f t="shared" si="82"/>
        <v>0</v>
      </c>
      <c r="Z73" s="78">
        <f t="shared" si="83"/>
        <v>0</v>
      </c>
      <c r="AA73" s="78">
        <f t="shared" si="84"/>
        <v>0</v>
      </c>
      <c r="AB73" s="78">
        <f t="shared" si="85"/>
        <v>0</v>
      </c>
      <c r="AC73" s="78">
        <f t="shared" si="86"/>
        <v>0</v>
      </c>
      <c r="AD73" s="78">
        <f t="shared" si="87"/>
        <v>0</v>
      </c>
      <c r="AE73" s="78">
        <f t="shared" si="88"/>
        <v>0</v>
      </c>
      <c r="AF73" s="78">
        <f t="shared" si="89"/>
        <v>0</v>
      </c>
      <c r="AH73" s="79">
        <f t="shared" si="90"/>
        <v>0</v>
      </c>
      <c r="AI73" s="78">
        <f t="shared" si="91"/>
        <v>0</v>
      </c>
    </row>
    <row r="74" spans="1:35" ht="22" hidden="1" customHeight="1" outlineLevel="1" x14ac:dyDescent="0.25">
      <c r="B74" s="191" t="s">
        <v>1443</v>
      </c>
      <c r="C74" s="192" t="s">
        <v>1444</v>
      </c>
      <c r="D74" s="193" t="s">
        <v>41</v>
      </c>
      <c r="E74" s="194" t="s">
        <v>42</v>
      </c>
      <c r="F74" s="73" t="s">
        <v>46</v>
      </c>
      <c r="G74" s="82">
        <v>150</v>
      </c>
      <c r="H74" s="75">
        <v>199.78885568611761</v>
      </c>
      <c r="I74" s="76">
        <f t="shared" si="77"/>
        <v>29968.328352917641</v>
      </c>
      <c r="K74" s="77">
        <v>99.40100000000001</v>
      </c>
      <c r="L74" s="77">
        <f t="shared" si="78"/>
        <v>50.59899999999999</v>
      </c>
      <c r="M74" s="77"/>
      <c r="N74" s="77"/>
      <c r="O74" s="77"/>
      <c r="P74" s="77"/>
      <c r="Q74" s="77"/>
      <c r="R74" s="77"/>
      <c r="S74" s="77"/>
      <c r="T74" s="77"/>
      <c r="V74" s="78">
        <f t="shared" si="79"/>
        <v>19859.212044055777</v>
      </c>
      <c r="W74" s="78">
        <f t="shared" si="80"/>
        <v>10109.116308861863</v>
      </c>
      <c r="X74" s="78">
        <f t="shared" si="81"/>
        <v>0</v>
      </c>
      <c r="Y74" s="78">
        <f t="shared" si="82"/>
        <v>0</v>
      </c>
      <c r="Z74" s="78">
        <f t="shared" si="83"/>
        <v>0</v>
      </c>
      <c r="AA74" s="78">
        <f t="shared" si="84"/>
        <v>0</v>
      </c>
      <c r="AB74" s="78">
        <f t="shared" si="85"/>
        <v>0</v>
      </c>
      <c r="AC74" s="78">
        <f t="shared" si="86"/>
        <v>0</v>
      </c>
      <c r="AD74" s="78">
        <f t="shared" si="87"/>
        <v>0</v>
      </c>
      <c r="AE74" s="78">
        <f t="shared" si="88"/>
        <v>0</v>
      </c>
      <c r="AF74" s="78">
        <f t="shared" si="89"/>
        <v>0</v>
      </c>
      <c r="AH74" s="79">
        <f t="shared" si="90"/>
        <v>50.59899999999999</v>
      </c>
      <c r="AI74" s="78">
        <f t="shared" si="91"/>
        <v>10109.116308861863</v>
      </c>
    </row>
    <row r="75" spans="1:35" ht="22" hidden="1" customHeight="1" outlineLevel="1" x14ac:dyDescent="0.25">
      <c r="B75" s="191" t="s">
        <v>1443</v>
      </c>
      <c r="C75" s="192" t="s">
        <v>1444</v>
      </c>
      <c r="D75" s="193" t="s">
        <v>47</v>
      </c>
      <c r="E75" s="194" t="s">
        <v>48</v>
      </c>
      <c r="F75" s="73" t="s">
        <v>46</v>
      </c>
      <c r="G75" s="82">
        <v>1350</v>
      </c>
      <c r="H75" s="75">
        <v>44.117647058823529</v>
      </c>
      <c r="I75" s="76">
        <f t="shared" si="77"/>
        <v>59558.823529411762</v>
      </c>
      <c r="K75" s="77">
        <v>832.67499999999995</v>
      </c>
      <c r="L75" s="77">
        <f t="shared" si="78"/>
        <v>517.32500000000005</v>
      </c>
      <c r="M75" s="77"/>
      <c r="N75" s="77"/>
      <c r="O75" s="77"/>
      <c r="P75" s="77"/>
      <c r="Q75" s="77"/>
      <c r="R75" s="77"/>
      <c r="S75" s="77"/>
      <c r="T75" s="77"/>
      <c r="V75" s="78">
        <f t="shared" si="79"/>
        <v>36735.661764705881</v>
      </c>
      <c r="W75" s="78">
        <f t="shared" si="80"/>
        <v>22823.161764705885</v>
      </c>
      <c r="X75" s="78">
        <f t="shared" si="81"/>
        <v>0</v>
      </c>
      <c r="Y75" s="78">
        <f t="shared" si="82"/>
        <v>0</v>
      </c>
      <c r="Z75" s="78">
        <f t="shared" si="83"/>
        <v>0</v>
      </c>
      <c r="AA75" s="78">
        <f t="shared" si="84"/>
        <v>0</v>
      </c>
      <c r="AB75" s="78">
        <f t="shared" si="85"/>
        <v>0</v>
      </c>
      <c r="AC75" s="78">
        <f t="shared" si="86"/>
        <v>0</v>
      </c>
      <c r="AD75" s="78">
        <f t="shared" si="87"/>
        <v>0</v>
      </c>
      <c r="AE75" s="78">
        <f t="shared" si="88"/>
        <v>0</v>
      </c>
      <c r="AF75" s="78">
        <f t="shared" si="89"/>
        <v>0</v>
      </c>
      <c r="AH75" s="79">
        <f t="shared" si="90"/>
        <v>517.32500000000005</v>
      </c>
      <c r="AI75" s="78">
        <f t="shared" si="91"/>
        <v>22823.161764705885</v>
      </c>
    </row>
    <row r="76" spans="1:35" ht="22" hidden="1" customHeight="1" outlineLevel="1" x14ac:dyDescent="0.25">
      <c r="B76" s="191" t="s">
        <v>1443</v>
      </c>
      <c r="C76" s="192" t="s">
        <v>1444</v>
      </c>
      <c r="D76" s="193" t="s">
        <v>57</v>
      </c>
      <c r="E76" s="194" t="s">
        <v>58</v>
      </c>
      <c r="F76" s="73" t="s">
        <v>46</v>
      </c>
      <c r="G76" s="82">
        <v>62</v>
      </c>
      <c r="H76" s="75">
        <v>281.2814006964706</v>
      </c>
      <c r="I76" s="76">
        <f t="shared" ref="I76:I81" si="92">H76*G76</f>
        <v>17439.446843181177</v>
      </c>
      <c r="K76" s="77">
        <v>58.3</v>
      </c>
      <c r="L76" s="77">
        <f t="shared" ref="L76:L81" si="93">G76-K76</f>
        <v>3.7000000000000028</v>
      </c>
      <c r="M76" s="77">
        <f>L76</f>
        <v>3.7000000000000028</v>
      </c>
      <c r="N76" s="77"/>
      <c r="O76" s="77"/>
      <c r="P76" s="77"/>
      <c r="Q76" s="77"/>
      <c r="R76" s="77"/>
      <c r="S76" s="77"/>
      <c r="T76" s="77"/>
      <c r="V76" s="78">
        <f t="shared" si="79"/>
        <v>16398.705660604235</v>
      </c>
      <c r="W76" s="78">
        <f t="shared" si="80"/>
        <v>1040.741182576942</v>
      </c>
      <c r="X76" s="78">
        <f t="shared" si="81"/>
        <v>1040.741182576942</v>
      </c>
      <c r="Y76" s="78">
        <f t="shared" si="82"/>
        <v>0</v>
      </c>
      <c r="Z76" s="78">
        <f t="shared" si="83"/>
        <v>0</v>
      </c>
      <c r="AA76" s="78">
        <f t="shared" si="84"/>
        <v>0</v>
      </c>
      <c r="AB76" s="78">
        <f t="shared" si="85"/>
        <v>0</v>
      </c>
      <c r="AC76" s="78">
        <f t="shared" si="86"/>
        <v>0</v>
      </c>
      <c r="AD76" s="78">
        <f t="shared" si="87"/>
        <v>0</v>
      </c>
      <c r="AE76" s="78">
        <f t="shared" si="88"/>
        <v>0</v>
      </c>
      <c r="AF76" s="78">
        <f t="shared" si="89"/>
        <v>1040.741182576942</v>
      </c>
      <c r="AH76" s="79">
        <f t="shared" si="90"/>
        <v>0</v>
      </c>
      <c r="AI76" s="78">
        <f t="shared" si="91"/>
        <v>0</v>
      </c>
    </row>
    <row r="77" spans="1:35" ht="22" hidden="1" customHeight="1" outlineLevel="1" x14ac:dyDescent="0.25">
      <c r="B77" s="191" t="s">
        <v>1443</v>
      </c>
      <c r="C77" s="192" t="s">
        <v>1444</v>
      </c>
      <c r="D77" s="193" t="s">
        <v>59</v>
      </c>
      <c r="E77" s="194" t="s">
        <v>60</v>
      </c>
      <c r="F77" s="73" t="s">
        <v>46</v>
      </c>
      <c r="G77" s="82">
        <v>745</v>
      </c>
      <c r="H77" s="75">
        <v>67.097750764705879</v>
      </c>
      <c r="I77" s="76">
        <f t="shared" si="92"/>
        <v>49987.824319705876</v>
      </c>
      <c r="K77" s="77">
        <v>743.79700000000003</v>
      </c>
      <c r="L77" s="77">
        <f t="shared" si="93"/>
        <v>1.2029999999999745</v>
      </c>
      <c r="M77" s="77"/>
      <c r="N77" s="77"/>
      <c r="O77" s="77"/>
      <c r="P77" s="77"/>
      <c r="Q77" s="77"/>
      <c r="R77" s="77"/>
      <c r="S77" s="77"/>
      <c r="T77" s="77"/>
      <c r="V77" s="78">
        <f t="shared" si="79"/>
        <v>49907.105725535941</v>
      </c>
      <c r="W77" s="78">
        <f t="shared" si="80"/>
        <v>80.718594169939465</v>
      </c>
      <c r="X77" s="78">
        <f t="shared" si="81"/>
        <v>0</v>
      </c>
      <c r="Y77" s="78">
        <f t="shared" si="82"/>
        <v>0</v>
      </c>
      <c r="Z77" s="78">
        <f t="shared" si="83"/>
        <v>0</v>
      </c>
      <c r="AA77" s="78">
        <f t="shared" si="84"/>
        <v>0</v>
      </c>
      <c r="AB77" s="78">
        <f t="shared" si="85"/>
        <v>0</v>
      </c>
      <c r="AC77" s="78">
        <f t="shared" si="86"/>
        <v>0</v>
      </c>
      <c r="AD77" s="78">
        <f t="shared" si="87"/>
        <v>0</v>
      </c>
      <c r="AE77" s="78">
        <f t="shared" si="88"/>
        <v>0</v>
      </c>
      <c r="AF77" s="78">
        <f t="shared" si="89"/>
        <v>0</v>
      </c>
      <c r="AH77" s="79">
        <f t="shared" si="90"/>
        <v>1.2029999999999745</v>
      </c>
      <c r="AI77" s="78">
        <f t="shared" si="91"/>
        <v>80.718594169939465</v>
      </c>
    </row>
    <row r="78" spans="1:35" ht="22" hidden="1" customHeight="1" outlineLevel="1" x14ac:dyDescent="0.25">
      <c r="B78" s="191" t="s">
        <v>1443</v>
      </c>
      <c r="C78" s="192" t="s">
        <v>1444</v>
      </c>
      <c r="D78" s="193" t="s">
        <v>61</v>
      </c>
      <c r="E78" s="194" t="s">
        <v>62</v>
      </c>
      <c r="F78" s="73" t="s">
        <v>46</v>
      </c>
      <c r="G78" s="82">
        <v>691.125</v>
      </c>
      <c r="H78" s="75">
        <v>90.64622934211765</v>
      </c>
      <c r="I78" s="76">
        <f t="shared" si="92"/>
        <v>62647.875254071063</v>
      </c>
      <c r="K78" s="77">
        <v>253.3</v>
      </c>
      <c r="L78" s="77">
        <f t="shared" si="93"/>
        <v>437.82499999999999</v>
      </c>
      <c r="M78" s="77"/>
      <c r="N78" s="77"/>
      <c r="O78" s="77"/>
      <c r="P78" s="77"/>
      <c r="Q78" s="77"/>
      <c r="R78" s="77"/>
      <c r="S78" s="77"/>
      <c r="T78" s="77"/>
      <c r="V78" s="78">
        <f t="shared" si="79"/>
        <v>22960.689892358401</v>
      </c>
      <c r="W78" s="78">
        <f t="shared" si="80"/>
        <v>39687.185361712662</v>
      </c>
      <c r="X78" s="78">
        <f t="shared" si="81"/>
        <v>0</v>
      </c>
      <c r="Y78" s="78">
        <f t="shared" si="82"/>
        <v>0</v>
      </c>
      <c r="Z78" s="78">
        <f t="shared" si="83"/>
        <v>0</v>
      </c>
      <c r="AA78" s="78">
        <f t="shared" si="84"/>
        <v>0</v>
      </c>
      <c r="AB78" s="78">
        <f t="shared" si="85"/>
        <v>0</v>
      </c>
      <c r="AC78" s="78">
        <f t="shared" si="86"/>
        <v>0</v>
      </c>
      <c r="AD78" s="78">
        <f t="shared" si="87"/>
        <v>0</v>
      </c>
      <c r="AE78" s="78">
        <f t="shared" si="88"/>
        <v>0</v>
      </c>
      <c r="AF78" s="78">
        <f t="shared" si="89"/>
        <v>0</v>
      </c>
      <c r="AH78" s="79">
        <f t="shared" si="90"/>
        <v>437.82499999999999</v>
      </c>
      <c r="AI78" s="78">
        <f t="shared" si="91"/>
        <v>39687.185361712662</v>
      </c>
    </row>
    <row r="79" spans="1:35" ht="22" hidden="1" customHeight="1" outlineLevel="1" x14ac:dyDescent="0.25">
      <c r="B79" s="191" t="s">
        <v>1443</v>
      </c>
      <c r="C79" s="192" t="s">
        <v>1444</v>
      </c>
      <c r="D79" s="193" t="s">
        <v>68</v>
      </c>
      <c r="E79" s="194" t="s">
        <v>69</v>
      </c>
      <c r="F79" s="73" t="s">
        <v>46</v>
      </c>
      <c r="G79" s="82">
        <v>3</v>
      </c>
      <c r="H79" s="75">
        <v>15728.689694117647</v>
      </c>
      <c r="I79" s="76">
        <f t="shared" si="92"/>
        <v>47186.069082352944</v>
      </c>
      <c r="K79" s="77">
        <v>0.73</v>
      </c>
      <c r="L79" s="77">
        <f t="shared" si="93"/>
        <v>2.27</v>
      </c>
      <c r="M79" s="77"/>
      <c r="N79" s="77"/>
      <c r="O79" s="77"/>
      <c r="P79" s="77"/>
      <c r="Q79" s="77"/>
      <c r="R79" s="77"/>
      <c r="S79" s="77"/>
      <c r="T79" s="77"/>
      <c r="V79" s="78">
        <f t="shared" si="79"/>
        <v>11481.943476705883</v>
      </c>
      <c r="W79" s="78">
        <f t="shared" si="80"/>
        <v>35704.125605647059</v>
      </c>
      <c r="X79" s="78">
        <f t="shared" si="81"/>
        <v>0</v>
      </c>
      <c r="Y79" s="78">
        <f t="shared" si="82"/>
        <v>0</v>
      </c>
      <c r="Z79" s="78">
        <f t="shared" si="83"/>
        <v>0</v>
      </c>
      <c r="AA79" s="78">
        <f t="shared" si="84"/>
        <v>0</v>
      </c>
      <c r="AB79" s="78">
        <f t="shared" si="85"/>
        <v>0</v>
      </c>
      <c r="AC79" s="78">
        <f t="shared" si="86"/>
        <v>0</v>
      </c>
      <c r="AD79" s="78">
        <f t="shared" si="87"/>
        <v>0</v>
      </c>
      <c r="AE79" s="78">
        <f t="shared" si="88"/>
        <v>0</v>
      </c>
      <c r="AF79" s="78">
        <f t="shared" si="89"/>
        <v>0</v>
      </c>
      <c r="AH79" s="79">
        <f t="shared" si="90"/>
        <v>2.27</v>
      </c>
      <c r="AI79" s="78">
        <f t="shared" si="91"/>
        <v>35704.125605647059</v>
      </c>
    </row>
    <row r="80" spans="1:35" ht="22" hidden="1" customHeight="1" outlineLevel="1" x14ac:dyDescent="0.25">
      <c r="B80" s="191" t="s">
        <v>1443</v>
      </c>
      <c r="C80" s="192" t="s">
        <v>1444</v>
      </c>
      <c r="D80" s="193" t="s">
        <v>70</v>
      </c>
      <c r="E80" s="194" t="s">
        <v>71</v>
      </c>
      <c r="F80" s="73" t="s">
        <v>67</v>
      </c>
      <c r="G80" s="82">
        <v>7051.59</v>
      </c>
      <c r="H80" s="75">
        <v>25.691750504117643</v>
      </c>
      <c r="I80" s="76">
        <f t="shared" si="92"/>
        <v>181167.69093733092</v>
      </c>
      <c r="K80" s="77">
        <v>5121.5079999999998</v>
      </c>
      <c r="L80" s="77">
        <f t="shared" si="93"/>
        <v>1930.0820000000003</v>
      </c>
      <c r="M80" s="77"/>
      <c r="N80" s="77"/>
      <c r="O80" s="77"/>
      <c r="P80" s="77"/>
      <c r="Q80" s="77"/>
      <c r="R80" s="77"/>
      <c r="S80" s="77"/>
      <c r="T80" s="77"/>
      <c r="V80" s="78">
        <f t="shared" si="79"/>
        <v>131580.50574084255</v>
      </c>
      <c r="W80" s="78">
        <f t="shared" si="80"/>
        <v>49587.185196488397</v>
      </c>
      <c r="X80" s="78">
        <f t="shared" si="81"/>
        <v>0</v>
      </c>
      <c r="Y80" s="78">
        <f t="shared" si="82"/>
        <v>0</v>
      </c>
      <c r="Z80" s="78">
        <f t="shared" si="83"/>
        <v>0</v>
      </c>
      <c r="AA80" s="78">
        <f t="shared" si="84"/>
        <v>0</v>
      </c>
      <c r="AB80" s="78">
        <f t="shared" si="85"/>
        <v>0</v>
      </c>
      <c r="AC80" s="78">
        <f t="shared" si="86"/>
        <v>0</v>
      </c>
      <c r="AD80" s="78">
        <f t="shared" si="87"/>
        <v>0</v>
      </c>
      <c r="AE80" s="78">
        <f t="shared" si="88"/>
        <v>0</v>
      </c>
      <c r="AF80" s="78">
        <f t="shared" si="89"/>
        <v>0</v>
      </c>
      <c r="AH80" s="79">
        <f t="shared" si="90"/>
        <v>1930.0820000000003</v>
      </c>
      <c r="AI80" s="78">
        <f t="shared" si="91"/>
        <v>49587.185196488397</v>
      </c>
    </row>
    <row r="81" spans="1:35" ht="22" hidden="1" customHeight="1" outlineLevel="1" x14ac:dyDescent="0.25">
      <c r="B81" s="191" t="s">
        <v>1443</v>
      </c>
      <c r="C81" s="192" t="s">
        <v>1444</v>
      </c>
      <c r="D81" s="193" t="s">
        <v>72</v>
      </c>
      <c r="E81" s="194" t="s">
        <v>73</v>
      </c>
      <c r="F81" s="73" t="s">
        <v>46</v>
      </c>
      <c r="G81" s="82">
        <v>8</v>
      </c>
      <c r="H81" s="75">
        <v>1248.9986891068236</v>
      </c>
      <c r="I81" s="76">
        <f t="shared" si="92"/>
        <v>9991.9895128545886</v>
      </c>
      <c r="K81" s="77">
        <v>0</v>
      </c>
      <c r="L81" s="77">
        <f t="shared" si="93"/>
        <v>8</v>
      </c>
      <c r="M81" s="77"/>
      <c r="N81" s="77"/>
      <c r="O81" s="77"/>
      <c r="P81" s="77"/>
      <c r="Q81" s="77"/>
      <c r="R81" s="77"/>
      <c r="S81" s="77"/>
      <c r="T81" s="77"/>
      <c r="V81" s="78">
        <f t="shared" si="79"/>
        <v>0</v>
      </c>
      <c r="W81" s="78">
        <f t="shared" si="80"/>
        <v>9991.9895128545886</v>
      </c>
      <c r="X81" s="78">
        <f t="shared" si="81"/>
        <v>0</v>
      </c>
      <c r="Y81" s="78">
        <f t="shared" si="82"/>
        <v>0</v>
      </c>
      <c r="Z81" s="78">
        <f t="shared" si="83"/>
        <v>0</v>
      </c>
      <c r="AA81" s="78">
        <f t="shared" si="84"/>
        <v>0</v>
      </c>
      <c r="AB81" s="78">
        <f t="shared" si="85"/>
        <v>0</v>
      </c>
      <c r="AC81" s="78">
        <f t="shared" si="86"/>
        <v>0</v>
      </c>
      <c r="AD81" s="78">
        <f t="shared" si="87"/>
        <v>0</v>
      </c>
      <c r="AE81" s="78">
        <f t="shared" si="88"/>
        <v>0</v>
      </c>
      <c r="AF81" s="78">
        <f t="shared" si="89"/>
        <v>0</v>
      </c>
      <c r="AH81" s="79">
        <f t="shared" si="90"/>
        <v>8</v>
      </c>
      <c r="AI81" s="78">
        <f t="shared" si="91"/>
        <v>9991.9895128545886</v>
      </c>
    </row>
    <row r="82" spans="1:35" ht="22" hidden="1" customHeight="1" outlineLevel="1" x14ac:dyDescent="0.25">
      <c r="B82" s="191" t="s">
        <v>1443</v>
      </c>
      <c r="C82" s="192" t="s">
        <v>1444</v>
      </c>
      <c r="D82" s="193" t="s">
        <v>74</v>
      </c>
      <c r="E82" s="194" t="s">
        <v>75</v>
      </c>
      <c r="F82" s="73" t="s">
        <v>46</v>
      </c>
      <c r="G82" s="82">
        <v>21.9</v>
      </c>
      <c r="H82" s="75">
        <v>1703.4074388931767</v>
      </c>
      <c r="I82" s="76">
        <f t="shared" si="77"/>
        <v>37304.622911760569</v>
      </c>
      <c r="K82" s="77">
        <v>9.1579999999999995</v>
      </c>
      <c r="L82" s="77">
        <f t="shared" si="78"/>
        <v>12.741999999999999</v>
      </c>
      <c r="M82" s="77"/>
      <c r="N82" s="77"/>
      <c r="O82" s="77"/>
      <c r="P82" s="77"/>
      <c r="Q82" s="77"/>
      <c r="R82" s="77"/>
      <c r="S82" s="77"/>
      <c r="T82" s="77"/>
      <c r="V82" s="78">
        <f t="shared" si="79"/>
        <v>15599.805325383712</v>
      </c>
      <c r="W82" s="78">
        <f t="shared" si="80"/>
        <v>21704.817586376856</v>
      </c>
      <c r="X82" s="78">
        <f t="shared" si="81"/>
        <v>0</v>
      </c>
      <c r="Y82" s="78">
        <f t="shared" si="82"/>
        <v>0</v>
      </c>
      <c r="Z82" s="78">
        <f t="shared" si="83"/>
        <v>0</v>
      </c>
      <c r="AA82" s="78">
        <f t="shared" si="84"/>
        <v>0</v>
      </c>
      <c r="AB82" s="78">
        <f t="shared" si="85"/>
        <v>0</v>
      </c>
      <c r="AC82" s="78">
        <f t="shared" si="86"/>
        <v>0</v>
      </c>
      <c r="AD82" s="78">
        <f t="shared" si="87"/>
        <v>0</v>
      </c>
      <c r="AE82" s="78">
        <f t="shared" si="88"/>
        <v>0</v>
      </c>
      <c r="AF82" s="78">
        <f t="shared" si="89"/>
        <v>0</v>
      </c>
      <c r="AH82" s="79">
        <f t="shared" si="90"/>
        <v>12.741999999999999</v>
      </c>
      <c r="AI82" s="78">
        <f t="shared" si="91"/>
        <v>21704.817586376856</v>
      </c>
    </row>
    <row r="83" spans="1:35" ht="22" hidden="1" customHeight="1" outlineLevel="1" x14ac:dyDescent="0.25">
      <c r="B83" s="191" t="s">
        <v>1443</v>
      </c>
      <c r="C83" s="192" t="s">
        <v>1444</v>
      </c>
      <c r="D83" s="193" t="s">
        <v>76</v>
      </c>
      <c r="E83" s="194" t="s">
        <v>77</v>
      </c>
      <c r="F83" s="73" t="s">
        <v>46</v>
      </c>
      <c r="G83" s="82">
        <v>23.5</v>
      </c>
      <c r="H83" s="75">
        <v>2157.2456727755293</v>
      </c>
      <c r="I83" s="76">
        <f t="shared" si="77"/>
        <v>50695.27331022494</v>
      </c>
      <c r="K83" s="77">
        <v>11.338000000000001</v>
      </c>
      <c r="L83" s="77">
        <f t="shared" si="78"/>
        <v>12.161999999999999</v>
      </c>
      <c r="M83" s="77"/>
      <c r="N83" s="77"/>
      <c r="O83" s="77"/>
      <c r="P83" s="77"/>
      <c r="Q83" s="77"/>
      <c r="R83" s="77"/>
      <c r="S83" s="77"/>
      <c r="T83" s="77"/>
      <c r="V83" s="78">
        <f t="shared" si="79"/>
        <v>24458.851437928955</v>
      </c>
      <c r="W83" s="78">
        <f t="shared" si="80"/>
        <v>26236.421872295985</v>
      </c>
      <c r="X83" s="78">
        <f t="shared" si="81"/>
        <v>0</v>
      </c>
      <c r="Y83" s="78">
        <f t="shared" si="82"/>
        <v>0</v>
      </c>
      <c r="Z83" s="78">
        <f t="shared" si="83"/>
        <v>0</v>
      </c>
      <c r="AA83" s="78">
        <f t="shared" si="84"/>
        <v>0</v>
      </c>
      <c r="AB83" s="78">
        <f t="shared" si="85"/>
        <v>0</v>
      </c>
      <c r="AC83" s="78">
        <f t="shared" si="86"/>
        <v>0</v>
      </c>
      <c r="AD83" s="78">
        <f t="shared" si="87"/>
        <v>0</v>
      </c>
      <c r="AE83" s="78">
        <f t="shared" si="88"/>
        <v>0</v>
      </c>
      <c r="AF83" s="78">
        <f t="shared" si="89"/>
        <v>0</v>
      </c>
      <c r="AH83" s="79">
        <f t="shared" si="90"/>
        <v>12.161999999999999</v>
      </c>
      <c r="AI83" s="78">
        <f t="shared" si="91"/>
        <v>26236.421872295985</v>
      </c>
    </row>
    <row r="84" spans="1:35" ht="22" hidden="1" customHeight="1" outlineLevel="1" x14ac:dyDescent="0.25">
      <c r="B84" s="191" t="s">
        <v>1443</v>
      </c>
      <c r="C84" s="192" t="s">
        <v>1444</v>
      </c>
      <c r="D84" s="193" t="s">
        <v>159</v>
      </c>
      <c r="E84" s="194" t="s">
        <v>160</v>
      </c>
      <c r="F84" s="73" t="s">
        <v>67</v>
      </c>
      <c r="G84" s="82">
        <v>36059</v>
      </c>
      <c r="H84" s="75">
        <v>68.279072775529414</v>
      </c>
      <c r="I84" s="76">
        <f t="shared" si="77"/>
        <v>2462075.0852128151</v>
      </c>
      <c r="K84" s="77">
        <v>34058.639999999999</v>
      </c>
      <c r="L84" s="77">
        <f t="shared" si="78"/>
        <v>2000.3600000000006</v>
      </c>
      <c r="M84" s="77"/>
      <c r="N84" s="77"/>
      <c r="O84" s="77"/>
      <c r="P84" s="77"/>
      <c r="Q84" s="77"/>
      <c r="R84" s="77"/>
      <c r="S84" s="77"/>
      <c r="T84" s="77"/>
      <c r="V84" s="78">
        <f t="shared" si="79"/>
        <v>2325492.359195557</v>
      </c>
      <c r="W84" s="78">
        <f t="shared" si="80"/>
        <v>136582.72601725807</v>
      </c>
      <c r="X84" s="78">
        <f t="shared" si="81"/>
        <v>0</v>
      </c>
      <c r="Y84" s="78">
        <f t="shared" si="82"/>
        <v>0</v>
      </c>
      <c r="Z84" s="78">
        <f t="shared" si="83"/>
        <v>0</v>
      </c>
      <c r="AA84" s="78">
        <f t="shared" si="84"/>
        <v>0</v>
      </c>
      <c r="AB84" s="78">
        <f t="shared" si="85"/>
        <v>0</v>
      </c>
      <c r="AC84" s="78">
        <f t="shared" si="86"/>
        <v>0</v>
      </c>
      <c r="AD84" s="78">
        <f t="shared" si="87"/>
        <v>0</v>
      </c>
      <c r="AE84" s="78">
        <f t="shared" si="88"/>
        <v>0</v>
      </c>
      <c r="AF84" s="78">
        <f t="shared" si="89"/>
        <v>0</v>
      </c>
      <c r="AH84" s="79">
        <f t="shared" si="90"/>
        <v>2000.3600000000006</v>
      </c>
      <c r="AI84" s="78">
        <f t="shared" si="91"/>
        <v>136582.72601725807</v>
      </c>
    </row>
    <row r="85" spans="1:35" ht="22" hidden="1" customHeight="1" outlineLevel="1" x14ac:dyDescent="0.25">
      <c r="B85" s="191" t="s">
        <v>1443</v>
      </c>
      <c r="C85" s="192" t="s">
        <v>1444</v>
      </c>
      <c r="D85" s="193" t="s">
        <v>161</v>
      </c>
      <c r="E85" s="194" t="s">
        <v>162</v>
      </c>
      <c r="F85" s="73" t="s">
        <v>90</v>
      </c>
      <c r="G85" s="82">
        <v>2</v>
      </c>
      <c r="H85" s="75">
        <v>796.99148838494114</v>
      </c>
      <c r="I85" s="76">
        <f t="shared" si="77"/>
        <v>1593.9829767698823</v>
      </c>
      <c r="K85" s="77">
        <v>1.8</v>
      </c>
      <c r="L85" s="77">
        <f t="shared" si="78"/>
        <v>0.19999999999999996</v>
      </c>
      <c r="M85" s="77"/>
      <c r="N85" s="77"/>
      <c r="O85" s="77"/>
      <c r="P85" s="77"/>
      <c r="Q85" s="77"/>
      <c r="R85" s="77"/>
      <c r="S85" s="77"/>
      <c r="T85" s="77"/>
      <c r="V85" s="78">
        <f t="shared" si="79"/>
        <v>1434.584679092894</v>
      </c>
      <c r="W85" s="78">
        <f t="shared" si="80"/>
        <v>159.39829767698819</v>
      </c>
      <c r="X85" s="78">
        <f t="shared" si="81"/>
        <v>0</v>
      </c>
      <c r="Y85" s="78">
        <f t="shared" si="82"/>
        <v>0</v>
      </c>
      <c r="Z85" s="78">
        <f t="shared" si="83"/>
        <v>0</v>
      </c>
      <c r="AA85" s="78">
        <f t="shared" si="84"/>
        <v>0</v>
      </c>
      <c r="AB85" s="78">
        <f t="shared" si="85"/>
        <v>0</v>
      </c>
      <c r="AC85" s="78">
        <f t="shared" si="86"/>
        <v>0</v>
      </c>
      <c r="AD85" s="78">
        <f t="shared" si="87"/>
        <v>0</v>
      </c>
      <c r="AE85" s="78">
        <f t="shared" si="88"/>
        <v>0</v>
      </c>
      <c r="AF85" s="78">
        <f t="shared" si="89"/>
        <v>0</v>
      </c>
      <c r="AH85" s="79">
        <f t="shared" si="90"/>
        <v>0.19999999999999996</v>
      </c>
      <c r="AI85" s="78">
        <f t="shared" si="91"/>
        <v>159.39829767698819</v>
      </c>
    </row>
    <row r="86" spans="1:35" ht="22" hidden="1" customHeight="1" outlineLevel="1" x14ac:dyDescent="0.25">
      <c r="B86" s="191" t="s">
        <v>1443</v>
      </c>
      <c r="C86" s="192" t="s">
        <v>1444</v>
      </c>
      <c r="D86" s="193" t="s">
        <v>224</v>
      </c>
      <c r="E86" s="194" t="s">
        <v>225</v>
      </c>
      <c r="F86" s="73" t="s">
        <v>205</v>
      </c>
      <c r="G86" s="82">
        <v>45</v>
      </c>
      <c r="H86" s="75">
        <v>238.84378243764706</v>
      </c>
      <c r="I86" s="76">
        <f t="shared" si="77"/>
        <v>10747.970209694118</v>
      </c>
      <c r="K86" s="77">
        <v>22</v>
      </c>
      <c r="L86" s="77">
        <f t="shared" si="78"/>
        <v>23</v>
      </c>
      <c r="M86" s="77"/>
      <c r="N86" s="77"/>
      <c r="O86" s="77"/>
      <c r="P86" s="77"/>
      <c r="Q86" s="77"/>
      <c r="R86" s="77"/>
      <c r="S86" s="77"/>
      <c r="T86" s="77"/>
      <c r="V86" s="78">
        <f t="shared" si="79"/>
        <v>5254.5632136282356</v>
      </c>
      <c r="W86" s="78">
        <f t="shared" si="80"/>
        <v>5493.4069960658826</v>
      </c>
      <c r="X86" s="78">
        <f t="shared" si="81"/>
        <v>0</v>
      </c>
      <c r="Y86" s="78">
        <f t="shared" si="82"/>
        <v>0</v>
      </c>
      <c r="Z86" s="78">
        <f t="shared" si="83"/>
        <v>0</v>
      </c>
      <c r="AA86" s="78">
        <f t="shared" si="84"/>
        <v>0</v>
      </c>
      <c r="AB86" s="78">
        <f t="shared" si="85"/>
        <v>0</v>
      </c>
      <c r="AC86" s="78">
        <f t="shared" si="86"/>
        <v>0</v>
      </c>
      <c r="AD86" s="78">
        <f t="shared" si="87"/>
        <v>0</v>
      </c>
      <c r="AE86" s="78">
        <f t="shared" si="88"/>
        <v>0</v>
      </c>
      <c r="AF86" s="78">
        <f t="shared" si="89"/>
        <v>0</v>
      </c>
      <c r="AH86" s="79">
        <f t="shared" si="90"/>
        <v>23</v>
      </c>
      <c r="AI86" s="78">
        <f t="shared" si="91"/>
        <v>5493.4069960658826</v>
      </c>
    </row>
    <row r="87" spans="1:35" ht="22" hidden="1" customHeight="1" outlineLevel="1" x14ac:dyDescent="0.25">
      <c r="B87" s="191" t="s">
        <v>1443</v>
      </c>
      <c r="C87" s="192" t="s">
        <v>1444</v>
      </c>
      <c r="D87" s="193" t="s">
        <v>228</v>
      </c>
      <c r="E87" s="194" t="s">
        <v>229</v>
      </c>
      <c r="F87" s="73" t="s">
        <v>67</v>
      </c>
      <c r="G87" s="82">
        <v>7752.2</v>
      </c>
      <c r="H87" s="75">
        <v>24.436627228422918</v>
      </c>
      <c r="I87" s="76">
        <f t="shared" si="77"/>
        <v>189437.62160018014</v>
      </c>
      <c r="K87" s="77">
        <v>7752.2</v>
      </c>
      <c r="L87" s="77">
        <f t="shared" si="78"/>
        <v>0</v>
      </c>
      <c r="M87" s="77"/>
      <c r="N87" s="77"/>
      <c r="O87" s="77"/>
      <c r="P87" s="77"/>
      <c r="Q87" s="77"/>
      <c r="R87" s="77"/>
      <c r="S87" s="77"/>
      <c r="T87" s="77"/>
      <c r="V87" s="78">
        <f t="shared" si="79"/>
        <v>189437.62160018014</v>
      </c>
      <c r="W87" s="78">
        <f t="shared" si="80"/>
        <v>0</v>
      </c>
      <c r="X87" s="78">
        <f t="shared" si="81"/>
        <v>0</v>
      </c>
      <c r="Y87" s="78">
        <f t="shared" si="82"/>
        <v>0</v>
      </c>
      <c r="Z87" s="78">
        <f t="shared" si="83"/>
        <v>0</v>
      </c>
      <c r="AA87" s="78">
        <f t="shared" si="84"/>
        <v>0</v>
      </c>
      <c r="AB87" s="78">
        <f t="shared" si="85"/>
        <v>0</v>
      </c>
      <c r="AC87" s="78">
        <f t="shared" si="86"/>
        <v>0</v>
      </c>
      <c r="AD87" s="78">
        <f t="shared" si="87"/>
        <v>0</v>
      </c>
      <c r="AE87" s="78">
        <f t="shared" si="88"/>
        <v>0</v>
      </c>
      <c r="AF87" s="78">
        <f t="shared" si="89"/>
        <v>0</v>
      </c>
      <c r="AH87" s="79">
        <f t="shared" si="90"/>
        <v>0</v>
      </c>
      <c r="AI87" s="78">
        <f t="shared" si="91"/>
        <v>0</v>
      </c>
    </row>
    <row r="88" spans="1:35" ht="22" hidden="1" customHeight="1" outlineLevel="1" x14ac:dyDescent="0.25">
      <c r="B88" s="191" t="s">
        <v>1443</v>
      </c>
      <c r="C88" s="192" t="s">
        <v>1444</v>
      </c>
      <c r="D88" s="193" t="s">
        <v>342</v>
      </c>
      <c r="E88" s="194" t="s">
        <v>343</v>
      </c>
      <c r="F88" s="73" t="s">
        <v>35</v>
      </c>
      <c r="G88" s="82">
        <v>62</v>
      </c>
      <c r="H88" s="75">
        <v>254.25</v>
      </c>
      <c r="I88" s="76">
        <f t="shared" si="77"/>
        <v>15763.5</v>
      </c>
      <c r="K88" s="77">
        <v>16.295999999999999</v>
      </c>
      <c r="L88" s="77">
        <f t="shared" si="78"/>
        <v>45.704000000000001</v>
      </c>
      <c r="M88" s="77"/>
      <c r="N88" s="77"/>
      <c r="O88" s="77"/>
      <c r="P88" s="77"/>
      <c r="Q88" s="77"/>
      <c r="R88" s="77"/>
      <c r="S88" s="77"/>
      <c r="T88" s="77"/>
      <c r="V88" s="78">
        <f t="shared" si="79"/>
        <v>4143.2579999999998</v>
      </c>
      <c r="W88" s="78">
        <f t="shared" si="80"/>
        <v>11620.242</v>
      </c>
      <c r="X88" s="78">
        <f t="shared" si="81"/>
        <v>0</v>
      </c>
      <c r="Y88" s="78">
        <f t="shared" si="82"/>
        <v>0</v>
      </c>
      <c r="Z88" s="78">
        <f t="shared" si="83"/>
        <v>0</v>
      </c>
      <c r="AA88" s="78">
        <f t="shared" si="84"/>
        <v>0</v>
      </c>
      <c r="AB88" s="78">
        <f t="shared" si="85"/>
        <v>0</v>
      </c>
      <c r="AC88" s="78">
        <f t="shared" si="86"/>
        <v>0</v>
      </c>
      <c r="AD88" s="78">
        <f t="shared" si="87"/>
        <v>0</v>
      </c>
      <c r="AE88" s="78">
        <f t="shared" si="88"/>
        <v>0</v>
      </c>
      <c r="AF88" s="78">
        <f t="shared" si="89"/>
        <v>0</v>
      </c>
      <c r="AH88" s="79">
        <f t="shared" si="90"/>
        <v>45.704000000000001</v>
      </c>
      <c r="AI88" s="78">
        <f t="shared" si="91"/>
        <v>11620.242</v>
      </c>
    </row>
    <row r="89" spans="1:35" ht="23.5" customHeight="1" collapsed="1" x14ac:dyDescent="0.25">
      <c r="A89" s="11"/>
      <c r="B89" s="183" t="s">
        <v>1635</v>
      </c>
      <c r="C89" s="184" t="s">
        <v>1636</v>
      </c>
      <c r="D89" s="185"/>
      <c r="E89" s="80"/>
      <c r="F89" s="60"/>
      <c r="G89" s="60"/>
      <c r="H89" s="59"/>
      <c r="I89" s="81">
        <f>SUM(I90:I120)</f>
        <v>1007169.5428347598</v>
      </c>
      <c r="J89" s="12"/>
      <c r="K89" s="83"/>
      <c r="L89" s="84"/>
      <c r="M89" s="84"/>
      <c r="N89" s="84"/>
      <c r="O89" s="84"/>
      <c r="P89" s="84"/>
      <c r="Q89" s="84"/>
      <c r="R89" s="84"/>
      <c r="S89" s="84"/>
      <c r="T89" s="85"/>
      <c r="U89" s="12"/>
      <c r="V89" s="86">
        <f t="shared" ref="V89:AF89" si="94">SUM(V90:V120)</f>
        <v>818006.16956717346</v>
      </c>
      <c r="W89" s="86">
        <f t="shared" si="94"/>
        <v>190185.34121766634</v>
      </c>
      <c r="X89" s="86">
        <f t="shared" si="94"/>
        <v>0</v>
      </c>
      <c r="Y89" s="86">
        <f t="shared" si="94"/>
        <v>73329.335267308168</v>
      </c>
      <c r="Z89" s="86">
        <f t="shared" si="94"/>
        <v>0</v>
      </c>
      <c r="AA89" s="86">
        <f t="shared" si="94"/>
        <v>0</v>
      </c>
      <c r="AB89" s="86">
        <f t="shared" si="94"/>
        <v>0</v>
      </c>
      <c r="AC89" s="86">
        <f t="shared" si="94"/>
        <v>0</v>
      </c>
      <c r="AD89" s="86">
        <f t="shared" si="94"/>
        <v>0</v>
      </c>
      <c r="AE89" s="86">
        <f t="shared" si="94"/>
        <v>0</v>
      </c>
      <c r="AF89" s="86">
        <f t="shared" si="94"/>
        <v>73329.335267308168</v>
      </c>
      <c r="AG89" s="12"/>
      <c r="AH89" s="83"/>
      <c r="AI89" s="85"/>
    </row>
    <row r="90" spans="1:35" ht="22" hidden="1" customHeight="1" outlineLevel="1" x14ac:dyDescent="0.25">
      <c r="B90" s="191" t="s">
        <v>1635</v>
      </c>
      <c r="C90" s="192" t="s">
        <v>1636</v>
      </c>
      <c r="D90" s="193" t="s">
        <v>231</v>
      </c>
      <c r="E90" s="194" t="s">
        <v>232</v>
      </c>
      <c r="F90" s="73" t="s">
        <v>230</v>
      </c>
      <c r="G90" s="82">
        <v>2</v>
      </c>
      <c r="H90" s="75">
        <v>5871.6704040960003</v>
      </c>
      <c r="I90" s="76">
        <f t="shared" ref="I90:I120" si="95">H90*G90</f>
        <v>11743.340808192001</v>
      </c>
      <c r="K90" s="77">
        <v>0</v>
      </c>
      <c r="L90" s="77">
        <f t="shared" si="78"/>
        <v>2</v>
      </c>
      <c r="M90" s="77"/>
      <c r="N90" s="77">
        <f t="shared" ref="N90:N93" si="96">G90</f>
        <v>2</v>
      </c>
      <c r="O90" s="77"/>
      <c r="P90" s="77"/>
      <c r="Q90" s="77"/>
      <c r="R90" s="77"/>
      <c r="S90" s="77"/>
      <c r="T90" s="77"/>
      <c r="V90" s="78">
        <f t="shared" ref="V90:V120" si="97">$H90*K90</f>
        <v>0</v>
      </c>
      <c r="W90" s="78">
        <f t="shared" ref="W90:W120" si="98">$H90*L90</f>
        <v>11743.340808192001</v>
      </c>
      <c r="X90" s="78">
        <f t="shared" ref="X90:X111" si="99">$H90*M90</f>
        <v>0</v>
      </c>
      <c r="Y90" s="78">
        <f t="shared" ref="Y90:Y111" si="100">$H90*N90</f>
        <v>11743.340808192001</v>
      </c>
      <c r="Z90" s="78">
        <f t="shared" ref="Z90:Z111" si="101">$H90*O90</f>
        <v>0</v>
      </c>
      <c r="AA90" s="78">
        <f t="shared" ref="AA90:AA111" si="102">$H90*P90</f>
        <v>0</v>
      </c>
      <c r="AB90" s="78">
        <f t="shared" ref="AB90:AB111" si="103">$H90*Q90</f>
        <v>0</v>
      </c>
      <c r="AC90" s="78">
        <f t="shared" ref="AC90:AC111" si="104">$H90*R90</f>
        <v>0</v>
      </c>
      <c r="AD90" s="78">
        <f t="shared" ref="AD90:AD111" si="105">$H90*S90</f>
        <v>0</v>
      </c>
      <c r="AE90" s="78">
        <f t="shared" ref="AE90:AE111" si="106">$H90*T90</f>
        <v>0</v>
      </c>
      <c r="AF90" s="78">
        <f t="shared" ref="AF90:AF120" si="107">SUM(X90:AE90)</f>
        <v>11743.340808192001</v>
      </c>
      <c r="AH90" s="79">
        <f t="shared" ref="AH90:AH120" si="108">L90-SUM(M90:T90)</f>
        <v>0</v>
      </c>
      <c r="AI90" s="78">
        <f t="shared" ref="AI90:AI111" si="109">W90-SUM(X90:AE90)</f>
        <v>0</v>
      </c>
    </row>
    <row r="91" spans="1:35" ht="22" hidden="1" customHeight="1" outlineLevel="1" x14ac:dyDescent="0.25">
      <c r="B91" s="191" t="s">
        <v>1635</v>
      </c>
      <c r="C91" s="192" t="s">
        <v>1636</v>
      </c>
      <c r="D91" s="193" t="s">
        <v>233</v>
      </c>
      <c r="E91" s="194" t="s">
        <v>234</v>
      </c>
      <c r="F91" s="73" t="s">
        <v>230</v>
      </c>
      <c r="G91" s="82">
        <v>2</v>
      </c>
      <c r="H91" s="75">
        <v>12404.016953040385</v>
      </c>
      <c r="I91" s="76">
        <f t="shared" si="95"/>
        <v>24808.033906080771</v>
      </c>
      <c r="K91" s="77">
        <v>0</v>
      </c>
      <c r="L91" s="77">
        <f t="shared" si="78"/>
        <v>2</v>
      </c>
      <c r="M91" s="77"/>
      <c r="N91" s="77">
        <f t="shared" si="96"/>
        <v>2</v>
      </c>
      <c r="O91" s="77"/>
      <c r="P91" s="77"/>
      <c r="Q91" s="77"/>
      <c r="R91" s="77"/>
      <c r="S91" s="77"/>
      <c r="T91" s="77"/>
      <c r="V91" s="78">
        <f t="shared" si="97"/>
        <v>0</v>
      </c>
      <c r="W91" s="78">
        <f t="shared" si="98"/>
        <v>24808.033906080771</v>
      </c>
      <c r="X91" s="78">
        <f t="shared" si="99"/>
        <v>0</v>
      </c>
      <c r="Y91" s="78">
        <f t="shared" si="100"/>
        <v>24808.033906080771</v>
      </c>
      <c r="Z91" s="78">
        <f t="shared" si="101"/>
        <v>0</v>
      </c>
      <c r="AA91" s="78">
        <f t="shared" si="102"/>
        <v>0</v>
      </c>
      <c r="AB91" s="78">
        <f t="shared" si="103"/>
        <v>0</v>
      </c>
      <c r="AC91" s="78">
        <f t="shared" si="104"/>
        <v>0</v>
      </c>
      <c r="AD91" s="78">
        <f t="shared" si="105"/>
        <v>0</v>
      </c>
      <c r="AE91" s="78">
        <f t="shared" si="106"/>
        <v>0</v>
      </c>
      <c r="AF91" s="78">
        <f t="shared" si="107"/>
        <v>24808.033906080771</v>
      </c>
      <c r="AH91" s="79">
        <f t="shared" si="108"/>
        <v>0</v>
      </c>
      <c r="AI91" s="78">
        <f t="shared" si="109"/>
        <v>0</v>
      </c>
    </row>
    <row r="92" spans="1:35" ht="22" hidden="1" customHeight="1" outlineLevel="1" x14ac:dyDescent="0.25">
      <c r="B92" s="191" t="s">
        <v>1635</v>
      </c>
      <c r="C92" s="192" t="s">
        <v>1636</v>
      </c>
      <c r="D92" s="193" t="s">
        <v>235</v>
      </c>
      <c r="E92" s="194" t="s">
        <v>236</v>
      </c>
      <c r="F92" s="73" t="s">
        <v>230</v>
      </c>
      <c r="G92" s="82">
        <v>2</v>
      </c>
      <c r="H92" s="75">
        <v>3096.8725760000007</v>
      </c>
      <c r="I92" s="76">
        <f t="shared" si="95"/>
        <v>6193.7451520000013</v>
      </c>
      <c r="K92" s="77">
        <v>0</v>
      </c>
      <c r="L92" s="77">
        <f t="shared" si="78"/>
        <v>2</v>
      </c>
      <c r="M92" s="77"/>
      <c r="N92" s="77">
        <f t="shared" si="96"/>
        <v>2</v>
      </c>
      <c r="O92" s="77"/>
      <c r="P92" s="77"/>
      <c r="Q92" s="77"/>
      <c r="R92" s="77"/>
      <c r="S92" s="77"/>
      <c r="T92" s="77"/>
      <c r="V92" s="78">
        <f t="shared" si="97"/>
        <v>0</v>
      </c>
      <c r="W92" s="78">
        <f t="shared" si="98"/>
        <v>6193.7451520000013</v>
      </c>
      <c r="X92" s="78">
        <f t="shared" si="99"/>
        <v>0</v>
      </c>
      <c r="Y92" s="78">
        <f t="shared" si="100"/>
        <v>6193.7451520000013</v>
      </c>
      <c r="Z92" s="78">
        <f t="shared" si="101"/>
        <v>0</v>
      </c>
      <c r="AA92" s="78">
        <f t="shared" si="102"/>
        <v>0</v>
      </c>
      <c r="AB92" s="78">
        <f t="shared" si="103"/>
        <v>0</v>
      </c>
      <c r="AC92" s="78">
        <f t="shared" si="104"/>
        <v>0</v>
      </c>
      <c r="AD92" s="78">
        <f t="shared" si="105"/>
        <v>0</v>
      </c>
      <c r="AE92" s="78">
        <f t="shared" si="106"/>
        <v>0</v>
      </c>
      <c r="AF92" s="78">
        <f t="shared" si="107"/>
        <v>6193.7451520000013</v>
      </c>
      <c r="AH92" s="79">
        <f t="shared" si="108"/>
        <v>0</v>
      </c>
      <c r="AI92" s="78">
        <f t="shared" si="109"/>
        <v>0</v>
      </c>
    </row>
    <row r="93" spans="1:35" ht="22" hidden="1" customHeight="1" outlineLevel="1" x14ac:dyDescent="0.25">
      <c r="B93" s="191" t="s">
        <v>1635</v>
      </c>
      <c r="C93" s="192" t="s">
        <v>1636</v>
      </c>
      <c r="D93" s="193" t="s">
        <v>241</v>
      </c>
      <c r="E93" s="194" t="s">
        <v>242</v>
      </c>
      <c r="F93" s="73" t="s">
        <v>230</v>
      </c>
      <c r="G93" s="82">
        <v>2</v>
      </c>
      <c r="H93" s="75">
        <v>6308.4784986540153</v>
      </c>
      <c r="I93" s="76">
        <f t="shared" si="95"/>
        <v>12616.956997308031</v>
      </c>
      <c r="K93" s="77">
        <v>0</v>
      </c>
      <c r="L93" s="77">
        <f t="shared" si="78"/>
        <v>2</v>
      </c>
      <c r="M93" s="77"/>
      <c r="N93" s="325">
        <f t="shared" si="96"/>
        <v>2</v>
      </c>
      <c r="O93" s="77"/>
      <c r="P93" s="77"/>
      <c r="Q93" s="77"/>
      <c r="R93" s="77"/>
      <c r="S93" s="77"/>
      <c r="T93" s="77"/>
      <c r="V93" s="78">
        <f t="shared" si="97"/>
        <v>0</v>
      </c>
      <c r="W93" s="78">
        <f t="shared" si="98"/>
        <v>12616.956997308031</v>
      </c>
      <c r="X93" s="78">
        <f t="shared" si="99"/>
        <v>0</v>
      </c>
      <c r="Y93" s="78">
        <f t="shared" si="100"/>
        <v>12616.956997308031</v>
      </c>
      <c r="Z93" s="78">
        <f t="shared" si="101"/>
        <v>0</v>
      </c>
      <c r="AA93" s="78">
        <f t="shared" si="102"/>
        <v>0</v>
      </c>
      <c r="AB93" s="78">
        <f t="shared" si="103"/>
        <v>0</v>
      </c>
      <c r="AC93" s="78">
        <f t="shared" si="104"/>
        <v>0</v>
      </c>
      <c r="AD93" s="78">
        <f t="shared" si="105"/>
        <v>0</v>
      </c>
      <c r="AE93" s="78">
        <f t="shared" si="106"/>
        <v>0</v>
      </c>
      <c r="AF93" s="78">
        <f t="shared" si="107"/>
        <v>12616.956997308031</v>
      </c>
      <c r="AH93" s="79">
        <f t="shared" si="108"/>
        <v>0</v>
      </c>
      <c r="AI93" s="78">
        <f t="shared" si="109"/>
        <v>0</v>
      </c>
    </row>
    <row r="94" spans="1:35" ht="22" hidden="1" customHeight="1" outlineLevel="1" x14ac:dyDescent="0.25">
      <c r="B94" s="191" t="s">
        <v>1635</v>
      </c>
      <c r="C94" s="192" t="s">
        <v>1636</v>
      </c>
      <c r="D94" s="193" t="s">
        <v>243</v>
      </c>
      <c r="E94" s="194" t="s">
        <v>244</v>
      </c>
      <c r="F94" s="73" t="s">
        <v>230</v>
      </c>
      <c r="G94" s="82">
        <v>1</v>
      </c>
      <c r="H94" s="75">
        <v>2609.1779904637438</v>
      </c>
      <c r="I94" s="76">
        <f t="shared" si="95"/>
        <v>2609.1779904637438</v>
      </c>
      <c r="K94" s="77">
        <v>1</v>
      </c>
      <c r="L94" s="77">
        <f t="shared" si="78"/>
        <v>0</v>
      </c>
      <c r="M94" s="77"/>
      <c r="N94" s="77"/>
      <c r="O94" s="77"/>
      <c r="P94" s="77"/>
      <c r="Q94" s="77"/>
      <c r="R94" s="77"/>
      <c r="S94" s="77"/>
      <c r="T94" s="77"/>
      <c r="V94" s="78">
        <f t="shared" si="97"/>
        <v>2609.1779904637438</v>
      </c>
      <c r="W94" s="78">
        <f t="shared" si="98"/>
        <v>0</v>
      </c>
      <c r="X94" s="78">
        <f t="shared" si="99"/>
        <v>0</v>
      </c>
      <c r="Y94" s="78">
        <f t="shared" si="100"/>
        <v>0</v>
      </c>
      <c r="Z94" s="78">
        <f t="shared" si="101"/>
        <v>0</v>
      </c>
      <c r="AA94" s="78">
        <f t="shared" si="102"/>
        <v>0</v>
      </c>
      <c r="AB94" s="78">
        <f t="shared" si="103"/>
        <v>0</v>
      </c>
      <c r="AC94" s="78">
        <f t="shared" si="104"/>
        <v>0</v>
      </c>
      <c r="AD94" s="78">
        <f t="shared" si="105"/>
        <v>0</v>
      </c>
      <c r="AE94" s="78">
        <f t="shared" si="106"/>
        <v>0</v>
      </c>
      <c r="AF94" s="78">
        <f t="shared" si="107"/>
        <v>0</v>
      </c>
      <c r="AH94" s="79">
        <f t="shared" si="108"/>
        <v>0</v>
      </c>
      <c r="AI94" s="78">
        <f t="shared" si="109"/>
        <v>0</v>
      </c>
    </row>
    <row r="95" spans="1:35" ht="22" hidden="1" customHeight="1" outlineLevel="1" x14ac:dyDescent="0.25">
      <c r="B95" s="191" t="s">
        <v>1635</v>
      </c>
      <c r="C95" s="192" t="s">
        <v>1636</v>
      </c>
      <c r="D95" s="193" t="s">
        <v>251</v>
      </c>
      <c r="E95" s="194" t="s">
        <v>252</v>
      </c>
      <c r="F95" s="73" t="s">
        <v>230</v>
      </c>
      <c r="G95" s="82">
        <v>4</v>
      </c>
      <c r="H95" s="75">
        <v>990.99922432000017</v>
      </c>
      <c r="I95" s="76">
        <f t="shared" si="95"/>
        <v>3963.9968972800007</v>
      </c>
      <c r="K95" s="77">
        <v>0</v>
      </c>
      <c r="L95" s="77">
        <f t="shared" si="78"/>
        <v>4</v>
      </c>
      <c r="M95" s="77"/>
      <c r="N95" s="77"/>
      <c r="O95" s="77"/>
      <c r="P95" s="77"/>
      <c r="Q95" s="77"/>
      <c r="R95" s="77"/>
      <c r="S95" s="77"/>
      <c r="T95" s="77"/>
      <c r="V95" s="78">
        <f t="shared" si="97"/>
        <v>0</v>
      </c>
      <c r="W95" s="78">
        <f t="shared" si="98"/>
        <v>3963.9968972800007</v>
      </c>
      <c r="X95" s="78">
        <f t="shared" si="99"/>
        <v>0</v>
      </c>
      <c r="Y95" s="78">
        <f t="shared" si="100"/>
        <v>0</v>
      </c>
      <c r="Z95" s="78">
        <f t="shared" si="101"/>
        <v>0</v>
      </c>
      <c r="AA95" s="78">
        <f t="shared" si="102"/>
        <v>0</v>
      </c>
      <c r="AB95" s="78">
        <f t="shared" si="103"/>
        <v>0</v>
      </c>
      <c r="AC95" s="78">
        <f t="shared" si="104"/>
        <v>0</v>
      </c>
      <c r="AD95" s="78">
        <f t="shared" si="105"/>
        <v>0</v>
      </c>
      <c r="AE95" s="78">
        <f t="shared" si="106"/>
        <v>0</v>
      </c>
      <c r="AF95" s="78">
        <f t="shared" si="107"/>
        <v>0</v>
      </c>
      <c r="AH95" s="79">
        <f t="shared" si="108"/>
        <v>4</v>
      </c>
      <c r="AI95" s="78">
        <f t="shared" si="109"/>
        <v>3963.9968972800007</v>
      </c>
    </row>
    <row r="96" spans="1:35" ht="22" hidden="1" customHeight="1" outlineLevel="1" x14ac:dyDescent="0.25">
      <c r="B96" s="191" t="s">
        <v>1635</v>
      </c>
      <c r="C96" s="192" t="s">
        <v>1636</v>
      </c>
      <c r="D96" s="193" t="s">
        <v>255</v>
      </c>
      <c r="E96" s="194" t="s">
        <v>256</v>
      </c>
      <c r="F96" s="73" t="s">
        <v>230</v>
      </c>
      <c r="G96" s="82">
        <v>2</v>
      </c>
      <c r="H96" s="75">
        <v>461.94016395161606</v>
      </c>
      <c r="I96" s="76">
        <f t="shared" si="95"/>
        <v>923.88032790323211</v>
      </c>
      <c r="K96" s="77">
        <v>2</v>
      </c>
      <c r="L96" s="77">
        <f t="shared" si="78"/>
        <v>0</v>
      </c>
      <c r="M96" s="77"/>
      <c r="N96" s="77"/>
      <c r="O96" s="77"/>
      <c r="P96" s="77"/>
      <c r="Q96" s="77"/>
      <c r="R96" s="77"/>
      <c r="S96" s="77"/>
      <c r="T96" s="77"/>
      <c r="V96" s="78">
        <f t="shared" si="97"/>
        <v>923.88032790323211</v>
      </c>
      <c r="W96" s="78">
        <f t="shared" si="98"/>
        <v>0</v>
      </c>
      <c r="X96" s="78">
        <f t="shared" si="99"/>
        <v>0</v>
      </c>
      <c r="Y96" s="78">
        <f t="shared" si="100"/>
        <v>0</v>
      </c>
      <c r="Z96" s="78">
        <f t="shared" si="101"/>
        <v>0</v>
      </c>
      <c r="AA96" s="78">
        <f t="shared" si="102"/>
        <v>0</v>
      </c>
      <c r="AB96" s="78">
        <f t="shared" si="103"/>
        <v>0</v>
      </c>
      <c r="AC96" s="78">
        <f t="shared" si="104"/>
        <v>0</v>
      </c>
      <c r="AD96" s="78">
        <f t="shared" si="105"/>
        <v>0</v>
      </c>
      <c r="AE96" s="78">
        <f t="shared" si="106"/>
        <v>0</v>
      </c>
      <c r="AF96" s="78">
        <f t="shared" si="107"/>
        <v>0</v>
      </c>
      <c r="AH96" s="79">
        <f t="shared" si="108"/>
        <v>0</v>
      </c>
      <c r="AI96" s="78">
        <f t="shared" si="109"/>
        <v>0</v>
      </c>
    </row>
    <row r="97" spans="2:35" ht="22" hidden="1" customHeight="1" outlineLevel="1" x14ac:dyDescent="0.25">
      <c r="B97" s="191" t="s">
        <v>1635</v>
      </c>
      <c r="C97" s="192" t="s">
        <v>1636</v>
      </c>
      <c r="D97" s="193" t="s">
        <v>259</v>
      </c>
      <c r="E97" s="194" t="s">
        <v>260</v>
      </c>
      <c r="F97" s="73" t="s">
        <v>230</v>
      </c>
      <c r="G97" s="82">
        <v>2</v>
      </c>
      <c r="H97" s="75">
        <v>270.47020027238403</v>
      </c>
      <c r="I97" s="76">
        <f t="shared" si="95"/>
        <v>540.94040054476807</v>
      </c>
      <c r="K97" s="77">
        <v>0</v>
      </c>
      <c r="L97" s="77">
        <f t="shared" si="78"/>
        <v>2</v>
      </c>
      <c r="M97" s="77"/>
      <c r="N97" s="77"/>
      <c r="O97" s="77"/>
      <c r="P97" s="77"/>
      <c r="Q97" s="77"/>
      <c r="R97" s="77"/>
      <c r="S97" s="77"/>
      <c r="T97" s="77"/>
      <c r="V97" s="78">
        <f t="shared" si="97"/>
        <v>0</v>
      </c>
      <c r="W97" s="78">
        <f t="shared" si="98"/>
        <v>540.94040054476807</v>
      </c>
      <c r="X97" s="78">
        <f t="shared" si="99"/>
        <v>0</v>
      </c>
      <c r="Y97" s="78">
        <f t="shared" si="100"/>
        <v>0</v>
      </c>
      <c r="Z97" s="78">
        <f t="shared" si="101"/>
        <v>0</v>
      </c>
      <c r="AA97" s="78">
        <f t="shared" si="102"/>
        <v>0</v>
      </c>
      <c r="AB97" s="78">
        <f t="shared" si="103"/>
        <v>0</v>
      </c>
      <c r="AC97" s="78">
        <f t="shared" si="104"/>
        <v>0</v>
      </c>
      <c r="AD97" s="78">
        <f t="shared" si="105"/>
        <v>0</v>
      </c>
      <c r="AE97" s="78">
        <f t="shared" si="106"/>
        <v>0</v>
      </c>
      <c r="AF97" s="78">
        <f t="shared" si="107"/>
        <v>0</v>
      </c>
      <c r="AH97" s="79">
        <f t="shared" si="108"/>
        <v>2</v>
      </c>
      <c r="AI97" s="78">
        <f t="shared" si="109"/>
        <v>540.94040054476807</v>
      </c>
    </row>
    <row r="98" spans="2:35" ht="22" hidden="1" customHeight="1" outlineLevel="1" x14ac:dyDescent="0.25">
      <c r="B98" s="191" t="s">
        <v>1635</v>
      </c>
      <c r="C98" s="192" t="s">
        <v>1636</v>
      </c>
      <c r="D98" s="193" t="s">
        <v>261</v>
      </c>
      <c r="E98" s="194" t="s">
        <v>262</v>
      </c>
      <c r="F98" s="73" t="s">
        <v>40</v>
      </c>
      <c r="G98" s="82">
        <v>160</v>
      </c>
      <c r="H98" s="75">
        <v>214.31315472</v>
      </c>
      <c r="I98" s="76">
        <f t="shared" si="95"/>
        <v>34290.104755200002</v>
      </c>
      <c r="K98" s="77">
        <v>120</v>
      </c>
      <c r="L98" s="77">
        <f t="shared" si="78"/>
        <v>40</v>
      </c>
      <c r="M98" s="77"/>
      <c r="N98" s="77"/>
      <c r="O98" s="77"/>
      <c r="P98" s="77"/>
      <c r="Q98" s="77"/>
      <c r="R98" s="77"/>
      <c r="S98" s="77"/>
      <c r="T98" s="77"/>
      <c r="V98" s="78">
        <f t="shared" si="97"/>
        <v>25717.5785664</v>
      </c>
      <c r="W98" s="78">
        <f t="shared" si="98"/>
        <v>8572.5261888000005</v>
      </c>
      <c r="X98" s="78">
        <f t="shared" si="99"/>
        <v>0</v>
      </c>
      <c r="Y98" s="78">
        <f t="shared" si="100"/>
        <v>0</v>
      </c>
      <c r="Z98" s="78">
        <f t="shared" si="101"/>
        <v>0</v>
      </c>
      <c r="AA98" s="78">
        <f t="shared" si="102"/>
        <v>0</v>
      </c>
      <c r="AB98" s="78">
        <f t="shared" si="103"/>
        <v>0</v>
      </c>
      <c r="AC98" s="78">
        <f t="shared" si="104"/>
        <v>0</v>
      </c>
      <c r="AD98" s="78">
        <f t="shared" si="105"/>
        <v>0</v>
      </c>
      <c r="AE98" s="78">
        <f t="shared" si="106"/>
        <v>0</v>
      </c>
      <c r="AF98" s="78">
        <f t="shared" si="107"/>
        <v>0</v>
      </c>
      <c r="AH98" s="79">
        <f t="shared" si="108"/>
        <v>40</v>
      </c>
      <c r="AI98" s="78">
        <f t="shared" si="109"/>
        <v>8572.5261888000005</v>
      </c>
    </row>
    <row r="99" spans="2:35" ht="22" hidden="1" customHeight="1" outlineLevel="1" x14ac:dyDescent="0.25">
      <c r="B99" s="191" t="s">
        <v>1635</v>
      </c>
      <c r="C99" s="192" t="s">
        <v>1636</v>
      </c>
      <c r="D99" s="193" t="s">
        <v>263</v>
      </c>
      <c r="E99" s="194" t="s">
        <v>264</v>
      </c>
      <c r="F99" s="73" t="s">
        <v>40</v>
      </c>
      <c r="G99" s="82">
        <v>105</v>
      </c>
      <c r="H99" s="75">
        <v>300.03841660799998</v>
      </c>
      <c r="I99" s="76">
        <f t="shared" si="95"/>
        <v>31504.033743839998</v>
      </c>
      <c r="K99" s="77">
        <v>71.3</v>
      </c>
      <c r="L99" s="77">
        <f t="shared" si="78"/>
        <v>33.700000000000003</v>
      </c>
      <c r="M99" s="77"/>
      <c r="N99" s="77"/>
      <c r="O99" s="77"/>
      <c r="P99" s="77"/>
      <c r="Q99" s="77"/>
      <c r="R99" s="77"/>
      <c r="S99" s="77"/>
      <c r="T99" s="77"/>
      <c r="V99" s="78">
        <f t="shared" si="97"/>
        <v>21392.739104150398</v>
      </c>
      <c r="W99" s="78">
        <f t="shared" si="98"/>
        <v>10111.2946396896</v>
      </c>
      <c r="X99" s="78">
        <f t="shared" si="99"/>
        <v>0</v>
      </c>
      <c r="Y99" s="78">
        <f t="shared" si="100"/>
        <v>0</v>
      </c>
      <c r="Z99" s="78">
        <f t="shared" si="101"/>
        <v>0</v>
      </c>
      <c r="AA99" s="78">
        <f t="shared" si="102"/>
        <v>0</v>
      </c>
      <c r="AB99" s="78">
        <f t="shared" si="103"/>
        <v>0</v>
      </c>
      <c r="AC99" s="78">
        <f t="shared" si="104"/>
        <v>0</v>
      </c>
      <c r="AD99" s="78">
        <f t="shared" si="105"/>
        <v>0</v>
      </c>
      <c r="AE99" s="78">
        <f t="shared" si="106"/>
        <v>0</v>
      </c>
      <c r="AF99" s="78">
        <f t="shared" si="107"/>
        <v>0</v>
      </c>
      <c r="AH99" s="79">
        <f t="shared" si="108"/>
        <v>33.700000000000003</v>
      </c>
      <c r="AI99" s="78">
        <f t="shared" si="109"/>
        <v>10111.2946396896</v>
      </c>
    </row>
    <row r="100" spans="2:35" ht="22" hidden="1" customHeight="1" outlineLevel="1" x14ac:dyDescent="0.25">
      <c r="B100" s="191" t="s">
        <v>1635</v>
      </c>
      <c r="C100" s="192" t="s">
        <v>1636</v>
      </c>
      <c r="D100" s="193" t="s">
        <v>265</v>
      </c>
      <c r="E100" s="194" t="s">
        <v>266</v>
      </c>
      <c r="F100" s="73" t="s">
        <v>40</v>
      </c>
      <c r="G100" s="82">
        <v>103</v>
      </c>
      <c r="H100" s="75">
        <v>175.49710557150468</v>
      </c>
      <c r="I100" s="76">
        <f t="shared" si="95"/>
        <v>18076.201873864982</v>
      </c>
      <c r="K100" s="77">
        <v>41</v>
      </c>
      <c r="L100" s="77">
        <f t="shared" si="78"/>
        <v>62</v>
      </c>
      <c r="M100" s="77"/>
      <c r="N100" s="77"/>
      <c r="O100" s="77"/>
      <c r="P100" s="77"/>
      <c r="Q100" s="77"/>
      <c r="R100" s="77"/>
      <c r="S100" s="77"/>
      <c r="T100" s="77"/>
      <c r="V100" s="78">
        <f t="shared" si="97"/>
        <v>7195.3813284316921</v>
      </c>
      <c r="W100" s="78">
        <f t="shared" si="98"/>
        <v>10880.820545433289</v>
      </c>
      <c r="X100" s="78">
        <f t="shared" si="99"/>
        <v>0</v>
      </c>
      <c r="Y100" s="78">
        <f t="shared" si="100"/>
        <v>0</v>
      </c>
      <c r="Z100" s="78">
        <f t="shared" si="101"/>
        <v>0</v>
      </c>
      <c r="AA100" s="78">
        <f t="shared" si="102"/>
        <v>0</v>
      </c>
      <c r="AB100" s="78">
        <f t="shared" si="103"/>
        <v>0</v>
      </c>
      <c r="AC100" s="78">
        <f t="shared" si="104"/>
        <v>0</v>
      </c>
      <c r="AD100" s="78">
        <f t="shared" si="105"/>
        <v>0</v>
      </c>
      <c r="AE100" s="78">
        <f t="shared" si="106"/>
        <v>0</v>
      </c>
      <c r="AF100" s="78">
        <f t="shared" si="107"/>
        <v>0</v>
      </c>
      <c r="AH100" s="79">
        <f t="shared" si="108"/>
        <v>62</v>
      </c>
      <c r="AI100" s="78">
        <f t="shared" si="109"/>
        <v>10880.820545433289</v>
      </c>
    </row>
    <row r="101" spans="2:35" ht="22" hidden="1" customHeight="1" outlineLevel="1" x14ac:dyDescent="0.25">
      <c r="B101" s="191" t="s">
        <v>1635</v>
      </c>
      <c r="C101" s="192" t="s">
        <v>1636</v>
      </c>
      <c r="D101" s="193" t="s">
        <v>269</v>
      </c>
      <c r="E101" s="194" t="s">
        <v>270</v>
      </c>
      <c r="F101" s="73" t="s">
        <v>40</v>
      </c>
      <c r="G101" s="82">
        <v>600</v>
      </c>
      <c r="H101" s="75">
        <v>141.94998836838403</v>
      </c>
      <c r="I101" s="76">
        <f t="shared" si="95"/>
        <v>85169.993021030416</v>
      </c>
      <c r="K101" s="77">
        <v>509.00099999999998</v>
      </c>
      <c r="L101" s="77">
        <f t="shared" si="78"/>
        <v>90.999000000000024</v>
      </c>
      <c r="M101" s="77"/>
      <c r="N101" s="77"/>
      <c r="O101" s="77"/>
      <c r="P101" s="77"/>
      <c r="Q101" s="77"/>
      <c r="R101" s="77"/>
      <c r="S101" s="77"/>
      <c r="T101" s="77"/>
      <c r="V101" s="78">
        <f t="shared" si="97"/>
        <v>72252.686029495831</v>
      </c>
      <c r="W101" s="78">
        <f t="shared" si="98"/>
        <v>12917.306991534582</v>
      </c>
      <c r="X101" s="78">
        <f t="shared" si="99"/>
        <v>0</v>
      </c>
      <c r="Y101" s="78">
        <f t="shared" si="100"/>
        <v>0</v>
      </c>
      <c r="Z101" s="78">
        <f t="shared" si="101"/>
        <v>0</v>
      </c>
      <c r="AA101" s="78">
        <f t="shared" si="102"/>
        <v>0</v>
      </c>
      <c r="AB101" s="78">
        <f t="shared" si="103"/>
        <v>0</v>
      </c>
      <c r="AC101" s="78">
        <f t="shared" si="104"/>
        <v>0</v>
      </c>
      <c r="AD101" s="78">
        <f t="shared" si="105"/>
        <v>0</v>
      </c>
      <c r="AE101" s="78">
        <f t="shared" si="106"/>
        <v>0</v>
      </c>
      <c r="AF101" s="78">
        <f t="shared" si="107"/>
        <v>0</v>
      </c>
      <c r="AH101" s="79">
        <f t="shared" si="108"/>
        <v>90.999000000000024</v>
      </c>
      <c r="AI101" s="78">
        <f t="shared" si="109"/>
        <v>12917.306991534582</v>
      </c>
    </row>
    <row r="102" spans="2:35" ht="22" hidden="1" customHeight="1" outlineLevel="1" x14ac:dyDescent="0.25">
      <c r="B102" s="191" t="s">
        <v>1635</v>
      </c>
      <c r="C102" s="192" t="s">
        <v>1636</v>
      </c>
      <c r="D102" s="193" t="s">
        <v>271</v>
      </c>
      <c r="E102" s="194" t="s">
        <v>272</v>
      </c>
      <c r="F102" s="73" t="s">
        <v>40</v>
      </c>
      <c r="G102" s="82">
        <v>450</v>
      </c>
      <c r="H102" s="75">
        <v>182.20933185638404</v>
      </c>
      <c r="I102" s="76">
        <f t="shared" si="95"/>
        <v>81994.199335372818</v>
      </c>
      <c r="K102" s="77">
        <v>386.00099999999998</v>
      </c>
      <c r="L102" s="77">
        <f t="shared" si="78"/>
        <v>63.999000000000024</v>
      </c>
      <c r="M102" s="77"/>
      <c r="N102" s="77"/>
      <c r="O102" s="77"/>
      <c r="P102" s="77"/>
      <c r="Q102" s="77"/>
      <c r="R102" s="77"/>
      <c r="S102" s="77"/>
      <c r="T102" s="77"/>
      <c r="V102" s="78">
        <f t="shared" si="97"/>
        <v>70332.984305896098</v>
      </c>
      <c r="W102" s="78">
        <f t="shared" si="98"/>
        <v>11661.215029476727</v>
      </c>
      <c r="X102" s="78">
        <f t="shared" si="99"/>
        <v>0</v>
      </c>
      <c r="Y102" s="78">
        <f t="shared" si="100"/>
        <v>0</v>
      </c>
      <c r="Z102" s="78">
        <f t="shared" si="101"/>
        <v>0</v>
      </c>
      <c r="AA102" s="78">
        <f t="shared" si="102"/>
        <v>0</v>
      </c>
      <c r="AB102" s="78">
        <f t="shared" si="103"/>
        <v>0</v>
      </c>
      <c r="AC102" s="78">
        <f t="shared" si="104"/>
        <v>0</v>
      </c>
      <c r="AD102" s="78">
        <f t="shared" si="105"/>
        <v>0</v>
      </c>
      <c r="AE102" s="78">
        <f t="shared" si="106"/>
        <v>0</v>
      </c>
      <c r="AF102" s="78">
        <f t="shared" si="107"/>
        <v>0</v>
      </c>
      <c r="AH102" s="79">
        <f t="shared" si="108"/>
        <v>63.999000000000024</v>
      </c>
      <c r="AI102" s="78">
        <f t="shared" si="109"/>
        <v>11661.215029476727</v>
      </c>
    </row>
    <row r="103" spans="2:35" ht="22" hidden="1" customHeight="1" outlineLevel="1" x14ac:dyDescent="0.25">
      <c r="B103" s="191" t="s">
        <v>1635</v>
      </c>
      <c r="C103" s="192" t="s">
        <v>1636</v>
      </c>
      <c r="D103" s="193" t="s">
        <v>275</v>
      </c>
      <c r="E103" s="194" t="s">
        <v>276</v>
      </c>
      <c r="F103" s="73" t="s">
        <v>40</v>
      </c>
      <c r="G103" s="82">
        <v>120</v>
      </c>
      <c r="H103" s="75">
        <v>222.97482547200002</v>
      </c>
      <c r="I103" s="76">
        <f t="shared" si="95"/>
        <v>26756.979056640004</v>
      </c>
      <c r="K103" s="77">
        <v>117.5</v>
      </c>
      <c r="L103" s="77">
        <f t="shared" si="78"/>
        <v>2.5</v>
      </c>
      <c r="M103" s="77"/>
      <c r="N103" s="77"/>
      <c r="O103" s="77"/>
      <c r="P103" s="77"/>
      <c r="Q103" s="77"/>
      <c r="R103" s="77"/>
      <c r="S103" s="77"/>
      <c r="T103" s="77"/>
      <c r="V103" s="78">
        <f t="shared" si="97"/>
        <v>26199.541992960003</v>
      </c>
      <c r="W103" s="78">
        <f t="shared" si="98"/>
        <v>557.43706368000005</v>
      </c>
      <c r="X103" s="78">
        <f t="shared" si="99"/>
        <v>0</v>
      </c>
      <c r="Y103" s="78">
        <f t="shared" si="100"/>
        <v>0</v>
      </c>
      <c r="Z103" s="78">
        <f t="shared" si="101"/>
        <v>0</v>
      </c>
      <c r="AA103" s="78">
        <f t="shared" si="102"/>
        <v>0</v>
      </c>
      <c r="AB103" s="78">
        <f t="shared" si="103"/>
        <v>0</v>
      </c>
      <c r="AC103" s="78">
        <f t="shared" si="104"/>
        <v>0</v>
      </c>
      <c r="AD103" s="78">
        <f t="shared" si="105"/>
        <v>0</v>
      </c>
      <c r="AE103" s="78">
        <f t="shared" si="106"/>
        <v>0</v>
      </c>
      <c r="AF103" s="78">
        <f t="shared" si="107"/>
        <v>0</v>
      </c>
      <c r="AH103" s="79">
        <f t="shared" si="108"/>
        <v>2.5</v>
      </c>
      <c r="AI103" s="78">
        <f t="shared" si="109"/>
        <v>557.43706368000005</v>
      </c>
    </row>
    <row r="104" spans="2:35" ht="22" hidden="1" customHeight="1" outlineLevel="1" x14ac:dyDescent="0.25">
      <c r="B104" s="191" t="s">
        <v>1635</v>
      </c>
      <c r="C104" s="192" t="s">
        <v>1636</v>
      </c>
      <c r="D104" s="193" t="s">
        <v>279</v>
      </c>
      <c r="E104" s="194" t="s">
        <v>280</v>
      </c>
      <c r="F104" s="73" t="s">
        <v>40</v>
      </c>
      <c r="G104" s="82">
        <v>550</v>
      </c>
      <c r="H104" s="75">
        <v>29.420289472</v>
      </c>
      <c r="I104" s="76">
        <f t="shared" si="95"/>
        <v>16181.1592096</v>
      </c>
      <c r="K104" s="77">
        <v>540</v>
      </c>
      <c r="L104" s="77">
        <f t="shared" si="78"/>
        <v>10</v>
      </c>
      <c r="M104" s="77"/>
      <c r="N104" s="77"/>
      <c r="O104" s="77"/>
      <c r="P104" s="77"/>
      <c r="Q104" s="77"/>
      <c r="R104" s="77"/>
      <c r="S104" s="77"/>
      <c r="T104" s="77"/>
      <c r="V104" s="78">
        <f t="shared" si="97"/>
        <v>15886.956314880001</v>
      </c>
      <c r="W104" s="78">
        <f t="shared" si="98"/>
        <v>294.20289472000002</v>
      </c>
      <c r="X104" s="78">
        <f t="shared" si="99"/>
        <v>0</v>
      </c>
      <c r="Y104" s="78">
        <f t="shared" si="100"/>
        <v>0</v>
      </c>
      <c r="Z104" s="78">
        <f t="shared" si="101"/>
        <v>0</v>
      </c>
      <c r="AA104" s="78">
        <f t="shared" si="102"/>
        <v>0</v>
      </c>
      <c r="AB104" s="78">
        <f t="shared" si="103"/>
        <v>0</v>
      </c>
      <c r="AC104" s="78">
        <f t="shared" si="104"/>
        <v>0</v>
      </c>
      <c r="AD104" s="78">
        <f t="shared" si="105"/>
        <v>0</v>
      </c>
      <c r="AE104" s="78">
        <f t="shared" si="106"/>
        <v>0</v>
      </c>
      <c r="AF104" s="78">
        <f t="shared" si="107"/>
        <v>0</v>
      </c>
      <c r="AH104" s="79">
        <f t="shared" si="108"/>
        <v>10</v>
      </c>
      <c r="AI104" s="78">
        <f t="shared" si="109"/>
        <v>294.20289472000002</v>
      </c>
    </row>
    <row r="105" spans="2:35" ht="22" hidden="1" customHeight="1" outlineLevel="1" x14ac:dyDescent="0.25">
      <c r="B105" s="191" t="s">
        <v>1635</v>
      </c>
      <c r="C105" s="192" t="s">
        <v>1636</v>
      </c>
      <c r="D105" s="193" t="s">
        <v>281</v>
      </c>
      <c r="E105" s="194" t="s">
        <v>282</v>
      </c>
      <c r="F105" s="73" t="s">
        <v>40</v>
      </c>
      <c r="G105" s="82">
        <v>270</v>
      </c>
      <c r="H105" s="75">
        <v>28.378003311616006</v>
      </c>
      <c r="I105" s="76">
        <f t="shared" si="95"/>
        <v>7662.0608941363216</v>
      </c>
      <c r="K105" s="77">
        <v>234.8</v>
      </c>
      <c r="L105" s="77">
        <f t="shared" si="78"/>
        <v>35.199999999999989</v>
      </c>
      <c r="M105" s="77"/>
      <c r="N105" s="77"/>
      <c r="O105" s="77"/>
      <c r="P105" s="77"/>
      <c r="Q105" s="77"/>
      <c r="R105" s="77"/>
      <c r="S105" s="77"/>
      <c r="T105" s="77"/>
      <c r="V105" s="78">
        <f t="shared" si="97"/>
        <v>6663.1551775674388</v>
      </c>
      <c r="W105" s="78">
        <f t="shared" si="98"/>
        <v>998.90571656888312</v>
      </c>
      <c r="X105" s="78">
        <f t="shared" si="99"/>
        <v>0</v>
      </c>
      <c r="Y105" s="78">
        <f t="shared" si="100"/>
        <v>0</v>
      </c>
      <c r="Z105" s="78">
        <f t="shared" si="101"/>
        <v>0</v>
      </c>
      <c r="AA105" s="78">
        <f t="shared" si="102"/>
        <v>0</v>
      </c>
      <c r="AB105" s="78">
        <f t="shared" si="103"/>
        <v>0</v>
      </c>
      <c r="AC105" s="78">
        <f t="shared" si="104"/>
        <v>0</v>
      </c>
      <c r="AD105" s="78">
        <f t="shared" si="105"/>
        <v>0</v>
      </c>
      <c r="AE105" s="78">
        <f t="shared" si="106"/>
        <v>0</v>
      </c>
      <c r="AF105" s="78">
        <f t="shared" si="107"/>
        <v>0</v>
      </c>
      <c r="AH105" s="79">
        <f t="shared" si="108"/>
        <v>35.199999999999989</v>
      </c>
      <c r="AI105" s="78">
        <f t="shared" si="109"/>
        <v>998.90571656888312</v>
      </c>
    </row>
    <row r="106" spans="2:35" ht="22" hidden="1" customHeight="1" outlineLevel="1" x14ac:dyDescent="0.25">
      <c r="B106" s="191" t="s">
        <v>1635</v>
      </c>
      <c r="C106" s="192" t="s">
        <v>1636</v>
      </c>
      <c r="D106" s="193" t="s">
        <v>283</v>
      </c>
      <c r="E106" s="194" t="s">
        <v>284</v>
      </c>
      <c r="F106" s="73" t="s">
        <v>40</v>
      </c>
      <c r="G106" s="82">
        <v>3860</v>
      </c>
      <c r="H106" s="75">
        <v>30.968725760000005</v>
      </c>
      <c r="I106" s="76">
        <f t="shared" si="95"/>
        <v>119539.28143360002</v>
      </c>
      <c r="K106" s="77">
        <v>3860</v>
      </c>
      <c r="L106" s="77">
        <f t="shared" si="78"/>
        <v>0</v>
      </c>
      <c r="M106" s="77"/>
      <c r="N106" s="77"/>
      <c r="O106" s="77"/>
      <c r="P106" s="77"/>
      <c r="Q106" s="77"/>
      <c r="R106" s="77"/>
      <c r="S106" s="77"/>
      <c r="T106" s="77"/>
      <c r="V106" s="78">
        <f t="shared" si="97"/>
        <v>119539.28143360002</v>
      </c>
      <c r="W106" s="78">
        <f t="shared" si="98"/>
        <v>0</v>
      </c>
      <c r="X106" s="78">
        <f t="shared" si="99"/>
        <v>0</v>
      </c>
      <c r="Y106" s="78">
        <f t="shared" si="100"/>
        <v>0</v>
      </c>
      <c r="Z106" s="78">
        <f t="shared" si="101"/>
        <v>0</v>
      </c>
      <c r="AA106" s="78">
        <f t="shared" si="102"/>
        <v>0</v>
      </c>
      <c r="AB106" s="78">
        <f t="shared" si="103"/>
        <v>0</v>
      </c>
      <c r="AC106" s="78">
        <f t="shared" si="104"/>
        <v>0</v>
      </c>
      <c r="AD106" s="78">
        <f t="shared" si="105"/>
        <v>0</v>
      </c>
      <c r="AE106" s="78">
        <f t="shared" si="106"/>
        <v>0</v>
      </c>
      <c r="AF106" s="78">
        <f t="shared" si="107"/>
        <v>0</v>
      </c>
      <c r="AH106" s="79">
        <f t="shared" si="108"/>
        <v>0</v>
      </c>
      <c r="AI106" s="78">
        <f t="shared" si="109"/>
        <v>0</v>
      </c>
    </row>
    <row r="107" spans="2:35" ht="22" hidden="1" customHeight="1" outlineLevel="1" x14ac:dyDescent="0.25">
      <c r="B107" s="191" t="s">
        <v>1635</v>
      </c>
      <c r="C107" s="192" t="s">
        <v>1636</v>
      </c>
      <c r="D107" s="193" t="s">
        <v>287</v>
      </c>
      <c r="E107" s="194" t="s">
        <v>284</v>
      </c>
      <c r="F107" s="73" t="s">
        <v>40</v>
      </c>
      <c r="G107" s="82">
        <v>1750</v>
      </c>
      <c r="H107" s="75">
        <v>48.364265227721475</v>
      </c>
      <c r="I107" s="76">
        <f t="shared" si="95"/>
        <v>84637.464148512576</v>
      </c>
      <c r="K107" s="77">
        <v>1530</v>
      </c>
      <c r="L107" s="77">
        <f t="shared" si="78"/>
        <v>220</v>
      </c>
      <c r="M107" s="77"/>
      <c r="N107" s="77"/>
      <c r="O107" s="77"/>
      <c r="P107" s="77"/>
      <c r="Q107" s="77"/>
      <c r="R107" s="77"/>
      <c r="S107" s="77"/>
      <c r="T107" s="77"/>
      <c r="V107" s="78">
        <f t="shared" si="97"/>
        <v>73997.325798413862</v>
      </c>
      <c r="W107" s="78">
        <f t="shared" si="98"/>
        <v>10640.138350098725</v>
      </c>
      <c r="X107" s="78">
        <f t="shared" si="99"/>
        <v>0</v>
      </c>
      <c r="Y107" s="78">
        <f t="shared" si="100"/>
        <v>0</v>
      </c>
      <c r="Z107" s="78">
        <f t="shared" si="101"/>
        <v>0</v>
      </c>
      <c r="AA107" s="78">
        <f t="shared" si="102"/>
        <v>0</v>
      </c>
      <c r="AB107" s="78">
        <f t="shared" si="103"/>
        <v>0</v>
      </c>
      <c r="AC107" s="78">
        <f t="shared" si="104"/>
        <v>0</v>
      </c>
      <c r="AD107" s="78">
        <f t="shared" si="105"/>
        <v>0</v>
      </c>
      <c r="AE107" s="78">
        <f t="shared" si="106"/>
        <v>0</v>
      </c>
      <c r="AF107" s="78">
        <f t="shared" si="107"/>
        <v>0</v>
      </c>
      <c r="AH107" s="79">
        <f t="shared" si="108"/>
        <v>220</v>
      </c>
      <c r="AI107" s="78">
        <f t="shared" si="109"/>
        <v>10640.138350098725</v>
      </c>
    </row>
    <row r="108" spans="2:35" ht="22" hidden="1" customHeight="1" outlineLevel="1" x14ac:dyDescent="0.25">
      <c r="B108" s="191" t="s">
        <v>1635</v>
      </c>
      <c r="C108" s="192" t="s">
        <v>1636</v>
      </c>
      <c r="D108" s="193" t="s">
        <v>290</v>
      </c>
      <c r="E108" s="194" t="s">
        <v>282</v>
      </c>
      <c r="F108" s="73" t="s">
        <v>40</v>
      </c>
      <c r="G108" s="82">
        <v>3000</v>
      </c>
      <c r="H108" s="75">
        <v>91.920387128710402</v>
      </c>
      <c r="I108" s="76">
        <f t="shared" si="95"/>
        <v>275761.16138613119</v>
      </c>
      <c r="K108" s="77">
        <v>3000</v>
      </c>
      <c r="L108" s="77">
        <f t="shared" si="78"/>
        <v>0</v>
      </c>
      <c r="M108" s="77"/>
      <c r="N108" s="77"/>
      <c r="O108" s="77"/>
      <c r="P108" s="77"/>
      <c r="Q108" s="77"/>
      <c r="R108" s="77"/>
      <c r="S108" s="77"/>
      <c r="T108" s="77"/>
      <c r="V108" s="78">
        <f t="shared" si="97"/>
        <v>275761.16138613119</v>
      </c>
      <c r="W108" s="78">
        <f t="shared" si="98"/>
        <v>0</v>
      </c>
      <c r="X108" s="78">
        <f t="shared" si="99"/>
        <v>0</v>
      </c>
      <c r="Y108" s="78">
        <f t="shared" si="100"/>
        <v>0</v>
      </c>
      <c r="Z108" s="78">
        <f t="shared" si="101"/>
        <v>0</v>
      </c>
      <c r="AA108" s="78">
        <f t="shared" si="102"/>
        <v>0</v>
      </c>
      <c r="AB108" s="78">
        <f t="shared" si="103"/>
        <v>0</v>
      </c>
      <c r="AC108" s="78">
        <f t="shared" si="104"/>
        <v>0</v>
      </c>
      <c r="AD108" s="78">
        <f t="shared" si="105"/>
        <v>0</v>
      </c>
      <c r="AE108" s="78">
        <f t="shared" si="106"/>
        <v>0</v>
      </c>
      <c r="AF108" s="78">
        <f t="shared" si="107"/>
        <v>0</v>
      </c>
      <c r="AH108" s="79">
        <f t="shared" si="108"/>
        <v>0</v>
      </c>
      <c r="AI108" s="78">
        <f t="shared" si="109"/>
        <v>0</v>
      </c>
    </row>
    <row r="109" spans="2:35" ht="22" hidden="1" customHeight="1" outlineLevel="1" x14ac:dyDescent="0.25">
      <c r="B109" s="191" t="s">
        <v>1635</v>
      </c>
      <c r="C109" s="192" t="s">
        <v>1636</v>
      </c>
      <c r="D109" s="193" t="s">
        <v>291</v>
      </c>
      <c r="E109" s="194" t="s">
        <v>292</v>
      </c>
      <c r="F109" s="73" t="s">
        <v>230</v>
      </c>
      <c r="G109" s="82">
        <v>12</v>
      </c>
      <c r="H109" s="75">
        <v>1187.144482768384</v>
      </c>
      <c r="I109" s="76">
        <f t="shared" si="95"/>
        <v>14245.733793220608</v>
      </c>
      <c r="K109" s="77">
        <v>0</v>
      </c>
      <c r="L109" s="77">
        <f t="shared" si="78"/>
        <v>12</v>
      </c>
      <c r="M109" s="77"/>
      <c r="N109" s="77"/>
      <c r="O109" s="77"/>
      <c r="P109" s="77"/>
      <c r="Q109" s="77"/>
      <c r="R109" s="77"/>
      <c r="S109" s="77"/>
      <c r="T109" s="77"/>
      <c r="V109" s="78">
        <f t="shared" si="97"/>
        <v>0</v>
      </c>
      <c r="W109" s="78">
        <f t="shared" si="98"/>
        <v>14245.733793220608</v>
      </c>
      <c r="X109" s="78">
        <f t="shared" si="99"/>
        <v>0</v>
      </c>
      <c r="Y109" s="78">
        <f t="shared" si="100"/>
        <v>0</v>
      </c>
      <c r="Z109" s="78">
        <f t="shared" si="101"/>
        <v>0</v>
      </c>
      <c r="AA109" s="78">
        <f t="shared" si="102"/>
        <v>0</v>
      </c>
      <c r="AB109" s="78">
        <f t="shared" si="103"/>
        <v>0</v>
      </c>
      <c r="AC109" s="78">
        <f t="shared" si="104"/>
        <v>0</v>
      </c>
      <c r="AD109" s="78">
        <f t="shared" si="105"/>
        <v>0</v>
      </c>
      <c r="AE109" s="78">
        <f t="shared" si="106"/>
        <v>0</v>
      </c>
      <c r="AF109" s="78">
        <f t="shared" si="107"/>
        <v>0</v>
      </c>
      <c r="AH109" s="79">
        <f t="shared" si="108"/>
        <v>12</v>
      </c>
      <c r="AI109" s="78">
        <f t="shared" si="109"/>
        <v>14245.733793220608</v>
      </c>
    </row>
    <row r="110" spans="2:35" ht="22" hidden="1" customHeight="1" outlineLevel="1" x14ac:dyDescent="0.25">
      <c r="B110" s="191" t="s">
        <v>1635</v>
      </c>
      <c r="C110" s="192" t="s">
        <v>1636</v>
      </c>
      <c r="D110" s="193" t="s">
        <v>297</v>
      </c>
      <c r="E110" s="194" t="s">
        <v>298</v>
      </c>
      <c r="F110" s="73" t="s">
        <v>40</v>
      </c>
      <c r="G110" s="82">
        <v>580</v>
      </c>
      <c r="H110" s="75">
        <v>49.043811088383997</v>
      </c>
      <c r="I110" s="76">
        <f t="shared" si="95"/>
        <v>28445.410431262717</v>
      </c>
      <c r="K110" s="77">
        <v>540</v>
      </c>
      <c r="L110" s="77">
        <f t="shared" si="78"/>
        <v>40</v>
      </c>
      <c r="M110" s="77"/>
      <c r="N110" s="77">
        <f>L110</f>
        <v>40</v>
      </c>
      <c r="O110" s="77"/>
      <c r="P110" s="77"/>
      <c r="Q110" s="77"/>
      <c r="R110" s="77"/>
      <c r="S110" s="77"/>
      <c r="T110" s="77"/>
      <c r="V110" s="78">
        <f t="shared" si="97"/>
        <v>26483.657987727358</v>
      </c>
      <c r="W110" s="78">
        <f t="shared" si="98"/>
        <v>1961.7524435353598</v>
      </c>
      <c r="X110" s="78">
        <f t="shared" si="99"/>
        <v>0</v>
      </c>
      <c r="Y110" s="78">
        <f t="shared" si="100"/>
        <v>1961.7524435353598</v>
      </c>
      <c r="Z110" s="78">
        <f t="shared" si="101"/>
        <v>0</v>
      </c>
      <c r="AA110" s="78">
        <f t="shared" si="102"/>
        <v>0</v>
      </c>
      <c r="AB110" s="78">
        <f t="shared" si="103"/>
        <v>0</v>
      </c>
      <c r="AC110" s="78">
        <f t="shared" si="104"/>
        <v>0</v>
      </c>
      <c r="AD110" s="78">
        <f t="shared" si="105"/>
        <v>0</v>
      </c>
      <c r="AE110" s="78">
        <f t="shared" si="106"/>
        <v>0</v>
      </c>
      <c r="AF110" s="78">
        <f t="shared" si="107"/>
        <v>1961.7524435353598</v>
      </c>
      <c r="AH110" s="79">
        <f t="shared" si="108"/>
        <v>0</v>
      </c>
      <c r="AI110" s="78">
        <f t="shared" si="109"/>
        <v>0</v>
      </c>
    </row>
    <row r="111" spans="2:35" ht="22" hidden="1" customHeight="1" outlineLevel="1" x14ac:dyDescent="0.25">
      <c r="B111" s="191" t="s">
        <v>1635</v>
      </c>
      <c r="C111" s="192" t="s">
        <v>1636</v>
      </c>
      <c r="D111" s="193" t="s">
        <v>299</v>
      </c>
      <c r="E111" s="194" t="s">
        <v>300</v>
      </c>
      <c r="F111" s="73" t="s">
        <v>40</v>
      </c>
      <c r="G111" s="82">
        <v>500</v>
      </c>
      <c r="H111" s="75">
        <v>32.011011920384007</v>
      </c>
      <c r="I111" s="76">
        <f t="shared" si="95"/>
        <v>16005.505960192004</v>
      </c>
      <c r="K111" s="77">
        <v>0</v>
      </c>
      <c r="L111" s="77">
        <f t="shared" si="78"/>
        <v>500</v>
      </c>
      <c r="M111" s="77"/>
      <c r="N111" s="77">
        <f>L111</f>
        <v>500</v>
      </c>
      <c r="O111" s="77"/>
      <c r="P111" s="77"/>
      <c r="Q111" s="77"/>
      <c r="R111" s="77"/>
      <c r="S111" s="77"/>
      <c r="T111" s="77"/>
      <c r="V111" s="78">
        <f t="shared" si="97"/>
        <v>0</v>
      </c>
      <c r="W111" s="78">
        <f t="shared" si="98"/>
        <v>16005.505960192004</v>
      </c>
      <c r="X111" s="78">
        <f t="shared" si="99"/>
        <v>0</v>
      </c>
      <c r="Y111" s="78">
        <f t="shared" si="100"/>
        <v>16005.505960192004</v>
      </c>
      <c r="Z111" s="78">
        <f t="shared" si="101"/>
        <v>0</v>
      </c>
      <c r="AA111" s="78">
        <f t="shared" si="102"/>
        <v>0</v>
      </c>
      <c r="AB111" s="78">
        <f t="shared" si="103"/>
        <v>0</v>
      </c>
      <c r="AC111" s="78">
        <f t="shared" si="104"/>
        <v>0</v>
      </c>
      <c r="AD111" s="78">
        <f t="shared" si="105"/>
        <v>0</v>
      </c>
      <c r="AE111" s="78">
        <f t="shared" si="106"/>
        <v>0</v>
      </c>
      <c r="AF111" s="78">
        <f t="shared" si="107"/>
        <v>16005.505960192004</v>
      </c>
      <c r="AH111" s="79">
        <f t="shared" si="108"/>
        <v>0</v>
      </c>
      <c r="AI111" s="78">
        <f t="shared" si="109"/>
        <v>0</v>
      </c>
    </row>
    <row r="112" spans="2:35" ht="22" hidden="1" customHeight="1" outlineLevel="1" x14ac:dyDescent="0.25">
      <c r="B112" s="191" t="s">
        <v>1635</v>
      </c>
      <c r="C112" s="192" t="s">
        <v>1636</v>
      </c>
      <c r="D112" s="193" t="s">
        <v>306</v>
      </c>
      <c r="E112" s="194" t="s">
        <v>307</v>
      </c>
      <c r="F112" s="73" t="s">
        <v>230</v>
      </c>
      <c r="G112" s="82">
        <v>33</v>
      </c>
      <c r="H112" s="75">
        <v>30.968725760000005</v>
      </c>
      <c r="I112" s="76"/>
      <c r="K112" s="77">
        <v>22</v>
      </c>
      <c r="L112" s="77">
        <f t="shared" si="78"/>
        <v>11</v>
      </c>
      <c r="M112" s="77"/>
      <c r="N112" s="77"/>
      <c r="O112" s="77"/>
      <c r="P112" s="77"/>
      <c r="Q112" s="77"/>
      <c r="R112" s="77"/>
      <c r="S112" s="77"/>
      <c r="T112" s="77"/>
      <c r="V112" s="78">
        <f t="shared" si="97"/>
        <v>681.3119667200001</v>
      </c>
      <c r="W112" s="78">
        <f t="shared" si="98"/>
        <v>340.65598336000005</v>
      </c>
      <c r="X112" s="78"/>
      <c r="Y112" s="78"/>
      <c r="Z112" s="78"/>
      <c r="AA112" s="78"/>
      <c r="AB112" s="78"/>
      <c r="AC112" s="78"/>
      <c r="AD112" s="78"/>
      <c r="AE112" s="78"/>
      <c r="AF112" s="78">
        <f t="shared" si="107"/>
        <v>0</v>
      </c>
      <c r="AH112" s="79">
        <f t="shared" si="108"/>
        <v>11</v>
      </c>
      <c r="AI112" s="78"/>
    </row>
    <row r="113" spans="1:35" ht="22" hidden="1" customHeight="1" outlineLevel="1" x14ac:dyDescent="0.25">
      <c r="B113" s="191" t="s">
        <v>1635</v>
      </c>
      <c r="C113" s="192" t="s">
        <v>1636</v>
      </c>
      <c r="D113" s="193" t="s">
        <v>312</v>
      </c>
      <c r="E113" s="194" t="s">
        <v>313</v>
      </c>
      <c r="F113" s="73" t="s">
        <v>40</v>
      </c>
      <c r="G113" s="82">
        <v>374</v>
      </c>
      <c r="H113" s="75">
        <v>21.678108032000001</v>
      </c>
      <c r="I113" s="76">
        <f t="shared" si="95"/>
        <v>8107.6124039679999</v>
      </c>
      <c r="K113" s="77">
        <v>374</v>
      </c>
      <c r="L113" s="77">
        <f t="shared" si="78"/>
        <v>0</v>
      </c>
      <c r="M113" s="77"/>
      <c r="N113" s="77"/>
      <c r="O113" s="77"/>
      <c r="P113" s="77"/>
      <c r="Q113" s="77"/>
      <c r="R113" s="77"/>
      <c r="S113" s="77"/>
      <c r="T113" s="77"/>
      <c r="V113" s="78">
        <f t="shared" si="97"/>
        <v>8107.6124039679999</v>
      </c>
      <c r="W113" s="78">
        <f t="shared" si="98"/>
        <v>0</v>
      </c>
      <c r="X113" s="78">
        <f t="shared" ref="X113:AE120" si="110">$H113*M113</f>
        <v>0</v>
      </c>
      <c r="Y113" s="78">
        <f t="shared" si="110"/>
        <v>0</v>
      </c>
      <c r="Z113" s="78">
        <f t="shared" si="110"/>
        <v>0</v>
      </c>
      <c r="AA113" s="78">
        <f t="shared" si="110"/>
        <v>0</v>
      </c>
      <c r="AB113" s="78">
        <f t="shared" si="110"/>
        <v>0</v>
      </c>
      <c r="AC113" s="78">
        <f t="shared" si="110"/>
        <v>0</v>
      </c>
      <c r="AD113" s="78">
        <f t="shared" si="110"/>
        <v>0</v>
      </c>
      <c r="AE113" s="78">
        <f t="shared" si="110"/>
        <v>0</v>
      </c>
      <c r="AF113" s="78">
        <f t="shared" si="107"/>
        <v>0</v>
      </c>
      <c r="AH113" s="79">
        <f t="shared" si="108"/>
        <v>0</v>
      </c>
      <c r="AI113" s="78">
        <f t="shared" ref="AI113:AI120" si="111">W113-SUM(X113:AE113)</f>
        <v>0</v>
      </c>
    </row>
    <row r="114" spans="1:35" ht="22" hidden="1" customHeight="1" outlineLevel="1" x14ac:dyDescent="0.25">
      <c r="B114" s="191" t="s">
        <v>1635</v>
      </c>
      <c r="C114" s="192" t="s">
        <v>1636</v>
      </c>
      <c r="D114" s="193" t="s">
        <v>314</v>
      </c>
      <c r="E114" s="194" t="s">
        <v>315</v>
      </c>
      <c r="F114" s="73" t="s">
        <v>40</v>
      </c>
      <c r="G114" s="82">
        <v>2400</v>
      </c>
      <c r="H114" s="75">
        <v>24.268830480383997</v>
      </c>
      <c r="I114" s="76">
        <f t="shared" si="95"/>
        <v>58245.193152921594</v>
      </c>
      <c r="K114" s="77">
        <v>2350</v>
      </c>
      <c r="L114" s="77">
        <f t="shared" si="78"/>
        <v>50</v>
      </c>
      <c r="M114" s="77"/>
      <c r="N114" s="77"/>
      <c r="O114" s="77"/>
      <c r="P114" s="77"/>
      <c r="Q114" s="77"/>
      <c r="R114" s="77"/>
      <c r="S114" s="77"/>
      <c r="T114" s="77"/>
      <c r="V114" s="78">
        <f t="shared" si="97"/>
        <v>57031.751628902392</v>
      </c>
      <c r="W114" s="78">
        <f t="shared" si="98"/>
        <v>1213.4415240191997</v>
      </c>
      <c r="X114" s="78">
        <f t="shared" si="110"/>
        <v>0</v>
      </c>
      <c r="Y114" s="78">
        <f t="shared" si="110"/>
        <v>0</v>
      </c>
      <c r="Z114" s="78">
        <f t="shared" si="110"/>
        <v>0</v>
      </c>
      <c r="AA114" s="78">
        <f t="shared" si="110"/>
        <v>0</v>
      </c>
      <c r="AB114" s="78">
        <f t="shared" si="110"/>
        <v>0</v>
      </c>
      <c r="AC114" s="78">
        <f t="shared" si="110"/>
        <v>0</v>
      </c>
      <c r="AD114" s="78">
        <f t="shared" si="110"/>
        <v>0</v>
      </c>
      <c r="AE114" s="78">
        <f t="shared" si="110"/>
        <v>0</v>
      </c>
      <c r="AF114" s="78">
        <f t="shared" si="107"/>
        <v>0</v>
      </c>
      <c r="AH114" s="79">
        <f t="shared" si="108"/>
        <v>50</v>
      </c>
      <c r="AI114" s="78">
        <f t="shared" si="111"/>
        <v>1213.4415240191997</v>
      </c>
    </row>
    <row r="115" spans="1:35" ht="22" hidden="1" customHeight="1" outlineLevel="1" x14ac:dyDescent="0.25">
      <c r="B115" s="191" t="s">
        <v>1635</v>
      </c>
      <c r="C115" s="192" t="s">
        <v>1636</v>
      </c>
      <c r="D115" s="193" t="s">
        <v>318</v>
      </c>
      <c r="E115" s="194" t="s">
        <v>319</v>
      </c>
      <c r="F115" s="73" t="s">
        <v>230</v>
      </c>
      <c r="G115" s="82">
        <v>45</v>
      </c>
      <c r="H115" s="75">
        <v>226.81494746623997</v>
      </c>
      <c r="I115" s="76">
        <f t="shared" si="95"/>
        <v>10206.672635980798</v>
      </c>
      <c r="K115" s="77">
        <v>0</v>
      </c>
      <c r="L115" s="77">
        <f t="shared" si="78"/>
        <v>45</v>
      </c>
      <c r="M115" s="77"/>
      <c r="N115" s="77"/>
      <c r="O115" s="77"/>
      <c r="P115" s="77"/>
      <c r="Q115" s="77"/>
      <c r="R115" s="77"/>
      <c r="S115" s="77"/>
      <c r="T115" s="77"/>
      <c r="V115" s="78">
        <f t="shared" si="97"/>
        <v>0</v>
      </c>
      <c r="W115" s="78">
        <f t="shared" si="98"/>
        <v>10206.672635980798</v>
      </c>
      <c r="X115" s="78">
        <f t="shared" si="110"/>
        <v>0</v>
      </c>
      <c r="Y115" s="78">
        <f t="shared" si="110"/>
        <v>0</v>
      </c>
      <c r="Z115" s="78">
        <f t="shared" si="110"/>
        <v>0</v>
      </c>
      <c r="AA115" s="78">
        <f t="shared" si="110"/>
        <v>0</v>
      </c>
      <c r="AB115" s="78">
        <f t="shared" si="110"/>
        <v>0</v>
      </c>
      <c r="AC115" s="78">
        <f t="shared" si="110"/>
        <v>0</v>
      </c>
      <c r="AD115" s="78">
        <f t="shared" si="110"/>
        <v>0</v>
      </c>
      <c r="AE115" s="78">
        <f t="shared" si="110"/>
        <v>0</v>
      </c>
      <c r="AF115" s="78">
        <f t="shared" si="107"/>
        <v>0</v>
      </c>
      <c r="AH115" s="79">
        <f t="shared" si="108"/>
        <v>45</v>
      </c>
      <c r="AI115" s="78">
        <f t="shared" si="111"/>
        <v>10206.672635980798</v>
      </c>
    </row>
    <row r="116" spans="1:35" ht="22" hidden="1" customHeight="1" outlineLevel="1" x14ac:dyDescent="0.25">
      <c r="B116" s="191" t="s">
        <v>1635</v>
      </c>
      <c r="C116" s="192" t="s">
        <v>1636</v>
      </c>
      <c r="D116" s="193" t="s">
        <v>320</v>
      </c>
      <c r="E116" s="194" t="s">
        <v>321</v>
      </c>
      <c r="F116" s="73" t="s">
        <v>230</v>
      </c>
      <c r="G116" s="82">
        <v>1</v>
      </c>
      <c r="H116" s="75">
        <v>369.13936048080006</v>
      </c>
      <c r="I116" s="76">
        <f t="shared" si="95"/>
        <v>369.13936048080006</v>
      </c>
      <c r="K116" s="77">
        <v>0</v>
      </c>
      <c r="L116" s="77">
        <f t="shared" si="78"/>
        <v>1</v>
      </c>
      <c r="M116" s="77"/>
      <c r="N116" s="77"/>
      <c r="O116" s="77"/>
      <c r="P116" s="77"/>
      <c r="Q116" s="77"/>
      <c r="R116" s="77"/>
      <c r="S116" s="77"/>
      <c r="T116" s="77"/>
      <c r="V116" s="78">
        <f t="shared" si="97"/>
        <v>0</v>
      </c>
      <c r="W116" s="78">
        <f t="shared" si="98"/>
        <v>369.13936048080006</v>
      </c>
      <c r="X116" s="78">
        <f t="shared" si="110"/>
        <v>0</v>
      </c>
      <c r="Y116" s="78">
        <f t="shared" si="110"/>
        <v>0</v>
      </c>
      <c r="Z116" s="78">
        <f t="shared" si="110"/>
        <v>0</v>
      </c>
      <c r="AA116" s="78">
        <f t="shared" si="110"/>
        <v>0</v>
      </c>
      <c r="AB116" s="78">
        <f t="shared" si="110"/>
        <v>0</v>
      </c>
      <c r="AC116" s="78">
        <f t="shared" si="110"/>
        <v>0</v>
      </c>
      <c r="AD116" s="78">
        <f t="shared" si="110"/>
        <v>0</v>
      </c>
      <c r="AE116" s="78">
        <f t="shared" si="110"/>
        <v>0</v>
      </c>
      <c r="AF116" s="78">
        <f t="shared" si="107"/>
        <v>0</v>
      </c>
      <c r="AH116" s="79">
        <f t="shared" si="108"/>
        <v>1</v>
      </c>
      <c r="AI116" s="78">
        <f t="shared" si="111"/>
        <v>369.13936048080006</v>
      </c>
    </row>
    <row r="117" spans="1:35" ht="22" hidden="1" customHeight="1" outlineLevel="1" x14ac:dyDescent="0.25">
      <c r="B117" s="191" t="s">
        <v>1635</v>
      </c>
      <c r="C117" s="192" t="s">
        <v>1636</v>
      </c>
      <c r="D117" s="193" t="s">
        <v>324</v>
      </c>
      <c r="E117" s="194" t="s">
        <v>325</v>
      </c>
      <c r="F117" s="73" t="s">
        <v>40</v>
      </c>
      <c r="G117" s="82">
        <v>100</v>
      </c>
      <c r="H117" s="75">
        <v>177.1250943070622</v>
      </c>
      <c r="I117" s="76">
        <f t="shared" si="95"/>
        <v>17712.509430706221</v>
      </c>
      <c r="K117" s="77">
        <v>0</v>
      </c>
      <c r="L117" s="77">
        <f t="shared" si="78"/>
        <v>100</v>
      </c>
      <c r="M117" s="77"/>
      <c r="N117" s="77"/>
      <c r="O117" s="77"/>
      <c r="P117" s="77"/>
      <c r="Q117" s="77"/>
      <c r="R117" s="77"/>
      <c r="S117" s="77"/>
      <c r="T117" s="77"/>
      <c r="V117" s="78">
        <f t="shared" si="97"/>
        <v>0</v>
      </c>
      <c r="W117" s="78">
        <f t="shared" si="98"/>
        <v>17712.509430706221</v>
      </c>
      <c r="X117" s="78">
        <f t="shared" si="110"/>
        <v>0</v>
      </c>
      <c r="Y117" s="78">
        <f t="shared" si="110"/>
        <v>0</v>
      </c>
      <c r="Z117" s="78">
        <f t="shared" si="110"/>
        <v>0</v>
      </c>
      <c r="AA117" s="78">
        <f t="shared" si="110"/>
        <v>0</v>
      </c>
      <c r="AB117" s="78">
        <f t="shared" si="110"/>
        <v>0</v>
      </c>
      <c r="AC117" s="78">
        <f t="shared" si="110"/>
        <v>0</v>
      </c>
      <c r="AD117" s="78">
        <f t="shared" si="110"/>
        <v>0</v>
      </c>
      <c r="AE117" s="78">
        <f t="shared" si="110"/>
        <v>0</v>
      </c>
      <c r="AF117" s="78">
        <f t="shared" si="107"/>
        <v>0</v>
      </c>
      <c r="AH117" s="79">
        <f t="shared" si="108"/>
        <v>100</v>
      </c>
      <c r="AI117" s="78">
        <f t="shared" si="111"/>
        <v>17712.509430706221</v>
      </c>
    </row>
    <row r="118" spans="1:35" ht="22" hidden="1" customHeight="1" outlineLevel="1" x14ac:dyDescent="0.25">
      <c r="B118" s="191" t="s">
        <v>1635</v>
      </c>
      <c r="C118" s="192" t="s">
        <v>1636</v>
      </c>
      <c r="D118" s="193" t="s">
        <v>326</v>
      </c>
      <c r="E118" s="194" t="s">
        <v>327</v>
      </c>
      <c r="F118" s="73" t="s">
        <v>230</v>
      </c>
      <c r="G118" s="82">
        <v>1</v>
      </c>
      <c r="H118" s="75">
        <v>4106.5184770947999</v>
      </c>
      <c r="I118" s="76">
        <f t="shared" si="95"/>
        <v>4106.5184770947999</v>
      </c>
      <c r="K118" s="77">
        <v>1</v>
      </c>
      <c r="L118" s="77">
        <f t="shared" si="78"/>
        <v>0</v>
      </c>
      <c r="M118" s="77"/>
      <c r="N118" s="77"/>
      <c r="O118" s="77"/>
      <c r="P118" s="77"/>
      <c r="Q118" s="77"/>
      <c r="R118" s="77"/>
      <c r="S118" s="77"/>
      <c r="T118" s="77"/>
      <c r="V118" s="78">
        <f t="shared" si="97"/>
        <v>4106.5184770947999</v>
      </c>
      <c r="W118" s="78">
        <f t="shared" si="98"/>
        <v>0</v>
      </c>
      <c r="X118" s="78">
        <f t="shared" si="110"/>
        <v>0</v>
      </c>
      <c r="Y118" s="78">
        <f t="shared" si="110"/>
        <v>0</v>
      </c>
      <c r="Z118" s="78">
        <f t="shared" si="110"/>
        <v>0</v>
      </c>
      <c r="AA118" s="78">
        <f t="shared" si="110"/>
        <v>0</v>
      </c>
      <c r="AB118" s="78">
        <f t="shared" si="110"/>
        <v>0</v>
      </c>
      <c r="AC118" s="78">
        <f t="shared" si="110"/>
        <v>0</v>
      </c>
      <c r="AD118" s="78">
        <f t="shared" si="110"/>
        <v>0</v>
      </c>
      <c r="AE118" s="78">
        <f t="shared" si="110"/>
        <v>0</v>
      </c>
      <c r="AF118" s="78">
        <f t="shared" si="107"/>
        <v>0</v>
      </c>
      <c r="AH118" s="79">
        <f t="shared" si="108"/>
        <v>0</v>
      </c>
      <c r="AI118" s="78">
        <f t="shared" si="111"/>
        <v>0</v>
      </c>
    </row>
    <row r="119" spans="1:35" ht="22" hidden="1" customHeight="1" outlineLevel="1" x14ac:dyDescent="0.25">
      <c r="B119" s="191" t="s">
        <v>1635</v>
      </c>
      <c r="C119" s="192" t="s">
        <v>1636</v>
      </c>
      <c r="D119" s="193" t="s">
        <v>334</v>
      </c>
      <c r="E119" s="194" t="s">
        <v>335</v>
      </c>
      <c r="F119" s="73" t="s">
        <v>230</v>
      </c>
      <c r="G119" s="82">
        <v>2</v>
      </c>
      <c r="H119" s="75">
        <v>814.53425238197997</v>
      </c>
      <c r="I119" s="76">
        <f t="shared" si="95"/>
        <v>1629.0685047639599</v>
      </c>
      <c r="K119" s="77">
        <v>0</v>
      </c>
      <c r="L119" s="77">
        <f t="shared" si="78"/>
        <v>2</v>
      </c>
      <c r="M119" s="77"/>
      <c r="N119" s="77"/>
      <c r="O119" s="77"/>
      <c r="P119" s="77"/>
      <c r="Q119" s="77"/>
      <c r="R119" s="77"/>
      <c r="S119" s="77"/>
      <c r="T119" s="77"/>
      <c r="V119" s="78">
        <f t="shared" si="97"/>
        <v>0</v>
      </c>
      <c r="W119" s="78">
        <f t="shared" si="98"/>
        <v>1629.0685047639599</v>
      </c>
      <c r="X119" s="78">
        <f t="shared" si="110"/>
        <v>0</v>
      </c>
      <c r="Y119" s="78">
        <f t="shared" si="110"/>
        <v>0</v>
      </c>
      <c r="Z119" s="78">
        <f t="shared" si="110"/>
        <v>0</v>
      </c>
      <c r="AA119" s="78">
        <f t="shared" si="110"/>
        <v>0</v>
      </c>
      <c r="AB119" s="78">
        <f t="shared" si="110"/>
        <v>0</v>
      </c>
      <c r="AC119" s="78">
        <f t="shared" si="110"/>
        <v>0</v>
      </c>
      <c r="AD119" s="78">
        <f t="shared" si="110"/>
        <v>0</v>
      </c>
      <c r="AE119" s="78">
        <f t="shared" si="110"/>
        <v>0</v>
      </c>
      <c r="AF119" s="78">
        <f t="shared" si="107"/>
        <v>0</v>
      </c>
      <c r="AH119" s="79">
        <f t="shared" si="108"/>
        <v>2</v>
      </c>
      <c r="AI119" s="78">
        <f t="shared" si="111"/>
        <v>1629.0685047639599</v>
      </c>
    </row>
    <row r="120" spans="1:35" ht="22" hidden="1" customHeight="1" outlineLevel="1" x14ac:dyDescent="0.25">
      <c r="B120" s="191" t="s">
        <v>1635</v>
      </c>
      <c r="C120" s="192" t="s">
        <v>1636</v>
      </c>
      <c r="D120" s="193" t="s">
        <v>336</v>
      </c>
      <c r="E120" s="194" t="s">
        <v>337</v>
      </c>
      <c r="F120" s="73" t="s">
        <v>230</v>
      </c>
      <c r="G120" s="82">
        <v>2</v>
      </c>
      <c r="H120" s="75">
        <v>1561.7336732337164</v>
      </c>
      <c r="I120" s="76">
        <f t="shared" si="95"/>
        <v>3123.4673464674329</v>
      </c>
      <c r="K120" s="77">
        <v>2</v>
      </c>
      <c r="L120" s="77">
        <f t="shared" si="78"/>
        <v>0</v>
      </c>
      <c r="M120" s="77"/>
      <c r="N120" s="77"/>
      <c r="O120" s="77"/>
      <c r="P120" s="77"/>
      <c r="Q120" s="77"/>
      <c r="R120" s="77"/>
      <c r="S120" s="77"/>
      <c r="T120" s="77"/>
      <c r="V120" s="78">
        <f t="shared" si="97"/>
        <v>3123.4673464674329</v>
      </c>
      <c r="W120" s="78">
        <f t="shared" si="98"/>
        <v>0</v>
      </c>
      <c r="X120" s="78">
        <f t="shared" si="110"/>
        <v>0</v>
      </c>
      <c r="Y120" s="78">
        <f t="shared" si="110"/>
        <v>0</v>
      </c>
      <c r="Z120" s="78">
        <f t="shared" si="110"/>
        <v>0</v>
      </c>
      <c r="AA120" s="78">
        <f t="shared" si="110"/>
        <v>0</v>
      </c>
      <c r="AB120" s="78">
        <f t="shared" si="110"/>
        <v>0</v>
      </c>
      <c r="AC120" s="78">
        <f t="shared" si="110"/>
        <v>0</v>
      </c>
      <c r="AD120" s="78">
        <f t="shared" si="110"/>
        <v>0</v>
      </c>
      <c r="AE120" s="78">
        <f t="shared" si="110"/>
        <v>0</v>
      </c>
      <c r="AF120" s="78">
        <f t="shared" si="107"/>
        <v>0</v>
      </c>
      <c r="AH120" s="79">
        <f t="shared" si="108"/>
        <v>0</v>
      </c>
      <c r="AI120" s="78">
        <f t="shared" si="111"/>
        <v>0</v>
      </c>
    </row>
    <row r="121" spans="1:35" ht="23.5" customHeight="1" collapsed="1" x14ac:dyDescent="0.25">
      <c r="A121" s="11"/>
      <c r="B121" s="183" t="s">
        <v>1071</v>
      </c>
      <c r="C121" s="184" t="s">
        <v>1070</v>
      </c>
      <c r="D121" s="185"/>
      <c r="E121" s="80"/>
      <c r="F121" s="60"/>
      <c r="G121" s="60"/>
      <c r="H121" s="59"/>
      <c r="I121" s="81">
        <f>SUM(I122:I135)</f>
        <v>296510.921469222</v>
      </c>
      <c r="J121" s="12"/>
      <c r="K121" s="83"/>
      <c r="L121" s="84"/>
      <c r="M121" s="84"/>
      <c r="N121" s="84"/>
      <c r="O121" s="84"/>
      <c r="P121" s="84"/>
      <c r="Q121" s="84"/>
      <c r="R121" s="84"/>
      <c r="S121" s="84"/>
      <c r="T121" s="85"/>
      <c r="U121" s="12"/>
      <c r="V121" s="86">
        <f>SUM(V122:V135)</f>
        <v>0</v>
      </c>
      <c r="W121" s="86">
        <f t="shared" ref="W121:AE121" si="112">SUM(W122:W135)</f>
        <v>296510.921469222</v>
      </c>
      <c r="X121" s="86">
        <f t="shared" si="112"/>
        <v>3242.5638237736794</v>
      </c>
      <c r="Y121" s="86">
        <f t="shared" si="112"/>
        <v>112386.90356952685</v>
      </c>
      <c r="Z121" s="86">
        <f t="shared" si="112"/>
        <v>83276.543246162546</v>
      </c>
      <c r="AA121" s="86">
        <f t="shared" si="112"/>
        <v>97700.247065303236</v>
      </c>
      <c r="AB121" s="86">
        <f t="shared" si="112"/>
        <v>0</v>
      </c>
      <c r="AC121" s="86">
        <f t="shared" si="112"/>
        <v>0</v>
      </c>
      <c r="AD121" s="86">
        <f t="shared" si="112"/>
        <v>0</v>
      </c>
      <c r="AE121" s="86">
        <f t="shared" si="112"/>
        <v>0</v>
      </c>
      <c r="AF121" s="86">
        <f>SUM(AF122:AF135)</f>
        <v>296606.25770476629</v>
      </c>
      <c r="AG121" s="12"/>
      <c r="AH121" s="83"/>
      <c r="AI121" s="85"/>
    </row>
    <row r="122" spans="1:35" ht="22" hidden="1" customHeight="1" outlineLevel="1" x14ac:dyDescent="0.25">
      <c r="B122" s="191" t="s">
        <v>1071</v>
      </c>
      <c r="C122" s="192" t="s">
        <v>1070</v>
      </c>
      <c r="D122" s="193" t="s">
        <v>41</v>
      </c>
      <c r="E122" s="194" t="s">
        <v>42</v>
      </c>
      <c r="F122" s="73" t="s">
        <v>46</v>
      </c>
      <c r="G122" s="82">
        <v>24.982800000000001</v>
      </c>
      <c r="H122" s="75">
        <v>199.78885568611761</v>
      </c>
      <c r="I122" s="76">
        <f t="shared" ref="I122:I135" si="113">H122*G122</f>
        <v>4991.2850238351393</v>
      </c>
      <c r="K122" s="77"/>
      <c r="L122" s="77">
        <f t="shared" ref="L122:L135" si="114">G122-K122</f>
        <v>24.982800000000001</v>
      </c>
      <c r="M122" s="77">
        <f>SUMIF(MC_SS_63!$B:$B,'CRONO SERV'!$D122,MC_SS_63!M:M)</f>
        <v>4.13</v>
      </c>
      <c r="N122" s="77">
        <f>SUMIF(MC_SS_63!$B:$B,'CRONO SERV'!$D122,MC_SS_63!N:N)</f>
        <v>10.3842</v>
      </c>
      <c r="O122" s="77">
        <f>SUMIF(MC_SS_63!$B:$B,'CRONO SERV'!$D122,MC_SS_63!O:O)</f>
        <v>6.7162000000000015</v>
      </c>
      <c r="P122" s="77">
        <f>SUMIF(MC_SS_63!$B:$B,'CRONO SERV'!$D122,MC_SS_63!P:P)</f>
        <v>3.7523999999999997</v>
      </c>
      <c r="Q122" s="77"/>
      <c r="R122" s="77"/>
      <c r="S122" s="77"/>
      <c r="T122" s="77"/>
      <c r="V122" s="78">
        <f t="shared" ref="V122:V135" si="115">$H122*K122</f>
        <v>0</v>
      </c>
      <c r="W122" s="78">
        <f t="shared" ref="W122:W135" si="116">$H122*L122</f>
        <v>4991.2850238351393</v>
      </c>
      <c r="X122" s="78">
        <f t="shared" ref="X122:X135" si="117">$H122*M122</f>
        <v>825.1279739836657</v>
      </c>
      <c r="Y122" s="78">
        <f t="shared" ref="Y122:Y135" si="118">$H122*N122</f>
        <v>2074.6474352157825</v>
      </c>
      <c r="Z122" s="78">
        <f t="shared" ref="Z122:Z135" si="119">$H122*O122</f>
        <v>1341.8219125591033</v>
      </c>
      <c r="AA122" s="78">
        <f t="shared" ref="AA122:AA135" si="120">$H122*P122</f>
        <v>749.6877020765877</v>
      </c>
      <c r="AB122" s="78">
        <f t="shared" ref="AB122:AB135" si="121">$H122*Q122</f>
        <v>0</v>
      </c>
      <c r="AC122" s="78">
        <f t="shared" ref="AC122:AC135" si="122">$H122*R122</f>
        <v>0</v>
      </c>
      <c r="AD122" s="78">
        <f t="shared" ref="AD122:AD135" si="123">$H122*S122</f>
        <v>0</v>
      </c>
      <c r="AE122" s="78">
        <f t="shared" ref="AE122:AE135" si="124">$H122*T122</f>
        <v>0</v>
      </c>
      <c r="AF122" s="78">
        <f t="shared" ref="AF122:AF135" si="125">SUM(X122:AE122)</f>
        <v>4991.2850238351393</v>
      </c>
      <c r="AH122" s="79">
        <f t="shared" ref="AH122:AH135" si="126">L122-SUM(M122:T122)</f>
        <v>0</v>
      </c>
      <c r="AI122" s="78">
        <f t="shared" ref="AI122:AI135" si="127">W122-SUM(X122:AE122)</f>
        <v>0</v>
      </c>
    </row>
    <row r="123" spans="1:35" ht="22" hidden="1" customHeight="1" outlineLevel="1" x14ac:dyDescent="0.25">
      <c r="B123" s="191" t="s">
        <v>1071</v>
      </c>
      <c r="C123" s="192" t="s">
        <v>1070</v>
      </c>
      <c r="D123" s="193" t="s">
        <v>44</v>
      </c>
      <c r="E123" s="194" t="s">
        <v>45</v>
      </c>
      <c r="F123" s="73" t="s">
        <v>46</v>
      </c>
      <c r="G123" s="82">
        <v>175.33679999999998</v>
      </c>
      <c r="H123" s="75">
        <v>44.117647058823529</v>
      </c>
      <c r="I123" s="76">
        <f t="shared" si="113"/>
        <v>7735.447058823529</v>
      </c>
      <c r="K123" s="77"/>
      <c r="L123" s="77">
        <f t="shared" si="114"/>
        <v>175.33679999999998</v>
      </c>
      <c r="M123" s="77">
        <f>SUMIF(MC_SS_63!$B:$B,'CRONO SERV'!$D123,MC_SS_63!M:M)</f>
        <v>24.779999999999998</v>
      </c>
      <c r="N123" s="77">
        <f>SUMIF(MC_SS_63!$B:$B,'CRONO SERV'!$D123,MC_SS_63!N:N)</f>
        <v>70.785200000000003</v>
      </c>
      <c r="O123" s="77">
        <f>SUMIF(MC_SS_63!$B:$B,'CRONO SERV'!$D123,MC_SS_63!O:O)</f>
        <v>48.777199999999993</v>
      </c>
      <c r="P123" s="77">
        <f>SUMIF(MC_SS_63!$B:$B,'CRONO SERV'!$D123,MC_SS_63!P:P)</f>
        <v>30.994400000000002</v>
      </c>
      <c r="Q123" s="77"/>
      <c r="R123" s="77"/>
      <c r="S123" s="77"/>
      <c r="T123" s="77"/>
      <c r="V123" s="78">
        <f t="shared" si="115"/>
        <v>0</v>
      </c>
      <c r="W123" s="78">
        <f t="shared" si="116"/>
        <v>7735.447058823529</v>
      </c>
      <c r="X123" s="78">
        <f t="shared" si="117"/>
        <v>1093.2352941176468</v>
      </c>
      <c r="Y123" s="78">
        <f t="shared" si="118"/>
        <v>3122.8764705882354</v>
      </c>
      <c r="Z123" s="78">
        <f t="shared" si="119"/>
        <v>2151.9352941176467</v>
      </c>
      <c r="AA123" s="78">
        <f t="shared" si="120"/>
        <v>1367.4</v>
      </c>
      <c r="AB123" s="78">
        <f t="shared" si="121"/>
        <v>0</v>
      </c>
      <c r="AC123" s="78">
        <f t="shared" si="122"/>
        <v>0</v>
      </c>
      <c r="AD123" s="78">
        <f t="shared" si="123"/>
        <v>0</v>
      </c>
      <c r="AE123" s="78">
        <f t="shared" si="124"/>
        <v>0</v>
      </c>
      <c r="AF123" s="78">
        <f t="shared" si="125"/>
        <v>7735.447058823529</v>
      </c>
      <c r="AH123" s="79">
        <f t="shared" si="126"/>
        <v>0</v>
      </c>
      <c r="AI123" s="78">
        <f t="shared" si="127"/>
        <v>0</v>
      </c>
    </row>
    <row r="124" spans="1:35" ht="22" hidden="1" customHeight="1" outlineLevel="1" x14ac:dyDescent="0.25">
      <c r="B124" s="191" t="s">
        <v>1071</v>
      </c>
      <c r="C124" s="192" t="s">
        <v>1070</v>
      </c>
      <c r="D124" s="193" t="s">
        <v>53</v>
      </c>
      <c r="E124" s="194" t="s">
        <v>54</v>
      </c>
      <c r="F124" s="73" t="s">
        <v>46</v>
      </c>
      <c r="G124" s="82">
        <v>30.502800000000001</v>
      </c>
      <c r="H124" s="75">
        <v>158.11213362023528</v>
      </c>
      <c r="I124" s="76">
        <f t="shared" si="113"/>
        <v>4822.8627893913126</v>
      </c>
      <c r="K124" s="77"/>
      <c r="L124" s="77">
        <f t="shared" si="114"/>
        <v>30.502800000000001</v>
      </c>
      <c r="M124" s="77">
        <f>SUMIF(MC_SS_63!$B:$B,'CRONO SERV'!$D124,MC_SS_63!M:M)</f>
        <v>0</v>
      </c>
      <c r="N124" s="77">
        <f>SUMIF(MC_SS_63!$B:$B,'CRONO SERV'!$D124,MC_SS_63!N:N)</f>
        <v>16.354199999999999</v>
      </c>
      <c r="O124" s="77">
        <f>SUMIF(MC_SS_63!$B:$B,'CRONO SERV'!$D124,MC_SS_63!O:O)</f>
        <v>8.5562000000000005</v>
      </c>
      <c r="P124" s="77">
        <f>SUMIF(MC_SS_63!$B:$B,'CRONO SERV'!$D124,MC_SS_63!P:P)</f>
        <v>5.5924000000000005</v>
      </c>
      <c r="Q124" s="77"/>
      <c r="R124" s="77"/>
      <c r="S124" s="77"/>
      <c r="T124" s="77"/>
      <c r="V124" s="78">
        <f t="shared" si="115"/>
        <v>0</v>
      </c>
      <c r="W124" s="78">
        <f t="shared" si="116"/>
        <v>4822.8627893913126</v>
      </c>
      <c r="X124" s="78">
        <f t="shared" si="117"/>
        <v>0</v>
      </c>
      <c r="Y124" s="78">
        <f t="shared" si="118"/>
        <v>2585.7974556520517</v>
      </c>
      <c r="Z124" s="78">
        <f t="shared" si="119"/>
        <v>1352.8390376814573</v>
      </c>
      <c r="AA124" s="78">
        <f t="shared" si="120"/>
        <v>884.22629605780389</v>
      </c>
      <c r="AB124" s="78">
        <f t="shared" si="121"/>
        <v>0</v>
      </c>
      <c r="AC124" s="78">
        <f t="shared" si="122"/>
        <v>0</v>
      </c>
      <c r="AD124" s="78">
        <f t="shared" si="123"/>
        <v>0</v>
      </c>
      <c r="AE124" s="78">
        <f t="shared" si="124"/>
        <v>0</v>
      </c>
      <c r="AF124" s="78">
        <f t="shared" si="125"/>
        <v>4822.8627893913126</v>
      </c>
      <c r="AH124" s="79">
        <f t="shared" si="126"/>
        <v>0</v>
      </c>
      <c r="AI124" s="78">
        <f t="shared" si="127"/>
        <v>0</v>
      </c>
    </row>
    <row r="125" spans="1:35" ht="22" hidden="1" customHeight="1" outlineLevel="1" x14ac:dyDescent="0.25">
      <c r="B125" s="191" t="s">
        <v>1071</v>
      </c>
      <c r="C125" s="192" t="s">
        <v>1070</v>
      </c>
      <c r="D125" s="193" t="s">
        <v>59</v>
      </c>
      <c r="E125" s="194" t="s">
        <v>60</v>
      </c>
      <c r="F125" s="73" t="s">
        <v>46</v>
      </c>
      <c r="G125" s="82">
        <v>123.714</v>
      </c>
      <c r="H125" s="75">
        <v>67.097750764705879</v>
      </c>
      <c r="I125" s="76">
        <f t="shared" si="113"/>
        <v>8300.9311381048228</v>
      </c>
      <c r="K125" s="77"/>
      <c r="L125" s="77">
        <f t="shared" si="114"/>
        <v>123.714</v>
      </c>
      <c r="M125" s="77">
        <f>SUMIF(MC_SS_63!$B:$B,'CRONO SERV'!$D125,MC_SS_63!M:M)</f>
        <v>0</v>
      </c>
      <c r="N125" s="77">
        <f>SUMIF(MC_SS_63!$B:$B,'CRONO SERV'!$D125,MC_SS_63!N:N)</f>
        <v>72.170999999999992</v>
      </c>
      <c r="O125" s="77">
        <f>SUMIF(MC_SS_63!$B:$B,'CRONO SERV'!$D125,MC_SS_63!O:O)</f>
        <v>33.180999999999997</v>
      </c>
      <c r="P125" s="77">
        <f>SUMIF(MC_SS_63!$B:$B,'CRONO SERV'!$D125,MC_SS_63!P:P)</f>
        <v>18.362000000000002</v>
      </c>
      <c r="Q125" s="77"/>
      <c r="R125" s="77"/>
      <c r="S125" s="77"/>
      <c r="T125" s="77"/>
      <c r="V125" s="78">
        <f t="shared" si="115"/>
        <v>0</v>
      </c>
      <c r="W125" s="78">
        <f t="shared" si="116"/>
        <v>8300.9311381048228</v>
      </c>
      <c r="X125" s="78">
        <f t="shared" si="117"/>
        <v>0</v>
      </c>
      <c r="Y125" s="78">
        <f t="shared" si="118"/>
        <v>4842.5117704395871</v>
      </c>
      <c r="Z125" s="78">
        <f t="shared" si="119"/>
        <v>2226.3704681237055</v>
      </c>
      <c r="AA125" s="78">
        <f t="shared" si="120"/>
        <v>1232.0488995415294</v>
      </c>
      <c r="AB125" s="78">
        <f t="shared" si="121"/>
        <v>0</v>
      </c>
      <c r="AC125" s="78">
        <f t="shared" si="122"/>
        <v>0</v>
      </c>
      <c r="AD125" s="78">
        <f t="shared" si="123"/>
        <v>0</v>
      </c>
      <c r="AE125" s="78">
        <f t="shared" si="124"/>
        <v>0</v>
      </c>
      <c r="AF125" s="78">
        <f t="shared" si="125"/>
        <v>8300.931138104821</v>
      </c>
      <c r="AH125" s="79">
        <f t="shared" si="126"/>
        <v>0</v>
      </c>
      <c r="AI125" s="78">
        <f t="shared" si="127"/>
        <v>0</v>
      </c>
    </row>
    <row r="126" spans="1:35" ht="22" hidden="1" customHeight="1" outlineLevel="1" x14ac:dyDescent="0.25">
      <c r="B126" s="191" t="s">
        <v>1071</v>
      </c>
      <c r="C126" s="192" t="s">
        <v>1070</v>
      </c>
      <c r="D126" s="193" t="s">
        <v>61</v>
      </c>
      <c r="E126" s="194" t="s">
        <v>62</v>
      </c>
      <c r="F126" s="73" t="s">
        <v>46</v>
      </c>
      <c r="G126" s="82">
        <v>79.988399999999984</v>
      </c>
      <c r="H126" s="75">
        <v>90.64622934211765</v>
      </c>
      <c r="I126" s="76">
        <f t="shared" si="113"/>
        <v>7250.6468511090416</v>
      </c>
      <c r="K126" s="77"/>
      <c r="L126" s="77">
        <f t="shared" si="114"/>
        <v>79.988399999999984</v>
      </c>
      <c r="M126" s="77">
        <f>SUMIF(MC_SS_63!$B:$B,'CRONO SERV'!$D126,MC_SS_63!M:M)</f>
        <v>12.389999999999999</v>
      </c>
      <c r="N126" s="77">
        <f>SUMIF(MC_SS_63!$B:$B,'CRONO SERV'!$D126,MC_SS_63!N:N)</f>
        <v>32.832599999999999</v>
      </c>
      <c r="O126" s="77">
        <f>SUMIF(MC_SS_63!$B:$B,'CRONO SERV'!$D126,MC_SS_63!O:O)</f>
        <v>21.828600000000002</v>
      </c>
      <c r="P126" s="77">
        <f>SUMIF(MC_SS_63!$B:$B,'CRONO SERV'!$D126,MC_SS_63!P:P)</f>
        <v>12.937199999999999</v>
      </c>
      <c r="Q126" s="77"/>
      <c r="R126" s="77"/>
      <c r="S126" s="77"/>
      <c r="T126" s="77"/>
      <c r="V126" s="78">
        <f t="shared" si="115"/>
        <v>0</v>
      </c>
      <c r="W126" s="78">
        <f t="shared" si="116"/>
        <v>7250.6468511090416</v>
      </c>
      <c r="X126" s="78">
        <f t="shared" si="117"/>
        <v>1123.1067815488375</v>
      </c>
      <c r="Y126" s="78">
        <f t="shared" si="118"/>
        <v>2976.1513894980117</v>
      </c>
      <c r="Z126" s="78">
        <f t="shared" si="119"/>
        <v>1978.6802818173494</v>
      </c>
      <c r="AA126" s="78">
        <f t="shared" si="120"/>
        <v>1172.7083982448444</v>
      </c>
      <c r="AB126" s="78">
        <f t="shared" si="121"/>
        <v>0</v>
      </c>
      <c r="AC126" s="78">
        <f t="shared" si="122"/>
        <v>0</v>
      </c>
      <c r="AD126" s="78">
        <f t="shared" si="123"/>
        <v>0</v>
      </c>
      <c r="AE126" s="78">
        <f t="shared" si="124"/>
        <v>0</v>
      </c>
      <c r="AF126" s="78">
        <f t="shared" si="125"/>
        <v>7250.6468511090425</v>
      </c>
      <c r="AH126" s="79">
        <f t="shared" si="126"/>
        <v>0</v>
      </c>
      <c r="AI126" s="78">
        <f t="shared" si="127"/>
        <v>0</v>
      </c>
    </row>
    <row r="127" spans="1:35" ht="22" hidden="1" customHeight="1" outlineLevel="1" x14ac:dyDescent="0.25">
      <c r="B127" s="191" t="s">
        <v>1071</v>
      </c>
      <c r="C127" s="192" t="s">
        <v>1070</v>
      </c>
      <c r="D127" s="193" t="s">
        <v>65</v>
      </c>
      <c r="E127" s="194" t="s">
        <v>66</v>
      </c>
      <c r="F127" s="73" t="s">
        <v>46</v>
      </c>
      <c r="G127" s="82">
        <v>13.3314</v>
      </c>
      <c r="H127" s="75">
        <v>217.63087904352943</v>
      </c>
      <c r="I127" s="76">
        <f t="shared" si="113"/>
        <v>2901.3243008809081</v>
      </c>
      <c r="K127" s="77"/>
      <c r="L127" s="77">
        <f t="shared" si="114"/>
        <v>13.3314</v>
      </c>
      <c r="M127" s="77">
        <f>SUMIF(MC_SS_63!$B:$B,'CRONO SERV'!$D127,MC_SS_63!M:M)</f>
        <v>0</v>
      </c>
      <c r="N127" s="77">
        <f>SUMIF(MC_SS_63!$B:$B,'CRONO SERV'!$D127,MC_SS_63!N:N)</f>
        <v>7.5371000000000006</v>
      </c>
      <c r="O127" s="77">
        <f>SUMIF(MC_SS_63!$B:$B,'CRONO SERV'!$D127,MC_SS_63!O:O)</f>
        <v>3.6381000000000001</v>
      </c>
      <c r="P127" s="77">
        <f>SUMIF(MC_SS_63!$B:$B,'CRONO SERV'!$D127,MC_SS_63!P:P)</f>
        <v>2.1562000000000001</v>
      </c>
      <c r="Q127" s="77"/>
      <c r="R127" s="77"/>
      <c r="S127" s="77"/>
      <c r="T127" s="77"/>
      <c r="V127" s="78">
        <f t="shared" si="115"/>
        <v>0</v>
      </c>
      <c r="W127" s="78">
        <f t="shared" si="116"/>
        <v>2901.3243008809081</v>
      </c>
      <c r="X127" s="78">
        <f t="shared" si="117"/>
        <v>0</v>
      </c>
      <c r="Y127" s="78">
        <f t="shared" si="118"/>
        <v>1640.3056984389857</v>
      </c>
      <c r="Z127" s="78">
        <f t="shared" si="119"/>
        <v>791.76290104826444</v>
      </c>
      <c r="AA127" s="78">
        <f t="shared" si="120"/>
        <v>469.25570139365817</v>
      </c>
      <c r="AB127" s="78">
        <f t="shared" si="121"/>
        <v>0</v>
      </c>
      <c r="AC127" s="78">
        <f t="shared" si="122"/>
        <v>0</v>
      </c>
      <c r="AD127" s="78">
        <f t="shared" si="123"/>
        <v>0</v>
      </c>
      <c r="AE127" s="78">
        <f t="shared" si="124"/>
        <v>0</v>
      </c>
      <c r="AF127" s="78">
        <f t="shared" si="125"/>
        <v>2901.3243008809081</v>
      </c>
      <c r="AH127" s="79">
        <f t="shared" si="126"/>
        <v>0</v>
      </c>
      <c r="AI127" s="78">
        <f t="shared" si="127"/>
        <v>0</v>
      </c>
    </row>
    <row r="128" spans="1:35" ht="22" hidden="1" customHeight="1" outlineLevel="1" x14ac:dyDescent="0.25">
      <c r="B128" s="191" t="s">
        <v>1071</v>
      </c>
      <c r="C128" s="192" t="s">
        <v>1070</v>
      </c>
      <c r="D128" s="193" t="s">
        <v>68</v>
      </c>
      <c r="E128" s="194" t="s">
        <v>69</v>
      </c>
      <c r="F128" s="73" t="s">
        <v>46</v>
      </c>
      <c r="G128" s="82">
        <v>3.5844311999999992</v>
      </c>
      <c r="H128" s="75">
        <v>15728.689694117647</v>
      </c>
      <c r="I128" s="76">
        <f t="shared" si="113"/>
        <v>56378.406074713741</v>
      </c>
      <c r="K128" s="77"/>
      <c r="L128" s="77">
        <f t="shared" si="114"/>
        <v>3.5844311999999992</v>
      </c>
      <c r="M128" s="77">
        <f>SUMIF(MC_SS_63!$B:$B,'CRONO SERV'!$D128,MC_SS_63!M:M)</f>
        <v>0</v>
      </c>
      <c r="N128" s="77">
        <f>SUMIF(MC_SS_63!$B:$B,'CRONO SERV'!$D128,MC_SS_63!N:N)</f>
        <v>1.5288868</v>
      </c>
      <c r="O128" s="77">
        <f>SUMIF(MC_SS_63!$B:$B,'CRONO SERV'!$D128,MC_SS_63!O:O)</f>
        <v>1.1077947999999997</v>
      </c>
      <c r="P128" s="77">
        <f>SUMIF(MC_SS_63!$B:$B,'CRONO SERV'!$D128,MC_SS_63!P:P)</f>
        <v>0.94774959999999986</v>
      </c>
      <c r="Q128" s="77"/>
      <c r="R128" s="77"/>
      <c r="S128" s="77"/>
      <c r="T128" s="77"/>
      <c r="V128" s="78">
        <f t="shared" si="115"/>
        <v>0</v>
      </c>
      <c r="W128" s="78">
        <f t="shared" si="116"/>
        <v>56378.406074713741</v>
      </c>
      <c r="X128" s="78">
        <f t="shared" si="117"/>
        <v>0</v>
      </c>
      <c r="Y128" s="78">
        <f t="shared" si="118"/>
        <v>24047.386054632509</v>
      </c>
      <c r="Z128" s="78">
        <f t="shared" si="119"/>
        <v>17424.160653957115</v>
      </c>
      <c r="AA128" s="78">
        <f t="shared" si="120"/>
        <v>14906.859366124121</v>
      </c>
      <c r="AB128" s="78">
        <f t="shared" si="121"/>
        <v>0</v>
      </c>
      <c r="AC128" s="78">
        <f t="shared" si="122"/>
        <v>0</v>
      </c>
      <c r="AD128" s="78">
        <f t="shared" si="123"/>
        <v>0</v>
      </c>
      <c r="AE128" s="78">
        <f t="shared" si="124"/>
        <v>0</v>
      </c>
      <c r="AF128" s="78">
        <f t="shared" si="125"/>
        <v>56378.406074713741</v>
      </c>
      <c r="AH128" s="79">
        <f t="shared" si="126"/>
        <v>0</v>
      </c>
      <c r="AI128" s="78">
        <f t="shared" si="127"/>
        <v>0</v>
      </c>
    </row>
    <row r="129" spans="1:35" ht="22" hidden="1" customHeight="1" outlineLevel="1" x14ac:dyDescent="0.25">
      <c r="B129" s="191" t="s">
        <v>1071</v>
      </c>
      <c r="C129" s="192" t="s">
        <v>1070</v>
      </c>
      <c r="D129" s="193" t="s">
        <v>70</v>
      </c>
      <c r="E129" s="194" t="s">
        <v>71</v>
      </c>
      <c r="F129" s="73" t="s">
        <v>67</v>
      </c>
      <c r="G129" s="82">
        <v>1419.65</v>
      </c>
      <c r="H129" s="75">
        <v>25.691750504117643</v>
      </c>
      <c r="I129" s="76">
        <f t="shared" si="113"/>
        <v>36473.293603170612</v>
      </c>
      <c r="K129" s="77"/>
      <c r="L129" s="77">
        <f t="shared" si="114"/>
        <v>1419.65</v>
      </c>
      <c r="M129" s="77">
        <f>SUMIF(MC_SS_63!$B:$B,'CRONO SERV'!$D129,MC_SS_63!M:M)</f>
        <v>0</v>
      </c>
      <c r="N129" s="77">
        <f>SUMIF(MC_SS_63!$B:$B,'CRONO SERV'!$D129,MC_SS_63!N:N)</f>
        <v>661.2166666666667</v>
      </c>
      <c r="O129" s="77">
        <f>SUMIF(MC_SS_63!$B:$B,'CRONO SERV'!$D129,MC_SS_63!O:O)</f>
        <v>473.2166666666667</v>
      </c>
      <c r="P129" s="77">
        <f>SUMIF(MC_SS_63!$B:$B,'CRONO SERV'!$D129,MC_SS_63!P:P)</f>
        <v>285.21666666666664</v>
      </c>
      <c r="Q129" s="77"/>
      <c r="R129" s="77"/>
      <c r="S129" s="77"/>
      <c r="T129" s="77"/>
      <c r="V129" s="78">
        <f t="shared" si="115"/>
        <v>0</v>
      </c>
      <c r="W129" s="78">
        <f t="shared" si="116"/>
        <v>36473.293603170612</v>
      </c>
      <c r="X129" s="78">
        <f t="shared" si="117"/>
        <v>0</v>
      </c>
      <c r="Y129" s="78">
        <f t="shared" si="118"/>
        <v>16987.81362916432</v>
      </c>
      <c r="Z129" s="78">
        <f t="shared" si="119"/>
        <v>12157.764534390204</v>
      </c>
      <c r="AA129" s="78">
        <f t="shared" si="120"/>
        <v>7327.7154396160859</v>
      </c>
      <c r="AB129" s="78">
        <f t="shared" si="121"/>
        <v>0</v>
      </c>
      <c r="AC129" s="78">
        <f t="shared" si="122"/>
        <v>0</v>
      </c>
      <c r="AD129" s="78">
        <f t="shared" si="123"/>
        <v>0</v>
      </c>
      <c r="AE129" s="78">
        <f t="shared" si="124"/>
        <v>0</v>
      </c>
      <c r="AF129" s="78">
        <f t="shared" si="125"/>
        <v>36473.293603170612</v>
      </c>
      <c r="AH129" s="79">
        <f t="shared" si="126"/>
        <v>0</v>
      </c>
      <c r="AI129" s="78">
        <f t="shared" si="127"/>
        <v>0</v>
      </c>
    </row>
    <row r="130" spans="1:35" ht="22" hidden="1" customHeight="1" outlineLevel="1" x14ac:dyDescent="0.25">
      <c r="B130" s="191" t="s">
        <v>1071</v>
      </c>
      <c r="C130" s="192" t="s">
        <v>1070</v>
      </c>
      <c r="D130" s="193" t="s">
        <v>72</v>
      </c>
      <c r="E130" s="194" t="s">
        <v>73</v>
      </c>
      <c r="F130" s="73" t="s">
        <v>46</v>
      </c>
      <c r="G130" s="82">
        <v>8.6456999999999997</v>
      </c>
      <c r="H130" s="75">
        <v>1248.9986891068236</v>
      </c>
      <c r="I130" s="76">
        <f t="shared" si="113"/>
        <v>10798.467966410864</v>
      </c>
      <c r="K130" s="77"/>
      <c r="L130" s="77">
        <f t="shared" si="114"/>
        <v>8.6456999999999997</v>
      </c>
      <c r="M130" s="77">
        <f>SUMIF(MC_SS_63!$B:$B,'CRONO SERV'!$D130,MC_SS_63!M:M)</f>
        <v>0</v>
      </c>
      <c r="N130" s="77">
        <f>SUMIF(MC_SS_63!$B:$B,'CRONO SERV'!$D130,MC_SS_63!N:N)</f>
        <v>4.4285499999999995</v>
      </c>
      <c r="O130" s="77">
        <f>SUMIF(MC_SS_63!$B:$B,'CRONO SERV'!$D130,MC_SS_63!O:O)</f>
        <v>2.47905</v>
      </c>
      <c r="P130" s="77">
        <f>SUMIF(MC_SS_63!$B:$B,'CRONO SERV'!$D130,MC_SS_63!P:P)</f>
        <v>1.7381</v>
      </c>
      <c r="Q130" s="77"/>
      <c r="R130" s="77"/>
      <c r="S130" s="77"/>
      <c r="T130" s="77"/>
      <c r="V130" s="78">
        <f t="shared" si="115"/>
        <v>0</v>
      </c>
      <c r="W130" s="78">
        <f t="shared" si="116"/>
        <v>10798.467966410864</v>
      </c>
      <c r="X130" s="78">
        <f t="shared" si="117"/>
        <v>0</v>
      </c>
      <c r="Y130" s="78">
        <f t="shared" si="118"/>
        <v>5531.2531446440225</v>
      </c>
      <c r="Z130" s="78">
        <f t="shared" si="119"/>
        <v>3096.3302002302707</v>
      </c>
      <c r="AA130" s="78">
        <f t="shared" si="120"/>
        <v>2170.8846215365702</v>
      </c>
      <c r="AB130" s="78">
        <f t="shared" si="121"/>
        <v>0</v>
      </c>
      <c r="AC130" s="78">
        <f t="shared" si="122"/>
        <v>0</v>
      </c>
      <c r="AD130" s="78">
        <f t="shared" si="123"/>
        <v>0</v>
      </c>
      <c r="AE130" s="78">
        <f t="shared" si="124"/>
        <v>0</v>
      </c>
      <c r="AF130" s="78">
        <f t="shared" si="125"/>
        <v>10798.467966410863</v>
      </c>
      <c r="AH130" s="79">
        <f t="shared" si="126"/>
        <v>0</v>
      </c>
      <c r="AI130" s="78">
        <f t="shared" si="127"/>
        <v>0</v>
      </c>
    </row>
    <row r="131" spans="1:35" ht="22" hidden="1" customHeight="1" outlineLevel="1" x14ac:dyDescent="0.25">
      <c r="B131" s="191" t="s">
        <v>1071</v>
      </c>
      <c r="C131" s="192" t="s">
        <v>1070</v>
      </c>
      <c r="D131" s="193" t="s">
        <v>74</v>
      </c>
      <c r="E131" s="194" t="s">
        <v>75</v>
      </c>
      <c r="F131" s="73" t="s">
        <v>46</v>
      </c>
      <c r="G131" s="82">
        <v>31.471799999999998</v>
      </c>
      <c r="H131" s="75">
        <v>1703.4074388931767</v>
      </c>
      <c r="I131" s="76">
        <f t="shared" si="113"/>
        <v>53609.298235358277</v>
      </c>
      <c r="K131" s="77"/>
      <c r="L131" s="77">
        <f t="shared" si="114"/>
        <v>31.471799999999998</v>
      </c>
      <c r="M131" s="77">
        <f>SUMIF(MC_SS_63!$B:$B,'CRONO SERV'!$D131,MC_SS_63!M:M)</f>
        <v>0</v>
      </c>
      <c r="N131" s="77">
        <f>SUMIF(MC_SS_63!$B:$B,'CRONO SERV'!$D131,MC_SS_63!N:N)</f>
        <v>14.467699999999997</v>
      </c>
      <c r="O131" s="77">
        <f>SUMIF(MC_SS_63!$B:$B,'CRONO SERV'!$D131,MC_SS_63!O:O)</f>
        <v>9.454699999999999</v>
      </c>
      <c r="P131" s="77">
        <f>SUMIF(MC_SS_63!$B:$B,'CRONO SERV'!$D131,MC_SS_63!P:P)</f>
        <v>7.5493999999999986</v>
      </c>
      <c r="Q131" s="77"/>
      <c r="R131" s="77"/>
      <c r="S131" s="77"/>
      <c r="T131" s="77"/>
      <c r="V131" s="78">
        <f t="shared" si="115"/>
        <v>0</v>
      </c>
      <c r="W131" s="78">
        <f t="shared" si="116"/>
        <v>53609.298235358277</v>
      </c>
      <c r="X131" s="78">
        <f t="shared" si="117"/>
        <v>0</v>
      </c>
      <c r="Y131" s="78">
        <f t="shared" si="118"/>
        <v>24644.387803674806</v>
      </c>
      <c r="Z131" s="78">
        <f t="shared" si="119"/>
        <v>16105.206312503316</v>
      </c>
      <c r="AA131" s="78">
        <f t="shared" si="120"/>
        <v>12859.704119180145</v>
      </c>
      <c r="AB131" s="78">
        <f t="shared" si="121"/>
        <v>0</v>
      </c>
      <c r="AC131" s="78">
        <f t="shared" si="122"/>
        <v>0</v>
      </c>
      <c r="AD131" s="78">
        <f t="shared" si="123"/>
        <v>0</v>
      </c>
      <c r="AE131" s="78">
        <f t="shared" si="124"/>
        <v>0</v>
      </c>
      <c r="AF131" s="78">
        <f t="shared" si="125"/>
        <v>53609.29823535827</v>
      </c>
      <c r="AH131" s="79">
        <f t="shared" si="126"/>
        <v>0</v>
      </c>
      <c r="AI131" s="78">
        <f t="shared" si="127"/>
        <v>0</v>
      </c>
    </row>
    <row r="132" spans="1:35" ht="22" hidden="1" customHeight="1" outlineLevel="1" x14ac:dyDescent="0.25">
      <c r="B132" s="191" t="s">
        <v>1071</v>
      </c>
      <c r="C132" s="192" t="s">
        <v>1070</v>
      </c>
      <c r="D132" s="193" t="s">
        <v>173</v>
      </c>
      <c r="E132" s="194" t="s">
        <v>174</v>
      </c>
      <c r="F132" s="73" t="s">
        <v>46</v>
      </c>
      <c r="G132" s="82">
        <v>49.811400000000006</v>
      </c>
      <c r="H132" s="75">
        <v>1094.4546578823529</v>
      </c>
      <c r="I132" s="76">
        <f t="shared" si="113"/>
        <v>54516.318745641038</v>
      </c>
      <c r="K132" s="77"/>
      <c r="L132" s="77">
        <f t="shared" si="114"/>
        <v>49.811400000000006</v>
      </c>
      <c r="M132" s="77">
        <f>SUMIF(MC_SS_63!$B:$B,'CRONO SERV'!$D132,MC_SS_63!M:M)</f>
        <v>0</v>
      </c>
      <c r="N132" s="77">
        <f>SUMIF(MC_SS_63!$B:$B,'CRONO SERV'!$D132,MC_SS_63!N:N)</f>
        <v>6.8971</v>
      </c>
      <c r="O132" s="77">
        <f>SUMIF(MC_SS_63!$B:$B,'CRONO SERV'!$D132,MC_SS_63!O:O)</f>
        <v>2.9981000000000004</v>
      </c>
      <c r="P132" s="77">
        <f>SUMIF(MC_SS_63!$B:$B,'CRONO SERV'!$D132,MC_SS_63!P:P)</f>
        <v>39.916200000000003</v>
      </c>
      <c r="Q132" s="77"/>
      <c r="R132" s="77"/>
      <c r="S132" s="77"/>
      <c r="T132" s="77"/>
      <c r="V132" s="78">
        <f t="shared" si="115"/>
        <v>0</v>
      </c>
      <c r="W132" s="78">
        <f t="shared" si="116"/>
        <v>54516.318745641038</v>
      </c>
      <c r="X132" s="78">
        <f t="shared" si="117"/>
        <v>0</v>
      </c>
      <c r="Y132" s="78">
        <f t="shared" si="118"/>
        <v>7548.5632208803763</v>
      </c>
      <c r="Z132" s="78">
        <f t="shared" si="119"/>
        <v>3281.2845097970826</v>
      </c>
      <c r="AA132" s="78">
        <f t="shared" si="120"/>
        <v>43686.471014963579</v>
      </c>
      <c r="AB132" s="78">
        <f t="shared" si="121"/>
        <v>0</v>
      </c>
      <c r="AC132" s="78">
        <f t="shared" si="122"/>
        <v>0</v>
      </c>
      <c r="AD132" s="78">
        <f t="shared" si="123"/>
        <v>0</v>
      </c>
      <c r="AE132" s="78">
        <f t="shared" si="124"/>
        <v>0</v>
      </c>
      <c r="AF132" s="78">
        <f t="shared" si="125"/>
        <v>54516.318745641038</v>
      </c>
      <c r="AH132" s="79">
        <f t="shared" si="126"/>
        <v>0</v>
      </c>
      <c r="AI132" s="78">
        <f t="shared" si="127"/>
        <v>0</v>
      </c>
    </row>
    <row r="133" spans="1:35" ht="22" hidden="1" customHeight="1" outlineLevel="1" x14ac:dyDescent="0.25">
      <c r="B133" s="191" t="s">
        <v>1071</v>
      </c>
      <c r="C133" s="192" t="s">
        <v>1070</v>
      </c>
      <c r="D133" s="193" t="s">
        <v>179</v>
      </c>
      <c r="E133" s="194" t="s">
        <v>1072</v>
      </c>
      <c r="F133" s="73" t="s">
        <v>46</v>
      </c>
      <c r="G133" s="82">
        <v>49.811400000000006</v>
      </c>
      <c r="H133" s="75">
        <v>97.381972941176471</v>
      </c>
      <c r="I133" s="76">
        <f t="shared" si="113"/>
        <v>4850.7324069621181</v>
      </c>
      <c r="K133" s="77"/>
      <c r="L133" s="77">
        <f t="shared" si="114"/>
        <v>49.811400000000006</v>
      </c>
      <c r="M133" s="77">
        <f>SUMIF(MC_SS_63!$B:$B,'CRONO SERV'!$D133,MC_SS_63!M:M)</f>
        <v>2.0649999999999999</v>
      </c>
      <c r="N133" s="77">
        <f>SUMIF(MC_SS_63!$B:$B,'CRONO SERV'!$D133,MC_SS_63!N:N)</f>
        <v>17.632100000000005</v>
      </c>
      <c r="O133" s="77">
        <f>SUMIF(MC_SS_63!$B:$B,'CRONO SERV'!$D133,MC_SS_63!O:O)</f>
        <v>15.798100000000002</v>
      </c>
      <c r="P133" s="77">
        <f>SUMIF(MC_SS_63!$B:$B,'CRONO SERV'!$D133,MC_SS_63!P:P)</f>
        <v>14.316200000000002</v>
      </c>
      <c r="Q133" s="77"/>
      <c r="R133" s="77"/>
      <c r="S133" s="77"/>
      <c r="T133" s="77"/>
      <c r="V133" s="78">
        <f t="shared" si="115"/>
        <v>0</v>
      </c>
      <c r="W133" s="78">
        <f t="shared" si="116"/>
        <v>4850.7324069621181</v>
      </c>
      <c r="X133" s="78">
        <f t="shared" si="117"/>
        <v>201.09377412352941</v>
      </c>
      <c r="Y133" s="78">
        <f t="shared" si="118"/>
        <v>1717.0486850961181</v>
      </c>
      <c r="Z133" s="78">
        <f t="shared" si="119"/>
        <v>1538.4501467220002</v>
      </c>
      <c r="AA133" s="78">
        <f t="shared" si="120"/>
        <v>1394.1398010204707</v>
      </c>
      <c r="AB133" s="78">
        <f t="shared" si="121"/>
        <v>0</v>
      </c>
      <c r="AC133" s="78">
        <f t="shared" si="122"/>
        <v>0</v>
      </c>
      <c r="AD133" s="78">
        <f t="shared" si="123"/>
        <v>0</v>
      </c>
      <c r="AE133" s="78">
        <f t="shared" si="124"/>
        <v>0</v>
      </c>
      <c r="AF133" s="78">
        <f t="shared" si="125"/>
        <v>4850.7324069621191</v>
      </c>
      <c r="AH133" s="79">
        <f t="shared" si="126"/>
        <v>0</v>
      </c>
      <c r="AI133" s="78">
        <f t="shared" si="127"/>
        <v>0</v>
      </c>
    </row>
    <row r="134" spans="1:35" ht="22" hidden="1" customHeight="1" outlineLevel="1" x14ac:dyDescent="0.25">
      <c r="B134" s="191" t="s">
        <v>1071</v>
      </c>
      <c r="C134" s="192" t="s">
        <v>1070</v>
      </c>
      <c r="D134" s="193" t="s">
        <v>271</v>
      </c>
      <c r="E134" s="194" t="s">
        <v>272</v>
      </c>
      <c r="F134" s="73" t="s">
        <v>40</v>
      </c>
      <c r="G134" s="82">
        <v>187</v>
      </c>
      <c r="H134" s="75">
        <v>182.20933185638404</v>
      </c>
      <c r="I134" s="76">
        <f t="shared" si="113"/>
        <v>34073.145057143818</v>
      </c>
      <c r="K134" s="77"/>
      <c r="L134" s="77">
        <f t="shared" si="114"/>
        <v>187</v>
      </c>
      <c r="M134" s="77">
        <f>SUMIF(MC_SS_63!$B:$B,'CRONO SERV'!$D134,MC_SS_63!M:M)</f>
        <v>0</v>
      </c>
      <c r="N134" s="77">
        <f>SUMIF(MC_SS_63!$B:$B,'CRONO SERV'!$D134,MC_SS_63!N:N)</f>
        <v>62.507448789571697</v>
      </c>
      <c r="O134" s="77">
        <f>SUMIF(MC_SS_63!$B:$B,'CRONO SERV'!$D134,MC_SS_63!O:O)</f>
        <v>84.504034761018005</v>
      </c>
      <c r="P134" s="77">
        <f>SUMIF(MC_SS_63!$B:$B,'CRONO SERV'!$D134,MC_SS_63!P:P)</f>
        <v>40.394785847299815</v>
      </c>
      <c r="Q134" s="77"/>
      <c r="R134" s="77"/>
      <c r="S134" s="77"/>
      <c r="T134" s="77"/>
      <c r="V134" s="78">
        <f t="shared" si="115"/>
        <v>0</v>
      </c>
      <c r="W134" s="78">
        <f t="shared" si="116"/>
        <v>34073.145057143818</v>
      </c>
      <c r="X134" s="78">
        <f t="shared" si="117"/>
        <v>0</v>
      </c>
      <c r="Y134" s="78">
        <f t="shared" si="118"/>
        <v>11389.440479995001</v>
      </c>
      <c r="Z134" s="78">
        <f t="shared" si="119"/>
        <v>15397.423712973743</v>
      </c>
      <c r="AA134" s="78">
        <f t="shared" si="120"/>
        <v>7360.3069397182171</v>
      </c>
      <c r="AB134" s="78">
        <f t="shared" si="121"/>
        <v>0</v>
      </c>
      <c r="AC134" s="78">
        <f t="shared" si="122"/>
        <v>0</v>
      </c>
      <c r="AD134" s="78">
        <f t="shared" si="123"/>
        <v>0</v>
      </c>
      <c r="AE134" s="78">
        <f t="shared" si="124"/>
        <v>0</v>
      </c>
      <c r="AF134" s="78">
        <f t="shared" si="125"/>
        <v>34147.171132686963</v>
      </c>
      <c r="AH134" s="79">
        <f t="shared" si="126"/>
        <v>-0.40626939788950267</v>
      </c>
      <c r="AI134" s="78">
        <f t="shared" si="127"/>
        <v>-74.026075543144543</v>
      </c>
    </row>
    <row r="135" spans="1:35" ht="22" hidden="1" customHeight="1" outlineLevel="1" x14ac:dyDescent="0.25">
      <c r="B135" s="191" t="s">
        <v>1071</v>
      </c>
      <c r="C135" s="192" t="s">
        <v>1070</v>
      </c>
      <c r="D135" s="193" t="s">
        <v>297</v>
      </c>
      <c r="E135" s="194" t="s">
        <v>298</v>
      </c>
      <c r="F135" s="73" t="s">
        <v>40</v>
      </c>
      <c r="G135" s="82">
        <v>200</v>
      </c>
      <c r="H135" s="75">
        <v>49.043811088383997</v>
      </c>
      <c r="I135" s="76">
        <f t="shared" si="113"/>
        <v>9808.7622176768</v>
      </c>
      <c r="K135" s="77"/>
      <c r="L135" s="77">
        <f t="shared" si="114"/>
        <v>200</v>
      </c>
      <c r="M135" s="77">
        <f>SUMIF(MC_SS_63!$B:$B,'CRONO SERV'!$D135,MC_SS_63!M:M)</f>
        <v>0</v>
      </c>
      <c r="N135" s="77">
        <f>SUMIF(MC_SS_63!$B:$B,'CRONO SERV'!$D135,MC_SS_63!N:N)</f>
        <v>66.852886405959026</v>
      </c>
      <c r="O135" s="77">
        <f>SUMIF(MC_SS_63!$B:$B,'CRONO SERV'!$D135,MC_SS_63!O:O)</f>
        <v>90.378646803227809</v>
      </c>
      <c r="P135" s="77">
        <f>SUMIF(MC_SS_63!$B:$B,'CRONO SERV'!$D135,MC_SS_63!P:P)</f>
        <v>43.202979515828673</v>
      </c>
      <c r="Q135" s="77"/>
      <c r="R135" s="77"/>
      <c r="S135" s="77"/>
      <c r="T135" s="77"/>
      <c r="V135" s="78">
        <f t="shared" si="115"/>
        <v>0</v>
      </c>
      <c r="W135" s="78">
        <f t="shared" si="116"/>
        <v>9808.7622176768</v>
      </c>
      <c r="X135" s="78">
        <f t="shared" si="117"/>
        <v>0</v>
      </c>
      <c r="Y135" s="78">
        <f t="shared" si="118"/>
        <v>3278.720331607049</v>
      </c>
      <c r="Z135" s="78">
        <f t="shared" si="119"/>
        <v>4432.5132802412845</v>
      </c>
      <c r="AA135" s="78">
        <f t="shared" si="120"/>
        <v>2118.8387658296251</v>
      </c>
      <c r="AB135" s="78">
        <f t="shared" si="121"/>
        <v>0</v>
      </c>
      <c r="AC135" s="78">
        <f t="shared" si="122"/>
        <v>0</v>
      </c>
      <c r="AD135" s="78">
        <f t="shared" si="123"/>
        <v>0</v>
      </c>
      <c r="AE135" s="78">
        <f t="shared" si="124"/>
        <v>0</v>
      </c>
      <c r="AF135" s="78">
        <f t="shared" si="125"/>
        <v>9830.0723776779596</v>
      </c>
      <c r="AH135" s="79">
        <f t="shared" si="126"/>
        <v>-0.43451272501550875</v>
      </c>
      <c r="AI135" s="78">
        <f t="shared" si="127"/>
        <v>-21.310160001159602</v>
      </c>
    </row>
    <row r="136" spans="1:35" ht="23.5" customHeight="1" collapsed="1" x14ac:dyDescent="0.25">
      <c r="A136" s="11"/>
      <c r="B136" s="183" t="s">
        <v>1069</v>
      </c>
      <c r="C136" s="184" t="s">
        <v>1068</v>
      </c>
      <c r="D136" s="185"/>
      <c r="E136" s="80"/>
      <c r="F136" s="60"/>
      <c r="G136" s="60"/>
      <c r="H136" s="59"/>
      <c r="I136" s="81">
        <f>I137</f>
        <v>224133.82814117649</v>
      </c>
      <c r="J136" s="12"/>
      <c r="K136" s="83"/>
      <c r="L136" s="84"/>
      <c r="M136" s="84"/>
      <c r="N136" s="84"/>
      <c r="O136" s="84"/>
      <c r="P136" s="84"/>
      <c r="Q136" s="84"/>
      <c r="R136" s="84"/>
      <c r="S136" s="84"/>
      <c r="T136" s="85"/>
      <c r="U136" s="12"/>
      <c r="V136" s="86">
        <f>V137</f>
        <v>0</v>
      </c>
      <c r="W136" s="86">
        <f>W137</f>
        <v>224133.82814117649</v>
      </c>
      <c r="X136" s="86">
        <f>X137</f>
        <v>0</v>
      </c>
      <c r="Y136" s="86">
        <f t="shared" ref="Y136:AF136" si="128">Y137</f>
        <v>0</v>
      </c>
      <c r="Z136" s="86">
        <f t="shared" si="128"/>
        <v>0</v>
      </c>
      <c r="AA136" s="86">
        <f t="shared" si="128"/>
        <v>179307.06251294119</v>
      </c>
      <c r="AB136" s="86">
        <f t="shared" si="128"/>
        <v>44826.765628235298</v>
      </c>
      <c r="AC136" s="86">
        <f t="shared" si="128"/>
        <v>0</v>
      </c>
      <c r="AD136" s="86">
        <f t="shared" si="128"/>
        <v>0</v>
      </c>
      <c r="AE136" s="86">
        <f t="shared" si="128"/>
        <v>0</v>
      </c>
      <c r="AF136" s="86">
        <f t="shared" si="128"/>
        <v>224133.82814117649</v>
      </c>
      <c r="AG136" s="12"/>
      <c r="AH136" s="83"/>
      <c r="AI136" s="85"/>
    </row>
    <row r="137" spans="1:35" ht="22" hidden="1" customHeight="1" outlineLevel="1" x14ac:dyDescent="0.25">
      <c r="B137" s="191" t="s">
        <v>1069</v>
      </c>
      <c r="C137" s="192" t="s">
        <v>1068</v>
      </c>
      <c r="D137" s="193" t="s">
        <v>21</v>
      </c>
      <c r="E137" s="194" t="s">
        <v>22</v>
      </c>
      <c r="F137" s="73" t="s">
        <v>143</v>
      </c>
      <c r="G137" s="82">
        <v>10000</v>
      </c>
      <c r="H137" s="75">
        <v>22.41338281411765</v>
      </c>
      <c r="I137" s="76">
        <f t="shared" ref="I137:I155" si="129">H137*G137</f>
        <v>224133.82814117649</v>
      </c>
      <c r="K137" s="77"/>
      <c r="L137" s="77">
        <f t="shared" ref="L137:L155" si="130">G137-K137</f>
        <v>10000</v>
      </c>
      <c r="M137" s="77"/>
      <c r="N137" s="77"/>
      <c r="O137" s="77"/>
      <c r="P137" s="77">
        <v>8000</v>
      </c>
      <c r="Q137" s="77">
        <v>2000</v>
      </c>
      <c r="R137" s="77"/>
      <c r="S137" s="77"/>
      <c r="T137" s="77"/>
      <c r="V137" s="78">
        <f>$H137*K137</f>
        <v>0</v>
      </c>
      <c r="W137" s="78">
        <f>$H137*L137</f>
        <v>224133.82814117649</v>
      </c>
      <c r="X137" s="78">
        <f t="shared" ref="X137:AE137" si="131">$H137*M137</f>
        <v>0</v>
      </c>
      <c r="Y137" s="78">
        <f t="shared" si="131"/>
        <v>0</v>
      </c>
      <c r="Z137" s="78">
        <f t="shared" si="131"/>
        <v>0</v>
      </c>
      <c r="AA137" s="78">
        <f t="shared" si="131"/>
        <v>179307.06251294119</v>
      </c>
      <c r="AB137" s="78">
        <f t="shared" si="131"/>
        <v>44826.765628235298</v>
      </c>
      <c r="AC137" s="78">
        <f t="shared" si="131"/>
        <v>0</v>
      </c>
      <c r="AD137" s="78">
        <f t="shared" si="131"/>
        <v>0</v>
      </c>
      <c r="AE137" s="78">
        <f t="shared" si="131"/>
        <v>0</v>
      </c>
      <c r="AF137" s="78">
        <f>SUM(X137:AE137)</f>
        <v>224133.82814117649</v>
      </c>
      <c r="AH137" s="79">
        <f>L137-SUM(M137:T137)</f>
        <v>0</v>
      </c>
      <c r="AI137" s="78">
        <f>W137-SUM(X137:AE137)</f>
        <v>0</v>
      </c>
    </row>
    <row r="138" spans="1:35" ht="23.5" customHeight="1" collapsed="1" x14ac:dyDescent="0.25">
      <c r="A138" s="11"/>
      <c r="B138" s="183" t="s">
        <v>1022</v>
      </c>
      <c r="C138" s="184" t="s">
        <v>1021</v>
      </c>
      <c r="D138" s="185"/>
      <c r="E138" s="80"/>
      <c r="F138" s="60"/>
      <c r="G138" s="60"/>
      <c r="H138" s="59"/>
      <c r="I138" s="81">
        <f>SUM(I139:I155)</f>
        <v>1247680.8627131486</v>
      </c>
      <c r="J138" s="11"/>
      <c r="K138" s="83"/>
      <c r="L138" s="84"/>
      <c r="M138" s="84"/>
      <c r="N138" s="84"/>
      <c r="O138" s="84"/>
      <c r="P138" s="84"/>
      <c r="Q138" s="84"/>
      <c r="R138" s="84"/>
      <c r="S138" s="84"/>
      <c r="T138" s="85"/>
      <c r="U138" s="11"/>
      <c r="V138" s="86">
        <f>SUM(V139:V155)</f>
        <v>95644.260162217804</v>
      </c>
      <c r="W138" s="86">
        <f t="shared" ref="W138:AE138" si="132">SUM(W139:W155)</f>
        <v>1152036.6025509308</v>
      </c>
      <c r="X138" s="86">
        <f t="shared" si="132"/>
        <v>714181.15498645394</v>
      </c>
      <c r="Y138" s="86">
        <f t="shared" si="132"/>
        <v>375135.61947317549</v>
      </c>
      <c r="Z138" s="86">
        <f t="shared" si="132"/>
        <v>40076.068654613584</v>
      </c>
      <c r="AA138" s="86">
        <f t="shared" si="132"/>
        <v>0</v>
      </c>
      <c r="AB138" s="86">
        <f t="shared" si="132"/>
        <v>0</v>
      </c>
      <c r="AC138" s="86">
        <f t="shared" si="132"/>
        <v>0</v>
      </c>
      <c r="AD138" s="86">
        <f t="shared" si="132"/>
        <v>0</v>
      </c>
      <c r="AE138" s="86">
        <f t="shared" si="132"/>
        <v>0</v>
      </c>
      <c r="AF138" s="86">
        <f>SUM(AF139:AF155)</f>
        <v>1129392.8431142429</v>
      </c>
      <c r="AG138" s="11"/>
      <c r="AH138" s="83"/>
      <c r="AI138" s="85"/>
    </row>
    <row r="139" spans="1:35" ht="22" hidden="1" customHeight="1" outlineLevel="1" x14ac:dyDescent="0.25">
      <c r="B139" s="191" t="s">
        <v>1022</v>
      </c>
      <c r="C139" s="192" t="s">
        <v>1021</v>
      </c>
      <c r="D139" s="193" t="s">
        <v>23</v>
      </c>
      <c r="E139" s="194" t="s">
        <v>24</v>
      </c>
      <c r="F139" s="73" t="s">
        <v>46</v>
      </c>
      <c r="G139" s="82">
        <v>10</v>
      </c>
      <c r="H139" s="75">
        <v>584.29183764705874</v>
      </c>
      <c r="I139" s="76">
        <f t="shared" si="129"/>
        <v>5842.9183764705876</v>
      </c>
      <c r="K139" s="77">
        <f>10-1.117</f>
        <v>8.8829999999999991</v>
      </c>
      <c r="L139" s="77">
        <f t="shared" si="130"/>
        <v>1.1170000000000009</v>
      </c>
      <c r="M139" s="77">
        <f>SUMIF(MC_SS_66!$A:$A,'CRONO SERV'!$D139,MC_SS_66!L:L)</f>
        <v>8.8829999999999991</v>
      </c>
      <c r="N139" s="77">
        <f>SUMIF(MC_SS_66!$A:$A,'CRONO SERV'!$D139,MC_SS_66!M:M)</f>
        <v>0</v>
      </c>
      <c r="O139" s="77">
        <f>SUMIF(MC_SS_66!$A:$A,'CRONO SERV'!$D139,MC_SS_66!N:N)</f>
        <v>0</v>
      </c>
      <c r="P139" s="77"/>
      <c r="Q139" s="77"/>
      <c r="R139" s="77"/>
      <c r="S139" s="77"/>
      <c r="T139" s="77"/>
      <c r="V139" s="78">
        <f t="shared" ref="V139:V155" si="133">$H139*K139</f>
        <v>5190.2643938188221</v>
      </c>
      <c r="W139" s="78">
        <f t="shared" ref="W139:W155" si="134">$H139*L139</f>
        <v>652.65398265176509</v>
      </c>
      <c r="X139" s="78">
        <f t="shared" ref="X139:X155" si="135">$H139*M139</f>
        <v>5190.2643938188221</v>
      </c>
      <c r="Y139" s="78">
        <f t="shared" ref="Y139:Y155" si="136">$H139*N139</f>
        <v>0</v>
      </c>
      <c r="Z139" s="78">
        <f t="shared" ref="Z139:Z155" si="137">$H139*O139</f>
        <v>0</v>
      </c>
      <c r="AA139" s="78">
        <f t="shared" ref="AA139:AA155" si="138">$H139*P139</f>
        <v>0</v>
      </c>
      <c r="AB139" s="78">
        <f t="shared" ref="AB139:AB155" si="139">$H139*Q139</f>
        <v>0</v>
      </c>
      <c r="AC139" s="78">
        <f t="shared" ref="AC139:AC155" si="140">$H139*R139</f>
        <v>0</v>
      </c>
      <c r="AD139" s="78">
        <f t="shared" ref="AD139:AD155" si="141">$H139*S139</f>
        <v>0</v>
      </c>
      <c r="AE139" s="78">
        <f t="shared" ref="AE139:AE155" si="142">$H139*T139</f>
        <v>0</v>
      </c>
      <c r="AF139" s="78">
        <f t="shared" ref="AF139:AF155" si="143">SUM(X139:AE139)</f>
        <v>5190.2643938188221</v>
      </c>
      <c r="AH139" s="79">
        <f t="shared" ref="AH139:AH155" si="144">L139-SUM(M139:T139)</f>
        <v>-7.7659999999999982</v>
      </c>
      <c r="AI139" s="78">
        <f t="shared" ref="AI139:AI155" si="145">W139-SUM(X139:AE139)</f>
        <v>-4537.6104111670575</v>
      </c>
    </row>
    <row r="140" spans="1:35" ht="22" hidden="1" customHeight="1" outlineLevel="1" x14ac:dyDescent="0.25">
      <c r="B140" s="191" t="s">
        <v>1022</v>
      </c>
      <c r="C140" s="192" t="s">
        <v>1021</v>
      </c>
      <c r="D140" s="193" t="s">
        <v>33</v>
      </c>
      <c r="E140" s="194" t="s">
        <v>34</v>
      </c>
      <c r="F140" s="73" t="s">
        <v>35</v>
      </c>
      <c r="G140" s="82">
        <v>35</v>
      </c>
      <c r="H140" s="75">
        <v>231.15274954010695</v>
      </c>
      <c r="I140" s="76">
        <f t="shared" si="129"/>
        <v>8090.3462339037433</v>
      </c>
      <c r="K140" s="77">
        <f>35-1.7</f>
        <v>33.299999999999997</v>
      </c>
      <c r="L140" s="77">
        <f t="shared" si="130"/>
        <v>1.7000000000000028</v>
      </c>
      <c r="M140" s="77">
        <f>SUMIF(MC_SS_66!$A:$A,'CRONO SERV'!$D140,MC_SS_66!L:L)</f>
        <v>0</v>
      </c>
      <c r="N140" s="77">
        <f>SUMIF(MC_SS_66!$A:$A,'CRONO SERV'!$D140,MC_SS_66!M:M)</f>
        <v>0</v>
      </c>
      <c r="O140" s="77">
        <f>SUMIF(MC_SS_66!$A:$A,'CRONO SERV'!$D140,MC_SS_66!N:N)</f>
        <v>0</v>
      </c>
      <c r="P140" s="77"/>
      <c r="Q140" s="77"/>
      <c r="R140" s="77"/>
      <c r="S140" s="77"/>
      <c r="T140" s="77"/>
      <c r="V140" s="78">
        <f t="shared" si="133"/>
        <v>7697.3865596855612</v>
      </c>
      <c r="W140" s="78">
        <f t="shared" si="134"/>
        <v>392.9596742181825</v>
      </c>
      <c r="X140" s="78">
        <f t="shared" si="135"/>
        <v>0</v>
      </c>
      <c r="Y140" s="78">
        <f t="shared" si="136"/>
        <v>0</v>
      </c>
      <c r="Z140" s="78">
        <f t="shared" si="137"/>
        <v>0</v>
      </c>
      <c r="AA140" s="78">
        <f t="shared" si="138"/>
        <v>0</v>
      </c>
      <c r="AB140" s="78">
        <f t="shared" si="139"/>
        <v>0</v>
      </c>
      <c r="AC140" s="78">
        <f t="shared" si="140"/>
        <v>0</v>
      </c>
      <c r="AD140" s="78">
        <f t="shared" si="141"/>
        <v>0</v>
      </c>
      <c r="AE140" s="78">
        <f t="shared" si="142"/>
        <v>0</v>
      </c>
      <c r="AF140" s="78">
        <f t="shared" si="143"/>
        <v>0</v>
      </c>
      <c r="AH140" s="79">
        <f t="shared" si="144"/>
        <v>1.7000000000000028</v>
      </c>
      <c r="AI140" s="78">
        <f t="shared" si="145"/>
        <v>392.9596742181825</v>
      </c>
    </row>
    <row r="141" spans="1:35" ht="22" hidden="1" customHeight="1" outlineLevel="1" x14ac:dyDescent="0.25">
      <c r="B141" s="191" t="s">
        <v>1022</v>
      </c>
      <c r="C141" s="192" t="s">
        <v>1021</v>
      </c>
      <c r="D141" s="193" t="s">
        <v>44</v>
      </c>
      <c r="E141" s="194" t="s">
        <v>45</v>
      </c>
      <c r="F141" s="73" t="s">
        <v>46</v>
      </c>
      <c r="G141" s="82">
        <v>134</v>
      </c>
      <c r="H141" s="75">
        <v>44.117647058823529</v>
      </c>
      <c r="I141" s="76">
        <f t="shared" si="129"/>
        <v>5911.7647058823532</v>
      </c>
      <c r="K141" s="77">
        <f>134-88.496</f>
        <v>45.504000000000005</v>
      </c>
      <c r="L141" s="77">
        <f t="shared" si="130"/>
        <v>88.495999999999995</v>
      </c>
      <c r="M141" s="77">
        <f>SUMIF(MC_SS_66!$A:$A,'CRONO SERV'!$D141,MC_SS_66!L:L)</f>
        <v>45.504000000000005</v>
      </c>
      <c r="N141" s="77">
        <f>SUMIF(MC_SS_66!$A:$A,'CRONO SERV'!$D141,MC_SS_66!M:M)</f>
        <v>0</v>
      </c>
      <c r="O141" s="77">
        <f>SUMIF(MC_SS_66!$A:$A,'CRONO SERV'!$D141,MC_SS_66!N:N)</f>
        <v>0</v>
      </c>
      <c r="P141" s="77"/>
      <c r="Q141" s="77"/>
      <c r="R141" s="77"/>
      <c r="S141" s="77"/>
      <c r="T141" s="77"/>
      <c r="V141" s="78">
        <f t="shared" si="133"/>
        <v>2007.5294117647061</v>
      </c>
      <c r="W141" s="78">
        <f t="shared" si="134"/>
        <v>3904.2352941176468</v>
      </c>
      <c r="X141" s="78">
        <f t="shared" si="135"/>
        <v>2007.5294117647061</v>
      </c>
      <c r="Y141" s="78">
        <f t="shared" si="136"/>
        <v>0</v>
      </c>
      <c r="Z141" s="78">
        <f t="shared" si="137"/>
        <v>0</v>
      </c>
      <c r="AA141" s="78">
        <f t="shared" si="138"/>
        <v>0</v>
      </c>
      <c r="AB141" s="78">
        <f t="shared" si="139"/>
        <v>0</v>
      </c>
      <c r="AC141" s="78">
        <f t="shared" si="140"/>
        <v>0</v>
      </c>
      <c r="AD141" s="78">
        <f t="shared" si="141"/>
        <v>0</v>
      </c>
      <c r="AE141" s="78">
        <f t="shared" si="142"/>
        <v>0</v>
      </c>
      <c r="AF141" s="78">
        <f t="shared" si="143"/>
        <v>2007.5294117647061</v>
      </c>
      <c r="AH141" s="79">
        <f t="shared" si="144"/>
        <v>42.99199999999999</v>
      </c>
      <c r="AI141" s="78">
        <f t="shared" si="145"/>
        <v>1896.7058823529408</v>
      </c>
    </row>
    <row r="142" spans="1:35" ht="22" hidden="1" customHeight="1" outlineLevel="1" x14ac:dyDescent="0.25">
      <c r="B142" s="191" t="s">
        <v>1022</v>
      </c>
      <c r="C142" s="192" t="s">
        <v>1021</v>
      </c>
      <c r="D142" s="193" t="s">
        <v>53</v>
      </c>
      <c r="E142" s="194" t="s">
        <v>54</v>
      </c>
      <c r="F142" s="73" t="s">
        <v>46</v>
      </c>
      <c r="G142" s="82">
        <v>15</v>
      </c>
      <c r="H142" s="75">
        <v>158.11213362023528</v>
      </c>
      <c r="I142" s="76">
        <f t="shared" si="129"/>
        <v>2371.6820043035291</v>
      </c>
      <c r="K142" s="77"/>
      <c r="L142" s="77">
        <f t="shared" si="130"/>
        <v>15</v>
      </c>
      <c r="M142" s="77">
        <f>SUMIF(MC_SS_66!$A:$A,'CRONO SERV'!$D142,MC_SS_66!L:L)</f>
        <v>0</v>
      </c>
      <c r="N142" s="77">
        <f>SUMIF(MC_SS_66!$A:$A,'CRONO SERV'!$D142,MC_SS_66!M:M)</f>
        <v>15</v>
      </c>
      <c r="O142" s="77">
        <f>SUMIF(MC_SS_66!$A:$A,'CRONO SERV'!$D142,MC_SS_66!N:N)</f>
        <v>0</v>
      </c>
      <c r="P142" s="77"/>
      <c r="Q142" s="77"/>
      <c r="R142" s="77"/>
      <c r="S142" s="77"/>
      <c r="T142" s="77"/>
      <c r="V142" s="78">
        <f t="shared" si="133"/>
        <v>0</v>
      </c>
      <c r="W142" s="78">
        <f t="shared" si="134"/>
        <v>2371.6820043035291</v>
      </c>
      <c r="X142" s="78">
        <f t="shared" si="135"/>
        <v>0</v>
      </c>
      <c r="Y142" s="78">
        <f t="shared" si="136"/>
        <v>2371.6820043035291</v>
      </c>
      <c r="Z142" s="78">
        <f t="shared" si="137"/>
        <v>0</v>
      </c>
      <c r="AA142" s="78">
        <f t="shared" si="138"/>
        <v>0</v>
      </c>
      <c r="AB142" s="78">
        <f t="shared" si="139"/>
        <v>0</v>
      </c>
      <c r="AC142" s="78">
        <f t="shared" si="140"/>
        <v>0</v>
      </c>
      <c r="AD142" s="78">
        <f t="shared" si="141"/>
        <v>0</v>
      </c>
      <c r="AE142" s="78">
        <f t="shared" si="142"/>
        <v>0</v>
      </c>
      <c r="AF142" s="78">
        <f t="shared" si="143"/>
        <v>2371.6820043035291</v>
      </c>
      <c r="AH142" s="79">
        <f t="shared" si="144"/>
        <v>0</v>
      </c>
      <c r="AI142" s="78">
        <f t="shared" si="145"/>
        <v>0</v>
      </c>
    </row>
    <row r="143" spans="1:35" ht="22" hidden="1" customHeight="1" outlineLevel="1" x14ac:dyDescent="0.25">
      <c r="B143" s="191" t="s">
        <v>1022</v>
      </c>
      <c r="C143" s="192" t="s">
        <v>1021</v>
      </c>
      <c r="D143" s="193" t="s">
        <v>59</v>
      </c>
      <c r="E143" s="194" t="s">
        <v>60</v>
      </c>
      <c r="F143" s="73" t="s">
        <v>46</v>
      </c>
      <c r="G143" s="82">
        <v>95</v>
      </c>
      <c r="H143" s="75">
        <v>67.097750764705879</v>
      </c>
      <c r="I143" s="76">
        <f t="shared" si="129"/>
        <v>6374.2863226470581</v>
      </c>
      <c r="K143" s="77"/>
      <c r="L143" s="77">
        <f t="shared" si="130"/>
        <v>95</v>
      </c>
      <c r="M143" s="77">
        <f>SUMIF(MC_SS_66!$A:$A,'CRONO SERV'!$D143,MC_SS_66!L:L)</f>
        <v>0</v>
      </c>
      <c r="N143" s="77">
        <f>SUMIF(MC_SS_66!$A:$A,'CRONO SERV'!$D143,MC_SS_66!M:M)</f>
        <v>95</v>
      </c>
      <c r="O143" s="77">
        <f>SUMIF(MC_SS_66!$A:$A,'CRONO SERV'!$D143,MC_SS_66!N:N)</f>
        <v>0</v>
      </c>
      <c r="P143" s="77"/>
      <c r="Q143" s="77"/>
      <c r="R143" s="77"/>
      <c r="S143" s="77"/>
      <c r="T143" s="77"/>
      <c r="V143" s="78">
        <f t="shared" si="133"/>
        <v>0</v>
      </c>
      <c r="W143" s="78">
        <f t="shared" si="134"/>
        <v>6374.2863226470581</v>
      </c>
      <c r="X143" s="78">
        <f t="shared" si="135"/>
        <v>0</v>
      </c>
      <c r="Y143" s="78">
        <f t="shared" si="136"/>
        <v>6374.2863226470581</v>
      </c>
      <c r="Z143" s="78">
        <f t="shared" si="137"/>
        <v>0</v>
      </c>
      <c r="AA143" s="78">
        <f t="shared" si="138"/>
        <v>0</v>
      </c>
      <c r="AB143" s="78">
        <f t="shared" si="139"/>
        <v>0</v>
      </c>
      <c r="AC143" s="78">
        <f t="shared" si="140"/>
        <v>0</v>
      </c>
      <c r="AD143" s="78">
        <f t="shared" si="141"/>
        <v>0</v>
      </c>
      <c r="AE143" s="78">
        <f t="shared" si="142"/>
        <v>0</v>
      </c>
      <c r="AF143" s="78">
        <f t="shared" si="143"/>
        <v>6374.2863226470581</v>
      </c>
      <c r="AH143" s="79">
        <f t="shared" si="144"/>
        <v>0</v>
      </c>
      <c r="AI143" s="78">
        <f t="shared" si="145"/>
        <v>0</v>
      </c>
    </row>
    <row r="144" spans="1:35" ht="22" hidden="1" customHeight="1" outlineLevel="1" x14ac:dyDescent="0.25">
      <c r="B144" s="191" t="s">
        <v>1022</v>
      </c>
      <c r="C144" s="192" t="s">
        <v>1021</v>
      </c>
      <c r="D144" s="193" t="s">
        <v>61</v>
      </c>
      <c r="E144" s="194" t="s">
        <v>62</v>
      </c>
      <c r="F144" s="73" t="s">
        <v>46</v>
      </c>
      <c r="G144" s="82">
        <v>83</v>
      </c>
      <c r="H144" s="75">
        <v>90.64622934211765</v>
      </c>
      <c r="I144" s="76">
        <f t="shared" si="129"/>
        <v>7523.6370353957645</v>
      </c>
      <c r="K144" s="77">
        <f>83-37.5</f>
        <v>45.5</v>
      </c>
      <c r="L144" s="77">
        <f t="shared" si="130"/>
        <v>37.5</v>
      </c>
      <c r="M144" s="77">
        <f>SUMIF(MC_SS_66!$A:$A,'CRONO SERV'!$D144,MC_SS_66!L:L)</f>
        <v>45.503999999999998</v>
      </c>
      <c r="N144" s="77">
        <f>SUMIF(MC_SS_66!$A:$A,'CRONO SERV'!$D144,MC_SS_66!M:M)</f>
        <v>0</v>
      </c>
      <c r="O144" s="77">
        <f>SUMIF(MC_SS_66!$A:$A,'CRONO SERV'!$D144,MC_SS_66!N:N)</f>
        <v>0</v>
      </c>
      <c r="P144" s="77"/>
      <c r="Q144" s="77"/>
      <c r="R144" s="77"/>
      <c r="S144" s="77"/>
      <c r="T144" s="77"/>
      <c r="V144" s="78">
        <f t="shared" si="133"/>
        <v>4124.4034350663533</v>
      </c>
      <c r="W144" s="78">
        <f t="shared" si="134"/>
        <v>3399.2336003294117</v>
      </c>
      <c r="X144" s="78">
        <f t="shared" si="135"/>
        <v>4124.766019983721</v>
      </c>
      <c r="Y144" s="78">
        <f t="shared" si="136"/>
        <v>0</v>
      </c>
      <c r="Z144" s="78">
        <f t="shared" si="137"/>
        <v>0</v>
      </c>
      <c r="AA144" s="78">
        <f t="shared" si="138"/>
        <v>0</v>
      </c>
      <c r="AB144" s="78">
        <f t="shared" si="139"/>
        <v>0</v>
      </c>
      <c r="AC144" s="78">
        <f t="shared" si="140"/>
        <v>0</v>
      </c>
      <c r="AD144" s="78">
        <f t="shared" si="141"/>
        <v>0</v>
      </c>
      <c r="AE144" s="78">
        <f t="shared" si="142"/>
        <v>0</v>
      </c>
      <c r="AF144" s="78">
        <f t="shared" si="143"/>
        <v>4124.766019983721</v>
      </c>
      <c r="AH144" s="79">
        <f t="shared" si="144"/>
        <v>-8.0039999999999978</v>
      </c>
      <c r="AI144" s="78">
        <f t="shared" si="145"/>
        <v>-725.53241965430925</v>
      </c>
    </row>
    <row r="145" spans="1:35" ht="22" hidden="1" customHeight="1" outlineLevel="1" x14ac:dyDescent="0.25">
      <c r="B145" s="191" t="s">
        <v>1022</v>
      </c>
      <c r="C145" s="192" t="s">
        <v>1021</v>
      </c>
      <c r="D145" s="193" t="s">
        <v>65</v>
      </c>
      <c r="E145" s="194" t="s">
        <v>66</v>
      </c>
      <c r="F145" s="73" t="s">
        <v>46</v>
      </c>
      <c r="G145" s="82">
        <v>5</v>
      </c>
      <c r="H145" s="75">
        <v>217.63087904352943</v>
      </c>
      <c r="I145" s="76">
        <f t="shared" si="129"/>
        <v>1088.1543952176471</v>
      </c>
      <c r="K145" s="77"/>
      <c r="L145" s="77">
        <f t="shared" si="130"/>
        <v>5</v>
      </c>
      <c r="M145" s="77">
        <f>SUMIF(MC_SS_66!$A:$A,'CRONO SERV'!$D145,MC_SS_66!L:L)</f>
        <v>0</v>
      </c>
      <c r="N145" s="77">
        <f>SUMIF(MC_SS_66!$A:$A,'CRONO SERV'!$D145,MC_SS_66!M:M)</f>
        <v>5</v>
      </c>
      <c r="O145" s="77">
        <f>SUMIF(MC_SS_66!$A:$A,'CRONO SERV'!$D145,MC_SS_66!N:N)</f>
        <v>0</v>
      </c>
      <c r="P145" s="77"/>
      <c r="Q145" s="77"/>
      <c r="R145" s="77"/>
      <c r="S145" s="77"/>
      <c r="T145" s="77"/>
      <c r="V145" s="78">
        <f t="shared" si="133"/>
        <v>0</v>
      </c>
      <c r="W145" s="78">
        <f t="shared" si="134"/>
        <v>1088.1543952176471</v>
      </c>
      <c r="X145" s="78">
        <f t="shared" si="135"/>
        <v>0</v>
      </c>
      <c r="Y145" s="78">
        <f t="shared" si="136"/>
        <v>1088.1543952176471</v>
      </c>
      <c r="Z145" s="78">
        <f t="shared" si="137"/>
        <v>0</v>
      </c>
      <c r="AA145" s="78">
        <f t="shared" si="138"/>
        <v>0</v>
      </c>
      <c r="AB145" s="78">
        <f t="shared" si="139"/>
        <v>0</v>
      </c>
      <c r="AC145" s="78">
        <f t="shared" si="140"/>
        <v>0</v>
      </c>
      <c r="AD145" s="78">
        <f t="shared" si="141"/>
        <v>0</v>
      </c>
      <c r="AE145" s="78">
        <f t="shared" si="142"/>
        <v>0</v>
      </c>
      <c r="AF145" s="78">
        <f t="shared" si="143"/>
        <v>1088.1543952176471</v>
      </c>
      <c r="AH145" s="79">
        <f t="shared" si="144"/>
        <v>0</v>
      </c>
      <c r="AI145" s="78">
        <f t="shared" si="145"/>
        <v>0</v>
      </c>
    </row>
    <row r="146" spans="1:35" ht="22" hidden="1" customHeight="1" outlineLevel="1" x14ac:dyDescent="0.25">
      <c r="B146" s="191" t="s">
        <v>1022</v>
      </c>
      <c r="C146" s="192" t="s">
        <v>1021</v>
      </c>
      <c r="D146" s="193" t="s">
        <v>68</v>
      </c>
      <c r="E146" s="194" t="s">
        <v>69</v>
      </c>
      <c r="F146" s="73" t="s">
        <v>46</v>
      </c>
      <c r="G146" s="82">
        <v>4.5</v>
      </c>
      <c r="H146" s="75">
        <v>15728.689694117647</v>
      </c>
      <c r="I146" s="76">
        <f t="shared" si="129"/>
        <v>70779.103623529416</v>
      </c>
      <c r="K146" s="77"/>
      <c r="L146" s="77">
        <f t="shared" si="130"/>
        <v>4.5</v>
      </c>
      <c r="M146" s="77">
        <f>SUMIF(MC_SS_66!$A:$A,'CRONO SERV'!$D146,MC_SS_66!L:L)</f>
        <v>0</v>
      </c>
      <c r="N146" s="77">
        <f>SUMIF(MC_SS_66!$A:$A,'CRONO SERV'!$D146,MC_SS_66!M:M)</f>
        <v>4.5</v>
      </c>
      <c r="O146" s="77">
        <f>SUMIF(MC_SS_66!$A:$A,'CRONO SERV'!$D146,MC_SS_66!N:N)</f>
        <v>0</v>
      </c>
      <c r="P146" s="77"/>
      <c r="Q146" s="77"/>
      <c r="R146" s="77"/>
      <c r="S146" s="77"/>
      <c r="T146" s="77"/>
      <c r="V146" s="78">
        <f t="shared" si="133"/>
        <v>0</v>
      </c>
      <c r="W146" s="78">
        <f t="shared" si="134"/>
        <v>70779.103623529416</v>
      </c>
      <c r="X146" s="78">
        <f t="shared" si="135"/>
        <v>0</v>
      </c>
      <c r="Y146" s="78">
        <f t="shared" si="136"/>
        <v>70779.103623529416</v>
      </c>
      <c r="Z146" s="78">
        <f t="shared" si="137"/>
        <v>0</v>
      </c>
      <c r="AA146" s="78">
        <f t="shared" si="138"/>
        <v>0</v>
      </c>
      <c r="AB146" s="78">
        <f t="shared" si="139"/>
        <v>0</v>
      </c>
      <c r="AC146" s="78">
        <f t="shared" si="140"/>
        <v>0</v>
      </c>
      <c r="AD146" s="78">
        <f t="shared" si="141"/>
        <v>0</v>
      </c>
      <c r="AE146" s="78">
        <f t="shared" si="142"/>
        <v>0</v>
      </c>
      <c r="AF146" s="78">
        <f t="shared" si="143"/>
        <v>70779.103623529416</v>
      </c>
      <c r="AH146" s="79">
        <f t="shared" si="144"/>
        <v>0</v>
      </c>
      <c r="AI146" s="78">
        <f t="shared" si="145"/>
        <v>0</v>
      </c>
    </row>
    <row r="147" spans="1:35" ht="22" hidden="1" customHeight="1" outlineLevel="1" x14ac:dyDescent="0.25">
      <c r="B147" s="191" t="s">
        <v>1022</v>
      </c>
      <c r="C147" s="192" t="s">
        <v>1021</v>
      </c>
      <c r="D147" s="193" t="s">
        <v>70</v>
      </c>
      <c r="E147" s="194" t="s">
        <v>71</v>
      </c>
      <c r="F147" s="73" t="s">
        <v>67</v>
      </c>
      <c r="G147" s="82">
        <v>9874</v>
      </c>
      <c r="H147" s="75">
        <v>25.691750504117643</v>
      </c>
      <c r="I147" s="76">
        <f t="shared" si="129"/>
        <v>253680.34447765761</v>
      </c>
      <c r="K147" s="77"/>
      <c r="L147" s="77">
        <f t="shared" si="130"/>
        <v>9874</v>
      </c>
      <c r="M147" s="77">
        <f>SUMIF(MC_SS_66!$A:$A,'CRONO SERV'!$D147,MC_SS_66!L:L)</f>
        <v>3474.6</v>
      </c>
      <c r="N147" s="77">
        <f>SUMIF(MC_SS_66!$A:$A,'CRONO SERV'!$D147,MC_SS_66!M:M)</f>
        <v>6399.4</v>
      </c>
      <c r="O147" s="77">
        <f>SUMIF(MC_SS_66!$A:$A,'CRONO SERV'!$D147,MC_SS_66!N:N)</f>
        <v>0</v>
      </c>
      <c r="P147" s="77"/>
      <c r="Q147" s="77"/>
      <c r="R147" s="77"/>
      <c r="S147" s="77"/>
      <c r="T147" s="77"/>
      <c r="V147" s="78">
        <f t="shared" si="133"/>
        <v>0</v>
      </c>
      <c r="W147" s="78">
        <f t="shared" si="134"/>
        <v>253680.34447765761</v>
      </c>
      <c r="X147" s="78">
        <f t="shared" si="135"/>
        <v>89268.556301607154</v>
      </c>
      <c r="Y147" s="78">
        <f t="shared" si="136"/>
        <v>164411.78817605044</v>
      </c>
      <c r="Z147" s="78">
        <f t="shared" si="137"/>
        <v>0</v>
      </c>
      <c r="AA147" s="78">
        <f t="shared" si="138"/>
        <v>0</v>
      </c>
      <c r="AB147" s="78">
        <f t="shared" si="139"/>
        <v>0</v>
      </c>
      <c r="AC147" s="78">
        <f t="shared" si="140"/>
        <v>0</v>
      </c>
      <c r="AD147" s="78">
        <f t="shared" si="141"/>
        <v>0</v>
      </c>
      <c r="AE147" s="78">
        <f t="shared" si="142"/>
        <v>0</v>
      </c>
      <c r="AF147" s="78">
        <f t="shared" si="143"/>
        <v>253680.34447765758</v>
      </c>
      <c r="AH147" s="79">
        <f t="shared" si="144"/>
        <v>0</v>
      </c>
      <c r="AI147" s="78">
        <f t="shared" si="145"/>
        <v>0</v>
      </c>
    </row>
    <row r="148" spans="1:35" ht="22" hidden="1" customHeight="1" outlineLevel="1" x14ac:dyDescent="0.25">
      <c r="B148" s="191" t="s">
        <v>1022</v>
      </c>
      <c r="C148" s="192" t="s">
        <v>1021</v>
      </c>
      <c r="D148" s="193" t="s">
        <v>72</v>
      </c>
      <c r="E148" s="194" t="s">
        <v>73</v>
      </c>
      <c r="F148" s="73" t="s">
        <v>46</v>
      </c>
      <c r="G148" s="82">
        <v>5</v>
      </c>
      <c r="H148" s="75">
        <v>1248.9986891068236</v>
      </c>
      <c r="I148" s="76">
        <f t="shared" si="129"/>
        <v>6244.9934455341181</v>
      </c>
      <c r="K148" s="77"/>
      <c r="L148" s="77">
        <f t="shared" si="130"/>
        <v>5</v>
      </c>
      <c r="M148" s="77">
        <f>SUMIF(MC_SS_66!$A:$A,'CRONO SERV'!$D148,MC_SS_66!L:L)</f>
        <v>0</v>
      </c>
      <c r="N148" s="77">
        <f>SUMIF(MC_SS_66!$A:$A,'CRONO SERV'!$D148,MC_SS_66!M:M)</f>
        <v>5</v>
      </c>
      <c r="O148" s="77">
        <f>SUMIF(MC_SS_66!$A:$A,'CRONO SERV'!$D148,MC_SS_66!N:N)</f>
        <v>0</v>
      </c>
      <c r="P148" s="77"/>
      <c r="Q148" s="77"/>
      <c r="R148" s="77"/>
      <c r="S148" s="77"/>
      <c r="T148" s="77"/>
      <c r="V148" s="78">
        <f t="shared" si="133"/>
        <v>0</v>
      </c>
      <c r="W148" s="78">
        <f t="shared" si="134"/>
        <v>6244.9934455341181</v>
      </c>
      <c r="X148" s="78">
        <f t="shared" si="135"/>
        <v>0</v>
      </c>
      <c r="Y148" s="78">
        <f t="shared" si="136"/>
        <v>6244.9934455341181</v>
      </c>
      <c r="Z148" s="78">
        <f t="shared" si="137"/>
        <v>0</v>
      </c>
      <c r="AA148" s="78">
        <f t="shared" si="138"/>
        <v>0</v>
      </c>
      <c r="AB148" s="78">
        <f t="shared" si="139"/>
        <v>0</v>
      </c>
      <c r="AC148" s="78">
        <f t="shared" si="140"/>
        <v>0</v>
      </c>
      <c r="AD148" s="78">
        <f t="shared" si="141"/>
        <v>0</v>
      </c>
      <c r="AE148" s="78">
        <f t="shared" si="142"/>
        <v>0</v>
      </c>
      <c r="AF148" s="78">
        <f t="shared" si="143"/>
        <v>6244.9934455341181</v>
      </c>
      <c r="AH148" s="79">
        <f t="shared" si="144"/>
        <v>0</v>
      </c>
      <c r="AI148" s="78">
        <f t="shared" si="145"/>
        <v>0</v>
      </c>
    </row>
    <row r="149" spans="1:35" ht="22" hidden="1" customHeight="1" outlineLevel="1" x14ac:dyDescent="0.25">
      <c r="B149" s="191" t="s">
        <v>1022</v>
      </c>
      <c r="C149" s="192" t="s">
        <v>1021</v>
      </c>
      <c r="D149" s="193" t="s">
        <v>74</v>
      </c>
      <c r="E149" s="194" t="s">
        <v>75</v>
      </c>
      <c r="F149" s="73" t="s">
        <v>46</v>
      </c>
      <c r="G149" s="82">
        <v>100</v>
      </c>
      <c r="H149" s="75">
        <v>1703.4074388931767</v>
      </c>
      <c r="I149" s="76">
        <f t="shared" si="129"/>
        <v>170340.74388931767</v>
      </c>
      <c r="K149" s="77"/>
      <c r="L149" s="77">
        <f t="shared" si="130"/>
        <v>100</v>
      </c>
      <c r="M149" s="77">
        <f>SUMIF(MC_SS_66!$A:$A,'CRONO SERV'!$D149,MC_SS_66!L:L)</f>
        <v>35.189386266963737</v>
      </c>
      <c r="N149" s="77">
        <f>SUMIF(MC_SS_66!$A:$A,'CRONO SERV'!$D149,MC_SS_66!M:M)</f>
        <v>64.810613733036249</v>
      </c>
      <c r="O149" s="77">
        <f>SUMIF(MC_SS_66!$A:$A,'CRONO SERV'!$D149,MC_SS_66!N:N)</f>
        <v>0</v>
      </c>
      <c r="P149" s="77"/>
      <c r="Q149" s="77"/>
      <c r="R149" s="77"/>
      <c r="S149" s="77"/>
      <c r="T149" s="77"/>
      <c r="V149" s="78">
        <f t="shared" si="133"/>
        <v>0</v>
      </c>
      <c r="W149" s="78">
        <f t="shared" si="134"/>
        <v>170340.74388931767</v>
      </c>
      <c r="X149" s="78">
        <f t="shared" si="135"/>
        <v>59941.862337231425</v>
      </c>
      <c r="Y149" s="78">
        <f t="shared" si="136"/>
        <v>110398.88155208623</v>
      </c>
      <c r="Z149" s="78">
        <f t="shared" si="137"/>
        <v>0</v>
      </c>
      <c r="AA149" s="78">
        <f t="shared" si="138"/>
        <v>0</v>
      </c>
      <c r="AB149" s="78">
        <f t="shared" si="139"/>
        <v>0</v>
      </c>
      <c r="AC149" s="78">
        <f t="shared" si="140"/>
        <v>0</v>
      </c>
      <c r="AD149" s="78">
        <f t="shared" si="141"/>
        <v>0</v>
      </c>
      <c r="AE149" s="78">
        <f t="shared" si="142"/>
        <v>0</v>
      </c>
      <c r="AF149" s="78">
        <f t="shared" si="143"/>
        <v>170340.74388931764</v>
      </c>
      <c r="AH149" s="79">
        <f t="shared" si="144"/>
        <v>0</v>
      </c>
      <c r="AI149" s="78">
        <f t="shared" si="145"/>
        <v>0</v>
      </c>
    </row>
    <row r="150" spans="1:35" ht="22" hidden="1" customHeight="1" outlineLevel="1" x14ac:dyDescent="0.25">
      <c r="B150" s="191" t="s">
        <v>1022</v>
      </c>
      <c r="C150" s="192" t="s">
        <v>1021</v>
      </c>
      <c r="D150" s="193" t="s">
        <v>80</v>
      </c>
      <c r="E150" s="194" t="s">
        <v>81</v>
      </c>
      <c r="F150" s="73" t="s">
        <v>67</v>
      </c>
      <c r="G150" s="82">
        <v>80</v>
      </c>
      <c r="H150" s="75">
        <v>168.33412442258825</v>
      </c>
      <c r="I150" s="76">
        <f t="shared" si="129"/>
        <v>13466.72995380706</v>
      </c>
      <c r="K150" s="77"/>
      <c r="L150" s="77">
        <f t="shared" si="130"/>
        <v>80</v>
      </c>
      <c r="M150" s="77">
        <f>SUMIF(MC_SS_66!$A:$A,'CRONO SERV'!$D150,MC_SS_66!L:L)</f>
        <v>0</v>
      </c>
      <c r="N150" s="77">
        <f>SUMIF(MC_SS_66!$A:$A,'CRONO SERV'!$D150,MC_SS_66!M:M)</f>
        <v>80</v>
      </c>
      <c r="O150" s="77">
        <f>SUMIF(MC_SS_66!$A:$A,'CRONO SERV'!$D150,MC_SS_66!N:N)</f>
        <v>0</v>
      </c>
      <c r="P150" s="77"/>
      <c r="Q150" s="77"/>
      <c r="R150" s="77"/>
      <c r="S150" s="77"/>
      <c r="T150" s="77"/>
      <c r="V150" s="78">
        <f t="shared" si="133"/>
        <v>0</v>
      </c>
      <c r="W150" s="78">
        <f t="shared" si="134"/>
        <v>13466.72995380706</v>
      </c>
      <c r="X150" s="78">
        <f t="shared" si="135"/>
        <v>0</v>
      </c>
      <c r="Y150" s="78">
        <f t="shared" si="136"/>
        <v>13466.72995380706</v>
      </c>
      <c r="Z150" s="78">
        <f t="shared" si="137"/>
        <v>0</v>
      </c>
      <c r="AA150" s="78">
        <f t="shared" si="138"/>
        <v>0</v>
      </c>
      <c r="AB150" s="78">
        <f t="shared" si="139"/>
        <v>0</v>
      </c>
      <c r="AC150" s="78">
        <f t="shared" si="140"/>
        <v>0</v>
      </c>
      <c r="AD150" s="78">
        <f t="shared" si="141"/>
        <v>0</v>
      </c>
      <c r="AE150" s="78">
        <f t="shared" si="142"/>
        <v>0</v>
      </c>
      <c r="AF150" s="78">
        <f t="shared" si="143"/>
        <v>13466.72995380706</v>
      </c>
      <c r="AH150" s="79">
        <f t="shared" si="144"/>
        <v>0</v>
      </c>
      <c r="AI150" s="78">
        <f t="shared" si="145"/>
        <v>0</v>
      </c>
    </row>
    <row r="151" spans="1:35" ht="22" hidden="1" customHeight="1" outlineLevel="1" x14ac:dyDescent="0.25">
      <c r="B151" s="191" t="s">
        <v>1022</v>
      </c>
      <c r="C151" s="192" t="s">
        <v>1021</v>
      </c>
      <c r="D151" s="193" t="s">
        <v>91</v>
      </c>
      <c r="E151" s="194" t="s">
        <v>92</v>
      </c>
      <c r="F151" s="73" t="s">
        <v>90</v>
      </c>
      <c r="G151" s="82">
        <v>1</v>
      </c>
      <c r="H151" s="75">
        <v>11808.520051459764</v>
      </c>
      <c r="I151" s="76">
        <f t="shared" si="129"/>
        <v>11808.520051459764</v>
      </c>
      <c r="K151" s="77"/>
      <c r="L151" s="77">
        <f t="shared" si="130"/>
        <v>1</v>
      </c>
      <c r="M151" s="77">
        <f>SUMIF(MC_SS_66!$A:$A,'CRONO SERV'!$D151,MC_SS_66!L:L)</f>
        <v>1</v>
      </c>
      <c r="N151" s="77">
        <f>SUMIF(MC_SS_66!$A:$A,'CRONO SERV'!$D151,MC_SS_66!M:M)</f>
        <v>0</v>
      </c>
      <c r="O151" s="77">
        <f>SUMIF(MC_SS_66!$A:$A,'CRONO SERV'!$D151,MC_SS_66!N:N)</f>
        <v>0</v>
      </c>
      <c r="P151" s="77"/>
      <c r="Q151" s="77"/>
      <c r="R151" s="77"/>
      <c r="S151" s="77"/>
      <c r="T151" s="77"/>
      <c r="V151" s="78">
        <f t="shared" si="133"/>
        <v>0</v>
      </c>
      <c r="W151" s="78">
        <f t="shared" si="134"/>
        <v>11808.520051459764</v>
      </c>
      <c r="X151" s="78">
        <f t="shared" si="135"/>
        <v>11808.520051459764</v>
      </c>
      <c r="Y151" s="78">
        <f t="shared" si="136"/>
        <v>0</v>
      </c>
      <c r="Z151" s="78">
        <f t="shared" si="137"/>
        <v>0</v>
      </c>
      <c r="AA151" s="78">
        <f t="shared" si="138"/>
        <v>0</v>
      </c>
      <c r="AB151" s="78">
        <f t="shared" si="139"/>
        <v>0</v>
      </c>
      <c r="AC151" s="78">
        <f t="shared" si="140"/>
        <v>0</v>
      </c>
      <c r="AD151" s="78">
        <f t="shared" si="141"/>
        <v>0</v>
      </c>
      <c r="AE151" s="78">
        <f t="shared" si="142"/>
        <v>0</v>
      </c>
      <c r="AF151" s="78">
        <f t="shared" si="143"/>
        <v>11808.520051459764</v>
      </c>
      <c r="AH151" s="79">
        <f t="shared" si="144"/>
        <v>0</v>
      </c>
      <c r="AI151" s="78">
        <f t="shared" si="145"/>
        <v>0</v>
      </c>
    </row>
    <row r="152" spans="1:35" ht="22" hidden="1" customHeight="1" outlineLevel="1" x14ac:dyDescent="0.25">
      <c r="B152" s="186" t="s">
        <v>1022</v>
      </c>
      <c r="C152" s="187" t="s">
        <v>1021</v>
      </c>
      <c r="D152" s="188" t="s">
        <v>93</v>
      </c>
      <c r="E152" s="189" t="s">
        <v>94</v>
      </c>
      <c r="F152" s="13" t="s">
        <v>40</v>
      </c>
      <c r="G152" s="14">
        <v>320</v>
      </c>
      <c r="H152" s="15">
        <v>1638.4051764705885</v>
      </c>
      <c r="I152" s="16">
        <f t="shared" si="129"/>
        <v>524289.65647058829</v>
      </c>
      <c r="K152" s="17"/>
      <c r="L152" s="17">
        <f t="shared" si="130"/>
        <v>320</v>
      </c>
      <c r="M152" s="77">
        <f>SUMIF(MC_SS_66!$A:$A,'CRONO SERV'!$D152,MC_SS_66!L:L)</f>
        <v>320</v>
      </c>
      <c r="N152" s="77">
        <f>SUMIF(MC_SS_66!$A:$A,'CRONO SERV'!$D152,MC_SS_66!M:M)</f>
        <v>0</v>
      </c>
      <c r="O152" s="77">
        <f>SUMIF(MC_SS_66!$A:$A,'CRONO SERV'!$D152,MC_SS_66!N:N)</f>
        <v>0</v>
      </c>
      <c r="P152" s="17"/>
      <c r="Q152" s="17"/>
      <c r="R152" s="17"/>
      <c r="S152" s="17"/>
      <c r="T152" s="17"/>
      <c r="V152" s="22">
        <f t="shared" si="133"/>
        <v>0</v>
      </c>
      <c r="W152" s="22">
        <f t="shared" si="134"/>
        <v>524289.65647058829</v>
      </c>
      <c r="X152" s="22">
        <f t="shared" si="135"/>
        <v>524289.65647058829</v>
      </c>
      <c r="Y152" s="22">
        <f t="shared" si="136"/>
        <v>0</v>
      </c>
      <c r="Z152" s="22">
        <f t="shared" si="137"/>
        <v>0</v>
      </c>
      <c r="AA152" s="22">
        <f t="shared" si="138"/>
        <v>0</v>
      </c>
      <c r="AB152" s="22">
        <f t="shared" si="139"/>
        <v>0</v>
      </c>
      <c r="AC152" s="22">
        <f t="shared" si="140"/>
        <v>0</v>
      </c>
      <c r="AD152" s="22">
        <f t="shared" si="141"/>
        <v>0</v>
      </c>
      <c r="AE152" s="22">
        <f t="shared" si="142"/>
        <v>0</v>
      </c>
      <c r="AF152" s="22">
        <f t="shared" si="143"/>
        <v>524289.65647058829</v>
      </c>
      <c r="AH152" s="61">
        <f t="shared" si="144"/>
        <v>0</v>
      </c>
      <c r="AI152" s="22">
        <f t="shared" si="145"/>
        <v>0</v>
      </c>
    </row>
    <row r="153" spans="1:35" ht="22" hidden="1" customHeight="1" outlineLevel="1" x14ac:dyDescent="0.25">
      <c r="B153" s="186" t="s">
        <v>1022</v>
      </c>
      <c r="C153" s="187" t="s">
        <v>1021</v>
      </c>
      <c r="D153" s="188" t="s">
        <v>95</v>
      </c>
      <c r="E153" s="189" t="s">
        <v>96</v>
      </c>
      <c r="F153" s="13" t="s">
        <v>35</v>
      </c>
      <c r="G153" s="14">
        <v>12</v>
      </c>
      <c r="H153" s="15">
        <v>1462.5</v>
      </c>
      <c r="I153" s="16">
        <f t="shared" si="129"/>
        <v>17550</v>
      </c>
      <c r="K153" s="17"/>
      <c r="L153" s="17">
        <f t="shared" si="130"/>
        <v>12</v>
      </c>
      <c r="M153" s="77">
        <f>SUMIF(MC_SS_66!$A:$A,'CRONO SERV'!$D153,MC_SS_66!L:L)</f>
        <v>12</v>
      </c>
      <c r="N153" s="77">
        <f>SUMIF(MC_SS_66!$A:$A,'CRONO SERV'!$D153,MC_SS_66!M:M)</f>
        <v>0</v>
      </c>
      <c r="O153" s="77">
        <f>SUMIF(MC_SS_66!$A:$A,'CRONO SERV'!$D153,MC_SS_66!N:N)</f>
        <v>0</v>
      </c>
      <c r="P153" s="17"/>
      <c r="Q153" s="17"/>
      <c r="R153" s="17"/>
      <c r="S153" s="17"/>
      <c r="T153" s="17"/>
      <c r="V153" s="22">
        <f t="shared" si="133"/>
        <v>0</v>
      </c>
      <c r="W153" s="22">
        <f t="shared" si="134"/>
        <v>17550</v>
      </c>
      <c r="X153" s="22">
        <f t="shared" si="135"/>
        <v>17550</v>
      </c>
      <c r="Y153" s="22">
        <f t="shared" si="136"/>
        <v>0</v>
      </c>
      <c r="Z153" s="22">
        <f t="shared" si="137"/>
        <v>0</v>
      </c>
      <c r="AA153" s="22">
        <f t="shared" si="138"/>
        <v>0</v>
      </c>
      <c r="AB153" s="22">
        <f t="shared" si="139"/>
        <v>0</v>
      </c>
      <c r="AC153" s="22">
        <f t="shared" si="140"/>
        <v>0</v>
      </c>
      <c r="AD153" s="22">
        <f t="shared" si="141"/>
        <v>0</v>
      </c>
      <c r="AE153" s="22">
        <f t="shared" si="142"/>
        <v>0</v>
      </c>
      <c r="AF153" s="22">
        <f t="shared" si="143"/>
        <v>17550</v>
      </c>
      <c r="AH153" s="61">
        <f t="shared" si="144"/>
        <v>0</v>
      </c>
      <c r="AI153" s="22">
        <f t="shared" si="145"/>
        <v>0</v>
      </c>
    </row>
    <row r="154" spans="1:35" ht="22" hidden="1" customHeight="1" outlineLevel="1" x14ac:dyDescent="0.25">
      <c r="B154" s="186" t="s">
        <v>1022</v>
      </c>
      <c r="C154" s="187" t="s">
        <v>1021</v>
      </c>
      <c r="D154" s="188" t="s">
        <v>208</v>
      </c>
      <c r="E154" s="189" t="s">
        <v>209</v>
      </c>
      <c r="F154" s="13" t="s">
        <v>67</v>
      </c>
      <c r="G154" s="14">
        <v>2000</v>
      </c>
      <c r="H154" s="15">
        <v>46.722363635294123</v>
      </c>
      <c r="I154" s="16">
        <f t="shared" si="129"/>
        <v>93444.72727058825</v>
      </c>
      <c r="K154" s="17">
        <f>2000-360</f>
        <v>1640</v>
      </c>
      <c r="L154" s="17">
        <f t="shared" si="130"/>
        <v>360</v>
      </c>
      <c r="M154" s="77">
        <f>SUMIF(MC_SS_66!$A:$A,'CRONO SERV'!$D154,MC_SS_66!L:L)</f>
        <v>0</v>
      </c>
      <c r="N154" s="77">
        <f>SUMIF(MC_SS_66!$A:$A,'CRONO SERV'!$D154,MC_SS_66!M:M)</f>
        <v>0</v>
      </c>
      <c r="O154" s="77">
        <f>SUMIF(MC_SS_66!$A:$A,'CRONO SERV'!$D154,MC_SS_66!N:N)</f>
        <v>0</v>
      </c>
      <c r="P154" s="17"/>
      <c r="Q154" s="17"/>
      <c r="R154" s="17"/>
      <c r="S154" s="17"/>
      <c r="T154" s="17"/>
      <c r="V154" s="22">
        <f t="shared" si="133"/>
        <v>76624.676361882361</v>
      </c>
      <c r="W154" s="22">
        <f t="shared" si="134"/>
        <v>16820.050908705885</v>
      </c>
      <c r="X154" s="22">
        <f t="shared" si="135"/>
        <v>0</v>
      </c>
      <c r="Y154" s="22">
        <f t="shared" si="136"/>
        <v>0</v>
      </c>
      <c r="Z154" s="22">
        <f t="shared" si="137"/>
        <v>0</v>
      </c>
      <c r="AA154" s="22">
        <f t="shared" si="138"/>
        <v>0</v>
      </c>
      <c r="AB154" s="22">
        <f t="shared" si="139"/>
        <v>0</v>
      </c>
      <c r="AC154" s="22">
        <f t="shared" si="140"/>
        <v>0</v>
      </c>
      <c r="AD154" s="22">
        <f t="shared" si="141"/>
        <v>0</v>
      </c>
      <c r="AE154" s="22">
        <f t="shared" si="142"/>
        <v>0</v>
      </c>
      <c r="AF154" s="22">
        <f t="shared" si="143"/>
        <v>0</v>
      </c>
      <c r="AH154" s="61">
        <f t="shared" si="144"/>
        <v>360</v>
      </c>
      <c r="AI154" s="22">
        <f t="shared" si="145"/>
        <v>16820.050908705885</v>
      </c>
    </row>
    <row r="155" spans="1:35" ht="22" hidden="1" customHeight="1" outlineLevel="1" x14ac:dyDescent="0.25">
      <c r="B155" s="195" t="s">
        <v>1022</v>
      </c>
      <c r="C155" s="196" t="s">
        <v>1021</v>
      </c>
      <c r="D155" s="197" t="s">
        <v>228</v>
      </c>
      <c r="E155" s="198" t="s">
        <v>229</v>
      </c>
      <c r="F155" s="67" t="s">
        <v>67</v>
      </c>
      <c r="G155" s="68">
        <v>2000</v>
      </c>
      <c r="H155" s="69">
        <v>24.436627228422918</v>
      </c>
      <c r="I155" s="70">
        <f t="shared" si="129"/>
        <v>48873.254456845832</v>
      </c>
      <c r="K155" s="17"/>
      <c r="L155" s="17">
        <f t="shared" si="130"/>
        <v>2000</v>
      </c>
      <c r="M155" s="77">
        <f>SUMIF(MC_SS_66!$A:$A,'CRONO SERV'!$D155,MC_SS_66!L:L)</f>
        <v>0</v>
      </c>
      <c r="N155" s="77">
        <f>SUMIF(MC_SS_66!$A:$A,'CRONO SERV'!$D155,MC_SS_66!M:M)</f>
        <v>0</v>
      </c>
      <c r="O155" s="77">
        <f>SUMIF(MC_SS_66!$A:$A,'CRONO SERV'!$D155,MC_SS_66!N:N)</f>
        <v>1640</v>
      </c>
      <c r="P155" s="17"/>
      <c r="Q155" s="17"/>
      <c r="R155" s="17"/>
      <c r="S155" s="17"/>
      <c r="T155" s="17"/>
      <c r="V155" s="22">
        <f t="shared" si="133"/>
        <v>0</v>
      </c>
      <c r="W155" s="22">
        <f t="shared" si="134"/>
        <v>48873.254456845832</v>
      </c>
      <c r="X155" s="22">
        <f t="shared" si="135"/>
        <v>0</v>
      </c>
      <c r="Y155" s="22">
        <f t="shared" si="136"/>
        <v>0</v>
      </c>
      <c r="Z155" s="22">
        <f t="shared" si="137"/>
        <v>40076.068654613584</v>
      </c>
      <c r="AA155" s="22">
        <f t="shared" si="138"/>
        <v>0</v>
      </c>
      <c r="AB155" s="22">
        <f t="shared" si="139"/>
        <v>0</v>
      </c>
      <c r="AC155" s="22">
        <f t="shared" si="140"/>
        <v>0</v>
      </c>
      <c r="AD155" s="22">
        <f t="shared" si="141"/>
        <v>0</v>
      </c>
      <c r="AE155" s="22">
        <f t="shared" si="142"/>
        <v>0</v>
      </c>
      <c r="AF155" s="22">
        <f t="shared" si="143"/>
        <v>40076.068654613584</v>
      </c>
      <c r="AH155" s="61">
        <f t="shared" si="144"/>
        <v>360</v>
      </c>
      <c r="AI155" s="22">
        <f t="shared" si="145"/>
        <v>8797.1858022322485</v>
      </c>
    </row>
    <row r="156" spans="1:35" ht="23.5" customHeight="1" collapsed="1" x14ac:dyDescent="0.25">
      <c r="A156" s="11"/>
      <c r="B156" s="183" t="s">
        <v>8</v>
      </c>
      <c r="C156" s="184" t="s">
        <v>9</v>
      </c>
      <c r="D156" s="185"/>
      <c r="E156" s="80"/>
      <c r="F156" s="60"/>
      <c r="G156" s="60"/>
      <c r="H156" s="59"/>
      <c r="I156" s="81">
        <f>SUM(I157:I161)</f>
        <v>14097.133144484153</v>
      </c>
      <c r="J156" s="12"/>
      <c r="K156" s="83"/>
      <c r="L156" s="84"/>
      <c r="M156" s="84"/>
      <c r="N156" s="84"/>
      <c r="O156" s="84"/>
      <c r="P156" s="84"/>
      <c r="Q156" s="84"/>
      <c r="R156" s="84"/>
      <c r="S156" s="84"/>
      <c r="T156" s="85"/>
      <c r="U156" s="12"/>
      <c r="V156" s="86">
        <f>SUM(V157:V161)</f>
        <v>0</v>
      </c>
      <c r="W156" s="86">
        <f t="shared" ref="W156:AE156" si="146">SUM(W157:W161)</f>
        <v>14097.133144484153</v>
      </c>
      <c r="X156" s="86">
        <f t="shared" si="146"/>
        <v>14097.133144484153</v>
      </c>
      <c r="Y156" s="86">
        <f>SUM(Y157:Y161)</f>
        <v>0</v>
      </c>
      <c r="Z156" s="86">
        <f t="shared" si="146"/>
        <v>0</v>
      </c>
      <c r="AA156" s="86">
        <f t="shared" si="146"/>
        <v>0</v>
      </c>
      <c r="AB156" s="86">
        <f t="shared" si="146"/>
        <v>0</v>
      </c>
      <c r="AC156" s="86">
        <f t="shared" si="146"/>
        <v>0</v>
      </c>
      <c r="AD156" s="86">
        <f t="shared" si="146"/>
        <v>0</v>
      </c>
      <c r="AE156" s="86">
        <f t="shared" si="146"/>
        <v>0</v>
      </c>
      <c r="AF156" s="86">
        <f t="shared" ref="AF156" si="147">SUM(AF157:AF161)</f>
        <v>14097.133144484153</v>
      </c>
      <c r="AG156" s="12"/>
      <c r="AH156" s="83"/>
      <c r="AI156" s="85"/>
    </row>
    <row r="157" spans="1:35" ht="22" hidden="1" customHeight="1" outlineLevel="1" x14ac:dyDescent="0.25">
      <c r="B157" s="191" t="s">
        <v>8</v>
      </c>
      <c r="C157" s="192" t="s">
        <v>9</v>
      </c>
      <c r="D157" s="193" t="s">
        <v>228</v>
      </c>
      <c r="E157" s="194" t="s">
        <v>229</v>
      </c>
      <c r="F157" s="73" t="s">
        <v>67</v>
      </c>
      <c r="G157" s="82">
        <v>7</v>
      </c>
      <c r="H157" s="75">
        <v>24.436627228422918</v>
      </c>
      <c r="I157" s="76">
        <f t="shared" ref="I157:I161" si="148">H157*G157</f>
        <v>171.05639059896043</v>
      </c>
      <c r="K157" s="77"/>
      <c r="L157" s="77">
        <f>G157-K157</f>
        <v>7</v>
      </c>
      <c r="M157" s="77">
        <f>G157</f>
        <v>7</v>
      </c>
      <c r="N157" s="77"/>
      <c r="O157" s="77"/>
      <c r="P157" s="77"/>
      <c r="Q157" s="77"/>
      <c r="R157" s="77"/>
      <c r="S157" s="77"/>
      <c r="T157" s="77"/>
      <c r="V157" s="78">
        <f t="shared" ref="V157:W161" si="149">$H157*K157</f>
        <v>0</v>
      </c>
      <c r="W157" s="78">
        <f t="shared" si="149"/>
        <v>171.05639059896043</v>
      </c>
      <c r="X157" s="78">
        <f t="shared" ref="X157:AE161" si="150">$H157*M157</f>
        <v>171.05639059896043</v>
      </c>
      <c r="Y157" s="78">
        <f t="shared" si="150"/>
        <v>0</v>
      </c>
      <c r="Z157" s="78">
        <f t="shared" si="150"/>
        <v>0</v>
      </c>
      <c r="AA157" s="78">
        <f t="shared" si="150"/>
        <v>0</v>
      </c>
      <c r="AB157" s="78">
        <f t="shared" si="150"/>
        <v>0</v>
      </c>
      <c r="AC157" s="78">
        <f t="shared" si="150"/>
        <v>0</v>
      </c>
      <c r="AD157" s="78">
        <f t="shared" si="150"/>
        <v>0</v>
      </c>
      <c r="AE157" s="78">
        <f t="shared" si="150"/>
        <v>0</v>
      </c>
      <c r="AF157" s="78">
        <f t="shared" ref="AF157:AF161" si="151">SUM(X157:AE157)</f>
        <v>171.05639059896043</v>
      </c>
      <c r="AH157" s="79">
        <f>L157-SUM(M157:T157)</f>
        <v>0</v>
      </c>
      <c r="AI157" s="78">
        <f>W157-SUM(X157:AE157)</f>
        <v>0</v>
      </c>
    </row>
    <row r="158" spans="1:35" ht="22" hidden="1" customHeight="1" outlineLevel="1" x14ac:dyDescent="0.25">
      <c r="B158" s="186" t="s">
        <v>8</v>
      </c>
      <c r="C158" s="187" t="s">
        <v>9</v>
      </c>
      <c r="D158" s="188" t="s">
        <v>261</v>
      </c>
      <c r="E158" s="189" t="s">
        <v>262</v>
      </c>
      <c r="F158" s="13" t="s">
        <v>40</v>
      </c>
      <c r="G158" s="14">
        <v>55</v>
      </c>
      <c r="H158" s="15">
        <v>214.31315472</v>
      </c>
      <c r="I158" s="16">
        <f t="shared" si="148"/>
        <v>11787.2235096</v>
      </c>
      <c r="K158" s="17"/>
      <c r="L158" s="17">
        <f>G158-K158</f>
        <v>55</v>
      </c>
      <c r="M158" s="17">
        <f>G158</f>
        <v>55</v>
      </c>
      <c r="N158" s="17">
        <v>0</v>
      </c>
      <c r="O158" s="17"/>
      <c r="P158" s="17"/>
      <c r="Q158" s="17"/>
      <c r="R158" s="17"/>
      <c r="S158" s="17"/>
      <c r="T158" s="17"/>
      <c r="V158" s="22">
        <f t="shared" si="149"/>
        <v>0</v>
      </c>
      <c r="W158" s="22">
        <f t="shared" si="149"/>
        <v>11787.2235096</v>
      </c>
      <c r="X158" s="22">
        <f t="shared" si="150"/>
        <v>11787.2235096</v>
      </c>
      <c r="Y158" s="22">
        <f t="shared" si="150"/>
        <v>0</v>
      </c>
      <c r="Z158" s="22">
        <f t="shared" si="150"/>
        <v>0</v>
      </c>
      <c r="AA158" s="22">
        <f t="shared" si="150"/>
        <v>0</v>
      </c>
      <c r="AB158" s="22">
        <f t="shared" si="150"/>
        <v>0</v>
      </c>
      <c r="AC158" s="22">
        <f t="shared" si="150"/>
        <v>0</v>
      </c>
      <c r="AD158" s="22">
        <f t="shared" si="150"/>
        <v>0</v>
      </c>
      <c r="AE158" s="22">
        <f t="shared" si="150"/>
        <v>0</v>
      </c>
      <c r="AF158" s="22">
        <f t="shared" si="151"/>
        <v>11787.2235096</v>
      </c>
      <c r="AH158" s="61">
        <f>L158-SUM(M158:T158)</f>
        <v>0</v>
      </c>
      <c r="AI158" s="22">
        <f>W158-SUM(X158:AE158)</f>
        <v>0</v>
      </c>
    </row>
    <row r="159" spans="1:35" ht="22" hidden="1" customHeight="1" outlineLevel="1" x14ac:dyDescent="0.25">
      <c r="B159" s="186" t="s">
        <v>8</v>
      </c>
      <c r="C159" s="187" t="s">
        <v>9</v>
      </c>
      <c r="D159" s="188" t="s">
        <v>306</v>
      </c>
      <c r="E159" s="189" t="s">
        <v>307</v>
      </c>
      <c r="F159" s="13" t="s">
        <v>230</v>
      </c>
      <c r="G159" s="14">
        <v>6</v>
      </c>
      <c r="H159" s="15">
        <v>30.968725760000005</v>
      </c>
      <c r="I159" s="16">
        <f t="shared" si="148"/>
        <v>185.81235456000002</v>
      </c>
      <c r="K159" s="17"/>
      <c r="L159" s="17">
        <f>G159-K159</f>
        <v>6</v>
      </c>
      <c r="M159" s="17">
        <f>G159</f>
        <v>6</v>
      </c>
      <c r="N159" s="17">
        <v>0</v>
      </c>
      <c r="O159" s="17"/>
      <c r="P159" s="17"/>
      <c r="Q159" s="17"/>
      <c r="R159" s="17"/>
      <c r="S159" s="17"/>
      <c r="T159" s="17"/>
      <c r="V159" s="22">
        <f t="shared" si="149"/>
        <v>0</v>
      </c>
      <c r="W159" s="22">
        <f t="shared" si="149"/>
        <v>185.81235456000002</v>
      </c>
      <c r="X159" s="22">
        <f t="shared" si="150"/>
        <v>185.81235456000002</v>
      </c>
      <c r="Y159" s="22">
        <f t="shared" si="150"/>
        <v>0</v>
      </c>
      <c r="Z159" s="22">
        <f t="shared" si="150"/>
        <v>0</v>
      </c>
      <c r="AA159" s="22">
        <f t="shared" si="150"/>
        <v>0</v>
      </c>
      <c r="AB159" s="22">
        <f t="shared" si="150"/>
        <v>0</v>
      </c>
      <c r="AC159" s="22">
        <f t="shared" si="150"/>
        <v>0</v>
      </c>
      <c r="AD159" s="22">
        <f t="shared" si="150"/>
        <v>0</v>
      </c>
      <c r="AE159" s="22">
        <f t="shared" si="150"/>
        <v>0</v>
      </c>
      <c r="AF159" s="22">
        <f t="shared" si="151"/>
        <v>185.81235456000002</v>
      </c>
      <c r="AH159" s="61">
        <f>L159-SUM(M159:T159)</f>
        <v>0</v>
      </c>
      <c r="AI159" s="22">
        <f>W159-SUM(X159:AE159)</f>
        <v>0</v>
      </c>
    </row>
    <row r="160" spans="1:35" ht="22" hidden="1" customHeight="1" outlineLevel="1" x14ac:dyDescent="0.25">
      <c r="B160" s="186" t="s">
        <v>8</v>
      </c>
      <c r="C160" s="187" t="s">
        <v>9</v>
      </c>
      <c r="D160" s="188" t="s">
        <v>312</v>
      </c>
      <c r="E160" s="189" t="s">
        <v>313</v>
      </c>
      <c r="F160" s="13" t="s">
        <v>40</v>
      </c>
      <c r="G160" s="14">
        <v>70</v>
      </c>
      <c r="H160" s="15">
        <v>21.678108032000001</v>
      </c>
      <c r="I160" s="16">
        <f t="shared" si="148"/>
        <v>1517.46756224</v>
      </c>
      <c r="K160" s="17"/>
      <c r="L160" s="17">
        <f>G160-K160</f>
        <v>70</v>
      </c>
      <c r="M160" s="17">
        <f>G160</f>
        <v>70</v>
      </c>
      <c r="N160" s="17"/>
      <c r="O160" s="17"/>
      <c r="P160" s="17"/>
      <c r="Q160" s="17"/>
      <c r="R160" s="17"/>
      <c r="S160" s="17"/>
      <c r="T160" s="17"/>
      <c r="V160" s="22">
        <f t="shared" si="149"/>
        <v>0</v>
      </c>
      <c r="W160" s="22">
        <f t="shared" si="149"/>
        <v>1517.46756224</v>
      </c>
      <c r="X160" s="22">
        <f t="shared" si="150"/>
        <v>1517.46756224</v>
      </c>
      <c r="Y160" s="22">
        <f t="shared" si="150"/>
        <v>0</v>
      </c>
      <c r="Z160" s="22">
        <f t="shared" si="150"/>
        <v>0</v>
      </c>
      <c r="AA160" s="22">
        <f t="shared" si="150"/>
        <v>0</v>
      </c>
      <c r="AB160" s="22">
        <f t="shared" si="150"/>
        <v>0</v>
      </c>
      <c r="AC160" s="22">
        <f t="shared" si="150"/>
        <v>0</v>
      </c>
      <c r="AD160" s="22">
        <f t="shared" si="150"/>
        <v>0</v>
      </c>
      <c r="AE160" s="22">
        <f t="shared" si="150"/>
        <v>0</v>
      </c>
      <c r="AF160" s="22">
        <f t="shared" si="151"/>
        <v>1517.46756224</v>
      </c>
      <c r="AH160" s="61">
        <f>L160-SUM(M160:T160)</f>
        <v>0</v>
      </c>
      <c r="AI160" s="22">
        <f>W160-SUM(X160:AE160)</f>
        <v>0</v>
      </c>
    </row>
    <row r="161" spans="1:35" ht="22" hidden="1" customHeight="1" outlineLevel="1" x14ac:dyDescent="0.25">
      <c r="B161" s="195" t="s">
        <v>8</v>
      </c>
      <c r="C161" s="196" t="s">
        <v>9</v>
      </c>
      <c r="D161" s="197" t="s">
        <v>340</v>
      </c>
      <c r="E161" s="198" t="s">
        <v>341</v>
      </c>
      <c r="F161" s="67" t="s">
        <v>230</v>
      </c>
      <c r="G161" s="68">
        <v>1</v>
      </c>
      <c r="H161" s="69">
        <v>435.57332748519201</v>
      </c>
      <c r="I161" s="70">
        <f t="shared" si="148"/>
        <v>435.57332748519201</v>
      </c>
      <c r="K161" s="17"/>
      <c r="L161" s="17">
        <f>G161-K161</f>
        <v>1</v>
      </c>
      <c r="M161" s="17">
        <f>G161</f>
        <v>1</v>
      </c>
      <c r="N161" s="17">
        <v>0</v>
      </c>
      <c r="O161" s="17"/>
      <c r="P161" s="17"/>
      <c r="Q161" s="17"/>
      <c r="R161" s="17"/>
      <c r="S161" s="17"/>
      <c r="T161" s="17"/>
      <c r="V161" s="22">
        <f t="shared" si="149"/>
        <v>0</v>
      </c>
      <c r="W161" s="22">
        <f t="shared" si="149"/>
        <v>435.57332748519201</v>
      </c>
      <c r="X161" s="22">
        <f t="shared" si="150"/>
        <v>435.57332748519201</v>
      </c>
      <c r="Y161" s="22">
        <f t="shared" si="150"/>
        <v>0</v>
      </c>
      <c r="Z161" s="22">
        <f t="shared" si="150"/>
        <v>0</v>
      </c>
      <c r="AA161" s="22">
        <f t="shared" si="150"/>
        <v>0</v>
      </c>
      <c r="AB161" s="22">
        <f t="shared" si="150"/>
        <v>0</v>
      </c>
      <c r="AC161" s="22">
        <f t="shared" si="150"/>
        <v>0</v>
      </c>
      <c r="AD161" s="22">
        <f t="shared" si="150"/>
        <v>0</v>
      </c>
      <c r="AE161" s="22">
        <f t="shared" si="150"/>
        <v>0</v>
      </c>
      <c r="AF161" s="22">
        <f t="shared" si="151"/>
        <v>435.57332748519201</v>
      </c>
      <c r="AH161" s="61">
        <f>L161-SUM(M161:T161)</f>
        <v>0</v>
      </c>
      <c r="AI161" s="22">
        <f>W161-SUM(X161:AE161)</f>
        <v>0</v>
      </c>
    </row>
    <row r="162" spans="1:35" ht="23.5" customHeight="1" collapsed="1" x14ac:dyDescent="0.25">
      <c r="A162" s="11"/>
      <c r="B162" s="183" t="s">
        <v>588</v>
      </c>
      <c r="C162" s="184" t="s">
        <v>589</v>
      </c>
      <c r="D162" s="185"/>
      <c r="E162" s="80"/>
      <c r="F162" s="60"/>
      <c r="G162" s="60"/>
      <c r="H162" s="59"/>
      <c r="I162" s="81">
        <f>SUM(I163:I170)</f>
        <v>18488.611553866798</v>
      </c>
      <c r="J162" s="12"/>
      <c r="K162" s="83"/>
      <c r="L162" s="84"/>
      <c r="M162" s="84"/>
      <c r="N162" s="84"/>
      <c r="O162" s="84"/>
      <c r="P162" s="84"/>
      <c r="Q162" s="84"/>
      <c r="R162" s="84"/>
      <c r="S162" s="84"/>
      <c r="T162" s="85"/>
      <c r="U162" s="12"/>
      <c r="V162" s="86">
        <f>SUM(V163:V170)</f>
        <v>0</v>
      </c>
      <c r="W162" s="86">
        <f t="shared" ref="W162:AE162" si="152">SUM(W163:W170)</f>
        <v>18488.611553866798</v>
      </c>
      <c r="X162" s="86">
        <f t="shared" si="152"/>
        <v>0</v>
      </c>
      <c r="Y162" s="86">
        <f>SUM(Y163:Y170)</f>
        <v>13706.927199908152</v>
      </c>
      <c r="Z162" s="86">
        <f t="shared" si="152"/>
        <v>4781.6843539586444</v>
      </c>
      <c r="AA162" s="86">
        <f t="shared" si="152"/>
        <v>0</v>
      </c>
      <c r="AB162" s="86">
        <f t="shared" si="152"/>
        <v>0</v>
      </c>
      <c r="AC162" s="86">
        <f t="shared" si="152"/>
        <v>0</v>
      </c>
      <c r="AD162" s="86">
        <f t="shared" si="152"/>
        <v>0</v>
      </c>
      <c r="AE162" s="86">
        <f t="shared" si="152"/>
        <v>0</v>
      </c>
      <c r="AF162" s="86">
        <f>SUM(AF163:AF170)</f>
        <v>18488.611553866798</v>
      </c>
      <c r="AG162" s="12"/>
      <c r="AH162" s="83"/>
      <c r="AI162" s="85"/>
    </row>
    <row r="163" spans="1:35" ht="22" hidden="1" customHeight="1" outlineLevel="1" x14ac:dyDescent="0.25">
      <c r="B163" s="191" t="s">
        <v>588</v>
      </c>
      <c r="C163" s="192" t="s">
        <v>589</v>
      </c>
      <c r="D163" s="193" t="s">
        <v>228</v>
      </c>
      <c r="E163" s="194" t="s">
        <v>229</v>
      </c>
      <c r="F163" s="73" t="s">
        <v>67</v>
      </c>
      <c r="G163" s="82">
        <v>7</v>
      </c>
      <c r="H163" s="75">
        <v>24.436627228422918</v>
      </c>
      <c r="I163" s="76">
        <f>H163*G163</f>
        <v>171.05639059896043</v>
      </c>
      <c r="K163" s="17"/>
      <c r="L163" s="17">
        <f t="shared" ref="L163:L170" si="153">G163-K163</f>
        <v>7</v>
      </c>
      <c r="M163" s="17"/>
      <c r="N163" s="17">
        <f>G163</f>
        <v>7</v>
      </c>
      <c r="O163" s="17"/>
      <c r="P163" s="17"/>
      <c r="Q163" s="17"/>
      <c r="R163" s="17"/>
      <c r="S163" s="17"/>
      <c r="T163" s="17"/>
      <c r="V163" s="22">
        <f t="shared" ref="V163:W170" si="154">$H163*K163</f>
        <v>0</v>
      </c>
      <c r="W163" s="22">
        <f t="shared" si="154"/>
        <v>171.05639059896043</v>
      </c>
      <c r="X163" s="22">
        <f t="shared" ref="X163:AE170" si="155">$H163*M163</f>
        <v>0</v>
      </c>
      <c r="Y163" s="22">
        <f t="shared" si="155"/>
        <v>171.05639059896043</v>
      </c>
      <c r="Z163" s="22">
        <f t="shared" si="155"/>
        <v>0</v>
      </c>
      <c r="AA163" s="22">
        <f t="shared" si="155"/>
        <v>0</v>
      </c>
      <c r="AB163" s="22">
        <f t="shared" si="155"/>
        <v>0</v>
      </c>
      <c r="AC163" s="22">
        <f t="shared" si="155"/>
        <v>0</v>
      </c>
      <c r="AD163" s="22">
        <f t="shared" si="155"/>
        <v>0</v>
      </c>
      <c r="AE163" s="22">
        <f t="shared" si="155"/>
        <v>0</v>
      </c>
      <c r="AF163" s="22">
        <f t="shared" ref="AF163:AF170" si="156">SUM(X163:AE163)</f>
        <v>171.05639059896043</v>
      </c>
      <c r="AH163" s="79">
        <f t="shared" ref="AH163:AH170" si="157">L163-SUM(M163:T163)</f>
        <v>0</v>
      </c>
      <c r="AI163" s="78">
        <f t="shared" ref="AI163:AI170" si="158">W163-SUM(X163:AE163)</f>
        <v>0</v>
      </c>
    </row>
    <row r="164" spans="1:35" ht="22" hidden="1" customHeight="1" outlineLevel="1" x14ac:dyDescent="0.25">
      <c r="B164" s="186" t="s">
        <v>588</v>
      </c>
      <c r="C164" s="187" t="s">
        <v>589</v>
      </c>
      <c r="D164" s="188" t="s">
        <v>261</v>
      </c>
      <c r="E164" s="189" t="s">
        <v>262</v>
      </c>
      <c r="F164" s="13" t="s">
        <v>40</v>
      </c>
      <c r="G164" s="14">
        <v>55</v>
      </c>
      <c r="H164" s="15">
        <v>214.31315472</v>
      </c>
      <c r="I164" s="16">
        <f>H164*G164</f>
        <v>11787.2235096</v>
      </c>
      <c r="K164" s="17">
        <v>0</v>
      </c>
      <c r="L164" s="17">
        <f t="shared" si="153"/>
        <v>55</v>
      </c>
      <c r="M164" s="17"/>
      <c r="N164" s="17">
        <f>G164</f>
        <v>55</v>
      </c>
      <c r="O164" s="17"/>
      <c r="P164" s="17"/>
      <c r="Q164" s="17"/>
      <c r="R164" s="17"/>
      <c r="S164" s="17"/>
      <c r="T164" s="17"/>
      <c r="V164" s="22">
        <f t="shared" si="154"/>
        <v>0</v>
      </c>
      <c r="W164" s="22">
        <f t="shared" si="154"/>
        <v>11787.2235096</v>
      </c>
      <c r="X164" s="22">
        <f t="shared" si="155"/>
        <v>0</v>
      </c>
      <c r="Y164" s="22">
        <f t="shared" si="155"/>
        <v>11787.2235096</v>
      </c>
      <c r="Z164" s="22">
        <f t="shared" si="155"/>
        <v>0</v>
      </c>
      <c r="AA164" s="22">
        <f t="shared" si="155"/>
        <v>0</v>
      </c>
      <c r="AB164" s="22">
        <f t="shared" si="155"/>
        <v>0</v>
      </c>
      <c r="AC164" s="22">
        <f t="shared" si="155"/>
        <v>0</v>
      </c>
      <c r="AD164" s="22">
        <f t="shared" si="155"/>
        <v>0</v>
      </c>
      <c r="AE164" s="22">
        <f t="shared" si="155"/>
        <v>0</v>
      </c>
      <c r="AF164" s="22">
        <f t="shared" si="156"/>
        <v>11787.2235096</v>
      </c>
      <c r="AH164" s="79">
        <f t="shared" si="157"/>
        <v>0</v>
      </c>
      <c r="AI164" s="78">
        <f t="shared" si="158"/>
        <v>0</v>
      </c>
    </row>
    <row r="165" spans="1:35" ht="22" hidden="1" customHeight="1" outlineLevel="1" x14ac:dyDescent="0.25">
      <c r="B165" s="186" t="s">
        <v>588</v>
      </c>
      <c r="C165" s="187" t="s">
        <v>589</v>
      </c>
      <c r="D165" s="188" t="s">
        <v>306</v>
      </c>
      <c r="E165" s="189" t="s">
        <v>307</v>
      </c>
      <c r="F165" s="13" t="s">
        <v>230</v>
      </c>
      <c r="G165" s="14">
        <v>6</v>
      </c>
      <c r="H165" s="15">
        <v>30.968725760000005</v>
      </c>
      <c r="I165" s="16">
        <f>H165*G165</f>
        <v>185.81235456000002</v>
      </c>
      <c r="K165" s="17">
        <v>0</v>
      </c>
      <c r="L165" s="17">
        <f t="shared" si="153"/>
        <v>6</v>
      </c>
      <c r="M165" s="17"/>
      <c r="N165" s="17">
        <f>G165</f>
        <v>6</v>
      </c>
      <c r="O165" s="17"/>
      <c r="P165" s="17"/>
      <c r="Q165" s="17"/>
      <c r="R165" s="17"/>
      <c r="S165" s="17"/>
      <c r="T165" s="17"/>
      <c r="V165" s="22">
        <f t="shared" si="154"/>
        <v>0</v>
      </c>
      <c r="W165" s="22">
        <f t="shared" si="154"/>
        <v>185.81235456000002</v>
      </c>
      <c r="X165" s="22">
        <f t="shared" si="155"/>
        <v>0</v>
      </c>
      <c r="Y165" s="22">
        <f t="shared" si="155"/>
        <v>185.81235456000002</v>
      </c>
      <c r="Z165" s="22">
        <f t="shared" si="155"/>
        <v>0</v>
      </c>
      <c r="AA165" s="22">
        <f t="shared" si="155"/>
        <v>0</v>
      </c>
      <c r="AB165" s="22">
        <f t="shared" si="155"/>
        <v>0</v>
      </c>
      <c r="AC165" s="22">
        <f t="shared" si="155"/>
        <v>0</v>
      </c>
      <c r="AD165" s="22">
        <f t="shared" si="155"/>
        <v>0</v>
      </c>
      <c r="AE165" s="22">
        <f t="shared" si="155"/>
        <v>0</v>
      </c>
      <c r="AF165" s="22">
        <f t="shared" si="156"/>
        <v>185.81235456000002</v>
      </c>
      <c r="AH165" s="79">
        <f t="shared" si="157"/>
        <v>0</v>
      </c>
      <c r="AI165" s="78">
        <f t="shared" si="158"/>
        <v>0</v>
      </c>
    </row>
    <row r="166" spans="1:35" ht="22" hidden="1" customHeight="1" outlineLevel="1" x14ac:dyDescent="0.25">
      <c r="B166" s="186" t="s">
        <v>588</v>
      </c>
      <c r="C166" s="187" t="s">
        <v>589</v>
      </c>
      <c r="D166" s="188" t="s">
        <v>312</v>
      </c>
      <c r="E166" s="189" t="s">
        <v>313</v>
      </c>
      <c r="F166" s="13" t="s">
        <v>40</v>
      </c>
      <c r="G166" s="14">
        <v>70</v>
      </c>
      <c r="H166" s="15">
        <v>21.678108032000001</v>
      </c>
      <c r="I166" s="16">
        <f>H166*G166</f>
        <v>1517.46756224</v>
      </c>
      <c r="K166" s="17"/>
      <c r="L166" s="17">
        <f t="shared" si="153"/>
        <v>70</v>
      </c>
      <c r="M166" s="17"/>
      <c r="N166" s="17">
        <v>52</v>
      </c>
      <c r="O166" s="17">
        <v>18</v>
      </c>
      <c r="P166" s="17"/>
      <c r="Q166" s="17"/>
      <c r="R166" s="17"/>
      <c r="S166" s="17"/>
      <c r="T166" s="17"/>
      <c r="V166" s="22">
        <f t="shared" si="154"/>
        <v>0</v>
      </c>
      <c r="W166" s="22">
        <f t="shared" si="154"/>
        <v>1517.46756224</v>
      </c>
      <c r="X166" s="22">
        <f t="shared" si="155"/>
        <v>0</v>
      </c>
      <c r="Y166" s="22">
        <f t="shared" si="155"/>
        <v>1127.2616176640001</v>
      </c>
      <c r="Z166" s="22">
        <f t="shared" si="155"/>
        <v>390.20594457600004</v>
      </c>
      <c r="AA166" s="22">
        <f t="shared" si="155"/>
        <v>0</v>
      </c>
      <c r="AB166" s="22">
        <f t="shared" si="155"/>
        <v>0</v>
      </c>
      <c r="AC166" s="22">
        <f t="shared" si="155"/>
        <v>0</v>
      </c>
      <c r="AD166" s="22">
        <f t="shared" si="155"/>
        <v>0</v>
      </c>
      <c r="AE166" s="22">
        <f t="shared" si="155"/>
        <v>0</v>
      </c>
      <c r="AF166" s="22">
        <f t="shared" si="156"/>
        <v>1517.4675622400002</v>
      </c>
      <c r="AH166" s="79">
        <f t="shared" si="157"/>
        <v>0</v>
      </c>
      <c r="AI166" s="78">
        <f t="shared" si="158"/>
        <v>0</v>
      </c>
    </row>
    <row r="167" spans="1:35" ht="22" hidden="1" customHeight="1" outlineLevel="1" x14ac:dyDescent="0.25">
      <c r="B167" s="186" t="s">
        <v>588</v>
      </c>
      <c r="C167" s="187" t="s">
        <v>589</v>
      </c>
      <c r="D167" s="188" t="s">
        <v>328</v>
      </c>
      <c r="E167" s="189" t="s">
        <v>329</v>
      </c>
      <c r="F167" s="13" t="s">
        <v>230</v>
      </c>
      <c r="G167" s="14">
        <v>8</v>
      </c>
      <c r="H167" s="15">
        <v>13.880022520000001</v>
      </c>
      <c r="I167" s="16">
        <f>H167*G167</f>
        <v>111.04018016000001</v>
      </c>
      <c r="K167" s="17">
        <v>0</v>
      </c>
      <c r="L167" s="17">
        <f t="shared" si="153"/>
        <v>8</v>
      </c>
      <c r="M167" s="17">
        <v>0</v>
      </c>
      <c r="N167" s="17">
        <v>0</v>
      </c>
      <c r="O167" s="17">
        <v>8</v>
      </c>
      <c r="P167" s="17"/>
      <c r="Q167" s="17"/>
      <c r="R167" s="17"/>
      <c r="S167" s="17"/>
      <c r="T167" s="17"/>
      <c r="V167" s="22">
        <f t="shared" si="154"/>
        <v>0</v>
      </c>
      <c r="W167" s="22">
        <f t="shared" si="154"/>
        <v>111.04018016000001</v>
      </c>
      <c r="X167" s="22">
        <f t="shared" si="155"/>
        <v>0</v>
      </c>
      <c r="Y167" s="22">
        <f t="shared" si="155"/>
        <v>0</v>
      </c>
      <c r="Z167" s="22">
        <f t="shared" si="155"/>
        <v>111.04018016000001</v>
      </c>
      <c r="AA167" s="22">
        <f t="shared" si="155"/>
        <v>0</v>
      </c>
      <c r="AB167" s="22">
        <f t="shared" si="155"/>
        <v>0</v>
      </c>
      <c r="AC167" s="22">
        <f t="shared" si="155"/>
        <v>0</v>
      </c>
      <c r="AD167" s="22">
        <f t="shared" si="155"/>
        <v>0</v>
      </c>
      <c r="AE167" s="22">
        <f t="shared" si="155"/>
        <v>0</v>
      </c>
      <c r="AF167" s="22">
        <f t="shared" si="156"/>
        <v>111.04018016000001</v>
      </c>
      <c r="AH167" s="79">
        <f t="shared" si="157"/>
        <v>0</v>
      </c>
      <c r="AI167" s="78">
        <f t="shared" si="158"/>
        <v>0</v>
      </c>
    </row>
    <row r="168" spans="1:35" ht="22" hidden="1" customHeight="1" outlineLevel="1" x14ac:dyDescent="0.25">
      <c r="B168" s="186" t="s">
        <v>588</v>
      </c>
      <c r="C168" s="187" t="s">
        <v>589</v>
      </c>
      <c r="D168" s="188" t="s">
        <v>336</v>
      </c>
      <c r="E168" s="189" t="s">
        <v>337</v>
      </c>
      <c r="F168" s="13" t="s">
        <v>230</v>
      </c>
      <c r="G168" s="14">
        <v>1</v>
      </c>
      <c r="H168" s="15">
        <v>1561.7336732337164</v>
      </c>
      <c r="I168" s="16">
        <f t="shared" ref="I168:I169" si="159">H168*G168</f>
        <v>1561.7336732337164</v>
      </c>
      <c r="K168" s="17">
        <v>0</v>
      </c>
      <c r="L168" s="17">
        <f t="shared" si="153"/>
        <v>1</v>
      </c>
      <c r="M168" s="17">
        <v>0</v>
      </c>
      <c r="N168" s="17">
        <v>0</v>
      </c>
      <c r="O168" s="17">
        <v>1</v>
      </c>
      <c r="P168" s="17"/>
      <c r="Q168" s="17"/>
      <c r="R168" s="17"/>
      <c r="S168" s="17"/>
      <c r="T168" s="17"/>
      <c r="V168" s="22">
        <f t="shared" si="154"/>
        <v>0</v>
      </c>
      <c r="W168" s="22">
        <f t="shared" si="154"/>
        <v>1561.7336732337164</v>
      </c>
      <c r="X168" s="22">
        <f t="shared" si="155"/>
        <v>0</v>
      </c>
      <c r="Y168" s="22">
        <f t="shared" si="155"/>
        <v>0</v>
      </c>
      <c r="Z168" s="22">
        <f t="shared" si="155"/>
        <v>1561.7336732337164</v>
      </c>
      <c r="AA168" s="22">
        <f t="shared" si="155"/>
        <v>0</v>
      </c>
      <c r="AB168" s="22">
        <f t="shared" si="155"/>
        <v>0</v>
      </c>
      <c r="AC168" s="22">
        <f t="shared" si="155"/>
        <v>0</v>
      </c>
      <c r="AD168" s="22">
        <f t="shared" si="155"/>
        <v>0</v>
      </c>
      <c r="AE168" s="22">
        <f t="shared" si="155"/>
        <v>0</v>
      </c>
      <c r="AF168" s="22">
        <f t="shared" si="156"/>
        <v>1561.7336732337164</v>
      </c>
      <c r="AH168" s="79">
        <f t="shared" si="157"/>
        <v>0</v>
      </c>
      <c r="AI168" s="78">
        <f t="shared" si="158"/>
        <v>0</v>
      </c>
    </row>
    <row r="169" spans="1:35" ht="22" hidden="1" customHeight="1" outlineLevel="1" x14ac:dyDescent="0.25">
      <c r="B169" s="186" t="s">
        <v>588</v>
      </c>
      <c r="C169" s="187" t="s">
        <v>589</v>
      </c>
      <c r="D169" s="188" t="s">
        <v>338</v>
      </c>
      <c r="E169" s="189" t="s">
        <v>339</v>
      </c>
      <c r="F169" s="13" t="s">
        <v>230</v>
      </c>
      <c r="G169" s="14">
        <v>1</v>
      </c>
      <c r="H169" s="15">
        <v>976.41124604816014</v>
      </c>
      <c r="I169" s="16">
        <f t="shared" si="159"/>
        <v>976.41124604816014</v>
      </c>
      <c r="K169" s="17">
        <v>0</v>
      </c>
      <c r="L169" s="17">
        <f t="shared" si="153"/>
        <v>1</v>
      </c>
      <c r="M169" s="17">
        <v>0</v>
      </c>
      <c r="N169" s="17">
        <v>0</v>
      </c>
      <c r="O169" s="17">
        <v>1</v>
      </c>
      <c r="P169" s="17"/>
      <c r="Q169" s="17"/>
      <c r="R169" s="17"/>
      <c r="S169" s="17"/>
      <c r="T169" s="17"/>
      <c r="V169" s="22">
        <f t="shared" si="154"/>
        <v>0</v>
      </c>
      <c r="W169" s="22">
        <f t="shared" si="154"/>
        <v>976.41124604816014</v>
      </c>
      <c r="X169" s="22">
        <f t="shared" si="155"/>
        <v>0</v>
      </c>
      <c r="Y169" s="22">
        <f t="shared" si="155"/>
        <v>0</v>
      </c>
      <c r="Z169" s="22">
        <f t="shared" si="155"/>
        <v>976.41124604816014</v>
      </c>
      <c r="AA169" s="22">
        <f t="shared" si="155"/>
        <v>0</v>
      </c>
      <c r="AB169" s="22">
        <f t="shared" si="155"/>
        <v>0</v>
      </c>
      <c r="AC169" s="22">
        <f t="shared" si="155"/>
        <v>0</v>
      </c>
      <c r="AD169" s="22">
        <f t="shared" si="155"/>
        <v>0</v>
      </c>
      <c r="AE169" s="22">
        <f t="shared" si="155"/>
        <v>0</v>
      </c>
      <c r="AF169" s="22">
        <f t="shared" si="156"/>
        <v>976.41124604816014</v>
      </c>
      <c r="AH169" s="79">
        <f t="shared" si="157"/>
        <v>0</v>
      </c>
      <c r="AI169" s="78">
        <f t="shared" si="158"/>
        <v>0</v>
      </c>
    </row>
    <row r="170" spans="1:35" ht="22" hidden="1" customHeight="1" outlineLevel="1" x14ac:dyDescent="0.25">
      <c r="B170" s="195" t="s">
        <v>588</v>
      </c>
      <c r="C170" s="196" t="s">
        <v>589</v>
      </c>
      <c r="D170" s="197" t="s">
        <v>340</v>
      </c>
      <c r="E170" s="198" t="s">
        <v>341</v>
      </c>
      <c r="F170" s="67" t="s">
        <v>230</v>
      </c>
      <c r="G170" s="68">
        <v>5</v>
      </c>
      <c r="H170" s="69">
        <v>435.57332748519201</v>
      </c>
      <c r="I170" s="70">
        <f>H170*G170</f>
        <v>2177.8666374259601</v>
      </c>
      <c r="K170" s="71">
        <v>0</v>
      </c>
      <c r="L170" s="71">
        <f t="shared" si="153"/>
        <v>5</v>
      </c>
      <c r="M170" s="71"/>
      <c r="N170" s="71">
        <v>1</v>
      </c>
      <c r="O170" s="71">
        <v>4</v>
      </c>
      <c r="P170" s="71"/>
      <c r="Q170" s="71"/>
      <c r="R170" s="71"/>
      <c r="S170" s="71"/>
      <c r="T170" s="71"/>
      <c r="V170" s="72">
        <f t="shared" si="154"/>
        <v>0</v>
      </c>
      <c r="W170" s="72">
        <f t="shared" si="154"/>
        <v>2177.8666374259601</v>
      </c>
      <c r="X170" s="72">
        <f t="shared" si="155"/>
        <v>0</v>
      </c>
      <c r="Y170" s="72">
        <f t="shared" si="155"/>
        <v>435.57332748519201</v>
      </c>
      <c r="Z170" s="72">
        <f t="shared" si="155"/>
        <v>1742.293309940768</v>
      </c>
      <c r="AA170" s="72">
        <f t="shared" si="155"/>
        <v>0</v>
      </c>
      <c r="AB170" s="72">
        <f t="shared" si="155"/>
        <v>0</v>
      </c>
      <c r="AC170" s="72">
        <f t="shared" si="155"/>
        <v>0</v>
      </c>
      <c r="AD170" s="72">
        <f t="shared" si="155"/>
        <v>0</v>
      </c>
      <c r="AE170" s="72">
        <f t="shared" si="155"/>
        <v>0</v>
      </c>
      <c r="AF170" s="72">
        <f t="shared" si="156"/>
        <v>2177.8666374259601</v>
      </c>
      <c r="AH170" s="79">
        <f t="shared" si="157"/>
        <v>0</v>
      </c>
      <c r="AI170" s="78">
        <f t="shared" si="158"/>
        <v>0</v>
      </c>
    </row>
    <row r="171" spans="1:35" ht="23.5" customHeight="1" collapsed="1" x14ac:dyDescent="0.25">
      <c r="A171" s="11"/>
      <c r="B171" s="183" t="s">
        <v>590</v>
      </c>
      <c r="C171" s="184" t="s">
        <v>591</v>
      </c>
      <c r="D171" s="185"/>
      <c r="E171" s="80"/>
      <c r="F171" s="60"/>
      <c r="G171" s="60"/>
      <c r="H171" s="59"/>
      <c r="I171" s="81">
        <f>SUM(I172:I180)</f>
        <v>29525.834464452382</v>
      </c>
      <c r="J171" s="12"/>
      <c r="K171" s="83"/>
      <c r="L171" s="84"/>
      <c r="M171" s="84"/>
      <c r="N171" s="84"/>
      <c r="O171" s="84"/>
      <c r="P171" s="84"/>
      <c r="Q171" s="84"/>
      <c r="R171" s="84"/>
      <c r="S171" s="84"/>
      <c r="T171" s="85"/>
      <c r="U171" s="12"/>
      <c r="V171" s="86">
        <f>SUM(V172:V180)</f>
        <v>0</v>
      </c>
      <c r="W171" s="86">
        <f t="shared" ref="W171:AE171" si="160">SUM(W172:W180)</f>
        <v>29525.834464452382</v>
      </c>
      <c r="X171" s="86">
        <f t="shared" si="160"/>
        <v>29525.834464452382</v>
      </c>
      <c r="Y171" s="86">
        <f>SUM(Y172:Y180)</f>
        <v>0</v>
      </c>
      <c r="Z171" s="86">
        <f t="shared" si="160"/>
        <v>0</v>
      </c>
      <c r="AA171" s="86">
        <f t="shared" si="160"/>
        <v>0</v>
      </c>
      <c r="AB171" s="86">
        <f t="shared" si="160"/>
        <v>0</v>
      </c>
      <c r="AC171" s="86">
        <f t="shared" si="160"/>
        <v>0</v>
      </c>
      <c r="AD171" s="86">
        <f t="shared" si="160"/>
        <v>0</v>
      </c>
      <c r="AE171" s="86">
        <f t="shared" si="160"/>
        <v>0</v>
      </c>
      <c r="AF171" s="86">
        <f>SUM(AF172:AF180)</f>
        <v>29525.834464452382</v>
      </c>
      <c r="AG171" s="12"/>
      <c r="AH171" s="83"/>
      <c r="AI171" s="85"/>
    </row>
    <row r="172" spans="1:35" ht="22" hidden="1" customHeight="1" outlineLevel="1" x14ac:dyDescent="0.25">
      <c r="B172" s="191" t="s">
        <v>590</v>
      </c>
      <c r="C172" s="192" t="s">
        <v>591</v>
      </c>
      <c r="D172" s="193" t="s">
        <v>226</v>
      </c>
      <c r="E172" s="194" t="s">
        <v>227</v>
      </c>
      <c r="F172" s="73" t="s">
        <v>67</v>
      </c>
      <c r="G172" s="74">
        <v>100</v>
      </c>
      <c r="H172" s="75">
        <v>34.841778159546138</v>
      </c>
      <c r="I172" s="76">
        <f>H172*G172</f>
        <v>3484.1778159546138</v>
      </c>
      <c r="K172" s="77"/>
      <c r="L172" s="77">
        <f t="shared" ref="L172:L466" si="161">G172-K172</f>
        <v>100</v>
      </c>
      <c r="M172" s="77">
        <f>G172</f>
        <v>100</v>
      </c>
      <c r="N172" s="77"/>
      <c r="O172" s="77"/>
      <c r="P172" s="77"/>
      <c r="Q172" s="77"/>
      <c r="R172" s="77"/>
      <c r="S172" s="77"/>
      <c r="T172" s="77"/>
      <c r="V172" s="78">
        <f t="shared" ref="V172:V180" si="162">$H172*K172</f>
        <v>0</v>
      </c>
      <c r="W172" s="78">
        <f t="shared" ref="W172:W180" si="163">$H172*L172</f>
        <v>3484.1778159546138</v>
      </c>
      <c r="X172" s="78">
        <f t="shared" ref="X172:X180" si="164">$H172*M172</f>
        <v>3484.1778159546138</v>
      </c>
      <c r="Y172" s="78">
        <f t="shared" ref="Y172:Y180" si="165">$H172*N172</f>
        <v>0</v>
      </c>
      <c r="Z172" s="78">
        <f t="shared" ref="Z172:Z180" si="166">$H172*O172</f>
        <v>0</v>
      </c>
      <c r="AA172" s="78">
        <f t="shared" ref="AA172:AA180" si="167">$H172*P172</f>
        <v>0</v>
      </c>
      <c r="AB172" s="78">
        <f t="shared" ref="AB172:AB180" si="168">$H172*Q172</f>
        <v>0</v>
      </c>
      <c r="AC172" s="78">
        <f t="shared" ref="AC172:AC180" si="169">$H172*R172</f>
        <v>0</v>
      </c>
      <c r="AD172" s="78">
        <f t="shared" ref="AD172:AD180" si="170">$H172*S172</f>
        <v>0</v>
      </c>
      <c r="AE172" s="78">
        <f t="shared" ref="AE172:AE180" si="171">$H172*T172</f>
        <v>0</v>
      </c>
      <c r="AF172" s="78">
        <f t="shared" ref="AF172:AF180" si="172">SUM(X172:AE172)</f>
        <v>3484.1778159546138</v>
      </c>
      <c r="AH172" s="79">
        <f t="shared" ref="AH172:AH180" si="173">L172-SUM(M172:T172)</f>
        <v>0</v>
      </c>
      <c r="AI172" s="78">
        <f t="shared" ref="AI172:AI180" si="174">W172-SUM(X172:AE172)</f>
        <v>0</v>
      </c>
    </row>
    <row r="173" spans="1:35" ht="22" hidden="1" customHeight="1" outlineLevel="1" x14ac:dyDescent="0.25">
      <c r="B173" s="186" t="s">
        <v>590</v>
      </c>
      <c r="C173" s="187" t="s">
        <v>591</v>
      </c>
      <c r="D173" s="188" t="s">
        <v>228</v>
      </c>
      <c r="E173" s="189" t="s">
        <v>229</v>
      </c>
      <c r="F173" s="13" t="s">
        <v>67</v>
      </c>
      <c r="G173" s="14">
        <v>100</v>
      </c>
      <c r="H173" s="15">
        <v>24.436627228422918</v>
      </c>
      <c r="I173" s="16">
        <f>H173*G173</f>
        <v>2443.6627228422917</v>
      </c>
      <c r="K173" s="17"/>
      <c r="L173" s="17">
        <f t="shared" si="161"/>
        <v>100</v>
      </c>
      <c r="M173" s="77">
        <f t="shared" ref="M173:M180" si="175">G173</f>
        <v>100</v>
      </c>
      <c r="N173" s="17"/>
      <c r="O173" s="17"/>
      <c r="P173" s="17"/>
      <c r="Q173" s="17"/>
      <c r="R173" s="17"/>
      <c r="S173" s="17"/>
      <c r="T173" s="17"/>
      <c r="V173" s="22">
        <f t="shared" si="162"/>
        <v>0</v>
      </c>
      <c r="W173" s="22">
        <f t="shared" si="163"/>
        <v>2443.6627228422917</v>
      </c>
      <c r="X173" s="22">
        <f t="shared" si="164"/>
        <v>2443.6627228422917</v>
      </c>
      <c r="Y173" s="22">
        <f t="shared" si="165"/>
        <v>0</v>
      </c>
      <c r="Z173" s="22">
        <f t="shared" si="166"/>
        <v>0</v>
      </c>
      <c r="AA173" s="22">
        <f t="shared" si="167"/>
        <v>0</v>
      </c>
      <c r="AB173" s="22">
        <f t="shared" si="168"/>
        <v>0</v>
      </c>
      <c r="AC173" s="22">
        <f t="shared" si="169"/>
        <v>0</v>
      </c>
      <c r="AD173" s="22">
        <f t="shared" si="170"/>
        <v>0</v>
      </c>
      <c r="AE173" s="22">
        <f t="shared" si="171"/>
        <v>0</v>
      </c>
      <c r="AF173" s="22">
        <f t="shared" si="172"/>
        <v>2443.6627228422917</v>
      </c>
      <c r="AH173" s="79">
        <f t="shared" si="173"/>
        <v>0</v>
      </c>
      <c r="AI173" s="78">
        <f t="shared" si="174"/>
        <v>0</v>
      </c>
    </row>
    <row r="174" spans="1:35" ht="22" hidden="1" customHeight="1" outlineLevel="1" x14ac:dyDescent="0.25">
      <c r="B174" s="186" t="s">
        <v>590</v>
      </c>
      <c r="C174" s="187" t="s">
        <v>591</v>
      </c>
      <c r="D174" s="188" t="s">
        <v>243</v>
      </c>
      <c r="E174" s="189" t="s">
        <v>244</v>
      </c>
      <c r="F174" s="13" t="s">
        <v>230</v>
      </c>
      <c r="G174" s="14">
        <v>1</v>
      </c>
      <c r="H174" s="15">
        <v>2609.1779904637438</v>
      </c>
      <c r="I174" s="16">
        <f t="shared" ref="I174" si="176">H174*G174</f>
        <v>2609.1779904637438</v>
      </c>
      <c r="K174" s="17"/>
      <c r="L174" s="17">
        <f t="shared" si="161"/>
        <v>1</v>
      </c>
      <c r="M174" s="77">
        <f t="shared" si="175"/>
        <v>1</v>
      </c>
      <c r="N174" s="17"/>
      <c r="O174" s="17"/>
      <c r="P174" s="17"/>
      <c r="Q174" s="17"/>
      <c r="R174" s="17"/>
      <c r="S174" s="17"/>
      <c r="T174" s="17"/>
      <c r="V174" s="22">
        <f t="shared" si="162"/>
        <v>0</v>
      </c>
      <c r="W174" s="22">
        <f t="shared" si="163"/>
        <v>2609.1779904637438</v>
      </c>
      <c r="X174" s="22">
        <f t="shared" si="164"/>
        <v>2609.1779904637438</v>
      </c>
      <c r="Y174" s="22">
        <f t="shared" si="165"/>
        <v>0</v>
      </c>
      <c r="Z174" s="22">
        <f t="shared" si="166"/>
        <v>0</v>
      </c>
      <c r="AA174" s="22">
        <f t="shared" si="167"/>
        <v>0</v>
      </c>
      <c r="AB174" s="22">
        <f t="shared" si="168"/>
        <v>0</v>
      </c>
      <c r="AC174" s="22">
        <f t="shared" si="169"/>
        <v>0</v>
      </c>
      <c r="AD174" s="22">
        <f t="shared" si="170"/>
        <v>0</v>
      </c>
      <c r="AE174" s="22">
        <f t="shared" si="171"/>
        <v>0</v>
      </c>
      <c r="AF174" s="22">
        <f t="shared" si="172"/>
        <v>2609.1779904637438</v>
      </c>
      <c r="AH174" s="79">
        <f t="shared" si="173"/>
        <v>0</v>
      </c>
      <c r="AI174" s="78">
        <f t="shared" si="174"/>
        <v>0</v>
      </c>
    </row>
    <row r="175" spans="1:35" ht="22" hidden="1" customHeight="1" outlineLevel="1" x14ac:dyDescent="0.25">
      <c r="B175" s="186" t="s">
        <v>590</v>
      </c>
      <c r="C175" s="187" t="s">
        <v>591</v>
      </c>
      <c r="D175" s="188" t="s">
        <v>261</v>
      </c>
      <c r="E175" s="189" t="s">
        <v>262</v>
      </c>
      <c r="F175" s="13" t="s">
        <v>40</v>
      </c>
      <c r="G175" s="14">
        <v>60</v>
      </c>
      <c r="H175" s="15">
        <v>214.31315472</v>
      </c>
      <c r="I175" s="16">
        <f>H175*G175</f>
        <v>12858.7892832</v>
      </c>
      <c r="K175" s="17"/>
      <c r="L175" s="17">
        <f t="shared" si="161"/>
        <v>60</v>
      </c>
      <c r="M175" s="77">
        <f t="shared" si="175"/>
        <v>60</v>
      </c>
      <c r="N175" s="17"/>
      <c r="O175" s="17"/>
      <c r="P175" s="17"/>
      <c r="Q175" s="17"/>
      <c r="R175" s="17"/>
      <c r="S175" s="17"/>
      <c r="T175" s="17"/>
      <c r="V175" s="22">
        <f t="shared" si="162"/>
        <v>0</v>
      </c>
      <c r="W175" s="22">
        <f t="shared" si="163"/>
        <v>12858.7892832</v>
      </c>
      <c r="X175" s="22">
        <f t="shared" si="164"/>
        <v>12858.7892832</v>
      </c>
      <c r="Y175" s="22">
        <f t="shared" si="165"/>
        <v>0</v>
      </c>
      <c r="Z175" s="22">
        <f t="shared" si="166"/>
        <v>0</v>
      </c>
      <c r="AA175" s="22">
        <f t="shared" si="167"/>
        <v>0</v>
      </c>
      <c r="AB175" s="22">
        <f t="shared" si="168"/>
        <v>0</v>
      </c>
      <c r="AC175" s="22">
        <f t="shared" si="169"/>
        <v>0</v>
      </c>
      <c r="AD175" s="22">
        <f t="shared" si="170"/>
        <v>0</v>
      </c>
      <c r="AE175" s="22">
        <f t="shared" si="171"/>
        <v>0</v>
      </c>
      <c r="AF175" s="22">
        <f t="shared" si="172"/>
        <v>12858.7892832</v>
      </c>
      <c r="AH175" s="79">
        <f t="shared" si="173"/>
        <v>0</v>
      </c>
      <c r="AI175" s="78">
        <f t="shared" si="174"/>
        <v>0</v>
      </c>
    </row>
    <row r="176" spans="1:35" ht="22" hidden="1" customHeight="1" outlineLevel="1" x14ac:dyDescent="0.25">
      <c r="B176" s="186" t="s">
        <v>590</v>
      </c>
      <c r="C176" s="187" t="s">
        <v>591</v>
      </c>
      <c r="D176" s="188" t="s">
        <v>306</v>
      </c>
      <c r="E176" s="189" t="s">
        <v>307</v>
      </c>
      <c r="F176" s="13" t="s">
        <v>230</v>
      </c>
      <c r="G176" s="14">
        <v>9</v>
      </c>
      <c r="H176" s="15">
        <v>30.968725760000005</v>
      </c>
      <c r="I176" s="16">
        <f>H176*G176</f>
        <v>278.71853184000003</v>
      </c>
      <c r="K176" s="17"/>
      <c r="L176" s="17">
        <f t="shared" si="161"/>
        <v>9</v>
      </c>
      <c r="M176" s="77">
        <f t="shared" si="175"/>
        <v>9</v>
      </c>
      <c r="N176" s="17"/>
      <c r="O176" s="17"/>
      <c r="P176" s="17"/>
      <c r="Q176" s="17"/>
      <c r="R176" s="17"/>
      <c r="S176" s="17"/>
      <c r="T176" s="17"/>
      <c r="V176" s="22">
        <f t="shared" si="162"/>
        <v>0</v>
      </c>
      <c r="W176" s="22">
        <f t="shared" si="163"/>
        <v>278.71853184000003</v>
      </c>
      <c r="X176" s="22">
        <f t="shared" si="164"/>
        <v>278.71853184000003</v>
      </c>
      <c r="Y176" s="22">
        <f t="shared" si="165"/>
        <v>0</v>
      </c>
      <c r="Z176" s="22">
        <f t="shared" si="166"/>
        <v>0</v>
      </c>
      <c r="AA176" s="22">
        <f t="shared" si="167"/>
        <v>0</v>
      </c>
      <c r="AB176" s="22">
        <f t="shared" si="168"/>
        <v>0</v>
      </c>
      <c r="AC176" s="22">
        <f t="shared" si="169"/>
        <v>0</v>
      </c>
      <c r="AD176" s="22">
        <f t="shared" si="170"/>
        <v>0</v>
      </c>
      <c r="AE176" s="22">
        <f t="shared" si="171"/>
        <v>0</v>
      </c>
      <c r="AF176" s="22">
        <f t="shared" si="172"/>
        <v>278.71853184000003</v>
      </c>
      <c r="AH176" s="79">
        <f t="shared" si="173"/>
        <v>0</v>
      </c>
      <c r="AI176" s="78">
        <f t="shared" si="174"/>
        <v>0</v>
      </c>
    </row>
    <row r="177" spans="1:35" ht="22" hidden="1" customHeight="1" outlineLevel="1" x14ac:dyDescent="0.25">
      <c r="B177" s="186" t="s">
        <v>590</v>
      </c>
      <c r="C177" s="187" t="s">
        <v>591</v>
      </c>
      <c r="D177" s="188" t="s">
        <v>308</v>
      </c>
      <c r="E177" s="189" t="s">
        <v>309</v>
      </c>
      <c r="F177" s="13" t="s">
        <v>230</v>
      </c>
      <c r="G177" s="14">
        <v>12</v>
      </c>
      <c r="H177" s="15">
        <v>12.387490304000002</v>
      </c>
      <c r="I177" s="16">
        <f>H177*G177</f>
        <v>148.64988364800001</v>
      </c>
      <c r="K177" s="17"/>
      <c r="L177" s="17">
        <f t="shared" si="161"/>
        <v>12</v>
      </c>
      <c r="M177" s="77">
        <f t="shared" si="175"/>
        <v>12</v>
      </c>
      <c r="N177" s="17"/>
      <c r="O177" s="17"/>
      <c r="P177" s="17"/>
      <c r="Q177" s="17"/>
      <c r="R177" s="17"/>
      <c r="S177" s="17"/>
      <c r="T177" s="17"/>
      <c r="V177" s="22">
        <f t="shared" si="162"/>
        <v>0</v>
      </c>
      <c r="W177" s="22">
        <f t="shared" si="163"/>
        <v>148.64988364800001</v>
      </c>
      <c r="X177" s="22">
        <f t="shared" si="164"/>
        <v>148.64988364800001</v>
      </c>
      <c r="Y177" s="22">
        <f t="shared" si="165"/>
        <v>0</v>
      </c>
      <c r="Z177" s="22">
        <f t="shared" si="166"/>
        <v>0</v>
      </c>
      <c r="AA177" s="22">
        <f t="shared" si="167"/>
        <v>0</v>
      </c>
      <c r="AB177" s="22">
        <f t="shared" si="168"/>
        <v>0</v>
      </c>
      <c r="AC177" s="22">
        <f t="shared" si="169"/>
        <v>0</v>
      </c>
      <c r="AD177" s="22">
        <f t="shared" si="170"/>
        <v>0</v>
      </c>
      <c r="AE177" s="22">
        <f t="shared" si="171"/>
        <v>0</v>
      </c>
      <c r="AF177" s="22">
        <f t="shared" si="172"/>
        <v>148.64988364800001</v>
      </c>
      <c r="AH177" s="79">
        <f t="shared" si="173"/>
        <v>0</v>
      </c>
      <c r="AI177" s="78">
        <f t="shared" si="174"/>
        <v>0</v>
      </c>
    </row>
    <row r="178" spans="1:35" ht="22" hidden="1" customHeight="1" outlineLevel="1" x14ac:dyDescent="0.25">
      <c r="B178" s="186" t="s">
        <v>590</v>
      </c>
      <c r="C178" s="187" t="s">
        <v>591</v>
      </c>
      <c r="D178" s="188" t="s">
        <v>312</v>
      </c>
      <c r="E178" s="189" t="s">
        <v>313</v>
      </c>
      <c r="F178" s="13" t="s">
        <v>40</v>
      </c>
      <c r="G178" s="14">
        <v>250</v>
      </c>
      <c r="H178" s="15">
        <v>21.678108032000001</v>
      </c>
      <c r="I178" s="16">
        <f>H178*G178</f>
        <v>5419.527008</v>
      </c>
      <c r="K178" s="17"/>
      <c r="L178" s="17">
        <f t="shared" si="161"/>
        <v>250</v>
      </c>
      <c r="M178" s="77">
        <f t="shared" si="175"/>
        <v>250</v>
      </c>
      <c r="N178" s="17"/>
      <c r="O178" s="17"/>
      <c r="P178" s="17"/>
      <c r="Q178" s="17"/>
      <c r="R178" s="17"/>
      <c r="S178" s="17"/>
      <c r="T178" s="17"/>
      <c r="V178" s="22">
        <f t="shared" si="162"/>
        <v>0</v>
      </c>
      <c r="W178" s="22">
        <f t="shared" si="163"/>
        <v>5419.527008</v>
      </c>
      <c r="X178" s="22">
        <f t="shared" si="164"/>
        <v>5419.527008</v>
      </c>
      <c r="Y178" s="22">
        <f t="shared" si="165"/>
        <v>0</v>
      </c>
      <c r="Z178" s="22">
        <f t="shared" si="166"/>
        <v>0</v>
      </c>
      <c r="AA178" s="22">
        <f t="shared" si="167"/>
        <v>0</v>
      </c>
      <c r="AB178" s="22">
        <f t="shared" si="168"/>
        <v>0</v>
      </c>
      <c r="AC178" s="22">
        <f t="shared" si="169"/>
        <v>0</v>
      </c>
      <c r="AD178" s="22">
        <f t="shared" si="170"/>
        <v>0</v>
      </c>
      <c r="AE178" s="22">
        <f t="shared" si="171"/>
        <v>0</v>
      </c>
      <c r="AF178" s="22">
        <f t="shared" si="172"/>
        <v>5419.527008</v>
      </c>
      <c r="AH178" s="79">
        <f t="shared" si="173"/>
        <v>0</v>
      </c>
      <c r="AI178" s="78">
        <f t="shared" si="174"/>
        <v>0</v>
      </c>
    </row>
    <row r="179" spans="1:35" ht="22" hidden="1" customHeight="1" outlineLevel="1" x14ac:dyDescent="0.25">
      <c r="B179" s="186" t="s">
        <v>590</v>
      </c>
      <c r="C179" s="187" t="s">
        <v>591</v>
      </c>
      <c r="D179" s="188" t="s">
        <v>338</v>
      </c>
      <c r="E179" s="189" t="s">
        <v>339</v>
      </c>
      <c r="F179" s="13" t="s">
        <v>230</v>
      </c>
      <c r="G179" s="14">
        <v>1</v>
      </c>
      <c r="H179" s="15">
        <v>976.41124604816014</v>
      </c>
      <c r="I179" s="16">
        <f t="shared" ref="I179" si="177">H179*G179</f>
        <v>976.41124604816014</v>
      </c>
      <c r="K179" s="17"/>
      <c r="L179" s="17">
        <f t="shared" si="161"/>
        <v>1</v>
      </c>
      <c r="M179" s="77">
        <f t="shared" si="175"/>
        <v>1</v>
      </c>
      <c r="N179" s="17"/>
      <c r="O179" s="17"/>
      <c r="P179" s="17"/>
      <c r="Q179" s="17"/>
      <c r="R179" s="17"/>
      <c r="S179" s="17"/>
      <c r="T179" s="17"/>
      <c r="V179" s="22">
        <f t="shared" si="162"/>
        <v>0</v>
      </c>
      <c r="W179" s="22">
        <f t="shared" si="163"/>
        <v>976.41124604816014</v>
      </c>
      <c r="X179" s="22">
        <f t="shared" si="164"/>
        <v>976.41124604816014</v>
      </c>
      <c r="Y179" s="22">
        <f t="shared" si="165"/>
        <v>0</v>
      </c>
      <c r="Z179" s="22">
        <f t="shared" si="166"/>
        <v>0</v>
      </c>
      <c r="AA179" s="22">
        <f t="shared" si="167"/>
        <v>0</v>
      </c>
      <c r="AB179" s="22">
        <f t="shared" si="168"/>
        <v>0</v>
      </c>
      <c r="AC179" s="22">
        <f t="shared" si="169"/>
        <v>0</v>
      </c>
      <c r="AD179" s="22">
        <f t="shared" si="170"/>
        <v>0</v>
      </c>
      <c r="AE179" s="22">
        <f t="shared" si="171"/>
        <v>0</v>
      </c>
      <c r="AF179" s="22">
        <f t="shared" si="172"/>
        <v>976.41124604816014</v>
      </c>
      <c r="AH179" s="79">
        <f t="shared" si="173"/>
        <v>0</v>
      </c>
      <c r="AI179" s="78">
        <f t="shared" si="174"/>
        <v>0</v>
      </c>
    </row>
    <row r="180" spans="1:35" ht="22" hidden="1" customHeight="1" outlineLevel="1" x14ac:dyDescent="0.25">
      <c r="B180" s="186" t="s">
        <v>590</v>
      </c>
      <c r="C180" s="187" t="s">
        <v>591</v>
      </c>
      <c r="D180" s="188" t="s">
        <v>340</v>
      </c>
      <c r="E180" s="189" t="s">
        <v>341</v>
      </c>
      <c r="F180" s="13" t="s">
        <v>230</v>
      </c>
      <c r="G180" s="14">
        <v>3</v>
      </c>
      <c r="H180" s="15">
        <v>435.57332748519201</v>
      </c>
      <c r="I180" s="16">
        <f>H180*G180</f>
        <v>1306.719982455576</v>
      </c>
      <c r="K180" s="17"/>
      <c r="L180" s="17">
        <f t="shared" si="161"/>
        <v>3</v>
      </c>
      <c r="M180" s="77">
        <f t="shared" si="175"/>
        <v>3</v>
      </c>
      <c r="N180" s="17"/>
      <c r="O180" s="17"/>
      <c r="P180" s="17"/>
      <c r="Q180" s="17"/>
      <c r="R180" s="17"/>
      <c r="S180" s="17"/>
      <c r="T180" s="17"/>
      <c r="V180" s="22">
        <f t="shared" si="162"/>
        <v>0</v>
      </c>
      <c r="W180" s="22">
        <f t="shared" si="163"/>
        <v>1306.719982455576</v>
      </c>
      <c r="X180" s="22">
        <f t="shared" si="164"/>
        <v>1306.719982455576</v>
      </c>
      <c r="Y180" s="22">
        <f t="shared" si="165"/>
        <v>0</v>
      </c>
      <c r="Z180" s="22">
        <f t="shared" si="166"/>
        <v>0</v>
      </c>
      <c r="AA180" s="22">
        <f t="shared" si="167"/>
        <v>0</v>
      </c>
      <c r="AB180" s="22">
        <f t="shared" si="168"/>
        <v>0</v>
      </c>
      <c r="AC180" s="22">
        <f t="shared" si="169"/>
        <v>0</v>
      </c>
      <c r="AD180" s="22">
        <f t="shared" si="170"/>
        <v>0</v>
      </c>
      <c r="AE180" s="22">
        <f t="shared" si="171"/>
        <v>0</v>
      </c>
      <c r="AF180" s="22">
        <f t="shared" si="172"/>
        <v>1306.719982455576</v>
      </c>
      <c r="AH180" s="79">
        <f t="shared" si="173"/>
        <v>0</v>
      </c>
      <c r="AI180" s="78">
        <f t="shared" si="174"/>
        <v>0</v>
      </c>
    </row>
    <row r="181" spans="1:35" ht="23.5" customHeight="1" collapsed="1" x14ac:dyDescent="0.25">
      <c r="A181" s="11"/>
      <c r="B181" s="183" t="s">
        <v>1152</v>
      </c>
      <c r="C181" s="184" t="s">
        <v>1153</v>
      </c>
      <c r="D181" s="185"/>
      <c r="E181" s="80"/>
      <c r="F181" s="60"/>
      <c r="G181" s="60"/>
      <c r="H181" s="59"/>
      <c r="I181" s="81">
        <f>SUM(I182:I189)</f>
        <v>30130.965517282428</v>
      </c>
      <c r="J181" s="12"/>
      <c r="K181" s="83"/>
      <c r="L181" s="84"/>
      <c r="M181" s="84"/>
      <c r="N181" s="84"/>
      <c r="O181" s="84"/>
      <c r="P181" s="84"/>
      <c r="Q181" s="84"/>
      <c r="R181" s="84"/>
      <c r="S181" s="84"/>
      <c r="T181" s="85"/>
      <c r="U181" s="12"/>
      <c r="V181" s="86">
        <f>SUM(V182:V189)</f>
        <v>0</v>
      </c>
      <c r="W181" s="86">
        <f t="shared" ref="W181:AE181" si="178">SUM(W182:W189)</f>
        <v>30130.965517282428</v>
      </c>
      <c r="X181" s="86">
        <f t="shared" si="178"/>
        <v>0</v>
      </c>
      <c r="Y181" s="86">
        <f t="shared" si="178"/>
        <v>0</v>
      </c>
      <c r="Z181" s="86">
        <f t="shared" si="178"/>
        <v>30130.965517282428</v>
      </c>
      <c r="AA181" s="86">
        <f t="shared" si="178"/>
        <v>0</v>
      </c>
      <c r="AB181" s="86">
        <f t="shared" si="178"/>
        <v>0</v>
      </c>
      <c r="AC181" s="86">
        <f t="shared" si="178"/>
        <v>0</v>
      </c>
      <c r="AD181" s="86">
        <f t="shared" si="178"/>
        <v>0</v>
      </c>
      <c r="AE181" s="86">
        <f t="shared" si="178"/>
        <v>0</v>
      </c>
      <c r="AF181" s="86">
        <f>SUM(AF182:AF189)</f>
        <v>30130.965517282428</v>
      </c>
      <c r="AG181" s="12"/>
      <c r="AH181" s="83"/>
      <c r="AI181" s="85"/>
    </row>
    <row r="182" spans="1:35" ht="22" hidden="1" customHeight="1" outlineLevel="1" x14ac:dyDescent="0.25">
      <c r="B182" s="186" t="s">
        <v>1152</v>
      </c>
      <c r="C182" s="187" t="s">
        <v>1153</v>
      </c>
      <c r="D182" s="188" t="s">
        <v>226</v>
      </c>
      <c r="E182" s="189" t="s">
        <v>227</v>
      </c>
      <c r="F182" s="13" t="s">
        <v>67</v>
      </c>
      <c r="G182" s="14">
        <v>50</v>
      </c>
      <c r="H182" s="15">
        <v>34.841778159546138</v>
      </c>
      <c r="I182" s="16">
        <f t="shared" ref="I182:I189" si="179">H182*G182</f>
        <v>1742.0889079773069</v>
      </c>
      <c r="K182" s="17"/>
      <c r="L182" s="17">
        <f t="shared" ref="L182:L189" si="180">G182-K182</f>
        <v>50</v>
      </c>
      <c r="M182" s="17"/>
      <c r="N182" s="17"/>
      <c r="O182" s="17">
        <f t="shared" ref="O182:O189" si="181">G182</f>
        <v>50</v>
      </c>
      <c r="P182" s="17"/>
      <c r="Q182" s="17"/>
      <c r="R182" s="17"/>
      <c r="S182" s="17"/>
      <c r="T182" s="17"/>
      <c r="V182" s="22">
        <f t="shared" ref="V182:W189" si="182">$H182*K182</f>
        <v>0</v>
      </c>
      <c r="W182" s="22">
        <f t="shared" si="182"/>
        <v>1742.0889079773069</v>
      </c>
      <c r="X182" s="22">
        <f t="shared" ref="X182:AE189" si="183">$H182*M182</f>
        <v>0</v>
      </c>
      <c r="Y182" s="22">
        <f t="shared" si="183"/>
        <v>0</v>
      </c>
      <c r="Z182" s="22">
        <f t="shared" si="183"/>
        <v>1742.0889079773069</v>
      </c>
      <c r="AA182" s="22">
        <f t="shared" si="183"/>
        <v>0</v>
      </c>
      <c r="AB182" s="22">
        <f t="shared" si="183"/>
        <v>0</v>
      </c>
      <c r="AC182" s="22">
        <f t="shared" si="183"/>
        <v>0</v>
      </c>
      <c r="AD182" s="22">
        <f t="shared" si="183"/>
        <v>0</v>
      </c>
      <c r="AE182" s="22">
        <f t="shared" si="183"/>
        <v>0</v>
      </c>
      <c r="AF182" s="22">
        <f t="shared" ref="AF182:AF189" si="184">SUM(X182:AE182)</f>
        <v>1742.0889079773069</v>
      </c>
      <c r="AH182" s="79">
        <f t="shared" ref="AH182:AH189" si="185">L182-SUM(M182:T182)</f>
        <v>0</v>
      </c>
      <c r="AI182" s="78">
        <f t="shared" ref="AI182:AI189" si="186">W182-SUM(X182:AE182)</f>
        <v>0</v>
      </c>
    </row>
    <row r="183" spans="1:35" ht="22" hidden="1" customHeight="1" outlineLevel="1" x14ac:dyDescent="0.25">
      <c r="B183" s="186" t="s">
        <v>1152</v>
      </c>
      <c r="C183" s="187" t="s">
        <v>1153</v>
      </c>
      <c r="D183" s="188" t="s">
        <v>228</v>
      </c>
      <c r="E183" s="189" t="s">
        <v>229</v>
      </c>
      <c r="F183" s="13" t="s">
        <v>67</v>
      </c>
      <c r="G183" s="14">
        <v>50</v>
      </c>
      <c r="H183" s="15">
        <v>24.436627228422918</v>
      </c>
      <c r="I183" s="16">
        <f t="shared" si="179"/>
        <v>1221.8313614211459</v>
      </c>
      <c r="K183" s="17"/>
      <c r="L183" s="17">
        <f t="shared" si="180"/>
        <v>50</v>
      </c>
      <c r="M183" s="17"/>
      <c r="N183" s="17"/>
      <c r="O183" s="17">
        <f t="shared" si="181"/>
        <v>50</v>
      </c>
      <c r="P183" s="17"/>
      <c r="Q183" s="17"/>
      <c r="R183" s="17"/>
      <c r="S183" s="17"/>
      <c r="T183" s="17"/>
      <c r="V183" s="22">
        <f t="shared" si="182"/>
        <v>0</v>
      </c>
      <c r="W183" s="22">
        <f t="shared" si="182"/>
        <v>1221.8313614211459</v>
      </c>
      <c r="X183" s="22">
        <f t="shared" si="183"/>
        <v>0</v>
      </c>
      <c r="Y183" s="22">
        <f t="shared" si="183"/>
        <v>0</v>
      </c>
      <c r="Z183" s="22">
        <f t="shared" si="183"/>
        <v>1221.8313614211459</v>
      </c>
      <c r="AA183" s="22">
        <f t="shared" si="183"/>
        <v>0</v>
      </c>
      <c r="AB183" s="22">
        <f t="shared" si="183"/>
        <v>0</v>
      </c>
      <c r="AC183" s="22">
        <f t="shared" si="183"/>
        <v>0</v>
      </c>
      <c r="AD183" s="22">
        <f t="shared" si="183"/>
        <v>0</v>
      </c>
      <c r="AE183" s="22">
        <f t="shared" si="183"/>
        <v>0</v>
      </c>
      <c r="AF183" s="22">
        <f t="shared" si="184"/>
        <v>1221.8313614211459</v>
      </c>
      <c r="AH183" s="79">
        <f t="shared" si="185"/>
        <v>0</v>
      </c>
      <c r="AI183" s="78">
        <f t="shared" si="186"/>
        <v>0</v>
      </c>
    </row>
    <row r="184" spans="1:35" ht="22" hidden="1" customHeight="1" outlineLevel="1" x14ac:dyDescent="0.25">
      <c r="B184" s="186" t="s">
        <v>1152</v>
      </c>
      <c r="C184" s="187" t="s">
        <v>1153</v>
      </c>
      <c r="D184" s="188" t="s">
        <v>261</v>
      </c>
      <c r="E184" s="189" t="s">
        <v>262</v>
      </c>
      <c r="F184" s="13" t="s">
        <v>40</v>
      </c>
      <c r="G184" s="14">
        <v>48</v>
      </c>
      <c r="H184" s="15">
        <v>214.31315472</v>
      </c>
      <c r="I184" s="16">
        <f t="shared" si="179"/>
        <v>10287.031426559999</v>
      </c>
      <c r="K184" s="17"/>
      <c r="L184" s="17">
        <f t="shared" si="180"/>
        <v>48</v>
      </c>
      <c r="M184" s="17"/>
      <c r="N184" s="17"/>
      <c r="O184" s="17">
        <f t="shared" si="181"/>
        <v>48</v>
      </c>
      <c r="P184" s="17"/>
      <c r="Q184" s="17"/>
      <c r="R184" s="17"/>
      <c r="S184" s="17"/>
      <c r="T184" s="17"/>
      <c r="V184" s="22">
        <f t="shared" si="182"/>
        <v>0</v>
      </c>
      <c r="W184" s="22">
        <f t="shared" si="182"/>
        <v>10287.031426559999</v>
      </c>
      <c r="X184" s="22">
        <f t="shared" si="183"/>
        <v>0</v>
      </c>
      <c r="Y184" s="22">
        <f t="shared" si="183"/>
        <v>0</v>
      </c>
      <c r="Z184" s="22">
        <f t="shared" si="183"/>
        <v>10287.031426559999</v>
      </c>
      <c r="AA184" s="22">
        <f t="shared" si="183"/>
        <v>0</v>
      </c>
      <c r="AB184" s="22">
        <f t="shared" si="183"/>
        <v>0</v>
      </c>
      <c r="AC184" s="22">
        <f t="shared" si="183"/>
        <v>0</v>
      </c>
      <c r="AD184" s="22">
        <f t="shared" si="183"/>
        <v>0</v>
      </c>
      <c r="AE184" s="22">
        <f t="shared" si="183"/>
        <v>0</v>
      </c>
      <c r="AF184" s="22">
        <f t="shared" si="184"/>
        <v>10287.031426559999</v>
      </c>
      <c r="AH184" s="79">
        <f t="shared" si="185"/>
        <v>0</v>
      </c>
      <c r="AI184" s="78">
        <f t="shared" si="186"/>
        <v>0</v>
      </c>
    </row>
    <row r="185" spans="1:35" ht="22" hidden="1" customHeight="1" outlineLevel="1" x14ac:dyDescent="0.25">
      <c r="B185" s="186" t="s">
        <v>1152</v>
      </c>
      <c r="C185" s="187" t="s">
        <v>1153</v>
      </c>
      <c r="D185" s="188" t="s">
        <v>263</v>
      </c>
      <c r="E185" s="189" t="s">
        <v>264</v>
      </c>
      <c r="F185" s="13" t="s">
        <v>40</v>
      </c>
      <c r="G185" s="14">
        <v>3</v>
      </c>
      <c r="H185" s="15">
        <v>300.03841660799998</v>
      </c>
      <c r="I185" s="16">
        <f t="shared" si="179"/>
        <v>900.11524982399987</v>
      </c>
      <c r="K185" s="17"/>
      <c r="L185" s="17">
        <f t="shared" si="180"/>
        <v>3</v>
      </c>
      <c r="M185" s="17"/>
      <c r="N185" s="17"/>
      <c r="O185" s="17">
        <f t="shared" si="181"/>
        <v>3</v>
      </c>
      <c r="P185" s="17"/>
      <c r="Q185" s="17"/>
      <c r="R185" s="17"/>
      <c r="S185" s="17"/>
      <c r="T185" s="17"/>
      <c r="V185" s="22">
        <f t="shared" si="182"/>
        <v>0</v>
      </c>
      <c r="W185" s="22">
        <f t="shared" si="182"/>
        <v>900.11524982399987</v>
      </c>
      <c r="X185" s="22">
        <f t="shared" si="183"/>
        <v>0</v>
      </c>
      <c r="Y185" s="22">
        <f t="shared" si="183"/>
        <v>0</v>
      </c>
      <c r="Z185" s="22">
        <f t="shared" si="183"/>
        <v>900.11524982399987</v>
      </c>
      <c r="AA185" s="22">
        <f t="shared" si="183"/>
        <v>0</v>
      </c>
      <c r="AB185" s="22">
        <f t="shared" si="183"/>
        <v>0</v>
      </c>
      <c r="AC185" s="22">
        <f t="shared" si="183"/>
        <v>0</v>
      </c>
      <c r="AD185" s="22">
        <f t="shared" si="183"/>
        <v>0</v>
      </c>
      <c r="AE185" s="22">
        <f t="shared" si="183"/>
        <v>0</v>
      </c>
      <c r="AF185" s="22">
        <f t="shared" si="184"/>
        <v>900.11524982399987</v>
      </c>
      <c r="AH185" s="79">
        <f t="shared" si="185"/>
        <v>0</v>
      </c>
      <c r="AI185" s="78">
        <f t="shared" si="186"/>
        <v>0</v>
      </c>
    </row>
    <row r="186" spans="1:35" ht="22" hidden="1" customHeight="1" outlineLevel="1" x14ac:dyDescent="0.25">
      <c r="B186" s="186" t="s">
        <v>1152</v>
      </c>
      <c r="C186" s="187" t="s">
        <v>1153</v>
      </c>
      <c r="D186" s="188" t="s">
        <v>306</v>
      </c>
      <c r="E186" s="189" t="s">
        <v>307</v>
      </c>
      <c r="F186" s="13" t="s">
        <v>230</v>
      </c>
      <c r="G186" s="14">
        <v>6</v>
      </c>
      <c r="H186" s="15">
        <v>30.968725760000005</v>
      </c>
      <c r="I186" s="16">
        <f t="shared" si="179"/>
        <v>185.81235456000002</v>
      </c>
      <c r="K186" s="17"/>
      <c r="L186" s="17">
        <f t="shared" si="180"/>
        <v>6</v>
      </c>
      <c r="M186" s="17"/>
      <c r="N186" s="17"/>
      <c r="O186" s="17">
        <f t="shared" si="181"/>
        <v>6</v>
      </c>
      <c r="P186" s="17"/>
      <c r="Q186" s="17"/>
      <c r="R186" s="17"/>
      <c r="S186" s="17"/>
      <c r="T186" s="17"/>
      <c r="V186" s="22">
        <f t="shared" si="182"/>
        <v>0</v>
      </c>
      <c r="W186" s="22">
        <f t="shared" si="182"/>
        <v>185.81235456000002</v>
      </c>
      <c r="X186" s="22">
        <f t="shared" si="183"/>
        <v>0</v>
      </c>
      <c r="Y186" s="22">
        <f t="shared" si="183"/>
        <v>0</v>
      </c>
      <c r="Z186" s="22">
        <f t="shared" si="183"/>
        <v>185.81235456000002</v>
      </c>
      <c r="AA186" s="22">
        <f t="shared" si="183"/>
        <v>0</v>
      </c>
      <c r="AB186" s="22">
        <f t="shared" si="183"/>
        <v>0</v>
      </c>
      <c r="AC186" s="22">
        <f t="shared" si="183"/>
        <v>0</v>
      </c>
      <c r="AD186" s="22">
        <f t="shared" si="183"/>
        <v>0</v>
      </c>
      <c r="AE186" s="22">
        <f t="shared" si="183"/>
        <v>0</v>
      </c>
      <c r="AF186" s="22">
        <f t="shared" si="184"/>
        <v>185.81235456000002</v>
      </c>
      <c r="AH186" s="79">
        <f t="shared" si="185"/>
        <v>0</v>
      </c>
      <c r="AI186" s="78">
        <f t="shared" si="186"/>
        <v>0</v>
      </c>
    </row>
    <row r="187" spans="1:35" ht="22" hidden="1" customHeight="1" outlineLevel="1" x14ac:dyDescent="0.25">
      <c r="B187" s="186" t="s">
        <v>1152</v>
      </c>
      <c r="C187" s="187" t="s">
        <v>1153</v>
      </c>
      <c r="D187" s="188" t="s">
        <v>312</v>
      </c>
      <c r="E187" s="189" t="s">
        <v>313</v>
      </c>
      <c r="F187" s="13" t="s">
        <v>40</v>
      </c>
      <c r="G187" s="14">
        <v>100</v>
      </c>
      <c r="H187" s="15">
        <v>21.678108032000001</v>
      </c>
      <c r="I187" s="16">
        <f t="shared" si="179"/>
        <v>2167.8108032</v>
      </c>
      <c r="K187" s="17"/>
      <c r="L187" s="17">
        <f t="shared" si="180"/>
        <v>100</v>
      </c>
      <c r="M187" s="17"/>
      <c r="N187" s="17"/>
      <c r="O187" s="17">
        <f t="shared" si="181"/>
        <v>100</v>
      </c>
      <c r="P187" s="17"/>
      <c r="Q187" s="17"/>
      <c r="R187" s="17"/>
      <c r="S187" s="17"/>
      <c r="T187" s="17"/>
      <c r="V187" s="22">
        <f t="shared" si="182"/>
        <v>0</v>
      </c>
      <c r="W187" s="22">
        <f t="shared" si="182"/>
        <v>2167.8108032</v>
      </c>
      <c r="X187" s="22">
        <f t="shared" si="183"/>
        <v>0</v>
      </c>
      <c r="Y187" s="22">
        <f t="shared" si="183"/>
        <v>0</v>
      </c>
      <c r="Z187" s="22">
        <f t="shared" si="183"/>
        <v>2167.8108032</v>
      </c>
      <c r="AA187" s="22">
        <f t="shared" si="183"/>
        <v>0</v>
      </c>
      <c r="AB187" s="22">
        <f t="shared" si="183"/>
        <v>0</v>
      </c>
      <c r="AC187" s="22">
        <f t="shared" si="183"/>
        <v>0</v>
      </c>
      <c r="AD187" s="22">
        <f t="shared" si="183"/>
        <v>0</v>
      </c>
      <c r="AE187" s="22">
        <f t="shared" si="183"/>
        <v>0</v>
      </c>
      <c r="AF187" s="22">
        <f t="shared" si="184"/>
        <v>2167.8108032</v>
      </c>
      <c r="AH187" s="79">
        <f t="shared" si="185"/>
        <v>0</v>
      </c>
      <c r="AI187" s="78">
        <f t="shared" si="186"/>
        <v>0</v>
      </c>
    </row>
    <row r="188" spans="1:35" ht="22" hidden="1" customHeight="1" outlineLevel="1" x14ac:dyDescent="0.25">
      <c r="B188" s="186" t="s">
        <v>1152</v>
      </c>
      <c r="C188" s="187" t="s">
        <v>1153</v>
      </c>
      <c r="D188" s="188" t="s">
        <v>326</v>
      </c>
      <c r="E188" s="189" t="s">
        <v>327</v>
      </c>
      <c r="F188" s="13" t="s">
        <v>230</v>
      </c>
      <c r="G188" s="14">
        <v>3</v>
      </c>
      <c r="H188" s="15">
        <v>4106.5184770947999</v>
      </c>
      <c r="I188" s="16">
        <f t="shared" si="179"/>
        <v>12319.5554312844</v>
      </c>
      <c r="K188" s="17"/>
      <c r="L188" s="17">
        <f t="shared" si="180"/>
        <v>3</v>
      </c>
      <c r="M188" s="17"/>
      <c r="N188" s="17"/>
      <c r="O188" s="17">
        <f t="shared" si="181"/>
        <v>3</v>
      </c>
      <c r="P188" s="17"/>
      <c r="Q188" s="17"/>
      <c r="R188" s="17"/>
      <c r="S188" s="17"/>
      <c r="T188" s="17"/>
      <c r="V188" s="22">
        <f t="shared" si="182"/>
        <v>0</v>
      </c>
      <c r="W188" s="22">
        <f t="shared" si="182"/>
        <v>12319.5554312844</v>
      </c>
      <c r="X188" s="22">
        <f t="shared" si="183"/>
        <v>0</v>
      </c>
      <c r="Y188" s="22">
        <f t="shared" si="183"/>
        <v>0</v>
      </c>
      <c r="Z188" s="22">
        <f t="shared" si="183"/>
        <v>12319.5554312844</v>
      </c>
      <c r="AA188" s="22">
        <f t="shared" si="183"/>
        <v>0</v>
      </c>
      <c r="AB188" s="22">
        <f t="shared" si="183"/>
        <v>0</v>
      </c>
      <c r="AC188" s="22">
        <f t="shared" si="183"/>
        <v>0</v>
      </c>
      <c r="AD188" s="22">
        <f t="shared" si="183"/>
        <v>0</v>
      </c>
      <c r="AE188" s="22">
        <f t="shared" si="183"/>
        <v>0</v>
      </c>
      <c r="AF188" s="22">
        <f t="shared" si="184"/>
        <v>12319.5554312844</v>
      </c>
      <c r="AH188" s="79">
        <f t="shared" si="185"/>
        <v>0</v>
      </c>
      <c r="AI188" s="78">
        <f t="shared" si="186"/>
        <v>0</v>
      </c>
    </row>
    <row r="189" spans="1:35" ht="22" hidden="1" customHeight="1" outlineLevel="1" x14ac:dyDescent="0.25">
      <c r="B189" s="186" t="s">
        <v>1152</v>
      </c>
      <c r="C189" s="187" t="s">
        <v>1153</v>
      </c>
      <c r="D189" s="188" t="s">
        <v>340</v>
      </c>
      <c r="E189" s="189" t="s">
        <v>341</v>
      </c>
      <c r="F189" s="13" t="s">
        <v>230</v>
      </c>
      <c r="G189" s="14">
        <v>3</v>
      </c>
      <c r="H189" s="15">
        <v>435.57332748519201</v>
      </c>
      <c r="I189" s="16">
        <f t="shared" si="179"/>
        <v>1306.719982455576</v>
      </c>
      <c r="K189" s="17"/>
      <c r="L189" s="17">
        <f t="shared" si="180"/>
        <v>3</v>
      </c>
      <c r="M189" s="17"/>
      <c r="N189" s="17"/>
      <c r="O189" s="17">
        <f t="shared" si="181"/>
        <v>3</v>
      </c>
      <c r="P189" s="17"/>
      <c r="Q189" s="17"/>
      <c r="R189" s="17"/>
      <c r="S189" s="17"/>
      <c r="T189" s="17"/>
      <c r="V189" s="22">
        <f t="shared" si="182"/>
        <v>0</v>
      </c>
      <c r="W189" s="22">
        <f t="shared" si="182"/>
        <v>1306.719982455576</v>
      </c>
      <c r="X189" s="22">
        <f t="shared" si="183"/>
        <v>0</v>
      </c>
      <c r="Y189" s="22">
        <f t="shared" si="183"/>
        <v>0</v>
      </c>
      <c r="Z189" s="22">
        <f t="shared" si="183"/>
        <v>1306.719982455576</v>
      </c>
      <c r="AA189" s="22">
        <f t="shared" si="183"/>
        <v>0</v>
      </c>
      <c r="AB189" s="22">
        <f t="shared" si="183"/>
        <v>0</v>
      </c>
      <c r="AC189" s="22">
        <f t="shared" si="183"/>
        <v>0</v>
      </c>
      <c r="AD189" s="22">
        <f t="shared" si="183"/>
        <v>0</v>
      </c>
      <c r="AE189" s="22">
        <f t="shared" si="183"/>
        <v>0</v>
      </c>
      <c r="AF189" s="22">
        <f t="shared" si="184"/>
        <v>1306.719982455576</v>
      </c>
      <c r="AH189" s="79">
        <f t="shared" si="185"/>
        <v>0</v>
      </c>
      <c r="AI189" s="78">
        <f t="shared" si="186"/>
        <v>0</v>
      </c>
    </row>
    <row r="190" spans="1:35" ht="23.5" customHeight="1" collapsed="1" x14ac:dyDescent="0.25">
      <c r="A190" s="11"/>
      <c r="B190" s="183" t="s">
        <v>1445</v>
      </c>
      <c r="C190" s="184" t="s">
        <v>1446</v>
      </c>
      <c r="D190" s="185"/>
      <c r="E190" s="80"/>
      <c r="F190" s="60"/>
      <c r="G190" s="60"/>
      <c r="H190" s="59"/>
      <c r="I190" s="81">
        <f>SUM(I191:I207)</f>
        <v>218906.27655135829</v>
      </c>
      <c r="J190" s="12"/>
      <c r="K190" s="83"/>
      <c r="L190" s="84"/>
      <c r="M190" s="84"/>
      <c r="N190" s="84"/>
      <c r="O190" s="84"/>
      <c r="P190" s="84"/>
      <c r="Q190" s="84"/>
      <c r="R190" s="84"/>
      <c r="S190" s="84"/>
      <c r="T190" s="85"/>
      <c r="U190" s="12"/>
      <c r="V190" s="86">
        <f t="shared" ref="V190:AE190" si="187">SUM(V191:V207)</f>
        <v>47356.504612508259</v>
      </c>
      <c r="W190" s="86">
        <f t="shared" si="187"/>
        <v>171549.77193885003</v>
      </c>
      <c r="X190" s="86">
        <f t="shared" si="187"/>
        <v>0</v>
      </c>
      <c r="Y190" s="86">
        <f t="shared" si="187"/>
        <v>0</v>
      </c>
      <c r="Z190" s="86">
        <f t="shared" si="187"/>
        <v>0</v>
      </c>
      <c r="AA190" s="86">
        <f t="shared" si="187"/>
        <v>0</v>
      </c>
      <c r="AB190" s="86">
        <f t="shared" si="187"/>
        <v>0</v>
      </c>
      <c r="AC190" s="86">
        <f t="shared" si="187"/>
        <v>0</v>
      </c>
      <c r="AD190" s="86">
        <f t="shared" si="187"/>
        <v>0</v>
      </c>
      <c r="AE190" s="86">
        <f t="shared" si="187"/>
        <v>0</v>
      </c>
      <c r="AF190" s="86">
        <f>SUM(AF191:AF207)</f>
        <v>0</v>
      </c>
      <c r="AG190" s="12"/>
      <c r="AH190" s="83"/>
      <c r="AI190" s="85"/>
    </row>
    <row r="191" spans="1:35" ht="22" hidden="1" customHeight="1" outlineLevel="1" x14ac:dyDescent="0.25">
      <c r="B191" s="186" t="s">
        <v>1445</v>
      </c>
      <c r="C191" s="187" t="s">
        <v>1446</v>
      </c>
      <c r="D191" s="188" t="s">
        <v>23</v>
      </c>
      <c r="E191" s="189" t="s">
        <v>24</v>
      </c>
      <c r="F191" s="13" t="s">
        <v>46</v>
      </c>
      <c r="G191" s="14">
        <v>1.5</v>
      </c>
      <c r="H191" s="15">
        <v>584.29183764705874</v>
      </c>
      <c r="I191" s="16">
        <f t="shared" ref="I191:I207" si="188">H191*G191</f>
        <v>876.43775647058806</v>
      </c>
      <c r="K191" s="17">
        <v>0.18999999999999995</v>
      </c>
      <c r="L191" s="17">
        <f t="shared" ref="L191:L207" si="189">G191-K191</f>
        <v>1.31</v>
      </c>
      <c r="M191" s="17"/>
      <c r="N191" s="17"/>
      <c r="O191" s="17"/>
      <c r="P191" s="17"/>
      <c r="Q191" s="17"/>
      <c r="R191" s="17"/>
      <c r="S191" s="17"/>
      <c r="T191" s="17"/>
      <c r="V191" s="22">
        <f t="shared" ref="V191:V207" si="190">$H191*K191</f>
        <v>111.01544915294113</v>
      </c>
      <c r="W191" s="22">
        <f t="shared" ref="W191:W207" si="191">$H191*L191</f>
        <v>765.42230731764698</v>
      </c>
      <c r="X191" s="22">
        <f t="shared" ref="X191:X207" si="192">$H191*M191</f>
        <v>0</v>
      </c>
      <c r="Y191" s="22">
        <f t="shared" ref="Y191:Y207" si="193">$H191*N191</f>
        <v>0</v>
      </c>
      <c r="Z191" s="22">
        <f t="shared" ref="Z191:Z207" si="194">$H191*O191</f>
        <v>0</v>
      </c>
      <c r="AA191" s="22">
        <f t="shared" ref="AA191:AA207" si="195">$H191*P191</f>
        <v>0</v>
      </c>
      <c r="AB191" s="22">
        <f t="shared" ref="AB191:AB207" si="196">$H191*Q191</f>
        <v>0</v>
      </c>
      <c r="AC191" s="22">
        <f t="shared" ref="AC191:AC207" si="197">$H191*R191</f>
        <v>0</v>
      </c>
      <c r="AD191" s="22">
        <f t="shared" ref="AD191:AD207" si="198">$H191*S191</f>
        <v>0</v>
      </c>
      <c r="AE191" s="22">
        <f t="shared" ref="AE191:AE207" si="199">$H191*T191</f>
        <v>0</v>
      </c>
      <c r="AF191" s="22">
        <f t="shared" ref="AF191:AF207" si="200">SUM(X191:AE191)</f>
        <v>0</v>
      </c>
      <c r="AH191" s="79">
        <f t="shared" ref="AH191:AH207" si="201">L191-SUM(M191:T191)</f>
        <v>1.31</v>
      </c>
      <c r="AI191" s="78">
        <f t="shared" ref="AI191:AI207" si="202">W191-SUM(X191:AE191)</f>
        <v>765.42230731764698</v>
      </c>
    </row>
    <row r="192" spans="1:35" ht="22" hidden="1" customHeight="1" outlineLevel="1" x14ac:dyDescent="0.25">
      <c r="B192" s="186" t="s">
        <v>1445</v>
      </c>
      <c r="C192" s="187" t="s">
        <v>1446</v>
      </c>
      <c r="D192" s="188" t="s">
        <v>25</v>
      </c>
      <c r="E192" s="189" t="s">
        <v>26</v>
      </c>
      <c r="F192" s="13" t="s">
        <v>46</v>
      </c>
      <c r="G192" s="14">
        <v>7</v>
      </c>
      <c r="H192" s="15">
        <v>973.81972941176457</v>
      </c>
      <c r="I192" s="16">
        <f t="shared" si="188"/>
        <v>6816.7381058823521</v>
      </c>
      <c r="K192" s="17">
        <v>9.9999999999999645E-2</v>
      </c>
      <c r="L192" s="17">
        <f t="shared" si="189"/>
        <v>6.9</v>
      </c>
      <c r="M192" s="17"/>
      <c r="N192" s="17"/>
      <c r="O192" s="17"/>
      <c r="P192" s="17"/>
      <c r="Q192" s="17"/>
      <c r="R192" s="17"/>
      <c r="S192" s="17"/>
      <c r="T192" s="17"/>
      <c r="V192" s="22">
        <f t="shared" si="190"/>
        <v>97.381972941176116</v>
      </c>
      <c r="W192" s="22">
        <f t="shared" si="191"/>
        <v>6719.3561329411759</v>
      </c>
      <c r="X192" s="22">
        <f t="shared" si="192"/>
        <v>0</v>
      </c>
      <c r="Y192" s="22">
        <f t="shared" si="193"/>
        <v>0</v>
      </c>
      <c r="Z192" s="22">
        <f t="shared" si="194"/>
        <v>0</v>
      </c>
      <c r="AA192" s="22">
        <f t="shared" si="195"/>
        <v>0</v>
      </c>
      <c r="AB192" s="22">
        <f t="shared" si="196"/>
        <v>0</v>
      </c>
      <c r="AC192" s="22">
        <f t="shared" si="197"/>
        <v>0</v>
      </c>
      <c r="AD192" s="22">
        <f t="shared" si="198"/>
        <v>0</v>
      </c>
      <c r="AE192" s="22">
        <f t="shared" si="199"/>
        <v>0</v>
      </c>
      <c r="AF192" s="22">
        <f t="shared" si="200"/>
        <v>0</v>
      </c>
      <c r="AH192" s="79">
        <f t="shared" si="201"/>
        <v>6.9</v>
      </c>
      <c r="AI192" s="78">
        <f t="shared" si="202"/>
        <v>6719.3561329411759</v>
      </c>
    </row>
    <row r="193" spans="1:35" ht="22" hidden="1" customHeight="1" outlineLevel="1" x14ac:dyDescent="0.25">
      <c r="B193" s="186" t="s">
        <v>1445</v>
      </c>
      <c r="C193" s="187" t="s">
        <v>1446</v>
      </c>
      <c r="D193" s="188" t="s">
        <v>27</v>
      </c>
      <c r="E193" s="189" t="s">
        <v>28</v>
      </c>
      <c r="F193" s="13" t="s">
        <v>143</v>
      </c>
      <c r="G193" s="14">
        <v>12.4</v>
      </c>
      <c r="H193" s="15">
        <v>54.601315459764706</v>
      </c>
      <c r="I193" s="16">
        <f t="shared" si="188"/>
        <v>677.05631170108234</v>
      </c>
      <c r="K193" s="17">
        <v>6.48</v>
      </c>
      <c r="L193" s="17">
        <f t="shared" si="189"/>
        <v>5.92</v>
      </c>
      <c r="M193" s="17"/>
      <c r="N193" s="17"/>
      <c r="O193" s="17"/>
      <c r="P193" s="17"/>
      <c r="Q193" s="17"/>
      <c r="R193" s="17"/>
      <c r="S193" s="17"/>
      <c r="T193" s="17"/>
      <c r="V193" s="22">
        <f t="shared" si="190"/>
        <v>353.81652417927529</v>
      </c>
      <c r="W193" s="22">
        <f t="shared" si="191"/>
        <v>323.23978752180705</v>
      </c>
      <c r="X193" s="22">
        <f t="shared" si="192"/>
        <v>0</v>
      </c>
      <c r="Y193" s="22">
        <f t="shared" si="193"/>
        <v>0</v>
      </c>
      <c r="Z193" s="22">
        <f t="shared" si="194"/>
        <v>0</v>
      </c>
      <c r="AA193" s="22">
        <f t="shared" si="195"/>
        <v>0</v>
      </c>
      <c r="AB193" s="22">
        <f t="shared" si="196"/>
        <v>0</v>
      </c>
      <c r="AC193" s="22">
        <f t="shared" si="197"/>
        <v>0</v>
      </c>
      <c r="AD193" s="22">
        <f t="shared" si="198"/>
        <v>0</v>
      </c>
      <c r="AE193" s="22">
        <f t="shared" si="199"/>
        <v>0</v>
      </c>
      <c r="AF193" s="22">
        <f t="shared" si="200"/>
        <v>0</v>
      </c>
      <c r="AH193" s="79">
        <f t="shared" si="201"/>
        <v>5.92</v>
      </c>
      <c r="AI193" s="78">
        <f t="shared" si="202"/>
        <v>323.23978752180705</v>
      </c>
    </row>
    <row r="194" spans="1:35" ht="22" hidden="1" customHeight="1" outlineLevel="1" x14ac:dyDescent="0.25">
      <c r="B194" s="186" t="s">
        <v>1445</v>
      </c>
      <c r="C194" s="187" t="s">
        <v>1446</v>
      </c>
      <c r="D194" s="188" t="s">
        <v>29</v>
      </c>
      <c r="E194" s="189" t="s">
        <v>30</v>
      </c>
      <c r="F194" s="13" t="s">
        <v>143</v>
      </c>
      <c r="G194" s="14">
        <v>6.3959999999999999</v>
      </c>
      <c r="H194" s="15">
        <v>136.52157428329411</v>
      </c>
      <c r="I194" s="16">
        <f t="shared" si="188"/>
        <v>873.19198911594913</v>
      </c>
      <c r="K194" s="17">
        <v>0</v>
      </c>
      <c r="L194" s="17">
        <f t="shared" si="189"/>
        <v>6.3959999999999999</v>
      </c>
      <c r="M194" s="17"/>
      <c r="N194" s="17"/>
      <c r="O194" s="17"/>
      <c r="P194" s="17"/>
      <c r="Q194" s="17"/>
      <c r="R194" s="17"/>
      <c r="S194" s="17"/>
      <c r="T194" s="17"/>
      <c r="V194" s="22">
        <f t="shared" si="190"/>
        <v>0</v>
      </c>
      <c r="W194" s="22">
        <f t="shared" si="191"/>
        <v>873.19198911594913</v>
      </c>
      <c r="X194" s="22">
        <f t="shared" si="192"/>
        <v>0</v>
      </c>
      <c r="Y194" s="22">
        <f t="shared" si="193"/>
        <v>0</v>
      </c>
      <c r="Z194" s="22">
        <f t="shared" si="194"/>
        <v>0</v>
      </c>
      <c r="AA194" s="22">
        <f t="shared" si="195"/>
        <v>0</v>
      </c>
      <c r="AB194" s="22">
        <f t="shared" si="196"/>
        <v>0</v>
      </c>
      <c r="AC194" s="22">
        <f t="shared" si="197"/>
        <v>0</v>
      </c>
      <c r="AD194" s="22">
        <f t="shared" si="198"/>
        <v>0</v>
      </c>
      <c r="AE194" s="22">
        <f t="shared" si="199"/>
        <v>0</v>
      </c>
      <c r="AF194" s="22">
        <f t="shared" si="200"/>
        <v>0</v>
      </c>
      <c r="AH194" s="79">
        <f t="shared" si="201"/>
        <v>6.3959999999999999</v>
      </c>
      <c r="AI194" s="78">
        <f t="shared" si="202"/>
        <v>873.19198911594913</v>
      </c>
    </row>
    <row r="195" spans="1:35" ht="22" hidden="1" customHeight="1" outlineLevel="1" x14ac:dyDescent="0.25">
      <c r="B195" s="186" t="s">
        <v>1445</v>
      </c>
      <c r="C195" s="187" t="s">
        <v>1446</v>
      </c>
      <c r="D195" s="188" t="s">
        <v>41</v>
      </c>
      <c r="E195" s="189" t="s">
        <v>42</v>
      </c>
      <c r="F195" s="13" t="s">
        <v>46</v>
      </c>
      <c r="G195" s="14">
        <v>2.5</v>
      </c>
      <c r="H195" s="15">
        <v>199.78885568611761</v>
      </c>
      <c r="I195" s="16">
        <f t="shared" si="188"/>
        <v>499.47213921529402</v>
      </c>
      <c r="K195" s="17">
        <v>2.34</v>
      </c>
      <c r="L195" s="17">
        <f t="shared" si="189"/>
        <v>0.16000000000000014</v>
      </c>
      <c r="M195" s="17"/>
      <c r="N195" s="17"/>
      <c r="O195" s="17"/>
      <c r="P195" s="17"/>
      <c r="Q195" s="17"/>
      <c r="R195" s="17"/>
      <c r="S195" s="17"/>
      <c r="T195" s="17"/>
      <c r="V195" s="22">
        <f t="shared" si="190"/>
        <v>467.50592230551518</v>
      </c>
      <c r="W195" s="22">
        <f t="shared" si="191"/>
        <v>31.966216909778847</v>
      </c>
      <c r="X195" s="22">
        <f t="shared" si="192"/>
        <v>0</v>
      </c>
      <c r="Y195" s="22">
        <f t="shared" si="193"/>
        <v>0</v>
      </c>
      <c r="Z195" s="22">
        <f t="shared" si="194"/>
        <v>0</v>
      </c>
      <c r="AA195" s="22">
        <f t="shared" si="195"/>
        <v>0</v>
      </c>
      <c r="AB195" s="22">
        <f t="shared" si="196"/>
        <v>0</v>
      </c>
      <c r="AC195" s="22">
        <f t="shared" si="197"/>
        <v>0</v>
      </c>
      <c r="AD195" s="22">
        <f t="shared" si="198"/>
        <v>0</v>
      </c>
      <c r="AE195" s="22">
        <f t="shared" si="199"/>
        <v>0</v>
      </c>
      <c r="AF195" s="22">
        <f t="shared" si="200"/>
        <v>0</v>
      </c>
      <c r="AH195" s="79">
        <f t="shared" si="201"/>
        <v>0.16000000000000014</v>
      </c>
      <c r="AI195" s="78">
        <f t="shared" si="202"/>
        <v>31.966216909778847</v>
      </c>
    </row>
    <row r="196" spans="1:35" ht="22" hidden="1" customHeight="1" outlineLevel="1" x14ac:dyDescent="0.25">
      <c r="B196" s="186" t="s">
        <v>1445</v>
      </c>
      <c r="C196" s="187" t="s">
        <v>1446</v>
      </c>
      <c r="D196" s="188" t="s">
        <v>47</v>
      </c>
      <c r="E196" s="189" t="s">
        <v>48</v>
      </c>
      <c r="F196" s="13" t="s">
        <v>46</v>
      </c>
      <c r="G196" s="14">
        <v>2.5</v>
      </c>
      <c r="H196" s="15">
        <v>44.117647058823529</v>
      </c>
      <c r="I196" s="16">
        <f t="shared" si="188"/>
        <v>110.29411764705883</v>
      </c>
      <c r="K196" s="17">
        <v>2.34</v>
      </c>
      <c r="L196" s="17">
        <f t="shared" si="189"/>
        <v>0.16000000000000014</v>
      </c>
      <c r="M196" s="17"/>
      <c r="N196" s="17"/>
      <c r="O196" s="17"/>
      <c r="P196" s="17"/>
      <c r="Q196" s="17"/>
      <c r="R196" s="17"/>
      <c r="S196" s="17"/>
      <c r="T196" s="17"/>
      <c r="V196" s="22">
        <f t="shared" si="190"/>
        <v>103.23529411764706</v>
      </c>
      <c r="W196" s="22">
        <f t="shared" si="191"/>
        <v>7.0588235294117707</v>
      </c>
      <c r="X196" s="22">
        <f t="shared" si="192"/>
        <v>0</v>
      </c>
      <c r="Y196" s="22">
        <f t="shared" si="193"/>
        <v>0</v>
      </c>
      <c r="Z196" s="22">
        <f t="shared" si="194"/>
        <v>0</v>
      </c>
      <c r="AA196" s="22">
        <f t="shared" si="195"/>
        <v>0</v>
      </c>
      <c r="AB196" s="22">
        <f t="shared" si="196"/>
        <v>0</v>
      </c>
      <c r="AC196" s="22">
        <f t="shared" si="197"/>
        <v>0</v>
      </c>
      <c r="AD196" s="22">
        <f t="shared" si="198"/>
        <v>0</v>
      </c>
      <c r="AE196" s="22">
        <f t="shared" si="199"/>
        <v>0</v>
      </c>
      <c r="AF196" s="22">
        <f t="shared" si="200"/>
        <v>0</v>
      </c>
      <c r="AH196" s="79">
        <f t="shared" si="201"/>
        <v>0.16000000000000014</v>
      </c>
      <c r="AI196" s="78">
        <f t="shared" si="202"/>
        <v>7.0588235294117707</v>
      </c>
    </row>
    <row r="197" spans="1:35" ht="22" hidden="1" customHeight="1" outlineLevel="1" x14ac:dyDescent="0.25">
      <c r="B197" s="186" t="s">
        <v>1445</v>
      </c>
      <c r="C197" s="187" t="s">
        <v>1446</v>
      </c>
      <c r="D197" s="188" t="s">
        <v>61</v>
      </c>
      <c r="E197" s="189" t="s">
        <v>62</v>
      </c>
      <c r="F197" s="13" t="s">
        <v>46</v>
      </c>
      <c r="G197" s="14">
        <v>6</v>
      </c>
      <c r="H197" s="15">
        <v>90.64622934211765</v>
      </c>
      <c r="I197" s="16">
        <f t="shared" si="188"/>
        <v>543.87737605270593</v>
      </c>
      <c r="K197" s="17">
        <v>4.68</v>
      </c>
      <c r="L197" s="17">
        <f t="shared" si="189"/>
        <v>1.3200000000000003</v>
      </c>
      <c r="M197" s="17"/>
      <c r="N197" s="17"/>
      <c r="O197" s="17"/>
      <c r="P197" s="17"/>
      <c r="Q197" s="17"/>
      <c r="R197" s="17"/>
      <c r="S197" s="17"/>
      <c r="T197" s="17"/>
      <c r="V197" s="22">
        <f t="shared" si="190"/>
        <v>424.22435332111058</v>
      </c>
      <c r="W197" s="22">
        <f t="shared" si="191"/>
        <v>119.65302273159533</v>
      </c>
      <c r="X197" s="22">
        <f t="shared" si="192"/>
        <v>0</v>
      </c>
      <c r="Y197" s="22">
        <f t="shared" si="193"/>
        <v>0</v>
      </c>
      <c r="Z197" s="22">
        <f t="shared" si="194"/>
        <v>0</v>
      </c>
      <c r="AA197" s="22">
        <f t="shared" si="195"/>
        <v>0</v>
      </c>
      <c r="AB197" s="22">
        <f t="shared" si="196"/>
        <v>0</v>
      </c>
      <c r="AC197" s="22">
        <f t="shared" si="197"/>
        <v>0</v>
      </c>
      <c r="AD197" s="22">
        <f t="shared" si="198"/>
        <v>0</v>
      </c>
      <c r="AE197" s="22">
        <f t="shared" si="199"/>
        <v>0</v>
      </c>
      <c r="AF197" s="22">
        <f t="shared" si="200"/>
        <v>0</v>
      </c>
      <c r="AH197" s="79">
        <f t="shared" si="201"/>
        <v>1.3200000000000003</v>
      </c>
      <c r="AI197" s="78">
        <f t="shared" si="202"/>
        <v>119.65302273159533</v>
      </c>
    </row>
    <row r="198" spans="1:35" ht="22" hidden="1" customHeight="1" outlineLevel="1" x14ac:dyDescent="0.25">
      <c r="B198" s="186" t="s">
        <v>1445</v>
      </c>
      <c r="C198" s="187" t="s">
        <v>1446</v>
      </c>
      <c r="D198" s="188" t="s">
        <v>70</v>
      </c>
      <c r="E198" s="189" t="s">
        <v>71</v>
      </c>
      <c r="F198" s="13" t="s">
        <v>67</v>
      </c>
      <c r="G198" s="14">
        <v>250</v>
      </c>
      <c r="H198" s="15">
        <v>25.691750504117643</v>
      </c>
      <c r="I198" s="16">
        <f t="shared" si="188"/>
        <v>6422.9376260294102</v>
      </c>
      <c r="K198" s="17">
        <v>229.64</v>
      </c>
      <c r="L198" s="17">
        <f t="shared" si="189"/>
        <v>20.360000000000014</v>
      </c>
      <c r="M198" s="17"/>
      <c r="N198" s="17"/>
      <c r="O198" s="17"/>
      <c r="P198" s="17"/>
      <c r="Q198" s="17"/>
      <c r="R198" s="17"/>
      <c r="S198" s="17"/>
      <c r="T198" s="17"/>
      <c r="V198" s="22">
        <f t="shared" si="190"/>
        <v>5899.8535857655752</v>
      </c>
      <c r="W198" s="22">
        <f t="shared" si="191"/>
        <v>523.0840402638355</v>
      </c>
      <c r="X198" s="22">
        <f t="shared" si="192"/>
        <v>0</v>
      </c>
      <c r="Y198" s="22">
        <f t="shared" si="193"/>
        <v>0</v>
      </c>
      <c r="Z198" s="22">
        <f t="shared" si="194"/>
        <v>0</v>
      </c>
      <c r="AA198" s="22">
        <f t="shared" si="195"/>
        <v>0</v>
      </c>
      <c r="AB198" s="22">
        <f t="shared" si="196"/>
        <v>0</v>
      </c>
      <c r="AC198" s="22">
        <f t="shared" si="197"/>
        <v>0</v>
      </c>
      <c r="AD198" s="22">
        <f t="shared" si="198"/>
        <v>0</v>
      </c>
      <c r="AE198" s="22">
        <f t="shared" si="199"/>
        <v>0</v>
      </c>
      <c r="AF198" s="22">
        <f t="shared" si="200"/>
        <v>0</v>
      </c>
      <c r="AH198" s="79">
        <f t="shared" si="201"/>
        <v>20.360000000000014</v>
      </c>
      <c r="AI198" s="78">
        <f t="shared" si="202"/>
        <v>523.0840402638355</v>
      </c>
    </row>
    <row r="199" spans="1:35" ht="22" hidden="1" customHeight="1" outlineLevel="1" x14ac:dyDescent="0.25">
      <c r="B199" s="186" t="s">
        <v>1445</v>
      </c>
      <c r="C199" s="187" t="s">
        <v>1446</v>
      </c>
      <c r="D199" s="188" t="s">
        <v>72</v>
      </c>
      <c r="E199" s="189" t="s">
        <v>73</v>
      </c>
      <c r="F199" s="13" t="s">
        <v>46</v>
      </c>
      <c r="G199" s="14">
        <v>1</v>
      </c>
      <c r="H199" s="15">
        <v>1248.9986891068236</v>
      </c>
      <c r="I199" s="16">
        <f t="shared" si="188"/>
        <v>1248.9986891068236</v>
      </c>
      <c r="K199" s="17">
        <v>0.16100000000000003</v>
      </c>
      <c r="L199" s="17">
        <f t="shared" si="189"/>
        <v>0.83899999999999997</v>
      </c>
      <c r="M199" s="17"/>
      <c r="N199" s="17"/>
      <c r="O199" s="17"/>
      <c r="P199" s="17"/>
      <c r="Q199" s="17"/>
      <c r="R199" s="17"/>
      <c r="S199" s="17"/>
      <c r="T199" s="17"/>
      <c r="V199" s="22">
        <f t="shared" si="190"/>
        <v>201.08878894619863</v>
      </c>
      <c r="W199" s="22">
        <f t="shared" si="191"/>
        <v>1047.9099001606248</v>
      </c>
      <c r="X199" s="22">
        <f t="shared" si="192"/>
        <v>0</v>
      </c>
      <c r="Y199" s="22">
        <f t="shared" si="193"/>
        <v>0</v>
      </c>
      <c r="Z199" s="22">
        <f t="shared" si="194"/>
        <v>0</v>
      </c>
      <c r="AA199" s="22">
        <f t="shared" si="195"/>
        <v>0</v>
      </c>
      <c r="AB199" s="22">
        <f t="shared" si="196"/>
        <v>0</v>
      </c>
      <c r="AC199" s="22">
        <f t="shared" si="197"/>
        <v>0</v>
      </c>
      <c r="AD199" s="22">
        <f t="shared" si="198"/>
        <v>0</v>
      </c>
      <c r="AE199" s="22">
        <f t="shared" si="199"/>
        <v>0</v>
      </c>
      <c r="AF199" s="22">
        <f t="shared" si="200"/>
        <v>0</v>
      </c>
      <c r="AH199" s="79">
        <f t="shared" si="201"/>
        <v>0.83899999999999997</v>
      </c>
      <c r="AI199" s="78">
        <f t="shared" si="202"/>
        <v>1047.9099001606248</v>
      </c>
    </row>
    <row r="200" spans="1:35" ht="22" hidden="1" customHeight="1" outlineLevel="1" x14ac:dyDescent="0.25">
      <c r="B200" s="186" t="s">
        <v>1445</v>
      </c>
      <c r="C200" s="187" t="s">
        <v>1446</v>
      </c>
      <c r="D200" s="188" t="s">
        <v>148</v>
      </c>
      <c r="E200" s="189" t="s">
        <v>149</v>
      </c>
      <c r="F200" s="13" t="s">
        <v>143</v>
      </c>
      <c r="G200" s="14">
        <v>49.1</v>
      </c>
      <c r="H200" s="15">
        <v>196.60862117647056</v>
      </c>
      <c r="I200" s="16">
        <f t="shared" si="188"/>
        <v>9653.4832997647045</v>
      </c>
      <c r="K200" s="17">
        <v>26.64</v>
      </c>
      <c r="L200" s="17">
        <f t="shared" si="189"/>
        <v>22.46</v>
      </c>
      <c r="M200" s="17"/>
      <c r="N200" s="17"/>
      <c r="O200" s="17"/>
      <c r="P200" s="17"/>
      <c r="Q200" s="17"/>
      <c r="R200" s="17"/>
      <c r="S200" s="17"/>
      <c r="T200" s="17"/>
      <c r="V200" s="22">
        <f t="shared" si="190"/>
        <v>5237.6536681411762</v>
      </c>
      <c r="W200" s="22">
        <f t="shared" si="191"/>
        <v>4415.8296316235292</v>
      </c>
      <c r="X200" s="22">
        <f t="shared" si="192"/>
        <v>0</v>
      </c>
      <c r="Y200" s="22">
        <f t="shared" si="193"/>
        <v>0</v>
      </c>
      <c r="Z200" s="22">
        <f t="shared" si="194"/>
        <v>0</v>
      </c>
      <c r="AA200" s="22">
        <f t="shared" si="195"/>
        <v>0</v>
      </c>
      <c r="AB200" s="22">
        <f t="shared" si="196"/>
        <v>0</v>
      </c>
      <c r="AC200" s="22">
        <f t="shared" si="197"/>
        <v>0</v>
      </c>
      <c r="AD200" s="22">
        <f t="shared" si="198"/>
        <v>0</v>
      </c>
      <c r="AE200" s="22">
        <f t="shared" si="199"/>
        <v>0</v>
      </c>
      <c r="AF200" s="22">
        <f t="shared" si="200"/>
        <v>0</v>
      </c>
      <c r="AH200" s="79">
        <f t="shared" si="201"/>
        <v>22.46</v>
      </c>
      <c r="AI200" s="78">
        <f t="shared" si="202"/>
        <v>4415.8296316235292</v>
      </c>
    </row>
    <row r="201" spans="1:35" ht="22" hidden="1" customHeight="1" outlineLevel="1" x14ac:dyDescent="0.25">
      <c r="B201" s="186" t="s">
        <v>1445</v>
      </c>
      <c r="C201" s="187" t="s">
        <v>1446</v>
      </c>
      <c r="D201" s="188" t="s">
        <v>179</v>
      </c>
      <c r="E201" s="189" t="s">
        <v>1072</v>
      </c>
      <c r="F201" s="13" t="s">
        <v>46</v>
      </c>
      <c r="G201" s="14">
        <v>1.6</v>
      </c>
      <c r="H201" s="15">
        <v>97.381972941176471</v>
      </c>
      <c r="I201" s="16">
        <f t="shared" si="188"/>
        <v>155.81115670588235</v>
      </c>
      <c r="K201" s="17">
        <v>1.3840000000000001</v>
      </c>
      <c r="L201" s="17">
        <f t="shared" si="189"/>
        <v>0.21599999999999997</v>
      </c>
      <c r="M201" s="17"/>
      <c r="N201" s="17"/>
      <c r="O201" s="17"/>
      <c r="P201" s="17"/>
      <c r="Q201" s="17"/>
      <c r="R201" s="17"/>
      <c r="S201" s="17"/>
      <c r="T201" s="17"/>
      <c r="V201" s="22">
        <f t="shared" si="190"/>
        <v>134.77665055058824</v>
      </c>
      <c r="W201" s="22">
        <f t="shared" si="191"/>
        <v>21.034506155294114</v>
      </c>
      <c r="X201" s="22">
        <f t="shared" si="192"/>
        <v>0</v>
      </c>
      <c r="Y201" s="22">
        <f t="shared" si="193"/>
        <v>0</v>
      </c>
      <c r="Z201" s="22">
        <f t="shared" si="194"/>
        <v>0</v>
      </c>
      <c r="AA201" s="22">
        <f t="shared" si="195"/>
        <v>0</v>
      </c>
      <c r="AB201" s="22">
        <f t="shared" si="196"/>
        <v>0</v>
      </c>
      <c r="AC201" s="22">
        <f t="shared" si="197"/>
        <v>0</v>
      </c>
      <c r="AD201" s="22">
        <f t="shared" si="198"/>
        <v>0</v>
      </c>
      <c r="AE201" s="22">
        <f t="shared" si="199"/>
        <v>0</v>
      </c>
      <c r="AF201" s="22">
        <f t="shared" si="200"/>
        <v>0</v>
      </c>
      <c r="AH201" s="79">
        <f t="shared" si="201"/>
        <v>0.21599999999999997</v>
      </c>
      <c r="AI201" s="78">
        <f t="shared" si="202"/>
        <v>21.034506155294114</v>
      </c>
    </row>
    <row r="202" spans="1:35" ht="22" hidden="1" customHeight="1" outlineLevel="1" x14ac:dyDescent="0.25">
      <c r="B202" s="186" t="s">
        <v>1445</v>
      </c>
      <c r="C202" s="187" t="s">
        <v>1446</v>
      </c>
      <c r="D202" s="188" t="s">
        <v>182</v>
      </c>
      <c r="E202" s="189" t="s">
        <v>183</v>
      </c>
      <c r="F202" s="13" t="s">
        <v>67</v>
      </c>
      <c r="G202" s="14">
        <v>250</v>
      </c>
      <c r="H202" s="15">
        <v>29.491293176470592</v>
      </c>
      <c r="I202" s="16">
        <f t="shared" si="188"/>
        <v>7372.8232941176475</v>
      </c>
      <c r="K202" s="17">
        <v>0</v>
      </c>
      <c r="L202" s="17">
        <f t="shared" si="189"/>
        <v>250</v>
      </c>
      <c r="M202" s="17"/>
      <c r="N202" s="17"/>
      <c r="O202" s="17"/>
      <c r="P202" s="17"/>
      <c r="Q202" s="17"/>
      <c r="R202" s="17"/>
      <c r="S202" s="17"/>
      <c r="T202" s="17"/>
      <c r="V202" s="22">
        <f t="shared" si="190"/>
        <v>0</v>
      </c>
      <c r="W202" s="22">
        <f t="shared" si="191"/>
        <v>7372.8232941176475</v>
      </c>
      <c r="X202" s="22">
        <f t="shared" si="192"/>
        <v>0</v>
      </c>
      <c r="Y202" s="22">
        <f t="shared" si="193"/>
        <v>0</v>
      </c>
      <c r="Z202" s="22">
        <f t="shared" si="194"/>
        <v>0</v>
      </c>
      <c r="AA202" s="22">
        <f t="shared" si="195"/>
        <v>0</v>
      </c>
      <c r="AB202" s="22">
        <f t="shared" si="196"/>
        <v>0</v>
      </c>
      <c r="AC202" s="22">
        <f t="shared" si="197"/>
        <v>0</v>
      </c>
      <c r="AD202" s="22">
        <f t="shared" si="198"/>
        <v>0</v>
      </c>
      <c r="AE202" s="22">
        <f t="shared" si="199"/>
        <v>0</v>
      </c>
      <c r="AF202" s="22">
        <f t="shared" si="200"/>
        <v>0</v>
      </c>
      <c r="AH202" s="79">
        <f t="shared" si="201"/>
        <v>250</v>
      </c>
      <c r="AI202" s="78">
        <f t="shared" si="202"/>
        <v>7372.8232941176475</v>
      </c>
    </row>
    <row r="203" spans="1:35" ht="22" hidden="1" customHeight="1" outlineLevel="1" x14ac:dyDescent="0.25">
      <c r="B203" s="186" t="s">
        <v>1445</v>
      </c>
      <c r="C203" s="187" t="s">
        <v>1446</v>
      </c>
      <c r="D203" s="188" t="s">
        <v>184</v>
      </c>
      <c r="E203" s="189" t="s">
        <v>185</v>
      </c>
      <c r="F203" s="13" t="s">
        <v>143</v>
      </c>
      <c r="G203" s="14">
        <v>29.6</v>
      </c>
      <c r="H203" s="15">
        <v>564.81544305882346</v>
      </c>
      <c r="I203" s="16">
        <f t="shared" si="188"/>
        <v>16718.537114541174</v>
      </c>
      <c r="K203" s="17">
        <v>26.64</v>
      </c>
      <c r="L203" s="17">
        <f t="shared" si="189"/>
        <v>2.9600000000000009</v>
      </c>
      <c r="M203" s="17"/>
      <c r="N203" s="17"/>
      <c r="O203" s="17"/>
      <c r="P203" s="17"/>
      <c r="Q203" s="17"/>
      <c r="R203" s="17"/>
      <c r="S203" s="17"/>
      <c r="T203" s="17"/>
      <c r="V203" s="22">
        <f t="shared" si="190"/>
        <v>15046.683403087058</v>
      </c>
      <c r="W203" s="22">
        <f t="shared" si="191"/>
        <v>1671.853711454118</v>
      </c>
      <c r="X203" s="22">
        <f t="shared" si="192"/>
        <v>0</v>
      </c>
      <c r="Y203" s="22">
        <f t="shared" si="193"/>
        <v>0</v>
      </c>
      <c r="Z203" s="22">
        <f t="shared" si="194"/>
        <v>0</v>
      </c>
      <c r="AA203" s="22">
        <f t="shared" si="195"/>
        <v>0</v>
      </c>
      <c r="AB203" s="22">
        <f t="shared" si="196"/>
        <v>0</v>
      </c>
      <c r="AC203" s="22">
        <f t="shared" si="197"/>
        <v>0</v>
      </c>
      <c r="AD203" s="22">
        <f t="shared" si="198"/>
        <v>0</v>
      </c>
      <c r="AE203" s="22">
        <f t="shared" si="199"/>
        <v>0</v>
      </c>
      <c r="AF203" s="22">
        <f t="shared" si="200"/>
        <v>0</v>
      </c>
      <c r="AH203" s="79">
        <f t="shared" si="201"/>
        <v>2.9600000000000009</v>
      </c>
      <c r="AI203" s="78">
        <f t="shared" si="202"/>
        <v>1671.853711454118</v>
      </c>
    </row>
    <row r="204" spans="1:35" ht="22" hidden="1" customHeight="1" outlineLevel="1" x14ac:dyDescent="0.25">
      <c r="B204" s="186" t="s">
        <v>1445</v>
      </c>
      <c r="C204" s="187" t="s">
        <v>1446</v>
      </c>
      <c r="D204" s="188" t="s">
        <v>186</v>
      </c>
      <c r="E204" s="189" t="s">
        <v>1156</v>
      </c>
      <c r="F204" s="13" t="s">
        <v>143</v>
      </c>
      <c r="G204" s="14">
        <v>19.5</v>
      </c>
      <c r="H204" s="15">
        <v>779.05578352941177</v>
      </c>
      <c r="I204" s="16">
        <f t="shared" si="188"/>
        <v>15191.58777882353</v>
      </c>
      <c r="K204" s="17">
        <v>0</v>
      </c>
      <c r="L204" s="17">
        <f t="shared" si="189"/>
        <v>19.5</v>
      </c>
      <c r="M204" s="17"/>
      <c r="N204" s="17"/>
      <c r="O204" s="17"/>
      <c r="P204" s="17"/>
      <c r="Q204" s="17"/>
      <c r="R204" s="17"/>
      <c r="S204" s="17"/>
      <c r="T204" s="17"/>
      <c r="V204" s="22">
        <f t="shared" si="190"/>
        <v>0</v>
      </c>
      <c r="W204" s="22">
        <f t="shared" si="191"/>
        <v>15191.58777882353</v>
      </c>
      <c r="X204" s="22">
        <f t="shared" si="192"/>
        <v>0</v>
      </c>
      <c r="Y204" s="22">
        <f t="shared" si="193"/>
        <v>0</v>
      </c>
      <c r="Z204" s="22">
        <f t="shared" si="194"/>
        <v>0</v>
      </c>
      <c r="AA204" s="22">
        <f t="shared" si="195"/>
        <v>0</v>
      </c>
      <c r="AB204" s="22">
        <f t="shared" si="196"/>
        <v>0</v>
      </c>
      <c r="AC204" s="22">
        <f t="shared" si="197"/>
        <v>0</v>
      </c>
      <c r="AD204" s="22">
        <f t="shared" si="198"/>
        <v>0</v>
      </c>
      <c r="AE204" s="22">
        <f t="shared" si="199"/>
        <v>0</v>
      </c>
      <c r="AF204" s="22">
        <f t="shared" si="200"/>
        <v>0</v>
      </c>
      <c r="AH204" s="79">
        <f t="shared" si="201"/>
        <v>19.5</v>
      </c>
      <c r="AI204" s="78">
        <f t="shared" si="202"/>
        <v>15191.58777882353</v>
      </c>
    </row>
    <row r="205" spans="1:35" ht="22" hidden="1" customHeight="1" outlineLevel="1" x14ac:dyDescent="0.25">
      <c r="B205" s="186" t="s">
        <v>1445</v>
      </c>
      <c r="C205" s="187" t="s">
        <v>1446</v>
      </c>
      <c r="D205" s="188" t="s">
        <v>226</v>
      </c>
      <c r="E205" s="189" t="s">
        <v>227</v>
      </c>
      <c r="F205" s="13" t="s">
        <v>67</v>
      </c>
      <c r="G205" s="14">
        <v>2233.9</v>
      </c>
      <c r="H205" s="15">
        <v>34.841778159546138</v>
      </c>
      <c r="I205" s="16">
        <f t="shared" si="188"/>
        <v>77833.048230610118</v>
      </c>
      <c r="K205" s="17">
        <v>0</v>
      </c>
      <c r="L205" s="17">
        <f t="shared" si="189"/>
        <v>2233.9</v>
      </c>
      <c r="M205" s="17"/>
      <c r="N205" s="17"/>
      <c r="O205" s="17"/>
      <c r="P205" s="17"/>
      <c r="Q205" s="17"/>
      <c r="R205" s="17"/>
      <c r="S205" s="17"/>
      <c r="T205" s="17"/>
      <c r="V205" s="22">
        <f t="shared" si="190"/>
        <v>0</v>
      </c>
      <c r="W205" s="22">
        <f t="shared" si="191"/>
        <v>77833.048230610118</v>
      </c>
      <c r="X205" s="22">
        <f t="shared" si="192"/>
        <v>0</v>
      </c>
      <c r="Y205" s="22">
        <f t="shared" si="193"/>
        <v>0</v>
      </c>
      <c r="Z205" s="22">
        <f t="shared" si="194"/>
        <v>0</v>
      </c>
      <c r="AA205" s="22">
        <f t="shared" si="195"/>
        <v>0</v>
      </c>
      <c r="AB205" s="22">
        <f t="shared" si="196"/>
        <v>0</v>
      </c>
      <c r="AC205" s="22">
        <f t="shared" si="197"/>
        <v>0</v>
      </c>
      <c r="AD205" s="22">
        <f t="shared" si="198"/>
        <v>0</v>
      </c>
      <c r="AE205" s="22">
        <f t="shared" si="199"/>
        <v>0</v>
      </c>
      <c r="AF205" s="22">
        <f t="shared" si="200"/>
        <v>0</v>
      </c>
      <c r="AH205" s="79">
        <f t="shared" si="201"/>
        <v>2233.9</v>
      </c>
      <c r="AI205" s="78">
        <f t="shared" si="202"/>
        <v>77833.048230610118</v>
      </c>
    </row>
    <row r="206" spans="1:35" ht="22" hidden="1" customHeight="1" outlineLevel="1" x14ac:dyDescent="0.25">
      <c r="B206" s="186" t="s">
        <v>1445</v>
      </c>
      <c r="C206" s="187" t="s">
        <v>1446</v>
      </c>
      <c r="D206" s="188" t="s">
        <v>228</v>
      </c>
      <c r="E206" s="189" t="s">
        <v>229</v>
      </c>
      <c r="F206" s="13" t="s">
        <v>67</v>
      </c>
      <c r="G206" s="14">
        <v>2233.9</v>
      </c>
      <c r="H206" s="15">
        <v>24.436627228422918</v>
      </c>
      <c r="I206" s="16">
        <f t="shared" si="188"/>
        <v>54588.981565573959</v>
      </c>
      <c r="K206" s="17">
        <v>0</v>
      </c>
      <c r="L206" s="17">
        <f t="shared" si="189"/>
        <v>2233.9</v>
      </c>
      <c r="M206" s="17"/>
      <c r="N206" s="17"/>
      <c r="O206" s="17"/>
      <c r="P206" s="17"/>
      <c r="Q206" s="17"/>
      <c r="R206" s="17"/>
      <c r="S206" s="17"/>
      <c r="T206" s="17"/>
      <c r="V206" s="22">
        <f t="shared" si="190"/>
        <v>0</v>
      </c>
      <c r="W206" s="22">
        <f t="shared" si="191"/>
        <v>54588.981565573959</v>
      </c>
      <c r="X206" s="22">
        <f t="shared" si="192"/>
        <v>0</v>
      </c>
      <c r="Y206" s="22">
        <f t="shared" si="193"/>
        <v>0</v>
      </c>
      <c r="Z206" s="22">
        <f t="shared" si="194"/>
        <v>0</v>
      </c>
      <c r="AA206" s="22">
        <f t="shared" si="195"/>
        <v>0</v>
      </c>
      <c r="AB206" s="22">
        <f t="shared" si="196"/>
        <v>0</v>
      </c>
      <c r="AC206" s="22">
        <f t="shared" si="197"/>
        <v>0</v>
      </c>
      <c r="AD206" s="22">
        <f t="shared" si="198"/>
        <v>0</v>
      </c>
      <c r="AE206" s="22">
        <f t="shared" si="199"/>
        <v>0</v>
      </c>
      <c r="AF206" s="22">
        <f t="shared" si="200"/>
        <v>0</v>
      </c>
      <c r="AH206" s="79">
        <f t="shared" si="201"/>
        <v>2233.9</v>
      </c>
      <c r="AI206" s="78">
        <f t="shared" si="202"/>
        <v>54588.981565573959</v>
      </c>
    </row>
    <row r="207" spans="1:35" ht="22" hidden="1" customHeight="1" outlineLevel="1" x14ac:dyDescent="0.25">
      <c r="B207" s="186" t="s">
        <v>1445</v>
      </c>
      <c r="C207" s="187" t="s">
        <v>1446</v>
      </c>
      <c r="D207" s="188" t="s">
        <v>342</v>
      </c>
      <c r="E207" s="189" t="s">
        <v>343</v>
      </c>
      <c r="F207" s="13" t="s">
        <v>35</v>
      </c>
      <c r="G207" s="14">
        <v>76</v>
      </c>
      <c r="H207" s="15">
        <v>254.25</v>
      </c>
      <c r="I207" s="16">
        <f t="shared" si="188"/>
        <v>19323</v>
      </c>
      <c r="K207" s="17">
        <v>75.828000000000003</v>
      </c>
      <c r="L207" s="17">
        <f t="shared" si="189"/>
        <v>0.17199999999999704</v>
      </c>
      <c r="M207" s="17"/>
      <c r="N207" s="17"/>
      <c r="O207" s="17"/>
      <c r="P207" s="17"/>
      <c r="Q207" s="17"/>
      <c r="R207" s="17"/>
      <c r="S207" s="17"/>
      <c r="T207" s="17"/>
      <c r="V207" s="22">
        <f t="shared" si="190"/>
        <v>19279.269</v>
      </c>
      <c r="W207" s="22">
        <f t="shared" si="191"/>
        <v>43.730999999999248</v>
      </c>
      <c r="X207" s="22">
        <f t="shared" si="192"/>
        <v>0</v>
      </c>
      <c r="Y207" s="22">
        <f t="shared" si="193"/>
        <v>0</v>
      </c>
      <c r="Z207" s="22">
        <f t="shared" si="194"/>
        <v>0</v>
      </c>
      <c r="AA207" s="22">
        <f t="shared" si="195"/>
        <v>0</v>
      </c>
      <c r="AB207" s="22">
        <f t="shared" si="196"/>
        <v>0</v>
      </c>
      <c r="AC207" s="22">
        <f t="shared" si="197"/>
        <v>0</v>
      </c>
      <c r="AD207" s="22">
        <f t="shared" si="198"/>
        <v>0</v>
      </c>
      <c r="AE207" s="22">
        <f t="shared" si="199"/>
        <v>0</v>
      </c>
      <c r="AF207" s="22">
        <f t="shared" si="200"/>
        <v>0</v>
      </c>
      <c r="AH207" s="79">
        <f t="shared" si="201"/>
        <v>0.17199999999999704</v>
      </c>
      <c r="AI207" s="78">
        <f t="shared" si="202"/>
        <v>43.730999999999248</v>
      </c>
    </row>
    <row r="208" spans="1:35" ht="23.5" customHeight="1" collapsed="1" x14ac:dyDescent="0.25">
      <c r="A208" s="11"/>
      <c r="B208" s="183" t="s">
        <v>1451</v>
      </c>
      <c r="C208" s="184" t="s">
        <v>1452</v>
      </c>
      <c r="D208" s="185"/>
      <c r="E208" s="80"/>
      <c r="F208" s="60"/>
      <c r="G208" s="60"/>
      <c r="H208" s="59"/>
      <c r="I208" s="81">
        <f>SUM(I209:I237)</f>
        <v>5939579.4251705296</v>
      </c>
      <c r="J208" s="12"/>
      <c r="K208" s="83"/>
      <c r="L208" s="84"/>
      <c r="M208" s="84"/>
      <c r="N208" s="84"/>
      <c r="O208" s="84"/>
      <c r="P208" s="84"/>
      <c r="Q208" s="84"/>
      <c r="R208" s="84"/>
      <c r="S208" s="84"/>
      <c r="T208" s="85"/>
      <c r="U208" s="12"/>
      <c r="V208" s="86">
        <f t="shared" ref="V208:AE208" si="203">SUM(V209:V237)</f>
        <v>4853808.4712111596</v>
      </c>
      <c r="W208" s="86">
        <f t="shared" si="203"/>
        <v>1085770.9539593689</v>
      </c>
      <c r="X208" s="86">
        <f t="shared" si="203"/>
        <v>387702.50863041391</v>
      </c>
      <c r="Y208" s="86">
        <f t="shared" si="203"/>
        <v>131277.49019598719</v>
      </c>
      <c r="Z208" s="86">
        <f t="shared" si="203"/>
        <v>137786.13030518376</v>
      </c>
      <c r="AA208" s="86">
        <f t="shared" si="203"/>
        <v>0</v>
      </c>
      <c r="AB208" s="86">
        <f t="shared" si="203"/>
        <v>0</v>
      </c>
      <c r="AC208" s="86">
        <f t="shared" si="203"/>
        <v>0</v>
      </c>
      <c r="AD208" s="86">
        <f t="shared" si="203"/>
        <v>0</v>
      </c>
      <c r="AE208" s="86">
        <f t="shared" si="203"/>
        <v>0</v>
      </c>
      <c r="AF208" s="86">
        <f>SUM(AF209:AF237)</f>
        <v>656766.12913158478</v>
      </c>
      <c r="AG208" s="12"/>
      <c r="AH208" s="83"/>
      <c r="AI208" s="85"/>
    </row>
    <row r="209" spans="2:35" ht="22" hidden="1" customHeight="1" outlineLevel="1" x14ac:dyDescent="0.25">
      <c r="B209" s="186" t="s">
        <v>1451</v>
      </c>
      <c r="C209" s="187" t="s">
        <v>1452</v>
      </c>
      <c r="D209" s="188" t="s">
        <v>23</v>
      </c>
      <c r="E209" s="189" t="s">
        <v>24</v>
      </c>
      <c r="F209" s="13" t="s">
        <v>46</v>
      </c>
      <c r="G209" s="14">
        <v>25</v>
      </c>
      <c r="H209" s="15">
        <v>584.29183764705874</v>
      </c>
      <c r="I209" s="16">
        <f t="shared" ref="I209:I237" si="204">H209*G209</f>
        <v>14607.295941176468</v>
      </c>
      <c r="K209" s="17">
        <v>1.976</v>
      </c>
      <c r="L209" s="17">
        <f>G209-K209</f>
        <v>23.024000000000001</v>
      </c>
      <c r="M209" s="17">
        <f>SUMIF('MC_SS 74'!$A:$A,'CRONO SERV'!$D209,'MC_SS 74'!M:M)</f>
        <v>0</v>
      </c>
      <c r="N209" s="17">
        <f>SUMIF('MC_SS 74'!$A:$A,'CRONO SERV'!$D209,'MC_SS 74'!N:N)</f>
        <v>0</v>
      </c>
      <c r="O209" s="17">
        <f>SUMIF('MC_SS 74'!$A:$A,'CRONO SERV'!$D209,'MC_SS 74'!O:O)</f>
        <v>0</v>
      </c>
      <c r="P209" s="17">
        <f>SUMIF('MC_SS 74'!$A:$A,'CRONO SERV'!$D209,'MC_SS 74'!P:P)</f>
        <v>0</v>
      </c>
      <c r="Q209" s="17"/>
      <c r="R209" s="17"/>
      <c r="S209" s="17"/>
      <c r="T209" s="17"/>
      <c r="V209" s="22">
        <f t="shared" ref="V209:V237" si="205">$H209*K209</f>
        <v>1154.560671190588</v>
      </c>
      <c r="W209" s="22">
        <f t="shared" ref="W209:W237" si="206">$H209*L209</f>
        <v>13452.73526998588</v>
      </c>
      <c r="X209" s="22">
        <f t="shared" ref="X209:X237" si="207">$H209*M209</f>
        <v>0</v>
      </c>
      <c r="Y209" s="22">
        <f t="shared" ref="Y209:Y237" si="208">$H209*N209</f>
        <v>0</v>
      </c>
      <c r="Z209" s="22">
        <f t="shared" ref="Z209:Z237" si="209">$H209*O209</f>
        <v>0</v>
      </c>
      <c r="AA209" s="22">
        <f t="shared" ref="AA209:AA237" si="210">$H209*P209</f>
        <v>0</v>
      </c>
      <c r="AB209" s="22">
        <f t="shared" ref="AB209:AB237" si="211">$H209*Q209</f>
        <v>0</v>
      </c>
      <c r="AC209" s="22">
        <f t="shared" ref="AC209:AC237" si="212">$H209*R209</f>
        <v>0</v>
      </c>
      <c r="AD209" s="22">
        <f t="shared" ref="AD209:AD237" si="213">$H209*S209</f>
        <v>0</v>
      </c>
      <c r="AE209" s="22">
        <f t="shared" ref="AE209:AE237" si="214">$H209*T209</f>
        <v>0</v>
      </c>
      <c r="AF209" s="22">
        <f t="shared" ref="AF209:AF237" si="215">SUM(X209:AE209)</f>
        <v>0</v>
      </c>
      <c r="AH209" s="79">
        <f t="shared" ref="AH209:AH237" si="216">L209-SUM(M209:T209)</f>
        <v>23.024000000000001</v>
      </c>
      <c r="AI209" s="78">
        <f t="shared" ref="AI209:AI237" si="217">W209-SUM(X209:AE209)</f>
        <v>13452.73526998588</v>
      </c>
    </row>
    <row r="210" spans="2:35" ht="22" hidden="1" customHeight="1" outlineLevel="1" x14ac:dyDescent="0.25">
      <c r="B210" s="186" t="s">
        <v>1451</v>
      </c>
      <c r="C210" s="187" t="s">
        <v>1452</v>
      </c>
      <c r="D210" s="188" t="s">
        <v>33</v>
      </c>
      <c r="E210" s="189" t="s">
        <v>34</v>
      </c>
      <c r="F210" s="13" t="s">
        <v>35</v>
      </c>
      <c r="G210" s="14">
        <v>168</v>
      </c>
      <c r="H210" s="15">
        <v>231.15274954010695</v>
      </c>
      <c r="I210" s="16">
        <f t="shared" si="204"/>
        <v>38833.661922737971</v>
      </c>
      <c r="K210" s="17">
        <v>187.8</v>
      </c>
      <c r="L210" s="17">
        <f t="shared" ref="L210:L237" si="218">G210-K210</f>
        <v>-19.800000000000011</v>
      </c>
      <c r="M210" s="17">
        <f>SUMIF('MC_SS 74'!$A:$A,'CRONO SERV'!$D210,'MC_SS 74'!M:M)</f>
        <v>0</v>
      </c>
      <c r="N210" s="17">
        <f>SUMIF('MC_SS 74'!$A:$A,'CRONO SERV'!$D210,'MC_SS 74'!N:N)</f>
        <v>0</v>
      </c>
      <c r="O210" s="17">
        <f>SUMIF('MC_SS 74'!$A:$A,'CRONO SERV'!$D210,'MC_SS 74'!O:O)</f>
        <v>0</v>
      </c>
      <c r="P210" s="17">
        <f>SUMIF('MC_SS 74'!$A:$A,'CRONO SERV'!$D210,'MC_SS 74'!P:P)</f>
        <v>0</v>
      </c>
      <c r="Q210" s="17"/>
      <c r="R210" s="17"/>
      <c r="S210" s="17"/>
      <c r="T210" s="17"/>
      <c r="V210" s="22">
        <f t="shared" si="205"/>
        <v>43410.486363632088</v>
      </c>
      <c r="W210" s="22">
        <f t="shared" si="206"/>
        <v>-4576.82444089412</v>
      </c>
      <c r="X210" s="22">
        <f t="shared" si="207"/>
        <v>0</v>
      </c>
      <c r="Y210" s="22">
        <f t="shared" si="208"/>
        <v>0</v>
      </c>
      <c r="Z210" s="22">
        <f t="shared" si="209"/>
        <v>0</v>
      </c>
      <c r="AA210" s="22">
        <f t="shared" si="210"/>
        <v>0</v>
      </c>
      <c r="AB210" s="22">
        <f t="shared" si="211"/>
        <v>0</v>
      </c>
      <c r="AC210" s="22">
        <f t="shared" si="212"/>
        <v>0</v>
      </c>
      <c r="AD210" s="22">
        <f t="shared" si="213"/>
        <v>0</v>
      </c>
      <c r="AE210" s="22">
        <f t="shared" si="214"/>
        <v>0</v>
      </c>
      <c r="AF210" s="22">
        <f t="shared" si="215"/>
        <v>0</v>
      </c>
      <c r="AH210" s="79">
        <f t="shared" si="216"/>
        <v>-19.800000000000011</v>
      </c>
      <c r="AI210" s="78">
        <f t="shared" si="217"/>
        <v>-4576.82444089412</v>
      </c>
    </row>
    <row r="211" spans="2:35" ht="22" hidden="1" customHeight="1" outlineLevel="1" x14ac:dyDescent="0.25">
      <c r="B211" s="186" t="s">
        <v>1451</v>
      </c>
      <c r="C211" s="187" t="s">
        <v>1452</v>
      </c>
      <c r="D211" s="188" t="s">
        <v>41</v>
      </c>
      <c r="E211" s="189" t="s">
        <v>42</v>
      </c>
      <c r="F211" s="13" t="s">
        <v>46</v>
      </c>
      <c r="G211" s="14">
        <v>240</v>
      </c>
      <c r="H211" s="15">
        <v>199.78885568611761</v>
      </c>
      <c r="I211" s="16">
        <f t="shared" si="204"/>
        <v>47949.325364668228</v>
      </c>
      <c r="K211" s="17">
        <v>221.999</v>
      </c>
      <c r="L211" s="17">
        <f t="shared" si="218"/>
        <v>18.001000000000005</v>
      </c>
      <c r="M211" s="17">
        <f>SUMIF('MC_SS 74'!$A:$A,'CRONO SERV'!$D211,'MC_SS 74'!M:M)</f>
        <v>0</v>
      </c>
      <c r="N211" s="17">
        <f>SUMIF('MC_SS 74'!$A:$A,'CRONO SERV'!$D211,'MC_SS 74'!N:N)</f>
        <v>0</v>
      </c>
      <c r="O211" s="17">
        <f>SUMIF('MC_SS 74'!$A:$A,'CRONO SERV'!$D211,'MC_SS 74'!O:O)</f>
        <v>0</v>
      </c>
      <c r="P211" s="17">
        <f>SUMIF('MC_SS 74'!$A:$A,'CRONO SERV'!$D211,'MC_SS 74'!P:P)</f>
        <v>0</v>
      </c>
      <c r="Q211" s="17"/>
      <c r="R211" s="17"/>
      <c r="S211" s="17"/>
      <c r="T211" s="17"/>
      <c r="V211" s="22">
        <f t="shared" si="205"/>
        <v>44352.926173462423</v>
      </c>
      <c r="W211" s="22">
        <f t="shared" si="206"/>
        <v>3596.3991912058041</v>
      </c>
      <c r="X211" s="22">
        <f t="shared" si="207"/>
        <v>0</v>
      </c>
      <c r="Y211" s="22">
        <f t="shared" si="208"/>
        <v>0</v>
      </c>
      <c r="Z211" s="22">
        <f t="shared" si="209"/>
        <v>0</v>
      </c>
      <c r="AA211" s="22">
        <f t="shared" si="210"/>
        <v>0</v>
      </c>
      <c r="AB211" s="22">
        <f t="shared" si="211"/>
        <v>0</v>
      </c>
      <c r="AC211" s="22">
        <f t="shared" si="212"/>
        <v>0</v>
      </c>
      <c r="AD211" s="22">
        <f t="shared" si="213"/>
        <v>0</v>
      </c>
      <c r="AE211" s="22">
        <f t="shared" si="214"/>
        <v>0</v>
      </c>
      <c r="AF211" s="22">
        <f t="shared" si="215"/>
        <v>0</v>
      </c>
      <c r="AH211" s="79">
        <f t="shared" si="216"/>
        <v>18.001000000000005</v>
      </c>
      <c r="AI211" s="78">
        <f t="shared" si="217"/>
        <v>3596.3991912058041</v>
      </c>
    </row>
    <row r="212" spans="2:35" ht="22" hidden="1" customHeight="1" outlineLevel="1" x14ac:dyDescent="0.25">
      <c r="B212" s="186" t="s">
        <v>1451</v>
      </c>
      <c r="C212" s="187" t="s">
        <v>1452</v>
      </c>
      <c r="D212" s="188" t="s">
        <v>44</v>
      </c>
      <c r="E212" s="189" t="s">
        <v>45</v>
      </c>
      <c r="F212" s="13" t="s">
        <v>46</v>
      </c>
      <c r="G212" s="14">
        <v>250</v>
      </c>
      <c r="H212" s="15">
        <v>44.117647058823529</v>
      </c>
      <c r="I212" s="16">
        <f t="shared" si="204"/>
        <v>11029.411764705883</v>
      </c>
      <c r="K212" s="17">
        <v>215.49</v>
      </c>
      <c r="L212" s="17">
        <f t="shared" si="218"/>
        <v>34.509999999999991</v>
      </c>
      <c r="M212" s="17">
        <f>SUMIF('MC_SS 74'!$A:$A,'CRONO SERV'!$D212,'MC_SS 74'!M:M)</f>
        <v>0</v>
      </c>
      <c r="N212" s="17">
        <f>SUMIF('MC_SS 74'!$A:$A,'CRONO SERV'!$D212,'MC_SS 74'!N:N)</f>
        <v>0</v>
      </c>
      <c r="O212" s="17">
        <f>SUMIF('MC_SS 74'!$A:$A,'CRONO SERV'!$D212,'MC_SS 74'!O:O)</f>
        <v>0</v>
      </c>
      <c r="P212" s="17">
        <f>SUMIF('MC_SS 74'!$A:$A,'CRONO SERV'!$D212,'MC_SS 74'!P:P)</f>
        <v>0</v>
      </c>
      <c r="Q212" s="17"/>
      <c r="R212" s="17"/>
      <c r="S212" s="17"/>
      <c r="T212" s="17"/>
      <c r="V212" s="22">
        <f t="shared" si="205"/>
        <v>9506.9117647058829</v>
      </c>
      <c r="W212" s="22">
        <f t="shared" si="206"/>
        <v>1522.4999999999995</v>
      </c>
      <c r="X212" s="22">
        <f t="shared" si="207"/>
        <v>0</v>
      </c>
      <c r="Y212" s="22">
        <f t="shared" si="208"/>
        <v>0</v>
      </c>
      <c r="Z212" s="22">
        <f t="shared" si="209"/>
        <v>0</v>
      </c>
      <c r="AA212" s="22">
        <f t="shared" si="210"/>
        <v>0</v>
      </c>
      <c r="AB212" s="22">
        <f t="shared" si="211"/>
        <v>0</v>
      </c>
      <c r="AC212" s="22">
        <f t="shared" si="212"/>
        <v>0</v>
      </c>
      <c r="AD212" s="22">
        <f t="shared" si="213"/>
        <v>0</v>
      </c>
      <c r="AE212" s="22">
        <f t="shared" si="214"/>
        <v>0</v>
      </c>
      <c r="AF212" s="22">
        <f t="shared" si="215"/>
        <v>0</v>
      </c>
      <c r="AH212" s="79">
        <f t="shared" si="216"/>
        <v>34.509999999999991</v>
      </c>
      <c r="AI212" s="78">
        <f t="shared" si="217"/>
        <v>1522.4999999999995</v>
      </c>
    </row>
    <row r="213" spans="2:35" ht="22" hidden="1" customHeight="1" outlineLevel="1" x14ac:dyDescent="0.25">
      <c r="B213" s="186" t="s">
        <v>1451</v>
      </c>
      <c r="C213" s="187" t="s">
        <v>1452</v>
      </c>
      <c r="D213" s="188" t="s">
        <v>47</v>
      </c>
      <c r="E213" s="189" t="s">
        <v>48</v>
      </c>
      <c r="F213" s="13" t="s">
        <v>46</v>
      </c>
      <c r="G213" s="14">
        <v>4600</v>
      </c>
      <c r="H213" s="15">
        <v>44.117647058823529</v>
      </c>
      <c r="I213" s="16">
        <f t="shared" si="204"/>
        <v>202941.17647058822</v>
      </c>
      <c r="K213" s="17">
        <v>4693.9640000000009</v>
      </c>
      <c r="L213" s="17">
        <f t="shared" si="218"/>
        <v>-93.964000000000851</v>
      </c>
      <c r="M213" s="17">
        <f>SUMIF('MC_SS 74'!$A:$A,'CRONO SERV'!$D213,'MC_SS 74'!M:M)</f>
        <v>0</v>
      </c>
      <c r="N213" s="17">
        <f>SUMIF('MC_SS 74'!$A:$A,'CRONO SERV'!$D213,'MC_SS 74'!N:N)</f>
        <v>0</v>
      </c>
      <c r="O213" s="17">
        <f>SUMIF('MC_SS 74'!$A:$A,'CRONO SERV'!$D213,'MC_SS 74'!O:O)</f>
        <v>0</v>
      </c>
      <c r="P213" s="17">
        <f>SUMIF('MC_SS 74'!$A:$A,'CRONO SERV'!$D213,'MC_SS 74'!P:P)</f>
        <v>0</v>
      </c>
      <c r="Q213" s="17"/>
      <c r="R213" s="17"/>
      <c r="S213" s="17"/>
      <c r="T213" s="17"/>
      <c r="V213" s="22">
        <f t="shared" si="205"/>
        <v>207086.64705882355</v>
      </c>
      <c r="W213" s="22">
        <f t="shared" si="206"/>
        <v>-4145.4705882353319</v>
      </c>
      <c r="X213" s="22">
        <f t="shared" si="207"/>
        <v>0</v>
      </c>
      <c r="Y213" s="22">
        <f t="shared" si="208"/>
        <v>0</v>
      </c>
      <c r="Z213" s="22">
        <f t="shared" si="209"/>
        <v>0</v>
      </c>
      <c r="AA213" s="22">
        <f t="shared" si="210"/>
        <v>0</v>
      </c>
      <c r="AB213" s="22">
        <f t="shared" si="211"/>
        <v>0</v>
      </c>
      <c r="AC213" s="22">
        <f t="shared" si="212"/>
        <v>0</v>
      </c>
      <c r="AD213" s="22">
        <f t="shared" si="213"/>
        <v>0</v>
      </c>
      <c r="AE213" s="22">
        <f t="shared" si="214"/>
        <v>0</v>
      </c>
      <c r="AF213" s="22">
        <f t="shared" si="215"/>
        <v>0</v>
      </c>
      <c r="AH213" s="79">
        <f t="shared" si="216"/>
        <v>-93.964000000000851</v>
      </c>
      <c r="AI213" s="78">
        <f t="shared" si="217"/>
        <v>-4145.4705882353319</v>
      </c>
    </row>
    <row r="214" spans="2:35" ht="22" hidden="1" customHeight="1" outlineLevel="1" x14ac:dyDescent="0.25">
      <c r="B214" s="186" t="s">
        <v>1451</v>
      </c>
      <c r="C214" s="187" t="s">
        <v>1452</v>
      </c>
      <c r="D214" s="188" t="s">
        <v>49</v>
      </c>
      <c r="E214" s="189" t="s">
        <v>50</v>
      </c>
      <c r="F214" s="13" t="s">
        <v>143</v>
      </c>
      <c r="G214" s="14">
        <v>25</v>
      </c>
      <c r="H214" s="15">
        <v>221.18469882352943</v>
      </c>
      <c r="I214" s="16">
        <f t="shared" si="204"/>
        <v>5529.6174705882358</v>
      </c>
      <c r="K214" s="17">
        <v>8.8000000000000007</v>
      </c>
      <c r="L214" s="17">
        <f t="shared" si="218"/>
        <v>16.2</v>
      </c>
      <c r="M214" s="17">
        <f>SUMIF('MC_SS 74'!$A:$A,'CRONO SERV'!$D214,'MC_SS 74'!M:M)</f>
        <v>0</v>
      </c>
      <c r="N214" s="17">
        <f>SUMIF('MC_SS 74'!$A:$A,'CRONO SERV'!$D214,'MC_SS 74'!N:N)</f>
        <v>0</v>
      </c>
      <c r="O214" s="17">
        <f>SUMIF('MC_SS 74'!$A:$A,'CRONO SERV'!$D214,'MC_SS 74'!O:O)</f>
        <v>0</v>
      </c>
      <c r="P214" s="17">
        <f>SUMIF('MC_SS 74'!$A:$A,'CRONO SERV'!$D214,'MC_SS 74'!P:P)</f>
        <v>0</v>
      </c>
      <c r="Q214" s="17"/>
      <c r="R214" s="17"/>
      <c r="S214" s="17"/>
      <c r="T214" s="17"/>
      <c r="V214" s="22">
        <f t="shared" si="205"/>
        <v>1946.4253496470592</v>
      </c>
      <c r="W214" s="22">
        <f t="shared" si="206"/>
        <v>3583.1921209411767</v>
      </c>
      <c r="X214" s="22">
        <f t="shared" si="207"/>
        <v>0</v>
      </c>
      <c r="Y214" s="22">
        <f t="shared" si="208"/>
        <v>0</v>
      </c>
      <c r="Z214" s="22">
        <f t="shared" si="209"/>
        <v>0</v>
      </c>
      <c r="AA214" s="22">
        <f t="shared" si="210"/>
        <v>0</v>
      </c>
      <c r="AB214" s="22">
        <f t="shared" si="211"/>
        <v>0</v>
      </c>
      <c r="AC214" s="22">
        <f t="shared" si="212"/>
        <v>0</v>
      </c>
      <c r="AD214" s="22">
        <f t="shared" si="213"/>
        <v>0</v>
      </c>
      <c r="AE214" s="22">
        <f t="shared" si="214"/>
        <v>0</v>
      </c>
      <c r="AF214" s="22">
        <f t="shared" si="215"/>
        <v>0</v>
      </c>
      <c r="AH214" s="79">
        <f t="shared" si="216"/>
        <v>16.2</v>
      </c>
      <c r="AI214" s="78">
        <f t="shared" si="217"/>
        <v>3583.1921209411767</v>
      </c>
    </row>
    <row r="215" spans="2:35" ht="22" hidden="1" customHeight="1" outlineLevel="1" x14ac:dyDescent="0.25">
      <c r="B215" s="186" t="s">
        <v>1451</v>
      </c>
      <c r="C215" s="187" t="s">
        <v>1452</v>
      </c>
      <c r="D215" s="188" t="s">
        <v>55</v>
      </c>
      <c r="E215" s="189" t="s">
        <v>56</v>
      </c>
      <c r="F215" s="13" t="s">
        <v>46</v>
      </c>
      <c r="G215" s="14">
        <v>65</v>
      </c>
      <c r="H215" s="15">
        <v>230.47439112917644</v>
      </c>
      <c r="I215" s="16">
        <f t="shared" si="204"/>
        <v>14980.835423396469</v>
      </c>
      <c r="K215" s="17">
        <v>48.867999999999995</v>
      </c>
      <c r="L215" s="17">
        <f t="shared" si="218"/>
        <v>16.132000000000005</v>
      </c>
      <c r="M215" s="17">
        <f>SUMIF('MC_SS 74'!$A:$A,'CRONO SERV'!$D215,'MC_SS 74'!M:M)</f>
        <v>0</v>
      </c>
      <c r="N215" s="17">
        <f>SUMIF('MC_SS 74'!$A:$A,'CRONO SERV'!$D215,'MC_SS 74'!N:N)</f>
        <v>0</v>
      </c>
      <c r="O215" s="17">
        <f>SUMIF('MC_SS 74'!$A:$A,'CRONO SERV'!$D215,'MC_SS 74'!O:O)</f>
        <v>0</v>
      </c>
      <c r="P215" s="17">
        <f>SUMIF('MC_SS 74'!$A:$A,'CRONO SERV'!$D215,'MC_SS 74'!P:P)</f>
        <v>0</v>
      </c>
      <c r="Q215" s="17"/>
      <c r="R215" s="17"/>
      <c r="S215" s="17"/>
      <c r="T215" s="17"/>
      <c r="V215" s="22">
        <f t="shared" si="205"/>
        <v>11262.822545700594</v>
      </c>
      <c r="W215" s="22">
        <f t="shared" si="206"/>
        <v>3718.0128776958754</v>
      </c>
      <c r="X215" s="22">
        <f t="shared" si="207"/>
        <v>0</v>
      </c>
      <c r="Y215" s="22">
        <f t="shared" si="208"/>
        <v>0</v>
      </c>
      <c r="Z215" s="22">
        <f t="shared" si="209"/>
        <v>0</v>
      </c>
      <c r="AA215" s="22">
        <f t="shared" si="210"/>
        <v>0</v>
      </c>
      <c r="AB215" s="22">
        <f t="shared" si="211"/>
        <v>0</v>
      </c>
      <c r="AC215" s="22">
        <f t="shared" si="212"/>
        <v>0</v>
      </c>
      <c r="AD215" s="22">
        <f t="shared" si="213"/>
        <v>0</v>
      </c>
      <c r="AE215" s="22">
        <f t="shared" si="214"/>
        <v>0</v>
      </c>
      <c r="AF215" s="22">
        <f t="shared" si="215"/>
        <v>0</v>
      </c>
      <c r="AH215" s="79">
        <f t="shared" si="216"/>
        <v>16.132000000000005</v>
      </c>
      <c r="AI215" s="78">
        <f t="shared" si="217"/>
        <v>3718.0128776958754</v>
      </c>
    </row>
    <row r="216" spans="2:35" ht="22" hidden="1" customHeight="1" outlineLevel="1" x14ac:dyDescent="0.25">
      <c r="B216" s="186" t="s">
        <v>1451</v>
      </c>
      <c r="C216" s="187" t="s">
        <v>1452</v>
      </c>
      <c r="D216" s="188" t="s">
        <v>59</v>
      </c>
      <c r="E216" s="189" t="s">
        <v>60</v>
      </c>
      <c r="F216" s="13" t="s">
        <v>46</v>
      </c>
      <c r="G216" s="14">
        <v>4120</v>
      </c>
      <c r="H216" s="15">
        <v>67.097750764705879</v>
      </c>
      <c r="I216" s="16">
        <f t="shared" si="204"/>
        <v>276442.73315058823</v>
      </c>
      <c r="K216" s="17">
        <v>994.26800000000003</v>
      </c>
      <c r="L216" s="17">
        <f t="shared" si="218"/>
        <v>3125.732</v>
      </c>
      <c r="M216" s="17">
        <f>SUMIF('MC_SS 74'!$A:$A,'CRONO SERV'!$D216,'MC_SS 74'!M:M)</f>
        <v>441</v>
      </c>
      <c r="N216" s="17">
        <f>SUMIF('MC_SS 74'!$A:$A,'CRONO SERV'!$D216,'MC_SS 74'!N:N)</f>
        <v>631.21860000000004</v>
      </c>
      <c r="O216" s="17">
        <f>SUMIF('MC_SS 74'!$A:$A,'CRONO SERV'!$D216,'MC_SS 74'!O:O)</f>
        <v>2053.5133999999998</v>
      </c>
      <c r="P216" s="17">
        <f>SUMIF('MC_SS 74'!$A:$A,'CRONO SERV'!$D216,'MC_SS 74'!P:P)</f>
        <v>0</v>
      </c>
      <c r="Q216" s="17"/>
      <c r="R216" s="17"/>
      <c r="S216" s="17"/>
      <c r="T216" s="17"/>
      <c r="V216" s="22">
        <f t="shared" si="205"/>
        <v>66713.146457322582</v>
      </c>
      <c r="W216" s="22">
        <f t="shared" si="206"/>
        <v>209729.58669326562</v>
      </c>
      <c r="X216" s="22">
        <f t="shared" si="207"/>
        <v>29590.108087235294</v>
      </c>
      <c r="Y216" s="22">
        <f t="shared" si="208"/>
        <v>42353.348300846577</v>
      </c>
      <c r="Z216" s="22">
        <f t="shared" si="209"/>
        <v>137786.13030518376</v>
      </c>
      <c r="AA216" s="22">
        <f t="shared" si="210"/>
        <v>0</v>
      </c>
      <c r="AB216" s="22">
        <f t="shared" si="211"/>
        <v>0</v>
      </c>
      <c r="AC216" s="22">
        <f t="shared" si="212"/>
        <v>0</v>
      </c>
      <c r="AD216" s="22">
        <f t="shared" si="213"/>
        <v>0</v>
      </c>
      <c r="AE216" s="22">
        <f t="shared" si="214"/>
        <v>0</v>
      </c>
      <c r="AF216" s="22">
        <f t="shared" si="215"/>
        <v>209729.58669326565</v>
      </c>
      <c r="AH216" s="79">
        <f t="shared" si="216"/>
        <v>0</v>
      </c>
      <c r="AI216" s="78">
        <f t="shared" si="217"/>
        <v>0</v>
      </c>
    </row>
    <row r="217" spans="2:35" ht="22" hidden="1" customHeight="1" outlineLevel="1" x14ac:dyDescent="0.25">
      <c r="B217" s="186" t="s">
        <v>1451</v>
      </c>
      <c r="C217" s="187" t="s">
        <v>1452</v>
      </c>
      <c r="D217" s="188" t="s">
        <v>61</v>
      </c>
      <c r="E217" s="189" t="s">
        <v>62</v>
      </c>
      <c r="F217" s="13" t="s">
        <v>46</v>
      </c>
      <c r="G217" s="14">
        <v>6450</v>
      </c>
      <c r="H217" s="15">
        <v>90.64622934211765</v>
      </c>
      <c r="I217" s="16">
        <f t="shared" si="204"/>
        <v>584668.17925665888</v>
      </c>
      <c r="K217" s="17">
        <v>5963.3060000000005</v>
      </c>
      <c r="L217" s="17">
        <f t="shared" si="218"/>
        <v>486.69399999999951</v>
      </c>
      <c r="M217" s="17">
        <f>SUMIF('MC_SS 74'!$A:$A,'CRONO SERV'!$D217,'MC_SS 74'!M:M)</f>
        <v>0</v>
      </c>
      <c r="N217" s="17">
        <f>SUMIF('MC_SS 74'!$A:$A,'CRONO SERV'!$D217,'MC_SS 74'!N:N)</f>
        <v>0</v>
      </c>
      <c r="O217" s="17">
        <f>SUMIF('MC_SS 74'!$A:$A,'CRONO SERV'!$D217,'MC_SS 74'!O:O)</f>
        <v>0</v>
      </c>
      <c r="P217" s="17">
        <f>SUMIF('MC_SS 74'!$A:$A,'CRONO SERV'!$D217,'MC_SS 74'!P:P)</f>
        <v>0</v>
      </c>
      <c r="Q217" s="17"/>
      <c r="R217" s="17"/>
      <c r="S217" s="17"/>
      <c r="T217" s="17"/>
      <c r="V217" s="22">
        <f t="shared" si="205"/>
        <v>540551.20331322623</v>
      </c>
      <c r="W217" s="22">
        <f t="shared" si="206"/>
        <v>44116.975943432561</v>
      </c>
      <c r="X217" s="22">
        <f t="shared" si="207"/>
        <v>0</v>
      </c>
      <c r="Y217" s="22">
        <f t="shared" si="208"/>
        <v>0</v>
      </c>
      <c r="Z217" s="22">
        <f t="shared" si="209"/>
        <v>0</v>
      </c>
      <c r="AA217" s="22">
        <f t="shared" si="210"/>
        <v>0</v>
      </c>
      <c r="AB217" s="22">
        <f t="shared" si="211"/>
        <v>0</v>
      </c>
      <c r="AC217" s="22">
        <f t="shared" si="212"/>
        <v>0</v>
      </c>
      <c r="AD217" s="22">
        <f t="shared" si="213"/>
        <v>0</v>
      </c>
      <c r="AE217" s="22">
        <f t="shared" si="214"/>
        <v>0</v>
      </c>
      <c r="AF217" s="22">
        <f t="shared" si="215"/>
        <v>0</v>
      </c>
      <c r="AH217" s="79">
        <f t="shared" si="216"/>
        <v>486.69399999999951</v>
      </c>
      <c r="AI217" s="78">
        <f t="shared" si="217"/>
        <v>44116.975943432561</v>
      </c>
    </row>
    <row r="218" spans="2:35" ht="22" hidden="1" customHeight="1" outlineLevel="1" x14ac:dyDescent="0.25">
      <c r="B218" s="186" t="s">
        <v>1451</v>
      </c>
      <c r="C218" s="187" t="s">
        <v>1452</v>
      </c>
      <c r="D218" s="188" t="s">
        <v>63</v>
      </c>
      <c r="E218" s="189" t="s">
        <v>64</v>
      </c>
      <c r="F218" s="13" t="s">
        <v>46</v>
      </c>
      <c r="G218" s="14">
        <v>217</v>
      </c>
      <c r="H218" s="15">
        <v>216.54669307811767</v>
      </c>
      <c r="I218" s="16">
        <f t="shared" si="204"/>
        <v>46990.632397951536</v>
      </c>
      <c r="K218" s="17">
        <v>206.78399999999999</v>
      </c>
      <c r="L218" s="17">
        <f>G218-K218</f>
        <v>10.216000000000008</v>
      </c>
      <c r="M218" s="17">
        <f>SUMIF('MC_SS 74'!$A:$A,'CRONO SERV'!$D218,'MC_SS 74'!M:M)</f>
        <v>0</v>
      </c>
      <c r="N218" s="17">
        <f>SUMIF('MC_SS 74'!$A:$A,'CRONO SERV'!$D218,'MC_SS 74'!N:N)</f>
        <v>0</v>
      </c>
      <c r="O218" s="17">
        <f>SUMIF('MC_SS 74'!$A:$A,'CRONO SERV'!$D218,'MC_SS 74'!O:O)</f>
        <v>0</v>
      </c>
      <c r="P218" s="17">
        <f>SUMIF('MC_SS 74'!$A:$A,'CRONO SERV'!$D218,'MC_SS 74'!P:P)</f>
        <v>0</v>
      </c>
      <c r="Q218" s="17"/>
      <c r="R218" s="17"/>
      <c r="S218" s="17"/>
      <c r="T218" s="17"/>
      <c r="V218" s="22">
        <f t="shared" si="205"/>
        <v>44778.391381465481</v>
      </c>
      <c r="W218" s="22">
        <f t="shared" si="206"/>
        <v>2212.2410164860521</v>
      </c>
      <c r="X218" s="22">
        <f t="shared" si="207"/>
        <v>0</v>
      </c>
      <c r="Y218" s="22">
        <f t="shared" si="208"/>
        <v>0</v>
      </c>
      <c r="Z218" s="22">
        <f t="shared" si="209"/>
        <v>0</v>
      </c>
      <c r="AA218" s="22">
        <f t="shared" si="210"/>
        <v>0</v>
      </c>
      <c r="AB218" s="22">
        <f t="shared" si="211"/>
        <v>0</v>
      </c>
      <c r="AC218" s="22">
        <f t="shared" si="212"/>
        <v>0</v>
      </c>
      <c r="AD218" s="22">
        <f t="shared" si="213"/>
        <v>0</v>
      </c>
      <c r="AE218" s="22">
        <f t="shared" si="214"/>
        <v>0</v>
      </c>
      <c r="AF218" s="22">
        <f t="shared" si="215"/>
        <v>0</v>
      </c>
      <c r="AH218" s="79">
        <f t="shared" si="216"/>
        <v>10.216000000000008</v>
      </c>
      <c r="AI218" s="78">
        <f t="shared" si="217"/>
        <v>2212.2410164860521</v>
      </c>
    </row>
    <row r="219" spans="2:35" ht="22" hidden="1" customHeight="1" outlineLevel="1" x14ac:dyDescent="0.25">
      <c r="B219" s="186" t="s">
        <v>1451</v>
      </c>
      <c r="C219" s="187" t="s">
        <v>1452</v>
      </c>
      <c r="D219" s="188" t="s">
        <v>65</v>
      </c>
      <c r="E219" s="189" t="s">
        <v>66</v>
      </c>
      <c r="F219" s="13" t="s">
        <v>46</v>
      </c>
      <c r="G219" s="14">
        <v>150</v>
      </c>
      <c r="H219" s="15">
        <v>217.63087904352943</v>
      </c>
      <c r="I219" s="16">
        <f t="shared" si="204"/>
        <v>32644.631856529413</v>
      </c>
      <c r="K219" s="17">
        <v>155.935</v>
      </c>
      <c r="L219" s="17">
        <f t="shared" si="218"/>
        <v>-5.9350000000000023</v>
      </c>
      <c r="M219" s="17">
        <f>SUMIF('MC_SS 74'!$A:$A,'CRONO SERV'!$D219,'MC_SS 74'!M:M)</f>
        <v>0</v>
      </c>
      <c r="N219" s="17">
        <f>SUMIF('MC_SS 74'!$A:$A,'CRONO SERV'!$D219,'MC_SS 74'!N:N)</f>
        <v>0</v>
      </c>
      <c r="O219" s="17">
        <f>SUMIF('MC_SS 74'!$A:$A,'CRONO SERV'!$D219,'MC_SS 74'!O:O)</f>
        <v>0</v>
      </c>
      <c r="P219" s="17">
        <f>SUMIF('MC_SS 74'!$A:$A,'CRONO SERV'!$D219,'MC_SS 74'!P:P)</f>
        <v>0</v>
      </c>
      <c r="Q219" s="17"/>
      <c r="R219" s="17"/>
      <c r="S219" s="17"/>
      <c r="T219" s="17"/>
      <c r="V219" s="22">
        <f t="shared" si="205"/>
        <v>33936.271123652761</v>
      </c>
      <c r="W219" s="22">
        <f t="shared" si="206"/>
        <v>-1291.6392671233477</v>
      </c>
      <c r="X219" s="22">
        <f t="shared" si="207"/>
        <v>0</v>
      </c>
      <c r="Y219" s="22">
        <f t="shared" si="208"/>
        <v>0</v>
      </c>
      <c r="Z219" s="22">
        <f t="shared" si="209"/>
        <v>0</v>
      </c>
      <c r="AA219" s="22">
        <f t="shared" si="210"/>
        <v>0</v>
      </c>
      <c r="AB219" s="22">
        <f t="shared" si="211"/>
        <v>0</v>
      </c>
      <c r="AC219" s="22">
        <f t="shared" si="212"/>
        <v>0</v>
      </c>
      <c r="AD219" s="22">
        <f t="shared" si="213"/>
        <v>0</v>
      </c>
      <c r="AE219" s="22">
        <f t="shared" si="214"/>
        <v>0</v>
      </c>
      <c r="AF219" s="22">
        <f t="shared" si="215"/>
        <v>0</v>
      </c>
      <c r="AH219" s="79">
        <f t="shared" si="216"/>
        <v>-5.9350000000000023</v>
      </c>
      <c r="AI219" s="78">
        <f t="shared" si="217"/>
        <v>-1291.6392671233477</v>
      </c>
    </row>
    <row r="220" spans="2:35" ht="22" hidden="1" customHeight="1" outlineLevel="1" x14ac:dyDescent="0.25">
      <c r="B220" s="186" t="s">
        <v>1451</v>
      </c>
      <c r="C220" s="187" t="s">
        <v>1452</v>
      </c>
      <c r="D220" s="188" t="s">
        <v>68</v>
      </c>
      <c r="E220" s="189" t="s">
        <v>69</v>
      </c>
      <c r="F220" s="13" t="s">
        <v>46</v>
      </c>
      <c r="G220" s="14">
        <v>15</v>
      </c>
      <c r="H220" s="15">
        <v>15728.689694117647</v>
      </c>
      <c r="I220" s="16">
        <f t="shared" si="204"/>
        <v>235930.34541176472</v>
      </c>
      <c r="K220" s="17">
        <v>11.230999999999998</v>
      </c>
      <c r="L220" s="17">
        <f t="shared" si="218"/>
        <v>3.7690000000000019</v>
      </c>
      <c r="M220" s="17">
        <f>SUMIF('MC_SS 74'!$A:$A,'CRONO SERV'!$D220,'MC_SS 74'!M:M)</f>
        <v>1.85</v>
      </c>
      <c r="N220" s="17">
        <f>SUMIF('MC_SS 74'!$A:$A,'CRONO SERV'!$D220,'MC_SS 74'!N:N)</f>
        <v>1.9190000000000018</v>
      </c>
      <c r="O220" s="17">
        <f>SUMIF('MC_SS 74'!$A:$A,'CRONO SERV'!$D220,'MC_SS 74'!O:O)</f>
        <v>0</v>
      </c>
      <c r="P220" s="17">
        <f>SUMIF('MC_SS 74'!$A:$A,'CRONO SERV'!$D220,'MC_SS 74'!P:P)</f>
        <v>0</v>
      </c>
      <c r="Q220" s="17"/>
      <c r="R220" s="17"/>
      <c r="S220" s="17"/>
      <c r="T220" s="17"/>
      <c r="V220" s="22">
        <f t="shared" si="205"/>
        <v>176648.91395463527</v>
      </c>
      <c r="W220" s="22">
        <f t="shared" si="206"/>
        <v>59281.431457129445</v>
      </c>
      <c r="X220" s="22">
        <f t="shared" si="207"/>
        <v>29098.075934117649</v>
      </c>
      <c r="Y220" s="22">
        <f t="shared" si="208"/>
        <v>30183.355523011793</v>
      </c>
      <c r="Z220" s="22">
        <f t="shared" si="209"/>
        <v>0</v>
      </c>
      <c r="AA220" s="22">
        <f t="shared" si="210"/>
        <v>0</v>
      </c>
      <c r="AB220" s="22">
        <f t="shared" si="211"/>
        <v>0</v>
      </c>
      <c r="AC220" s="22">
        <f t="shared" si="212"/>
        <v>0</v>
      </c>
      <c r="AD220" s="22">
        <f t="shared" si="213"/>
        <v>0</v>
      </c>
      <c r="AE220" s="22">
        <f t="shared" si="214"/>
        <v>0</v>
      </c>
      <c r="AF220" s="22">
        <f t="shared" si="215"/>
        <v>59281.431457129438</v>
      </c>
      <c r="AH220" s="79">
        <f t="shared" si="216"/>
        <v>0</v>
      </c>
      <c r="AI220" s="78">
        <f t="shared" si="217"/>
        <v>0</v>
      </c>
    </row>
    <row r="221" spans="2:35" ht="22" hidden="1" customHeight="1" outlineLevel="1" x14ac:dyDescent="0.25">
      <c r="B221" s="186" t="s">
        <v>1451</v>
      </c>
      <c r="C221" s="187" t="s">
        <v>1452</v>
      </c>
      <c r="D221" s="188" t="s">
        <v>70</v>
      </c>
      <c r="E221" s="189" t="s">
        <v>71</v>
      </c>
      <c r="F221" s="13" t="s">
        <v>67</v>
      </c>
      <c r="G221" s="14">
        <v>53560</v>
      </c>
      <c r="H221" s="15">
        <v>25.691750504117643</v>
      </c>
      <c r="I221" s="16">
        <f t="shared" si="204"/>
        <v>1376050.157000541</v>
      </c>
      <c r="K221" s="17">
        <v>40965.1</v>
      </c>
      <c r="L221" s="17">
        <f t="shared" si="218"/>
        <v>12594.900000000001</v>
      </c>
      <c r="M221" s="17">
        <f>SUMIF('MC_SS 74'!$A:$A,'CRONO SERV'!$D221,'MC_SS 74'!M:M)</f>
        <v>7850</v>
      </c>
      <c r="N221" s="17">
        <f>SUMIF('MC_SS 74'!$A:$A,'CRONO SERV'!$D221,'MC_SS 74'!N:N)</f>
        <v>0</v>
      </c>
      <c r="O221" s="17">
        <f>SUMIF('MC_SS 74'!$A:$A,'CRONO SERV'!$D221,'MC_SS 74'!O:O)</f>
        <v>0</v>
      </c>
      <c r="P221" s="17">
        <f>SUMIF('MC_SS 74'!$A:$A,'CRONO SERV'!$D221,'MC_SS 74'!P:P)</f>
        <v>0</v>
      </c>
      <c r="Q221" s="17"/>
      <c r="R221" s="17"/>
      <c r="S221" s="17"/>
      <c r="T221" s="17"/>
      <c r="V221" s="22">
        <f t="shared" si="205"/>
        <v>1052465.1285762296</v>
      </c>
      <c r="W221" s="22">
        <f t="shared" si="206"/>
        <v>323585.02842431131</v>
      </c>
      <c r="X221" s="22">
        <f t="shared" si="207"/>
        <v>201680.24145732349</v>
      </c>
      <c r="Y221" s="22">
        <f t="shared" si="208"/>
        <v>0</v>
      </c>
      <c r="Z221" s="22">
        <f t="shared" si="209"/>
        <v>0</v>
      </c>
      <c r="AA221" s="22">
        <f t="shared" si="210"/>
        <v>0</v>
      </c>
      <c r="AB221" s="22">
        <f t="shared" si="211"/>
        <v>0</v>
      </c>
      <c r="AC221" s="22">
        <f t="shared" si="212"/>
        <v>0</v>
      </c>
      <c r="AD221" s="22">
        <f t="shared" si="213"/>
        <v>0</v>
      </c>
      <c r="AE221" s="22">
        <f t="shared" si="214"/>
        <v>0</v>
      </c>
      <c r="AF221" s="22">
        <f t="shared" si="215"/>
        <v>201680.24145732349</v>
      </c>
      <c r="AH221" s="79">
        <f t="shared" si="216"/>
        <v>4744.9000000000015</v>
      </c>
      <c r="AI221" s="78">
        <f t="shared" si="217"/>
        <v>121904.78696698783</v>
      </c>
    </row>
    <row r="222" spans="2:35" ht="22" hidden="1" customHeight="1" outlineLevel="1" x14ac:dyDescent="0.25">
      <c r="B222" s="186" t="s">
        <v>1451</v>
      </c>
      <c r="C222" s="187" t="s">
        <v>1452</v>
      </c>
      <c r="D222" s="188" t="s">
        <v>72</v>
      </c>
      <c r="E222" s="189" t="s">
        <v>73</v>
      </c>
      <c r="F222" s="13" t="s">
        <v>46</v>
      </c>
      <c r="G222" s="14">
        <v>48.84</v>
      </c>
      <c r="H222" s="15">
        <v>1248.9986891068236</v>
      </c>
      <c r="I222" s="16">
        <f t="shared" si="204"/>
        <v>61001.095975977267</v>
      </c>
      <c r="K222" s="17">
        <v>22.897000000000002</v>
      </c>
      <c r="L222" s="17">
        <f t="shared" si="218"/>
        <v>25.943000000000001</v>
      </c>
      <c r="M222" s="17">
        <f>SUMIF('MC_SS 74'!$A:$A,'CRONO SERV'!$D222,'MC_SS 74'!M:M)</f>
        <v>0</v>
      </c>
      <c r="N222" s="17">
        <f>SUMIF('MC_SS 74'!$A:$A,'CRONO SERV'!$D222,'MC_SS 74'!N:N)</f>
        <v>0</v>
      </c>
      <c r="O222" s="17">
        <f>SUMIF('MC_SS 74'!$A:$A,'CRONO SERV'!$D222,'MC_SS 74'!O:O)</f>
        <v>0</v>
      </c>
      <c r="P222" s="17">
        <f>SUMIF('MC_SS 74'!$A:$A,'CRONO SERV'!$D222,'MC_SS 74'!P:P)</f>
        <v>0</v>
      </c>
      <c r="Q222" s="17"/>
      <c r="R222" s="17"/>
      <c r="S222" s="17"/>
      <c r="T222" s="17"/>
      <c r="V222" s="22">
        <f t="shared" si="205"/>
        <v>28598.322984478942</v>
      </c>
      <c r="W222" s="22">
        <f t="shared" si="206"/>
        <v>32402.772991498325</v>
      </c>
      <c r="X222" s="22">
        <f t="shared" si="207"/>
        <v>0</v>
      </c>
      <c r="Y222" s="22">
        <f t="shared" si="208"/>
        <v>0</v>
      </c>
      <c r="Z222" s="22">
        <f t="shared" si="209"/>
        <v>0</v>
      </c>
      <c r="AA222" s="22">
        <f t="shared" si="210"/>
        <v>0</v>
      </c>
      <c r="AB222" s="22">
        <f t="shared" si="211"/>
        <v>0</v>
      </c>
      <c r="AC222" s="22">
        <f t="shared" si="212"/>
        <v>0</v>
      </c>
      <c r="AD222" s="22">
        <f t="shared" si="213"/>
        <v>0</v>
      </c>
      <c r="AE222" s="22">
        <f t="shared" si="214"/>
        <v>0</v>
      </c>
      <c r="AF222" s="22">
        <f t="shared" si="215"/>
        <v>0</v>
      </c>
      <c r="AH222" s="79">
        <f t="shared" si="216"/>
        <v>25.943000000000001</v>
      </c>
      <c r="AI222" s="78">
        <f t="shared" si="217"/>
        <v>32402.772991498325</v>
      </c>
    </row>
    <row r="223" spans="2:35" ht="22" hidden="1" customHeight="1" outlineLevel="1" x14ac:dyDescent="0.25">
      <c r="B223" s="186" t="s">
        <v>1451</v>
      </c>
      <c r="C223" s="187" t="s">
        <v>1452</v>
      </c>
      <c r="D223" s="188" t="s">
        <v>74</v>
      </c>
      <c r="E223" s="189" t="s">
        <v>75</v>
      </c>
      <c r="F223" s="13" t="s">
        <v>46</v>
      </c>
      <c r="G223" s="14">
        <v>48.84</v>
      </c>
      <c r="H223" s="15">
        <v>1703.4074388931767</v>
      </c>
      <c r="I223" s="16">
        <f t="shared" si="204"/>
        <v>83194.419315542764</v>
      </c>
      <c r="K223" s="17">
        <v>17.163</v>
      </c>
      <c r="L223" s="17">
        <f t="shared" si="218"/>
        <v>31.677000000000003</v>
      </c>
      <c r="M223" s="17">
        <f>SUMIF('MC_SS 74'!$A:$A,'CRONO SERV'!$D223,'MC_SS 74'!M:M)</f>
        <v>0</v>
      </c>
      <c r="N223" s="17">
        <f>SUMIF('MC_SS 74'!$A:$A,'CRONO SERV'!$D223,'MC_SS 74'!N:N)</f>
        <v>31.677000000000003</v>
      </c>
      <c r="O223" s="17">
        <f>SUMIF('MC_SS 74'!$A:$A,'CRONO SERV'!$D223,'MC_SS 74'!O:O)</f>
        <v>0</v>
      </c>
      <c r="P223" s="17">
        <f>SUMIF('MC_SS 74'!$A:$A,'CRONO SERV'!$D223,'MC_SS 74'!P:P)</f>
        <v>0</v>
      </c>
      <c r="Q223" s="17"/>
      <c r="R223" s="17"/>
      <c r="S223" s="17"/>
      <c r="T223" s="17"/>
      <c r="V223" s="22">
        <f t="shared" si="205"/>
        <v>29235.581873723593</v>
      </c>
      <c r="W223" s="22">
        <f t="shared" si="206"/>
        <v>53958.837441819167</v>
      </c>
      <c r="X223" s="22">
        <f t="shared" si="207"/>
        <v>0</v>
      </c>
      <c r="Y223" s="22">
        <f t="shared" si="208"/>
        <v>53958.837441819167</v>
      </c>
      <c r="Z223" s="22">
        <f t="shared" si="209"/>
        <v>0</v>
      </c>
      <c r="AA223" s="22">
        <f t="shared" si="210"/>
        <v>0</v>
      </c>
      <c r="AB223" s="22">
        <f t="shared" si="211"/>
        <v>0</v>
      </c>
      <c r="AC223" s="22">
        <f t="shared" si="212"/>
        <v>0</v>
      </c>
      <c r="AD223" s="22">
        <f t="shared" si="213"/>
        <v>0</v>
      </c>
      <c r="AE223" s="22">
        <f t="shared" si="214"/>
        <v>0</v>
      </c>
      <c r="AF223" s="22">
        <f t="shared" si="215"/>
        <v>53958.837441819167</v>
      </c>
      <c r="AH223" s="79">
        <f t="shared" si="216"/>
        <v>0</v>
      </c>
      <c r="AI223" s="78">
        <f t="shared" si="217"/>
        <v>0</v>
      </c>
    </row>
    <row r="224" spans="2:35" ht="22" hidden="1" customHeight="1" outlineLevel="1" x14ac:dyDescent="0.25">
      <c r="B224" s="186" t="s">
        <v>1451</v>
      </c>
      <c r="C224" s="187" t="s">
        <v>1452</v>
      </c>
      <c r="D224" s="188" t="s">
        <v>76</v>
      </c>
      <c r="E224" s="189" t="s">
        <v>77</v>
      </c>
      <c r="F224" s="13" t="s">
        <v>46</v>
      </c>
      <c r="G224" s="14">
        <v>138</v>
      </c>
      <c r="H224" s="15">
        <v>2157.2456727755293</v>
      </c>
      <c r="I224" s="16">
        <f t="shared" si="204"/>
        <v>297699.90284302307</v>
      </c>
      <c r="K224" s="17">
        <v>145.661</v>
      </c>
      <c r="L224" s="17">
        <f t="shared" si="218"/>
        <v>-7.6610000000000014</v>
      </c>
      <c r="M224" s="17">
        <f>SUMIF('MC_SS 74'!$A:$A,'CRONO SERV'!$D224,'MC_SS 74'!M:M)</f>
        <v>0</v>
      </c>
      <c r="N224" s="17">
        <f>SUMIF('MC_SS 74'!$A:$A,'CRONO SERV'!$D224,'MC_SS 74'!N:N)</f>
        <v>0</v>
      </c>
      <c r="O224" s="17">
        <f>SUMIF('MC_SS 74'!$A:$A,'CRONO SERV'!$D224,'MC_SS 74'!O:O)</f>
        <v>0</v>
      </c>
      <c r="P224" s="17">
        <f>SUMIF('MC_SS 74'!$A:$A,'CRONO SERV'!$D224,'MC_SS 74'!P:P)</f>
        <v>0</v>
      </c>
      <c r="Q224" s="17"/>
      <c r="R224" s="17"/>
      <c r="S224" s="17"/>
      <c r="T224" s="17"/>
      <c r="V224" s="22">
        <f t="shared" si="205"/>
        <v>314226.5619421564</v>
      </c>
      <c r="W224" s="22">
        <f t="shared" si="206"/>
        <v>-16526.659099133332</v>
      </c>
      <c r="X224" s="22">
        <f t="shared" si="207"/>
        <v>0</v>
      </c>
      <c r="Y224" s="22">
        <f t="shared" si="208"/>
        <v>0</v>
      </c>
      <c r="Z224" s="22">
        <f t="shared" si="209"/>
        <v>0</v>
      </c>
      <c r="AA224" s="22">
        <f t="shared" si="210"/>
        <v>0</v>
      </c>
      <c r="AB224" s="22">
        <f t="shared" si="211"/>
        <v>0</v>
      </c>
      <c r="AC224" s="22">
        <f t="shared" si="212"/>
        <v>0</v>
      </c>
      <c r="AD224" s="22">
        <f t="shared" si="213"/>
        <v>0</v>
      </c>
      <c r="AE224" s="22">
        <f t="shared" si="214"/>
        <v>0</v>
      </c>
      <c r="AF224" s="22">
        <f t="shared" si="215"/>
        <v>0</v>
      </c>
      <c r="AH224" s="79">
        <f t="shared" si="216"/>
        <v>-7.6610000000000014</v>
      </c>
      <c r="AI224" s="78">
        <f t="shared" si="217"/>
        <v>-16526.659099133332</v>
      </c>
    </row>
    <row r="225" spans="1:35" ht="22" hidden="1" customHeight="1" outlineLevel="1" x14ac:dyDescent="0.25">
      <c r="B225" s="186" t="s">
        <v>1451</v>
      </c>
      <c r="C225" s="187" t="s">
        <v>1452</v>
      </c>
      <c r="D225" s="188" t="s">
        <v>97</v>
      </c>
      <c r="E225" s="189" t="s">
        <v>1453</v>
      </c>
      <c r="F225" s="13" t="s">
        <v>90</v>
      </c>
      <c r="G225" s="14">
        <v>1</v>
      </c>
      <c r="H225" s="15">
        <v>10485.793129411764</v>
      </c>
      <c r="I225" s="16">
        <f t="shared" si="204"/>
        <v>10485.793129411764</v>
      </c>
      <c r="K225" s="17">
        <v>1</v>
      </c>
      <c r="L225" s="17">
        <f t="shared" si="218"/>
        <v>0</v>
      </c>
      <c r="M225" s="17">
        <f>SUMIF('MC_SS 74'!$A:$A,'CRONO SERV'!$D225,'MC_SS 74'!M:M)</f>
        <v>0</v>
      </c>
      <c r="N225" s="17">
        <f>SUMIF('MC_SS 74'!$A:$A,'CRONO SERV'!$D225,'MC_SS 74'!N:N)</f>
        <v>0</v>
      </c>
      <c r="O225" s="17">
        <f>SUMIF('MC_SS 74'!$A:$A,'CRONO SERV'!$D225,'MC_SS 74'!O:O)</f>
        <v>0</v>
      </c>
      <c r="P225" s="17">
        <f>SUMIF('MC_SS 74'!$A:$A,'CRONO SERV'!$D225,'MC_SS 74'!P:P)</f>
        <v>0</v>
      </c>
      <c r="Q225" s="17"/>
      <c r="R225" s="17"/>
      <c r="S225" s="17"/>
      <c r="T225" s="17"/>
      <c r="V225" s="22">
        <f t="shared" si="205"/>
        <v>10485.793129411764</v>
      </c>
      <c r="W225" s="22">
        <f t="shared" si="206"/>
        <v>0</v>
      </c>
      <c r="X225" s="22">
        <f t="shared" si="207"/>
        <v>0</v>
      </c>
      <c r="Y225" s="22">
        <f t="shared" si="208"/>
        <v>0</v>
      </c>
      <c r="Z225" s="22">
        <f t="shared" si="209"/>
        <v>0</v>
      </c>
      <c r="AA225" s="22">
        <f t="shared" si="210"/>
        <v>0</v>
      </c>
      <c r="AB225" s="22">
        <f t="shared" si="211"/>
        <v>0</v>
      </c>
      <c r="AC225" s="22">
        <f t="shared" si="212"/>
        <v>0</v>
      </c>
      <c r="AD225" s="22">
        <f t="shared" si="213"/>
        <v>0</v>
      </c>
      <c r="AE225" s="22">
        <f t="shared" si="214"/>
        <v>0</v>
      </c>
      <c r="AF225" s="22">
        <f t="shared" si="215"/>
        <v>0</v>
      </c>
      <c r="AH225" s="79">
        <f t="shared" si="216"/>
        <v>0</v>
      </c>
      <c r="AI225" s="78">
        <f t="shared" si="217"/>
        <v>0</v>
      </c>
    </row>
    <row r="226" spans="1:35" ht="22" hidden="1" customHeight="1" outlineLevel="1" x14ac:dyDescent="0.25">
      <c r="B226" s="186" t="s">
        <v>1451</v>
      </c>
      <c r="C226" s="187" t="s">
        <v>1452</v>
      </c>
      <c r="D226" s="188" t="s">
        <v>98</v>
      </c>
      <c r="E226" s="189" t="s">
        <v>1454</v>
      </c>
      <c r="F226" s="13" t="s">
        <v>67</v>
      </c>
      <c r="G226" s="14">
        <v>130112</v>
      </c>
      <c r="H226" s="15">
        <v>8.8473879529411494</v>
      </c>
      <c r="I226" s="16">
        <f t="shared" si="204"/>
        <v>1151151.3413330789</v>
      </c>
      <c r="K226" s="17">
        <v>126160</v>
      </c>
      <c r="L226" s="17">
        <f t="shared" si="218"/>
        <v>3952</v>
      </c>
      <c r="M226" s="17">
        <f>SUMIF('MC_SS 74'!$A:$A,'CRONO SERV'!$D226,'MC_SS 74'!M:M)</f>
        <v>0</v>
      </c>
      <c r="N226" s="17">
        <f>SUMIF('MC_SS 74'!$A:$A,'CRONO SERV'!$D226,'MC_SS 74'!N:N)</f>
        <v>0</v>
      </c>
      <c r="O226" s="17">
        <f>SUMIF('MC_SS 74'!$A:$A,'CRONO SERV'!$D226,'MC_SS 74'!O:O)</f>
        <v>0</v>
      </c>
      <c r="P226" s="17">
        <f>SUMIF('MC_SS 74'!$A:$A,'CRONO SERV'!$D226,'MC_SS 74'!P:P)</f>
        <v>0</v>
      </c>
      <c r="Q226" s="17"/>
      <c r="R226" s="17"/>
      <c r="S226" s="17"/>
      <c r="T226" s="17"/>
      <c r="V226" s="22">
        <f t="shared" si="205"/>
        <v>1116186.4641430555</v>
      </c>
      <c r="W226" s="22">
        <f t="shared" si="206"/>
        <v>34964.877190023421</v>
      </c>
      <c r="X226" s="22">
        <f t="shared" si="207"/>
        <v>0</v>
      </c>
      <c r="Y226" s="22">
        <f t="shared" si="208"/>
        <v>0</v>
      </c>
      <c r="Z226" s="22">
        <f t="shared" si="209"/>
        <v>0</v>
      </c>
      <c r="AA226" s="22">
        <f t="shared" si="210"/>
        <v>0</v>
      </c>
      <c r="AB226" s="22">
        <f t="shared" si="211"/>
        <v>0</v>
      </c>
      <c r="AC226" s="22">
        <f t="shared" si="212"/>
        <v>0</v>
      </c>
      <c r="AD226" s="22">
        <f t="shared" si="213"/>
        <v>0</v>
      </c>
      <c r="AE226" s="22">
        <f t="shared" si="214"/>
        <v>0</v>
      </c>
      <c r="AF226" s="22">
        <f t="shared" si="215"/>
        <v>0</v>
      </c>
      <c r="AH226" s="79">
        <f t="shared" si="216"/>
        <v>3952</v>
      </c>
      <c r="AI226" s="78">
        <f t="shared" si="217"/>
        <v>34964.877190023421</v>
      </c>
    </row>
    <row r="227" spans="1:35" ht="22" hidden="1" customHeight="1" outlineLevel="1" x14ac:dyDescent="0.25">
      <c r="B227" s="186" t="s">
        <v>1451</v>
      </c>
      <c r="C227" s="187" t="s">
        <v>1452</v>
      </c>
      <c r="D227" s="188" t="s">
        <v>101</v>
      </c>
      <c r="E227" s="189" t="s">
        <v>102</v>
      </c>
      <c r="F227" s="13" t="s">
        <v>143</v>
      </c>
      <c r="G227" s="14">
        <v>12</v>
      </c>
      <c r="H227" s="15">
        <v>85.197069176470592</v>
      </c>
      <c r="I227" s="16">
        <f t="shared" si="204"/>
        <v>1022.3648301176471</v>
      </c>
      <c r="K227" s="17">
        <v>0</v>
      </c>
      <c r="L227" s="17">
        <f t="shared" si="218"/>
        <v>12</v>
      </c>
      <c r="M227" s="17">
        <f>SUMIF('MC_SS 74'!$A:$A,'CRONO SERV'!$D227,'MC_SS 74'!M:M)</f>
        <v>0</v>
      </c>
      <c r="N227" s="17">
        <f>SUMIF('MC_SS 74'!$A:$A,'CRONO SERV'!$D227,'MC_SS 74'!N:N)</f>
        <v>0</v>
      </c>
      <c r="O227" s="17">
        <f>SUMIF('MC_SS 74'!$A:$A,'CRONO SERV'!$D227,'MC_SS 74'!O:O)</f>
        <v>0</v>
      </c>
      <c r="P227" s="17">
        <f>SUMIF('MC_SS 74'!$A:$A,'CRONO SERV'!$D227,'MC_SS 74'!P:P)</f>
        <v>0</v>
      </c>
      <c r="Q227" s="17"/>
      <c r="R227" s="17"/>
      <c r="S227" s="17"/>
      <c r="T227" s="17"/>
      <c r="V227" s="22">
        <f t="shared" si="205"/>
        <v>0</v>
      </c>
      <c r="W227" s="22">
        <f t="shared" si="206"/>
        <v>1022.3648301176471</v>
      </c>
      <c r="X227" s="22">
        <f t="shared" si="207"/>
        <v>0</v>
      </c>
      <c r="Y227" s="22">
        <f t="shared" si="208"/>
        <v>0</v>
      </c>
      <c r="Z227" s="22">
        <f t="shared" si="209"/>
        <v>0</v>
      </c>
      <c r="AA227" s="22">
        <f t="shared" si="210"/>
        <v>0</v>
      </c>
      <c r="AB227" s="22">
        <f t="shared" si="211"/>
        <v>0</v>
      </c>
      <c r="AC227" s="22">
        <f t="shared" si="212"/>
        <v>0</v>
      </c>
      <c r="AD227" s="22">
        <f t="shared" si="213"/>
        <v>0</v>
      </c>
      <c r="AE227" s="22">
        <f t="shared" si="214"/>
        <v>0</v>
      </c>
      <c r="AF227" s="22">
        <f t="shared" si="215"/>
        <v>0</v>
      </c>
      <c r="AH227" s="79">
        <f t="shared" si="216"/>
        <v>12</v>
      </c>
      <c r="AI227" s="78">
        <f t="shared" si="217"/>
        <v>1022.3648301176471</v>
      </c>
    </row>
    <row r="228" spans="1:35" ht="22" hidden="1" customHeight="1" outlineLevel="1" x14ac:dyDescent="0.25">
      <c r="B228" s="186" t="s">
        <v>1451</v>
      </c>
      <c r="C228" s="187" t="s">
        <v>1452</v>
      </c>
      <c r="D228" s="188" t="s">
        <v>141</v>
      </c>
      <c r="E228" s="189" t="s">
        <v>142</v>
      </c>
      <c r="F228" s="13" t="s">
        <v>143</v>
      </c>
      <c r="G228" s="14">
        <v>255</v>
      </c>
      <c r="H228" s="15">
        <v>136.52157428329411</v>
      </c>
      <c r="I228" s="16">
        <f t="shared" si="204"/>
        <v>34813.001442239998</v>
      </c>
      <c r="K228" s="17">
        <v>74.897999999999996</v>
      </c>
      <c r="L228" s="17">
        <f t="shared" si="218"/>
        <v>180.102</v>
      </c>
      <c r="M228" s="17">
        <f>SUMIF('MC_SS 74'!$A:$A,'CRONO SERV'!$D228,'MC_SS 74'!M:M)</f>
        <v>0</v>
      </c>
      <c r="N228" s="17">
        <f>SUMIF('MC_SS 74'!$A:$A,'CRONO SERV'!$D228,'MC_SS 74'!N:N)</f>
        <v>0</v>
      </c>
      <c r="O228" s="17">
        <f>SUMIF('MC_SS 74'!$A:$A,'CRONO SERV'!$D228,'MC_SS 74'!O:O)</f>
        <v>0</v>
      </c>
      <c r="P228" s="17">
        <f>SUMIF('MC_SS 74'!$A:$A,'CRONO SERV'!$D228,'MC_SS 74'!P:P)</f>
        <v>0</v>
      </c>
      <c r="Q228" s="17"/>
      <c r="R228" s="17"/>
      <c r="S228" s="17"/>
      <c r="T228" s="17"/>
      <c r="V228" s="22">
        <f t="shared" si="205"/>
        <v>10225.192870670162</v>
      </c>
      <c r="W228" s="22">
        <f t="shared" si="206"/>
        <v>24587.808571569836</v>
      </c>
      <c r="X228" s="22">
        <f t="shared" si="207"/>
        <v>0</v>
      </c>
      <c r="Y228" s="22">
        <f t="shared" si="208"/>
        <v>0</v>
      </c>
      <c r="Z228" s="22">
        <f t="shared" si="209"/>
        <v>0</v>
      </c>
      <c r="AA228" s="22">
        <f t="shared" si="210"/>
        <v>0</v>
      </c>
      <c r="AB228" s="22">
        <f t="shared" si="211"/>
        <v>0</v>
      </c>
      <c r="AC228" s="22">
        <f t="shared" si="212"/>
        <v>0</v>
      </c>
      <c r="AD228" s="22">
        <f t="shared" si="213"/>
        <v>0</v>
      </c>
      <c r="AE228" s="22">
        <f t="shared" si="214"/>
        <v>0</v>
      </c>
      <c r="AF228" s="22">
        <f t="shared" si="215"/>
        <v>0</v>
      </c>
      <c r="AH228" s="79">
        <f t="shared" si="216"/>
        <v>180.102</v>
      </c>
      <c r="AI228" s="78">
        <f t="shared" si="217"/>
        <v>24587.808571569836</v>
      </c>
    </row>
    <row r="229" spans="1:35" ht="22" hidden="1" customHeight="1" outlineLevel="1" x14ac:dyDescent="0.25">
      <c r="B229" s="186" t="s">
        <v>1451</v>
      </c>
      <c r="C229" s="187" t="s">
        <v>1452</v>
      </c>
      <c r="D229" s="188" t="s">
        <v>144</v>
      </c>
      <c r="E229" s="189" t="s">
        <v>145</v>
      </c>
      <c r="F229" s="13" t="s">
        <v>143</v>
      </c>
      <c r="G229" s="14">
        <v>1.2000000000000002</v>
      </c>
      <c r="H229" s="15">
        <v>360.44913882352938</v>
      </c>
      <c r="I229" s="16">
        <f t="shared" si="204"/>
        <v>432.53896658823533</v>
      </c>
      <c r="K229" s="17">
        <v>0</v>
      </c>
      <c r="L229" s="17">
        <f t="shared" si="218"/>
        <v>1.2000000000000002</v>
      </c>
      <c r="M229" s="17">
        <f>SUMIF('MC_SS 74'!$A:$A,'CRONO SERV'!$D229,'MC_SS 74'!M:M)</f>
        <v>0</v>
      </c>
      <c r="N229" s="17">
        <f>SUMIF('MC_SS 74'!$A:$A,'CRONO SERV'!$D229,'MC_SS 74'!N:N)</f>
        <v>0</v>
      </c>
      <c r="O229" s="17">
        <f>SUMIF('MC_SS 74'!$A:$A,'CRONO SERV'!$D229,'MC_SS 74'!O:O)</f>
        <v>0</v>
      </c>
      <c r="P229" s="17">
        <f>SUMIF('MC_SS 74'!$A:$A,'CRONO SERV'!$D229,'MC_SS 74'!P:P)</f>
        <v>0</v>
      </c>
      <c r="Q229" s="17"/>
      <c r="R229" s="17"/>
      <c r="S229" s="17"/>
      <c r="T229" s="17"/>
      <c r="V229" s="22">
        <f t="shared" si="205"/>
        <v>0</v>
      </c>
      <c r="W229" s="22">
        <f t="shared" si="206"/>
        <v>432.53896658823533</v>
      </c>
      <c r="X229" s="22">
        <f t="shared" si="207"/>
        <v>0</v>
      </c>
      <c r="Y229" s="22">
        <f t="shared" si="208"/>
        <v>0</v>
      </c>
      <c r="Z229" s="22">
        <f t="shared" si="209"/>
        <v>0</v>
      </c>
      <c r="AA229" s="22">
        <f t="shared" si="210"/>
        <v>0</v>
      </c>
      <c r="AB229" s="22">
        <f t="shared" si="211"/>
        <v>0</v>
      </c>
      <c r="AC229" s="22">
        <f t="shared" si="212"/>
        <v>0</v>
      </c>
      <c r="AD229" s="22">
        <f t="shared" si="213"/>
        <v>0</v>
      </c>
      <c r="AE229" s="22">
        <f t="shared" si="214"/>
        <v>0</v>
      </c>
      <c r="AF229" s="22">
        <f t="shared" si="215"/>
        <v>0</v>
      </c>
      <c r="AH229" s="79">
        <f t="shared" si="216"/>
        <v>1.2000000000000002</v>
      </c>
      <c r="AI229" s="78">
        <f t="shared" si="217"/>
        <v>432.53896658823533</v>
      </c>
    </row>
    <row r="230" spans="1:35" ht="22" hidden="1" customHeight="1" outlineLevel="1" x14ac:dyDescent="0.25">
      <c r="B230" s="186" t="s">
        <v>1451</v>
      </c>
      <c r="C230" s="187" t="s">
        <v>1452</v>
      </c>
      <c r="D230" s="188" t="s">
        <v>159</v>
      </c>
      <c r="E230" s="189" t="s">
        <v>160</v>
      </c>
      <c r="F230" s="13" t="s">
        <v>67</v>
      </c>
      <c r="G230" s="14">
        <v>1272.72</v>
      </c>
      <c r="H230" s="15">
        <v>68.279072775529414</v>
      </c>
      <c r="I230" s="16">
        <f t="shared" si="204"/>
        <v>86900.141502871804</v>
      </c>
      <c r="K230" s="17">
        <v>0</v>
      </c>
      <c r="L230" s="17">
        <f t="shared" si="218"/>
        <v>1272.72</v>
      </c>
      <c r="M230" s="17">
        <f>SUMIF('MC_SS 74'!$A:$A,'CRONO SERV'!$D230,'MC_SS 74'!M:M)</f>
        <v>1272.72</v>
      </c>
      <c r="N230" s="17">
        <f>SUMIF('MC_SS 74'!$A:$A,'CRONO SERV'!$D230,'MC_SS 74'!N:N)</f>
        <v>0</v>
      </c>
      <c r="O230" s="17">
        <f>SUMIF('MC_SS 74'!$A:$A,'CRONO SERV'!$D230,'MC_SS 74'!O:O)</f>
        <v>0</v>
      </c>
      <c r="P230" s="17">
        <f>SUMIF('MC_SS 74'!$A:$A,'CRONO SERV'!$D230,'MC_SS 74'!P:P)</f>
        <v>0</v>
      </c>
      <c r="Q230" s="17"/>
      <c r="R230" s="17"/>
      <c r="S230" s="17"/>
      <c r="T230" s="17"/>
      <c r="V230" s="22">
        <f t="shared" si="205"/>
        <v>0</v>
      </c>
      <c r="W230" s="22">
        <f t="shared" si="206"/>
        <v>86900.141502871804</v>
      </c>
      <c r="X230" s="22">
        <f t="shared" si="207"/>
        <v>86900.141502871804</v>
      </c>
      <c r="Y230" s="22">
        <f t="shared" si="208"/>
        <v>0</v>
      </c>
      <c r="Z230" s="22">
        <f t="shared" si="209"/>
        <v>0</v>
      </c>
      <c r="AA230" s="22">
        <f t="shared" si="210"/>
        <v>0</v>
      </c>
      <c r="AB230" s="22">
        <f t="shared" si="211"/>
        <v>0</v>
      </c>
      <c r="AC230" s="22">
        <f t="shared" si="212"/>
        <v>0</v>
      </c>
      <c r="AD230" s="22">
        <f t="shared" si="213"/>
        <v>0</v>
      </c>
      <c r="AE230" s="22">
        <f t="shared" si="214"/>
        <v>0</v>
      </c>
      <c r="AF230" s="22">
        <f t="shared" si="215"/>
        <v>86900.141502871804</v>
      </c>
      <c r="AH230" s="79">
        <f t="shared" si="216"/>
        <v>0</v>
      </c>
      <c r="AI230" s="78">
        <f t="shared" si="217"/>
        <v>0</v>
      </c>
    </row>
    <row r="231" spans="1:35" ht="22" hidden="1" customHeight="1" outlineLevel="1" x14ac:dyDescent="0.25">
      <c r="B231" s="186" t="s">
        <v>1451</v>
      </c>
      <c r="C231" s="187" t="s">
        <v>1452</v>
      </c>
      <c r="D231" s="188" t="s">
        <v>161</v>
      </c>
      <c r="E231" s="189" t="s">
        <v>162</v>
      </c>
      <c r="F231" s="13" t="s">
        <v>90</v>
      </c>
      <c r="G231" s="14">
        <v>6</v>
      </c>
      <c r="H231" s="15">
        <v>796.99148838494114</v>
      </c>
      <c r="I231" s="16">
        <f t="shared" si="204"/>
        <v>4781.948930309647</v>
      </c>
      <c r="K231" s="17">
        <v>0</v>
      </c>
      <c r="L231" s="17">
        <f t="shared" si="218"/>
        <v>6</v>
      </c>
      <c r="M231" s="17">
        <f>SUMIF('MC_SS 74'!$A:$A,'CRONO SERV'!$D231,'MC_SS 74'!M:M)</f>
        <v>0</v>
      </c>
      <c r="N231" s="17">
        <f>SUMIF('MC_SS 74'!$A:$A,'CRONO SERV'!$D231,'MC_SS 74'!N:N)</f>
        <v>6</v>
      </c>
      <c r="O231" s="17">
        <f>SUMIF('MC_SS 74'!$A:$A,'CRONO SERV'!$D231,'MC_SS 74'!O:O)</f>
        <v>0</v>
      </c>
      <c r="P231" s="17">
        <f>SUMIF('MC_SS 74'!$A:$A,'CRONO SERV'!$D231,'MC_SS 74'!P:P)</f>
        <v>0</v>
      </c>
      <c r="Q231" s="17"/>
      <c r="R231" s="17"/>
      <c r="S231" s="17"/>
      <c r="T231" s="17"/>
      <c r="V231" s="22">
        <f t="shared" si="205"/>
        <v>0</v>
      </c>
      <c r="W231" s="22">
        <f t="shared" si="206"/>
        <v>4781.948930309647</v>
      </c>
      <c r="X231" s="22">
        <f t="shared" si="207"/>
        <v>0</v>
      </c>
      <c r="Y231" s="22">
        <f t="shared" si="208"/>
        <v>4781.948930309647</v>
      </c>
      <c r="Z231" s="22">
        <f t="shared" si="209"/>
        <v>0</v>
      </c>
      <c r="AA231" s="22">
        <f t="shared" si="210"/>
        <v>0</v>
      </c>
      <c r="AB231" s="22">
        <f t="shared" si="211"/>
        <v>0</v>
      </c>
      <c r="AC231" s="22">
        <f t="shared" si="212"/>
        <v>0</v>
      </c>
      <c r="AD231" s="22">
        <f t="shared" si="213"/>
        <v>0</v>
      </c>
      <c r="AE231" s="22">
        <f t="shared" si="214"/>
        <v>0</v>
      </c>
      <c r="AF231" s="22">
        <f t="shared" si="215"/>
        <v>4781.948930309647</v>
      </c>
      <c r="AH231" s="79">
        <f t="shared" si="216"/>
        <v>0</v>
      </c>
      <c r="AI231" s="78">
        <f t="shared" si="217"/>
        <v>0</v>
      </c>
    </row>
    <row r="232" spans="1:35" ht="22" hidden="1" customHeight="1" outlineLevel="1" x14ac:dyDescent="0.25">
      <c r="B232" s="186" t="s">
        <v>1451</v>
      </c>
      <c r="C232" s="187" t="s">
        <v>1452</v>
      </c>
      <c r="D232" s="188" t="s">
        <v>163</v>
      </c>
      <c r="E232" s="189" t="s">
        <v>164</v>
      </c>
      <c r="F232" s="13" t="s">
        <v>40</v>
      </c>
      <c r="G232" s="14">
        <v>30</v>
      </c>
      <c r="H232" s="15">
        <v>20216.97082443285</v>
      </c>
      <c r="I232" s="16">
        <f t="shared" si="204"/>
        <v>606509.12473298551</v>
      </c>
      <c r="K232" s="17">
        <v>24.060000000000002</v>
      </c>
      <c r="L232" s="17">
        <f t="shared" si="218"/>
        <v>5.9399999999999977</v>
      </c>
      <c r="M232" s="17">
        <f>SUMIF('MC_SS 74'!$A:$A,'CRONO SERV'!$D232,'MC_SS 74'!M:M)</f>
        <v>2</v>
      </c>
      <c r="N232" s="17">
        <f>SUMIF('MC_SS 74'!$A:$A,'CRONO SERV'!$D232,'MC_SS 74'!N:N)</f>
        <v>0</v>
      </c>
      <c r="O232" s="17">
        <f>SUMIF('MC_SS 74'!$A:$A,'CRONO SERV'!$D232,'MC_SS 74'!O:O)</f>
        <v>0</v>
      </c>
      <c r="P232" s="17">
        <f>SUMIF('MC_SS 74'!$A:$A,'CRONO SERV'!$D232,'MC_SS 74'!P:P)</f>
        <v>0</v>
      </c>
      <c r="Q232" s="17"/>
      <c r="R232" s="17"/>
      <c r="S232" s="17"/>
      <c r="T232" s="17"/>
      <c r="V232" s="22">
        <f t="shared" si="205"/>
        <v>486420.31803585443</v>
      </c>
      <c r="W232" s="22">
        <f t="shared" si="206"/>
        <v>120088.80669713109</v>
      </c>
      <c r="X232" s="22">
        <f t="shared" si="207"/>
        <v>40433.941648865701</v>
      </c>
      <c r="Y232" s="22">
        <f t="shared" si="208"/>
        <v>0</v>
      </c>
      <c r="Z232" s="22">
        <f t="shared" si="209"/>
        <v>0</v>
      </c>
      <c r="AA232" s="22">
        <f t="shared" si="210"/>
        <v>0</v>
      </c>
      <c r="AB232" s="22">
        <f t="shared" si="211"/>
        <v>0</v>
      </c>
      <c r="AC232" s="22">
        <f t="shared" si="212"/>
        <v>0</v>
      </c>
      <c r="AD232" s="22">
        <f t="shared" si="213"/>
        <v>0</v>
      </c>
      <c r="AE232" s="22">
        <f t="shared" si="214"/>
        <v>0</v>
      </c>
      <c r="AF232" s="22">
        <f t="shared" si="215"/>
        <v>40433.941648865701</v>
      </c>
      <c r="AH232" s="79">
        <f t="shared" si="216"/>
        <v>3.9399999999999977</v>
      </c>
      <c r="AI232" s="78">
        <f t="shared" si="217"/>
        <v>79654.86504826539</v>
      </c>
    </row>
    <row r="233" spans="1:35" ht="22" hidden="1" customHeight="1" outlineLevel="1" x14ac:dyDescent="0.25">
      <c r="B233" s="186" t="s">
        <v>1451</v>
      </c>
      <c r="C233" s="187" t="s">
        <v>1452</v>
      </c>
      <c r="D233" s="188" t="s">
        <v>165</v>
      </c>
      <c r="E233" s="189" t="s">
        <v>166</v>
      </c>
      <c r="F233" s="13" t="s">
        <v>40</v>
      </c>
      <c r="G233" s="14">
        <v>60</v>
      </c>
      <c r="H233" s="15">
        <v>2021.697082443286</v>
      </c>
      <c r="I233" s="16">
        <f t="shared" si="204"/>
        <v>121301.82494659716</v>
      </c>
      <c r="K233" s="17">
        <v>51.188000000000002</v>
      </c>
      <c r="L233" s="17">
        <f t="shared" si="218"/>
        <v>8.8119999999999976</v>
      </c>
      <c r="M233" s="17">
        <f>SUMIF('MC_SS 74'!$A:$A,'CRONO SERV'!$D233,'MC_SS 74'!M:M)</f>
        <v>0</v>
      </c>
      <c r="N233" s="17">
        <f>SUMIF('MC_SS 74'!$A:$A,'CRONO SERV'!$D233,'MC_SS 74'!N:N)</f>
        <v>0</v>
      </c>
      <c r="O233" s="17">
        <f>SUMIF('MC_SS 74'!$A:$A,'CRONO SERV'!$D233,'MC_SS 74'!O:O)</f>
        <v>0</v>
      </c>
      <c r="P233" s="17">
        <f>SUMIF('MC_SS 74'!$A:$A,'CRONO SERV'!$D233,'MC_SS 74'!P:P)</f>
        <v>0</v>
      </c>
      <c r="Q233" s="17"/>
      <c r="R233" s="17"/>
      <c r="S233" s="17"/>
      <c r="T233" s="17"/>
      <c r="V233" s="22">
        <f t="shared" si="205"/>
        <v>103486.63025610693</v>
      </c>
      <c r="W233" s="22">
        <f t="shared" si="206"/>
        <v>17815.194690490232</v>
      </c>
      <c r="X233" s="22">
        <f t="shared" si="207"/>
        <v>0</v>
      </c>
      <c r="Y233" s="22">
        <f t="shared" si="208"/>
        <v>0</v>
      </c>
      <c r="Z233" s="22">
        <f t="shared" si="209"/>
        <v>0</v>
      </c>
      <c r="AA233" s="22">
        <f t="shared" si="210"/>
        <v>0</v>
      </c>
      <c r="AB233" s="22">
        <f t="shared" si="211"/>
        <v>0</v>
      </c>
      <c r="AC233" s="22">
        <f t="shared" si="212"/>
        <v>0</v>
      </c>
      <c r="AD233" s="22">
        <f t="shared" si="213"/>
        <v>0</v>
      </c>
      <c r="AE233" s="22">
        <f t="shared" si="214"/>
        <v>0</v>
      </c>
      <c r="AF233" s="22">
        <f t="shared" si="215"/>
        <v>0</v>
      </c>
      <c r="AH233" s="79">
        <f t="shared" si="216"/>
        <v>8.8119999999999976</v>
      </c>
      <c r="AI233" s="78">
        <f t="shared" si="217"/>
        <v>17815.194690490232</v>
      </c>
    </row>
    <row r="234" spans="1:35" ht="22" hidden="1" customHeight="1" outlineLevel="1" x14ac:dyDescent="0.25">
      <c r="B234" s="186" t="s">
        <v>1451</v>
      </c>
      <c r="C234" s="187" t="s">
        <v>1452</v>
      </c>
      <c r="D234" s="188" t="s">
        <v>226</v>
      </c>
      <c r="E234" s="189" t="s">
        <v>227</v>
      </c>
      <c r="F234" s="13" t="s">
        <v>67</v>
      </c>
      <c r="G234" s="14">
        <v>8051</v>
      </c>
      <c r="H234" s="15">
        <v>34.841778159546138</v>
      </c>
      <c r="I234" s="16">
        <f t="shared" si="204"/>
        <v>280511.15596250596</v>
      </c>
      <c r="K234" s="17">
        <v>8055.6540000000005</v>
      </c>
      <c r="L234" s="17">
        <f t="shared" si="218"/>
        <v>-4.6540000000004511</v>
      </c>
      <c r="M234" s="17">
        <f>SUMIF('MC_SS 74'!$A:$A,'CRONO SERV'!$D234,'MC_SS 74'!M:M)</f>
        <v>0</v>
      </c>
      <c r="N234" s="17">
        <f>SUMIF('MC_SS 74'!$A:$A,'CRONO SERV'!$D234,'MC_SS 74'!N:N)</f>
        <v>0</v>
      </c>
      <c r="O234" s="17">
        <f>SUMIF('MC_SS 74'!$A:$A,'CRONO SERV'!$D234,'MC_SS 74'!O:O)</f>
        <v>0</v>
      </c>
      <c r="P234" s="17">
        <f>SUMIF('MC_SS 74'!$A:$A,'CRONO SERV'!$D234,'MC_SS 74'!P:P)</f>
        <v>0</v>
      </c>
      <c r="Q234" s="17"/>
      <c r="R234" s="17"/>
      <c r="S234" s="17"/>
      <c r="T234" s="17"/>
      <c r="V234" s="22">
        <f t="shared" si="205"/>
        <v>280673.3095980605</v>
      </c>
      <c r="W234" s="22">
        <f t="shared" si="206"/>
        <v>-162.15363555454346</v>
      </c>
      <c r="X234" s="22">
        <f t="shared" si="207"/>
        <v>0</v>
      </c>
      <c r="Y234" s="22">
        <f t="shared" si="208"/>
        <v>0</v>
      </c>
      <c r="Z234" s="22">
        <f t="shared" si="209"/>
        <v>0</v>
      </c>
      <c r="AA234" s="22">
        <f t="shared" si="210"/>
        <v>0</v>
      </c>
      <c r="AB234" s="22">
        <f t="shared" si="211"/>
        <v>0</v>
      </c>
      <c r="AC234" s="22">
        <f t="shared" si="212"/>
        <v>0</v>
      </c>
      <c r="AD234" s="22">
        <f t="shared" si="213"/>
        <v>0</v>
      </c>
      <c r="AE234" s="22">
        <f t="shared" si="214"/>
        <v>0</v>
      </c>
      <c r="AF234" s="22">
        <f t="shared" si="215"/>
        <v>0</v>
      </c>
      <c r="AH234" s="79">
        <f t="shared" si="216"/>
        <v>-4.6540000000004511</v>
      </c>
      <c r="AI234" s="78">
        <f t="shared" si="217"/>
        <v>-162.15363555454346</v>
      </c>
    </row>
    <row r="235" spans="1:35" ht="22" hidden="1" customHeight="1" outlineLevel="1" x14ac:dyDescent="0.25">
      <c r="B235" s="186" t="s">
        <v>1451</v>
      </c>
      <c r="C235" s="187" t="s">
        <v>1452</v>
      </c>
      <c r="D235" s="188" t="s">
        <v>228</v>
      </c>
      <c r="E235" s="189" t="s">
        <v>229</v>
      </c>
      <c r="F235" s="13" t="s">
        <v>67</v>
      </c>
      <c r="G235" s="14">
        <v>8000</v>
      </c>
      <c r="H235" s="15">
        <v>24.436627228422918</v>
      </c>
      <c r="I235" s="16">
        <f t="shared" si="204"/>
        <v>195493.01782738333</v>
      </c>
      <c r="K235" s="17">
        <v>7687.7000000000007</v>
      </c>
      <c r="L235" s="17">
        <f t="shared" si="218"/>
        <v>312.29999999999927</v>
      </c>
      <c r="M235" s="17">
        <f>SUMIF('MC_SS 74'!$A:$A,'CRONO SERV'!$D235,'MC_SS 74'!M:M)</f>
        <v>0</v>
      </c>
      <c r="N235" s="17">
        <f>SUMIF('MC_SS 74'!$A:$A,'CRONO SERV'!$D235,'MC_SS 74'!N:N)</f>
        <v>0</v>
      </c>
      <c r="O235" s="17">
        <f>SUMIF('MC_SS 74'!$A:$A,'CRONO SERV'!$D235,'MC_SS 74'!O:O)</f>
        <v>0</v>
      </c>
      <c r="P235" s="17">
        <f>SUMIF('MC_SS 74'!$A:$A,'CRONO SERV'!$D235,'MC_SS 74'!P:P)</f>
        <v>0</v>
      </c>
      <c r="Q235" s="17"/>
      <c r="R235" s="17"/>
      <c r="S235" s="17"/>
      <c r="T235" s="17"/>
      <c r="V235" s="22">
        <f t="shared" si="205"/>
        <v>187861.45914394688</v>
      </c>
      <c r="W235" s="22">
        <f t="shared" si="206"/>
        <v>7631.5586834364594</v>
      </c>
      <c r="X235" s="22">
        <f t="shared" si="207"/>
        <v>0</v>
      </c>
      <c r="Y235" s="22">
        <f t="shared" si="208"/>
        <v>0</v>
      </c>
      <c r="Z235" s="22">
        <f t="shared" si="209"/>
        <v>0</v>
      </c>
      <c r="AA235" s="22">
        <f t="shared" si="210"/>
        <v>0</v>
      </c>
      <c r="AB235" s="22">
        <f t="shared" si="211"/>
        <v>0</v>
      </c>
      <c r="AC235" s="22">
        <f t="shared" si="212"/>
        <v>0</v>
      </c>
      <c r="AD235" s="22">
        <f t="shared" si="213"/>
        <v>0</v>
      </c>
      <c r="AE235" s="22">
        <f t="shared" si="214"/>
        <v>0</v>
      </c>
      <c r="AF235" s="22">
        <f t="shared" si="215"/>
        <v>0</v>
      </c>
      <c r="AH235" s="79">
        <f t="shared" si="216"/>
        <v>312.29999999999927</v>
      </c>
      <c r="AI235" s="78">
        <f t="shared" si="217"/>
        <v>7631.5586834364594</v>
      </c>
    </row>
    <row r="236" spans="1:35" ht="22" hidden="1" customHeight="1" outlineLevel="1" x14ac:dyDescent="0.25">
      <c r="B236" s="186" t="s">
        <v>1451</v>
      </c>
      <c r="C236" s="187" t="s">
        <v>1452</v>
      </c>
      <c r="D236" s="188" t="s">
        <v>342</v>
      </c>
      <c r="E236" s="189" t="s">
        <v>343</v>
      </c>
      <c r="F236" s="13" t="s">
        <v>35</v>
      </c>
      <c r="G236" s="14">
        <v>400</v>
      </c>
      <c r="H236" s="15">
        <v>254.25</v>
      </c>
      <c r="I236" s="16">
        <f t="shared" si="204"/>
        <v>101700</v>
      </c>
      <c r="K236" s="17">
        <v>178.63</v>
      </c>
      <c r="L236" s="17">
        <f t="shared" si="218"/>
        <v>221.37</v>
      </c>
      <c r="M236" s="17">
        <f>SUMIF('MC_SS 74'!$A:$A,'CRONO SERV'!$D236,'MC_SS 74'!M:M)</f>
        <v>0</v>
      </c>
      <c r="N236" s="17">
        <f>SUMIF('MC_SS 74'!$A:$A,'CRONO SERV'!$D236,'MC_SS 74'!N:N)</f>
        <v>0</v>
      </c>
      <c r="O236" s="17">
        <f>SUMIF('MC_SS 74'!$A:$A,'CRONO SERV'!$D236,'MC_SS 74'!O:O)</f>
        <v>0</v>
      </c>
      <c r="P236" s="17">
        <f>SUMIF('MC_SS 74'!$A:$A,'CRONO SERV'!$D236,'MC_SS 74'!P:P)</f>
        <v>0</v>
      </c>
      <c r="Q236" s="17"/>
      <c r="R236" s="17"/>
      <c r="S236" s="17"/>
      <c r="T236" s="17"/>
      <c r="V236" s="22">
        <f t="shared" si="205"/>
        <v>45416.677499999998</v>
      </c>
      <c r="W236" s="22">
        <f t="shared" si="206"/>
        <v>56283.322500000002</v>
      </c>
      <c r="X236" s="22">
        <f t="shared" si="207"/>
        <v>0</v>
      </c>
      <c r="Y236" s="22">
        <f t="shared" si="208"/>
        <v>0</v>
      </c>
      <c r="Z236" s="22">
        <f t="shared" si="209"/>
        <v>0</v>
      </c>
      <c r="AA236" s="22">
        <f t="shared" si="210"/>
        <v>0</v>
      </c>
      <c r="AB236" s="22">
        <f t="shared" si="211"/>
        <v>0</v>
      </c>
      <c r="AC236" s="22">
        <f t="shared" si="212"/>
        <v>0</v>
      </c>
      <c r="AD236" s="22">
        <f t="shared" si="213"/>
        <v>0</v>
      </c>
      <c r="AE236" s="22">
        <f t="shared" si="214"/>
        <v>0</v>
      </c>
      <c r="AF236" s="22">
        <f t="shared" si="215"/>
        <v>0</v>
      </c>
      <c r="AH236" s="79">
        <f t="shared" si="216"/>
        <v>221.37</v>
      </c>
      <c r="AI236" s="78">
        <f t="shared" si="217"/>
        <v>56283.322500000002</v>
      </c>
    </row>
    <row r="237" spans="1:35" ht="22" hidden="1" customHeight="1" outlineLevel="1" x14ac:dyDescent="0.25">
      <c r="B237" s="186" t="s">
        <v>1451</v>
      </c>
      <c r="C237" s="187" t="s">
        <v>1452</v>
      </c>
      <c r="D237" s="188" t="s">
        <v>344</v>
      </c>
      <c r="E237" s="189" t="s">
        <v>345</v>
      </c>
      <c r="F237" s="13" t="s">
        <v>35</v>
      </c>
      <c r="G237" s="14">
        <v>75</v>
      </c>
      <c r="H237" s="15">
        <v>186.45000000000002</v>
      </c>
      <c r="I237" s="16">
        <f t="shared" si="204"/>
        <v>13983.750000000002</v>
      </c>
      <c r="K237" s="17">
        <v>38.5</v>
      </c>
      <c r="L237" s="17">
        <f t="shared" si="218"/>
        <v>36.5</v>
      </c>
      <c r="M237" s="17">
        <f>SUMIF('MC_SS 74'!$A:$A,'CRONO SERV'!$D237,'MC_SS 74'!M:M)</f>
        <v>0</v>
      </c>
      <c r="N237" s="17">
        <f>SUMIF('MC_SS 74'!$A:$A,'CRONO SERV'!$D237,'MC_SS 74'!N:N)</f>
        <v>0</v>
      </c>
      <c r="O237" s="17">
        <f>SUMIF('MC_SS 74'!$A:$A,'CRONO SERV'!$D237,'MC_SS 74'!O:O)</f>
        <v>0</v>
      </c>
      <c r="P237" s="17">
        <f>SUMIF('MC_SS 74'!$A:$A,'CRONO SERV'!$D237,'MC_SS 74'!P:P)</f>
        <v>0</v>
      </c>
      <c r="Q237" s="17"/>
      <c r="R237" s="17"/>
      <c r="S237" s="17"/>
      <c r="T237" s="17"/>
      <c r="V237" s="22">
        <f t="shared" si="205"/>
        <v>7178.3250000000007</v>
      </c>
      <c r="W237" s="22">
        <f t="shared" si="206"/>
        <v>6805.4250000000002</v>
      </c>
      <c r="X237" s="22">
        <f t="shared" si="207"/>
        <v>0</v>
      </c>
      <c r="Y237" s="22">
        <f t="shared" si="208"/>
        <v>0</v>
      </c>
      <c r="Z237" s="22">
        <f t="shared" si="209"/>
        <v>0</v>
      </c>
      <c r="AA237" s="22">
        <f t="shared" si="210"/>
        <v>0</v>
      </c>
      <c r="AB237" s="22">
        <f t="shared" si="211"/>
        <v>0</v>
      </c>
      <c r="AC237" s="22">
        <f t="shared" si="212"/>
        <v>0</v>
      </c>
      <c r="AD237" s="22">
        <f t="shared" si="213"/>
        <v>0</v>
      </c>
      <c r="AE237" s="22">
        <f t="shared" si="214"/>
        <v>0</v>
      </c>
      <c r="AF237" s="22">
        <f t="shared" si="215"/>
        <v>0</v>
      </c>
      <c r="AH237" s="79">
        <f t="shared" si="216"/>
        <v>36.5</v>
      </c>
      <c r="AI237" s="78">
        <f t="shared" si="217"/>
        <v>6805.4250000000002</v>
      </c>
    </row>
    <row r="238" spans="1:35" ht="23.5" customHeight="1" collapsed="1" x14ac:dyDescent="0.25">
      <c r="A238" s="11"/>
      <c r="B238" s="183" t="s">
        <v>1573</v>
      </c>
      <c r="C238" s="184" t="s">
        <v>1574</v>
      </c>
      <c r="D238" s="185"/>
      <c r="E238" s="80"/>
      <c r="F238" s="60"/>
      <c r="G238" s="60"/>
      <c r="H238" s="59"/>
      <c r="I238" s="81">
        <f>SUM(I239:I246)</f>
        <v>233280.40476653568</v>
      </c>
      <c r="J238" s="12"/>
      <c r="K238" s="83"/>
      <c r="L238" s="84"/>
      <c r="M238" s="84"/>
      <c r="N238" s="84"/>
      <c r="O238" s="84"/>
      <c r="P238" s="84"/>
      <c r="Q238" s="84"/>
      <c r="R238" s="84"/>
      <c r="S238" s="84"/>
      <c r="T238" s="85"/>
      <c r="U238" s="12"/>
      <c r="V238" s="86">
        <f t="shared" ref="V238:AF238" si="219">SUM(V239:V246)</f>
        <v>1506.7494077228739</v>
      </c>
      <c r="W238" s="86">
        <f t="shared" si="219"/>
        <v>231773.6553588128</v>
      </c>
      <c r="X238" s="86">
        <f t="shared" si="219"/>
        <v>0</v>
      </c>
      <c r="Y238" s="86">
        <f t="shared" si="219"/>
        <v>135876.68428729411</v>
      </c>
      <c r="Z238" s="86">
        <f t="shared" si="219"/>
        <v>95896.971071518681</v>
      </c>
      <c r="AA238" s="86">
        <f t="shared" si="219"/>
        <v>0</v>
      </c>
      <c r="AB238" s="86">
        <f t="shared" si="219"/>
        <v>0</v>
      </c>
      <c r="AC238" s="86">
        <f t="shared" si="219"/>
        <v>0</v>
      </c>
      <c r="AD238" s="86">
        <f t="shared" si="219"/>
        <v>0</v>
      </c>
      <c r="AE238" s="86">
        <f t="shared" si="219"/>
        <v>0</v>
      </c>
      <c r="AF238" s="86">
        <f t="shared" si="219"/>
        <v>231773.6553588128</v>
      </c>
      <c r="AG238" s="12"/>
      <c r="AH238" s="83"/>
      <c r="AI238" s="85"/>
    </row>
    <row r="239" spans="1:35" ht="22" hidden="1" customHeight="1" outlineLevel="1" x14ac:dyDescent="0.25">
      <c r="B239" s="186" t="s">
        <v>1573</v>
      </c>
      <c r="C239" s="187" t="s">
        <v>1574</v>
      </c>
      <c r="D239" s="188" t="s">
        <v>23</v>
      </c>
      <c r="E239" s="189" t="s">
        <v>24</v>
      </c>
      <c r="F239" s="13" t="s">
        <v>46</v>
      </c>
      <c r="G239" s="14">
        <v>3.1079999999999997</v>
      </c>
      <c r="H239" s="15">
        <v>584.29183764705874</v>
      </c>
      <c r="I239" s="16">
        <f t="shared" ref="I239:I246" si="220">H239*G239</f>
        <v>1815.9790314070583</v>
      </c>
      <c r="K239" s="17">
        <f>G239-2.94</f>
        <v>0.16799999999999971</v>
      </c>
      <c r="L239" s="17">
        <f t="shared" ref="L239:L246" si="221">G239-K239</f>
        <v>2.94</v>
      </c>
      <c r="M239" s="17"/>
      <c r="N239" s="17">
        <v>1.1000000000000001</v>
      </c>
      <c r="O239" s="17">
        <f>L239-N239</f>
        <v>1.8399999999999999</v>
      </c>
      <c r="P239" s="17"/>
      <c r="Q239" s="17"/>
      <c r="R239" s="17"/>
      <c r="S239" s="17"/>
      <c r="T239" s="17"/>
      <c r="V239" s="22">
        <f t="shared" ref="V239:W246" si="222">$H239*K239</f>
        <v>98.161028724705702</v>
      </c>
      <c r="W239" s="22">
        <f t="shared" si="222"/>
        <v>1717.8180026823527</v>
      </c>
      <c r="X239" s="22">
        <f>$H239*M239</f>
        <v>0</v>
      </c>
      <c r="Y239" s="22">
        <f t="shared" ref="Y239:AE246" si="223">$H239*N239</f>
        <v>642.7210214117647</v>
      </c>
      <c r="Z239" s="22">
        <f t="shared" si="223"/>
        <v>1075.096981270588</v>
      </c>
      <c r="AA239" s="22">
        <f t="shared" si="223"/>
        <v>0</v>
      </c>
      <c r="AB239" s="22">
        <f t="shared" si="223"/>
        <v>0</v>
      </c>
      <c r="AC239" s="22">
        <f t="shared" si="223"/>
        <v>0</v>
      </c>
      <c r="AD239" s="22">
        <f t="shared" si="223"/>
        <v>0</v>
      </c>
      <c r="AE239" s="22">
        <f t="shared" si="223"/>
        <v>0</v>
      </c>
      <c r="AF239" s="22">
        <f t="shared" ref="AF239:AF246" si="224">SUM(X239:AE239)</f>
        <v>1717.8180026823527</v>
      </c>
      <c r="AH239" s="79">
        <f t="shared" ref="AH239:AH246" si="225">L239-SUM(N239:T239)</f>
        <v>0</v>
      </c>
      <c r="AI239" s="78">
        <f t="shared" ref="AI239:AI246" si="226">W239-SUM(X239:AE239)</f>
        <v>0</v>
      </c>
    </row>
    <row r="240" spans="1:35" ht="22" hidden="1" customHeight="1" outlineLevel="1" x14ac:dyDescent="0.25">
      <c r="B240" s="186" t="s">
        <v>1573</v>
      </c>
      <c r="C240" s="187" t="s">
        <v>1574</v>
      </c>
      <c r="D240" s="188" t="s">
        <v>31</v>
      </c>
      <c r="E240" s="189" t="s">
        <v>32</v>
      </c>
      <c r="F240" s="13" t="s">
        <v>143</v>
      </c>
      <c r="G240" s="14">
        <v>355.5</v>
      </c>
      <c r="H240" s="15">
        <v>58.982586352941183</v>
      </c>
      <c r="I240" s="16">
        <f t="shared" si="220"/>
        <v>20968.309448470591</v>
      </c>
      <c r="K240" s="17">
        <v>0</v>
      </c>
      <c r="L240" s="17">
        <f t="shared" si="221"/>
        <v>355.5</v>
      </c>
      <c r="M240" s="17"/>
      <c r="N240" s="17"/>
      <c r="O240" s="17">
        <f>L240</f>
        <v>355.5</v>
      </c>
      <c r="P240" s="17"/>
      <c r="Q240" s="17"/>
      <c r="R240" s="17"/>
      <c r="S240" s="17"/>
      <c r="T240" s="17"/>
      <c r="V240" s="22">
        <f t="shared" si="222"/>
        <v>0</v>
      </c>
      <c r="W240" s="22">
        <f t="shared" si="222"/>
        <v>20968.309448470591</v>
      </c>
      <c r="X240" s="22">
        <f t="shared" ref="X240:X246" si="227">$H240*M240</f>
        <v>0</v>
      </c>
      <c r="Y240" s="22">
        <f t="shared" si="223"/>
        <v>0</v>
      </c>
      <c r="Z240" s="22">
        <f t="shared" si="223"/>
        <v>20968.309448470591</v>
      </c>
      <c r="AA240" s="22">
        <f t="shared" si="223"/>
        <v>0</v>
      </c>
      <c r="AB240" s="22">
        <f t="shared" si="223"/>
        <v>0</v>
      </c>
      <c r="AC240" s="22">
        <f t="shared" si="223"/>
        <v>0</v>
      </c>
      <c r="AD240" s="22">
        <f t="shared" si="223"/>
        <v>0</v>
      </c>
      <c r="AE240" s="22">
        <f t="shared" si="223"/>
        <v>0</v>
      </c>
      <c r="AF240" s="22">
        <f t="shared" si="224"/>
        <v>20968.309448470591</v>
      </c>
      <c r="AH240" s="79">
        <f t="shared" si="225"/>
        <v>0</v>
      </c>
      <c r="AI240" s="78">
        <f t="shared" si="226"/>
        <v>0</v>
      </c>
    </row>
    <row r="241" spans="1:35" ht="22" hidden="1" customHeight="1" outlineLevel="1" x14ac:dyDescent="0.25">
      <c r="B241" s="186" t="s">
        <v>1573</v>
      </c>
      <c r="C241" s="187" t="s">
        <v>1574</v>
      </c>
      <c r="D241" s="188" t="s">
        <v>68</v>
      </c>
      <c r="E241" s="189" t="s">
        <v>69</v>
      </c>
      <c r="F241" s="13" t="s">
        <v>46</v>
      </c>
      <c r="G241" s="14">
        <v>1.036</v>
      </c>
      <c r="H241" s="15">
        <v>15728.689694117647</v>
      </c>
      <c r="I241" s="16">
        <f t="shared" si="220"/>
        <v>16294.922523105883</v>
      </c>
      <c r="K241" s="17">
        <f>G241-1.011</f>
        <v>2.5000000000000133E-2</v>
      </c>
      <c r="L241" s="17">
        <f t="shared" si="221"/>
        <v>1.0109999999999999</v>
      </c>
      <c r="M241" s="17"/>
      <c r="N241" s="17">
        <v>0.3</v>
      </c>
      <c r="O241" s="17">
        <f>L241-N241</f>
        <v>0.71099999999999985</v>
      </c>
      <c r="P241" s="17"/>
      <c r="Q241" s="17"/>
      <c r="R241" s="17"/>
      <c r="S241" s="17"/>
      <c r="T241" s="17"/>
      <c r="V241" s="22">
        <f t="shared" si="222"/>
        <v>393.21724235294329</v>
      </c>
      <c r="W241" s="22">
        <f t="shared" si="222"/>
        <v>15901.70528075294</v>
      </c>
      <c r="X241" s="22">
        <f t="shared" si="227"/>
        <v>0</v>
      </c>
      <c r="Y241" s="22">
        <f t="shared" si="223"/>
        <v>4718.6069082352942</v>
      </c>
      <c r="Z241" s="22">
        <f t="shared" si="223"/>
        <v>11183.098372517645</v>
      </c>
      <c r="AA241" s="22">
        <f t="shared" si="223"/>
        <v>0</v>
      </c>
      <c r="AB241" s="22">
        <f t="shared" si="223"/>
        <v>0</v>
      </c>
      <c r="AC241" s="22">
        <f t="shared" si="223"/>
        <v>0</v>
      </c>
      <c r="AD241" s="22">
        <f t="shared" si="223"/>
        <v>0</v>
      </c>
      <c r="AE241" s="22">
        <f t="shared" si="223"/>
        <v>0</v>
      </c>
      <c r="AF241" s="22">
        <f t="shared" si="224"/>
        <v>15901.70528075294</v>
      </c>
      <c r="AH241" s="79">
        <f t="shared" si="225"/>
        <v>0</v>
      </c>
      <c r="AI241" s="78">
        <f t="shared" si="226"/>
        <v>0</v>
      </c>
    </row>
    <row r="242" spans="1:35" ht="22" hidden="1" customHeight="1" outlineLevel="1" x14ac:dyDescent="0.25">
      <c r="B242" s="186" t="s">
        <v>1573</v>
      </c>
      <c r="C242" s="187" t="s">
        <v>1574</v>
      </c>
      <c r="D242" s="188" t="s">
        <v>70</v>
      </c>
      <c r="E242" s="189" t="s">
        <v>71</v>
      </c>
      <c r="F242" s="13" t="s">
        <v>67</v>
      </c>
      <c r="G242" s="14">
        <v>100</v>
      </c>
      <c r="H242" s="15">
        <v>25.691750504117643</v>
      </c>
      <c r="I242" s="16">
        <f t="shared" si="220"/>
        <v>2569.1750504117645</v>
      </c>
      <c r="K242" s="17">
        <v>0</v>
      </c>
      <c r="L242" s="17">
        <f t="shared" si="221"/>
        <v>100</v>
      </c>
      <c r="M242" s="17"/>
      <c r="N242" s="17"/>
      <c r="O242" s="17">
        <f>L242</f>
        <v>100</v>
      </c>
      <c r="P242" s="17"/>
      <c r="Q242" s="17"/>
      <c r="R242" s="17"/>
      <c r="S242" s="17"/>
      <c r="T242" s="17"/>
      <c r="V242" s="22">
        <f t="shared" si="222"/>
        <v>0</v>
      </c>
      <c r="W242" s="22">
        <f t="shared" si="222"/>
        <v>2569.1750504117645</v>
      </c>
      <c r="X242" s="22">
        <f t="shared" si="227"/>
        <v>0</v>
      </c>
      <c r="Y242" s="22">
        <f t="shared" si="223"/>
        <v>0</v>
      </c>
      <c r="Z242" s="22">
        <f t="shared" si="223"/>
        <v>2569.1750504117645</v>
      </c>
      <c r="AA242" s="22">
        <f t="shared" si="223"/>
        <v>0</v>
      </c>
      <c r="AB242" s="22">
        <f t="shared" si="223"/>
        <v>0</v>
      </c>
      <c r="AC242" s="22">
        <f t="shared" si="223"/>
        <v>0</v>
      </c>
      <c r="AD242" s="22">
        <f t="shared" si="223"/>
        <v>0</v>
      </c>
      <c r="AE242" s="22">
        <f t="shared" si="223"/>
        <v>0</v>
      </c>
      <c r="AF242" s="22">
        <f t="shared" si="224"/>
        <v>2569.1750504117645</v>
      </c>
      <c r="AH242" s="79">
        <f t="shared" si="225"/>
        <v>0</v>
      </c>
      <c r="AI242" s="78">
        <f t="shared" si="226"/>
        <v>0</v>
      </c>
    </row>
    <row r="243" spans="1:35" ht="22" hidden="1" customHeight="1" outlineLevel="1" x14ac:dyDescent="0.25">
      <c r="B243" s="186" t="s">
        <v>1573</v>
      </c>
      <c r="C243" s="187" t="s">
        <v>1574</v>
      </c>
      <c r="D243" s="188" t="s">
        <v>74</v>
      </c>
      <c r="E243" s="189" t="s">
        <v>75</v>
      </c>
      <c r="F243" s="13" t="s">
        <v>46</v>
      </c>
      <c r="G243" s="14">
        <v>0.77699999999999991</v>
      </c>
      <c r="H243" s="15">
        <v>1703.4074388931767</v>
      </c>
      <c r="I243" s="16">
        <f t="shared" si="220"/>
        <v>1323.5475800199981</v>
      </c>
      <c r="K243" s="17">
        <v>0</v>
      </c>
      <c r="L243" s="17">
        <f t="shared" si="221"/>
        <v>0.77699999999999991</v>
      </c>
      <c r="M243" s="17"/>
      <c r="N243" s="17"/>
      <c r="O243" s="17">
        <f>L243</f>
        <v>0.77699999999999991</v>
      </c>
      <c r="P243" s="17"/>
      <c r="Q243" s="17"/>
      <c r="R243" s="17"/>
      <c r="S243" s="17"/>
      <c r="T243" s="17"/>
      <c r="V243" s="22">
        <f t="shared" si="222"/>
        <v>0</v>
      </c>
      <c r="W243" s="22">
        <f t="shared" si="222"/>
        <v>1323.5475800199981</v>
      </c>
      <c r="X243" s="22">
        <f t="shared" si="227"/>
        <v>0</v>
      </c>
      <c r="Y243" s="22">
        <f t="shared" si="223"/>
        <v>0</v>
      </c>
      <c r="Z243" s="22">
        <f t="shared" si="223"/>
        <v>1323.5475800199981</v>
      </c>
      <c r="AA243" s="22">
        <f t="shared" si="223"/>
        <v>0</v>
      </c>
      <c r="AB243" s="22">
        <f t="shared" si="223"/>
        <v>0</v>
      </c>
      <c r="AC243" s="22">
        <f t="shared" si="223"/>
        <v>0</v>
      </c>
      <c r="AD243" s="22">
        <f t="shared" si="223"/>
        <v>0</v>
      </c>
      <c r="AE243" s="22">
        <f t="shared" si="223"/>
        <v>0</v>
      </c>
      <c r="AF243" s="22">
        <f t="shared" si="224"/>
        <v>1323.5475800199981</v>
      </c>
      <c r="AH243" s="79">
        <f t="shared" si="225"/>
        <v>0</v>
      </c>
      <c r="AI243" s="78">
        <f t="shared" si="226"/>
        <v>0</v>
      </c>
    </row>
    <row r="244" spans="1:35" ht="22" hidden="1" customHeight="1" outlineLevel="1" x14ac:dyDescent="0.25">
      <c r="B244" s="186" t="s">
        <v>1573</v>
      </c>
      <c r="C244" s="187" t="s">
        <v>1574</v>
      </c>
      <c r="D244" s="188" t="s">
        <v>78</v>
      </c>
      <c r="E244" s="189" t="s">
        <v>79</v>
      </c>
      <c r="F244" s="13" t="s">
        <v>46</v>
      </c>
      <c r="G244" s="14">
        <v>9.4</v>
      </c>
      <c r="H244" s="15">
        <v>5609.7852853327058</v>
      </c>
      <c r="I244" s="16">
        <f t="shared" si="220"/>
        <v>52731.981682127436</v>
      </c>
      <c r="K244" s="17">
        <f>G244-9.219</f>
        <v>0.18100000000000094</v>
      </c>
      <c r="L244" s="17">
        <f t="shared" si="221"/>
        <v>9.2189999999999994</v>
      </c>
      <c r="M244" s="17"/>
      <c r="N244" s="17"/>
      <c r="O244" s="17">
        <f>L244</f>
        <v>9.2189999999999994</v>
      </c>
      <c r="P244" s="17"/>
      <c r="Q244" s="17"/>
      <c r="R244" s="17"/>
      <c r="S244" s="17"/>
      <c r="T244" s="17"/>
      <c r="V244" s="22">
        <f t="shared" si="222"/>
        <v>1015.371136645225</v>
      </c>
      <c r="W244" s="22">
        <f t="shared" si="222"/>
        <v>51716.61054548221</v>
      </c>
      <c r="X244" s="22">
        <f t="shared" si="227"/>
        <v>0</v>
      </c>
      <c r="Y244" s="22">
        <f t="shared" si="223"/>
        <v>0</v>
      </c>
      <c r="Z244" s="22">
        <f t="shared" si="223"/>
        <v>51716.61054548221</v>
      </c>
      <c r="AA244" s="22">
        <f t="shared" si="223"/>
        <v>0</v>
      </c>
      <c r="AB244" s="22">
        <f t="shared" si="223"/>
        <v>0</v>
      </c>
      <c r="AC244" s="22">
        <f t="shared" si="223"/>
        <v>0</v>
      </c>
      <c r="AD244" s="22">
        <f t="shared" si="223"/>
        <v>0</v>
      </c>
      <c r="AE244" s="22">
        <f t="shared" si="223"/>
        <v>0</v>
      </c>
      <c r="AF244" s="22">
        <f t="shared" si="224"/>
        <v>51716.61054548221</v>
      </c>
      <c r="AH244" s="79">
        <f t="shared" si="225"/>
        <v>0</v>
      </c>
      <c r="AI244" s="78">
        <f t="shared" si="226"/>
        <v>0</v>
      </c>
    </row>
    <row r="245" spans="1:35" ht="22" hidden="1" customHeight="1" outlineLevel="1" x14ac:dyDescent="0.25">
      <c r="B245" s="186" t="s">
        <v>1573</v>
      </c>
      <c r="C245" s="187" t="s">
        <v>1574</v>
      </c>
      <c r="D245" s="188" t="s">
        <v>107</v>
      </c>
      <c r="E245" s="189" t="s">
        <v>108</v>
      </c>
      <c r="F245" s="13" t="s">
        <v>143</v>
      </c>
      <c r="G245" s="14">
        <v>20.72</v>
      </c>
      <c r="H245" s="15">
        <v>340.78827670588237</v>
      </c>
      <c r="I245" s="16">
        <f t="shared" si="220"/>
        <v>7061.1330933458821</v>
      </c>
      <c r="K245" s="17">
        <v>0</v>
      </c>
      <c r="L245" s="17">
        <f t="shared" si="221"/>
        <v>20.72</v>
      </c>
      <c r="M245" s="17"/>
      <c r="N245" s="17"/>
      <c r="O245" s="17">
        <f>L245</f>
        <v>20.72</v>
      </c>
      <c r="P245" s="17"/>
      <c r="Q245" s="17"/>
      <c r="R245" s="17"/>
      <c r="S245" s="17"/>
      <c r="T245" s="17"/>
      <c r="V245" s="22">
        <f t="shared" si="222"/>
        <v>0</v>
      </c>
      <c r="W245" s="22">
        <f t="shared" si="222"/>
        <v>7061.1330933458821</v>
      </c>
      <c r="X245" s="22">
        <f t="shared" si="227"/>
        <v>0</v>
      </c>
      <c r="Y245" s="22">
        <f t="shared" si="223"/>
        <v>0</v>
      </c>
      <c r="Z245" s="22">
        <f t="shared" si="223"/>
        <v>7061.1330933458821</v>
      </c>
      <c r="AA245" s="22">
        <f t="shared" si="223"/>
        <v>0</v>
      </c>
      <c r="AB245" s="22">
        <f t="shared" si="223"/>
        <v>0</v>
      </c>
      <c r="AC245" s="22">
        <f t="shared" si="223"/>
        <v>0</v>
      </c>
      <c r="AD245" s="22">
        <f t="shared" si="223"/>
        <v>0</v>
      </c>
      <c r="AE245" s="22">
        <f t="shared" si="223"/>
        <v>0</v>
      </c>
      <c r="AF245" s="22">
        <f t="shared" si="224"/>
        <v>7061.1330933458821</v>
      </c>
      <c r="AH245" s="79">
        <f t="shared" si="225"/>
        <v>0</v>
      </c>
      <c r="AI245" s="78">
        <f t="shared" si="226"/>
        <v>0</v>
      </c>
    </row>
    <row r="246" spans="1:35" ht="22" hidden="1" customHeight="1" outlineLevel="1" x14ac:dyDescent="0.25">
      <c r="B246" s="186" t="s">
        <v>1573</v>
      </c>
      <c r="C246" s="187" t="s">
        <v>1574</v>
      </c>
      <c r="D246" s="188" t="s">
        <v>146</v>
      </c>
      <c r="E246" s="189" t="s">
        <v>147</v>
      </c>
      <c r="F246" s="13" t="s">
        <v>143</v>
      </c>
      <c r="G246" s="14">
        <v>284.5</v>
      </c>
      <c r="H246" s="15">
        <v>458.75344941176468</v>
      </c>
      <c r="I246" s="16">
        <f t="shared" si="220"/>
        <v>130515.35635764705</v>
      </c>
      <c r="K246" s="17">
        <v>0</v>
      </c>
      <c r="L246" s="17">
        <f t="shared" si="221"/>
        <v>284.5</v>
      </c>
      <c r="M246" s="17"/>
      <c r="N246" s="17">
        <f>L246</f>
        <v>284.5</v>
      </c>
      <c r="O246" s="17"/>
      <c r="P246" s="17"/>
      <c r="Q246" s="17"/>
      <c r="R246" s="17"/>
      <c r="S246" s="17"/>
      <c r="T246" s="17"/>
      <c r="V246" s="22">
        <f t="shared" si="222"/>
        <v>0</v>
      </c>
      <c r="W246" s="22">
        <f t="shared" si="222"/>
        <v>130515.35635764705</v>
      </c>
      <c r="X246" s="22">
        <f t="shared" si="227"/>
        <v>0</v>
      </c>
      <c r="Y246" s="22">
        <f t="shared" si="223"/>
        <v>130515.35635764705</v>
      </c>
      <c r="Z246" s="22">
        <f t="shared" si="223"/>
        <v>0</v>
      </c>
      <c r="AA246" s="22">
        <f t="shared" si="223"/>
        <v>0</v>
      </c>
      <c r="AB246" s="22">
        <f t="shared" si="223"/>
        <v>0</v>
      </c>
      <c r="AC246" s="22">
        <f t="shared" si="223"/>
        <v>0</v>
      </c>
      <c r="AD246" s="22">
        <f t="shared" si="223"/>
        <v>0</v>
      </c>
      <c r="AE246" s="22">
        <f t="shared" si="223"/>
        <v>0</v>
      </c>
      <c r="AF246" s="22">
        <f t="shared" si="224"/>
        <v>130515.35635764705</v>
      </c>
      <c r="AH246" s="79">
        <f t="shared" si="225"/>
        <v>0</v>
      </c>
      <c r="AI246" s="78">
        <f t="shared" si="226"/>
        <v>0</v>
      </c>
    </row>
    <row r="247" spans="1:35" ht="23.5" customHeight="1" collapsed="1" x14ac:dyDescent="0.25">
      <c r="A247" s="11"/>
      <c r="B247" s="183" t="s">
        <v>1019</v>
      </c>
      <c r="C247" s="184" t="s">
        <v>1020</v>
      </c>
      <c r="D247" s="185"/>
      <c r="E247" s="80"/>
      <c r="F247" s="60"/>
      <c r="G247" s="60"/>
      <c r="H247" s="59"/>
      <c r="I247" s="81">
        <f>SUM(I248:I249)</f>
        <v>8280.3071599572195</v>
      </c>
      <c r="J247" s="12"/>
      <c r="K247" s="83"/>
      <c r="L247" s="84"/>
      <c r="M247" s="84"/>
      <c r="N247" s="84"/>
      <c r="O247" s="84"/>
      <c r="P247" s="84"/>
      <c r="Q247" s="84"/>
      <c r="R247" s="84"/>
      <c r="S247" s="84"/>
      <c r="T247" s="85"/>
      <c r="U247" s="12"/>
      <c r="V247" s="86">
        <f>SUM(V248:V249)</f>
        <v>0</v>
      </c>
      <c r="W247" s="86">
        <f t="shared" ref="W247:AE247" si="228">SUM(W248:W249)</f>
        <v>8280.3071599572195</v>
      </c>
      <c r="X247" s="86">
        <f t="shared" si="228"/>
        <v>8280.3071599572195</v>
      </c>
      <c r="Y247" s="86">
        <f t="shared" si="228"/>
        <v>0</v>
      </c>
      <c r="Z247" s="86">
        <f t="shared" si="228"/>
        <v>0</v>
      </c>
      <c r="AA247" s="86">
        <f t="shared" si="228"/>
        <v>0</v>
      </c>
      <c r="AB247" s="86">
        <f t="shared" si="228"/>
        <v>0</v>
      </c>
      <c r="AC247" s="86">
        <f t="shared" si="228"/>
        <v>0</v>
      </c>
      <c r="AD247" s="86">
        <f t="shared" si="228"/>
        <v>0</v>
      </c>
      <c r="AE247" s="86">
        <f t="shared" si="228"/>
        <v>0</v>
      </c>
      <c r="AF247" s="86">
        <f>SUM(AF248:AF249)</f>
        <v>8280.3071599572195</v>
      </c>
      <c r="AG247" s="12"/>
      <c r="AH247" s="83"/>
      <c r="AI247" s="85"/>
    </row>
    <row r="248" spans="1:35" ht="22" hidden="1" customHeight="1" outlineLevel="1" x14ac:dyDescent="0.25">
      <c r="B248" s="186" t="s">
        <v>1019</v>
      </c>
      <c r="C248" s="190" t="s">
        <v>1020</v>
      </c>
      <c r="D248" s="188" t="s">
        <v>33</v>
      </c>
      <c r="E248" s="189" t="s">
        <v>34</v>
      </c>
      <c r="F248" s="13" t="s">
        <v>35</v>
      </c>
      <c r="G248" s="14">
        <v>18</v>
      </c>
      <c r="H248" s="15">
        <v>231.15274954010695</v>
      </c>
      <c r="I248" s="16">
        <f>H248*G248</f>
        <v>4160.7494917219256</v>
      </c>
      <c r="K248" s="17"/>
      <c r="L248" s="17">
        <f t="shared" ref="L248:L263" si="229">G248-K248</f>
        <v>18</v>
      </c>
      <c r="M248" s="17">
        <f>G248</f>
        <v>18</v>
      </c>
      <c r="N248" s="17"/>
      <c r="O248" s="17"/>
      <c r="P248" s="17"/>
      <c r="Q248" s="17"/>
      <c r="R248" s="17"/>
      <c r="S248" s="17"/>
      <c r="T248" s="17"/>
      <c r="V248" s="22">
        <f>$H248*K248</f>
        <v>0</v>
      </c>
      <c r="W248" s="22">
        <f>$H248*L248</f>
        <v>4160.7494917219256</v>
      </c>
      <c r="X248" s="22">
        <f t="shared" ref="X248:AE249" si="230">$H248*M248</f>
        <v>4160.7494917219256</v>
      </c>
      <c r="Y248" s="22">
        <f t="shared" si="230"/>
        <v>0</v>
      </c>
      <c r="Z248" s="22">
        <f t="shared" si="230"/>
        <v>0</v>
      </c>
      <c r="AA248" s="22">
        <f t="shared" si="230"/>
        <v>0</v>
      </c>
      <c r="AB248" s="22">
        <f t="shared" si="230"/>
        <v>0</v>
      </c>
      <c r="AC248" s="22">
        <f t="shared" si="230"/>
        <v>0</v>
      </c>
      <c r="AD248" s="22">
        <f t="shared" si="230"/>
        <v>0</v>
      </c>
      <c r="AE248" s="22">
        <f t="shared" si="230"/>
        <v>0</v>
      </c>
      <c r="AF248" s="22">
        <f t="shared" ref="AF248:AF249" si="231">SUM(X248:AE248)</f>
        <v>4160.7494917219256</v>
      </c>
      <c r="AH248" s="79">
        <f>L248-SUM(M248:T248)</f>
        <v>0</v>
      </c>
      <c r="AI248" s="78">
        <f>W248-SUM(X248:AE248)</f>
        <v>0</v>
      </c>
    </row>
    <row r="249" spans="1:35" ht="22" hidden="1" customHeight="1" outlineLevel="1" x14ac:dyDescent="0.25">
      <c r="B249" s="186" t="s">
        <v>1019</v>
      </c>
      <c r="C249" s="190" t="s">
        <v>1020</v>
      </c>
      <c r="D249" s="188" t="s">
        <v>38</v>
      </c>
      <c r="E249" s="189" t="s">
        <v>39</v>
      </c>
      <c r="F249" s="13" t="s">
        <v>40</v>
      </c>
      <c r="G249" s="14">
        <v>20</v>
      </c>
      <c r="H249" s="15">
        <v>205.97788341176471</v>
      </c>
      <c r="I249" s="16">
        <f>H249*G249</f>
        <v>4119.5576682352939</v>
      </c>
      <c r="K249" s="17"/>
      <c r="L249" s="17">
        <f t="shared" si="229"/>
        <v>20</v>
      </c>
      <c r="M249" s="17">
        <f>G249</f>
        <v>20</v>
      </c>
      <c r="N249" s="17"/>
      <c r="O249" s="17"/>
      <c r="P249" s="17"/>
      <c r="Q249" s="17"/>
      <c r="R249" s="17"/>
      <c r="S249" s="17"/>
      <c r="T249" s="17"/>
      <c r="V249" s="22">
        <f>$H249*K249</f>
        <v>0</v>
      </c>
      <c r="W249" s="22">
        <f>$H249*L249</f>
        <v>4119.5576682352939</v>
      </c>
      <c r="X249" s="22">
        <f t="shared" si="230"/>
        <v>4119.5576682352939</v>
      </c>
      <c r="Y249" s="22">
        <f t="shared" si="230"/>
        <v>0</v>
      </c>
      <c r="Z249" s="22">
        <f t="shared" si="230"/>
        <v>0</v>
      </c>
      <c r="AA249" s="22">
        <f t="shared" si="230"/>
        <v>0</v>
      </c>
      <c r="AB249" s="22">
        <f t="shared" si="230"/>
        <v>0</v>
      </c>
      <c r="AC249" s="22">
        <f t="shared" si="230"/>
        <v>0</v>
      </c>
      <c r="AD249" s="22">
        <f t="shared" si="230"/>
        <v>0</v>
      </c>
      <c r="AE249" s="22">
        <f t="shared" si="230"/>
        <v>0</v>
      </c>
      <c r="AF249" s="22">
        <f t="shared" si="231"/>
        <v>4119.5576682352939</v>
      </c>
      <c r="AH249" s="79">
        <f>L249-SUM(M249:T249)</f>
        <v>0</v>
      </c>
      <c r="AI249" s="78">
        <f>W249-SUM(X249:AE249)</f>
        <v>0</v>
      </c>
    </row>
    <row r="250" spans="1:35" ht="23.5" customHeight="1" collapsed="1" x14ac:dyDescent="0.25">
      <c r="A250" s="11"/>
      <c r="B250" s="183" t="s">
        <v>1576</v>
      </c>
      <c r="C250" s="184" t="s">
        <v>1575</v>
      </c>
      <c r="D250" s="185"/>
      <c r="E250" s="80"/>
      <c r="F250" s="60"/>
      <c r="G250" s="60"/>
      <c r="H250" s="59"/>
      <c r="I250" s="81">
        <f>SUM(I251:I263)</f>
        <v>1458750.8992849679</v>
      </c>
      <c r="J250" s="12"/>
      <c r="K250" s="83"/>
      <c r="L250" s="84"/>
      <c r="M250" s="84"/>
      <c r="N250" s="84"/>
      <c r="O250" s="84"/>
      <c r="P250" s="84"/>
      <c r="Q250" s="84"/>
      <c r="R250" s="84"/>
      <c r="S250" s="84"/>
      <c r="T250" s="85"/>
      <c r="U250" s="12"/>
      <c r="V250" s="86">
        <f t="shared" ref="V250:AF250" si="232">SUM(V251:V263)</f>
        <v>0</v>
      </c>
      <c r="W250" s="86">
        <f t="shared" si="232"/>
        <v>1458750.8992849679</v>
      </c>
      <c r="X250" s="86">
        <f t="shared" si="232"/>
        <v>0</v>
      </c>
      <c r="Y250" s="86">
        <f t="shared" si="232"/>
        <v>116700.07194279744</v>
      </c>
      <c r="Z250" s="86">
        <f t="shared" si="232"/>
        <v>277162.67086414393</v>
      </c>
      <c r="AA250" s="86">
        <f t="shared" si="232"/>
        <v>320925.19784269296</v>
      </c>
      <c r="AB250" s="86">
        <f t="shared" si="232"/>
        <v>364687.72482124198</v>
      </c>
      <c r="AC250" s="86">
        <f t="shared" si="232"/>
        <v>379275.23381409171</v>
      </c>
      <c r="AD250" s="86">
        <f t="shared" si="232"/>
        <v>0</v>
      </c>
      <c r="AE250" s="86">
        <f t="shared" si="232"/>
        <v>0</v>
      </c>
      <c r="AF250" s="86">
        <f t="shared" si="232"/>
        <v>1458750.8992849679</v>
      </c>
      <c r="AG250" s="12"/>
      <c r="AH250" s="83"/>
      <c r="AI250" s="85"/>
    </row>
    <row r="251" spans="1:35" ht="22" hidden="1" customHeight="1" outlineLevel="1" x14ac:dyDescent="0.25">
      <c r="B251" s="186" t="s">
        <v>1576</v>
      </c>
      <c r="C251" s="190" t="s">
        <v>1575</v>
      </c>
      <c r="D251" s="188" t="s">
        <v>23</v>
      </c>
      <c r="E251" s="189" t="s">
        <v>24</v>
      </c>
      <c r="F251" s="13" t="s">
        <v>46</v>
      </c>
      <c r="G251" s="14">
        <v>806.81999999999994</v>
      </c>
      <c r="H251" s="15">
        <v>584.29183764705874</v>
      </c>
      <c r="I251" s="16">
        <f t="shared" ref="I251:I263" si="233">H251*G251</f>
        <v>471418.3404503999</v>
      </c>
      <c r="K251" s="17"/>
      <c r="L251" s="17">
        <f t="shared" si="229"/>
        <v>806.81999999999994</v>
      </c>
      <c r="M251" s="17"/>
      <c r="N251" s="17">
        <f>SUMIF('MC_SS 89'!$A:$A,'CRONO SERV'!$D251,'MC_SS 89'!L:L)</f>
        <v>64.545599999999993</v>
      </c>
      <c r="O251" s="17">
        <f>SUMIF('MC_SS 89'!$A:$A,'CRONO SERV'!$D251,'MC_SS 89'!M:M)</f>
        <v>153.29579999999999</v>
      </c>
      <c r="P251" s="17">
        <f>SUMIF('MC_SS 89'!$A:$A,'CRONO SERV'!$D251,'MC_SS 89'!N:N)</f>
        <v>177.50039999999998</v>
      </c>
      <c r="Q251" s="17">
        <f>SUMIF('MC_SS 89'!$A:$A,'CRONO SERV'!$D251,'MC_SS 89'!O:O)</f>
        <v>201.70499999999998</v>
      </c>
      <c r="R251" s="17">
        <f>SUMIF('MC_SS 89'!$A:$A,'CRONO SERV'!$D251,'MC_SS 89'!P:P)</f>
        <v>209.7732</v>
      </c>
      <c r="S251" s="17"/>
      <c r="T251" s="17"/>
      <c r="V251" s="22">
        <f t="shared" ref="V251:V263" si="234">$H251*K251</f>
        <v>0</v>
      </c>
      <c r="W251" s="22">
        <f t="shared" ref="W251:W263" si="235">$H251*L251</f>
        <v>471418.3404503999</v>
      </c>
      <c r="X251" s="22">
        <f t="shared" ref="X251:X263" si="236">$H251*M251</f>
        <v>0</v>
      </c>
      <c r="Y251" s="22">
        <f t="shared" ref="Y251:Y263" si="237">$H251*N251</f>
        <v>37713.467236031989</v>
      </c>
      <c r="Z251" s="22">
        <f t="shared" ref="Z251:Z263" si="238">$H251*O251</f>
        <v>89569.484685575982</v>
      </c>
      <c r="AA251" s="22">
        <f t="shared" ref="AA251:AA263" si="239">$H251*P251</f>
        <v>103712.03489908797</v>
      </c>
      <c r="AB251" s="22">
        <f t="shared" ref="AB251:AB263" si="240">$H251*Q251</f>
        <v>117854.58511259998</v>
      </c>
      <c r="AC251" s="22">
        <f t="shared" ref="AC251:AC263" si="241">$H251*R251</f>
        <v>122568.76851710398</v>
      </c>
      <c r="AD251" s="22">
        <f t="shared" ref="AD251:AD263" si="242">$H251*S251</f>
        <v>0</v>
      </c>
      <c r="AE251" s="22">
        <f t="shared" ref="AE251:AE263" si="243">$H251*T251</f>
        <v>0</v>
      </c>
      <c r="AF251" s="22">
        <f t="shared" ref="AF251:AF263" si="244">SUM(X251:AE251)</f>
        <v>471418.3404503999</v>
      </c>
      <c r="AH251" s="79">
        <f t="shared" ref="AH251:AH263" si="245">L251-SUM(M251:T251)</f>
        <v>0</v>
      </c>
      <c r="AI251" s="78">
        <f t="shared" ref="AI251:AI263" si="246">W251-SUM(X251:AE251)</f>
        <v>0</v>
      </c>
    </row>
    <row r="252" spans="1:35" ht="22" hidden="1" customHeight="1" outlineLevel="1" x14ac:dyDescent="0.25">
      <c r="B252" s="186" t="s">
        <v>1576</v>
      </c>
      <c r="C252" s="190" t="s">
        <v>1575</v>
      </c>
      <c r="D252" s="188" t="s">
        <v>27</v>
      </c>
      <c r="E252" s="189" t="s">
        <v>28</v>
      </c>
      <c r="F252" s="13" t="s">
        <v>143</v>
      </c>
      <c r="G252" s="14">
        <v>107.15199999999999</v>
      </c>
      <c r="H252" s="15">
        <v>54.601315459764706</v>
      </c>
      <c r="I252" s="16">
        <f t="shared" si="233"/>
        <v>5850.6401541447067</v>
      </c>
      <c r="K252" s="17"/>
      <c r="L252" s="17">
        <f t="shared" si="229"/>
        <v>107.15199999999999</v>
      </c>
      <c r="M252" s="17"/>
      <c r="N252" s="17">
        <f>SUMIF('MC_SS 89'!$A:$A,'CRONO SERV'!$D252,'MC_SS 89'!L:L)</f>
        <v>8.5721599999999984</v>
      </c>
      <c r="O252" s="17">
        <f>SUMIF('MC_SS 89'!$A:$A,'CRONO SERV'!$D252,'MC_SS 89'!M:M)</f>
        <v>20.358879999999999</v>
      </c>
      <c r="P252" s="17">
        <f>SUMIF('MC_SS 89'!$A:$A,'CRONO SERV'!$D252,'MC_SS 89'!N:N)</f>
        <v>23.573439999999998</v>
      </c>
      <c r="Q252" s="17">
        <f>SUMIF('MC_SS 89'!$A:$A,'CRONO SERV'!$D252,'MC_SS 89'!O:O)</f>
        <v>26.787999999999997</v>
      </c>
      <c r="R252" s="17">
        <f>SUMIF('MC_SS 89'!$A:$A,'CRONO SERV'!$D252,'MC_SS 89'!P:P)</f>
        <v>27.859519999999996</v>
      </c>
      <c r="S252" s="17"/>
      <c r="T252" s="17"/>
      <c r="V252" s="22">
        <f t="shared" si="234"/>
        <v>0</v>
      </c>
      <c r="W252" s="22">
        <f t="shared" si="235"/>
        <v>5850.6401541447067</v>
      </c>
      <c r="X252" s="22">
        <f t="shared" si="236"/>
        <v>0</v>
      </c>
      <c r="Y252" s="22">
        <f t="shared" si="237"/>
        <v>468.05121233157655</v>
      </c>
      <c r="Z252" s="22">
        <f t="shared" si="238"/>
        <v>1111.6216292874944</v>
      </c>
      <c r="AA252" s="22">
        <f t="shared" si="239"/>
        <v>1287.1408339118357</v>
      </c>
      <c r="AB252" s="22">
        <f t="shared" si="240"/>
        <v>1462.6600385361767</v>
      </c>
      <c r="AC252" s="22">
        <f t="shared" si="241"/>
        <v>1521.1664400776237</v>
      </c>
      <c r="AD252" s="22">
        <f t="shared" si="242"/>
        <v>0</v>
      </c>
      <c r="AE252" s="22">
        <f t="shared" si="243"/>
        <v>0</v>
      </c>
      <c r="AF252" s="22">
        <f t="shared" si="244"/>
        <v>5850.6401541447076</v>
      </c>
      <c r="AH252" s="79">
        <f t="shared" si="245"/>
        <v>0</v>
      </c>
      <c r="AI252" s="78">
        <f t="shared" si="246"/>
        <v>0</v>
      </c>
    </row>
    <row r="253" spans="1:35" ht="22" hidden="1" customHeight="1" outlineLevel="1" x14ac:dyDescent="0.25">
      <c r="B253" s="186" t="s">
        <v>1576</v>
      </c>
      <c r="C253" s="190" t="s">
        <v>1575</v>
      </c>
      <c r="D253" s="188" t="s">
        <v>31</v>
      </c>
      <c r="E253" s="189" t="s">
        <v>32</v>
      </c>
      <c r="F253" s="13" t="s">
        <v>143</v>
      </c>
      <c r="G253" s="14">
        <v>207.48</v>
      </c>
      <c r="H253" s="15">
        <v>58.982586352941183</v>
      </c>
      <c r="I253" s="16">
        <f t="shared" si="233"/>
        <v>12237.707016508237</v>
      </c>
      <c r="K253" s="17"/>
      <c r="L253" s="17">
        <f t="shared" si="229"/>
        <v>207.48</v>
      </c>
      <c r="M253" s="17"/>
      <c r="N253" s="17">
        <f>SUMIF('MC_SS 89'!$A:$A,'CRONO SERV'!$D253,'MC_SS 89'!L:L)</f>
        <v>16.598399999999998</v>
      </c>
      <c r="O253" s="17">
        <f>SUMIF('MC_SS 89'!$A:$A,'CRONO SERV'!$D253,'MC_SS 89'!M:M)</f>
        <v>39.421199999999999</v>
      </c>
      <c r="P253" s="17">
        <f>SUMIF('MC_SS 89'!$A:$A,'CRONO SERV'!$D253,'MC_SS 89'!N:N)</f>
        <v>45.645599999999995</v>
      </c>
      <c r="Q253" s="17">
        <f>SUMIF('MC_SS 89'!$A:$A,'CRONO SERV'!$D253,'MC_SS 89'!O:O)</f>
        <v>51.87</v>
      </c>
      <c r="R253" s="17">
        <f>SUMIF('MC_SS 89'!$A:$A,'CRONO SERV'!$D253,'MC_SS 89'!P:P)</f>
        <v>53.944800000000001</v>
      </c>
      <c r="S253" s="17"/>
      <c r="T253" s="17"/>
      <c r="V253" s="22">
        <f t="shared" si="234"/>
        <v>0</v>
      </c>
      <c r="W253" s="22">
        <f t="shared" si="235"/>
        <v>12237.707016508237</v>
      </c>
      <c r="X253" s="22">
        <f t="shared" si="236"/>
        <v>0</v>
      </c>
      <c r="Y253" s="22">
        <f t="shared" si="237"/>
        <v>979.01656132065887</v>
      </c>
      <c r="Z253" s="22">
        <f t="shared" si="238"/>
        <v>2325.1643331365649</v>
      </c>
      <c r="AA253" s="22">
        <f t="shared" si="239"/>
        <v>2692.2955436318116</v>
      </c>
      <c r="AB253" s="22">
        <f t="shared" si="240"/>
        <v>3059.4267541270592</v>
      </c>
      <c r="AC253" s="22">
        <f t="shared" si="241"/>
        <v>3181.8038242921416</v>
      </c>
      <c r="AD253" s="22">
        <f t="shared" si="242"/>
        <v>0</v>
      </c>
      <c r="AE253" s="22">
        <f t="shared" si="243"/>
        <v>0</v>
      </c>
      <c r="AF253" s="22">
        <f t="shared" si="244"/>
        <v>12237.707016508235</v>
      </c>
      <c r="AH253" s="79">
        <f t="shared" si="245"/>
        <v>0</v>
      </c>
      <c r="AI253" s="78">
        <f t="shared" si="246"/>
        <v>0</v>
      </c>
    </row>
    <row r="254" spans="1:35" ht="22" hidden="1" customHeight="1" outlineLevel="1" x14ac:dyDescent="0.25">
      <c r="B254" s="186" t="s">
        <v>1576</v>
      </c>
      <c r="C254" s="190" t="s">
        <v>1575</v>
      </c>
      <c r="D254" s="188" t="s">
        <v>41</v>
      </c>
      <c r="E254" s="189" t="s">
        <v>42</v>
      </c>
      <c r="F254" s="13" t="s">
        <v>46</v>
      </c>
      <c r="G254" s="14">
        <v>115.25999999999999</v>
      </c>
      <c r="H254" s="15">
        <v>199.78885568611761</v>
      </c>
      <c r="I254" s="16">
        <f t="shared" si="233"/>
        <v>23027.663506381916</v>
      </c>
      <c r="K254" s="17"/>
      <c r="L254" s="17">
        <f t="shared" si="229"/>
        <v>115.25999999999999</v>
      </c>
      <c r="M254" s="17"/>
      <c r="N254" s="17">
        <f>SUMIF('MC_SS 89'!$A:$A,'CRONO SERV'!$D254,'MC_SS 89'!L:L)</f>
        <v>9.2207999999999988</v>
      </c>
      <c r="O254" s="17">
        <f>SUMIF('MC_SS 89'!$A:$A,'CRONO SERV'!$D254,'MC_SS 89'!M:M)</f>
        <v>21.8994</v>
      </c>
      <c r="P254" s="17">
        <f>SUMIF('MC_SS 89'!$A:$A,'CRONO SERV'!$D254,'MC_SS 89'!N:N)</f>
        <v>25.357199999999999</v>
      </c>
      <c r="Q254" s="17">
        <f>SUMIF('MC_SS 89'!$A:$A,'CRONO SERV'!$D254,'MC_SS 89'!O:O)</f>
        <v>28.814999999999998</v>
      </c>
      <c r="R254" s="17">
        <f>SUMIF('MC_SS 89'!$A:$A,'CRONO SERV'!$D254,'MC_SS 89'!P:P)</f>
        <v>29.967599999999997</v>
      </c>
      <c r="S254" s="17"/>
      <c r="T254" s="17"/>
      <c r="V254" s="22">
        <f t="shared" si="234"/>
        <v>0</v>
      </c>
      <c r="W254" s="22">
        <f t="shared" si="235"/>
        <v>23027.663506381916</v>
      </c>
      <c r="X254" s="22">
        <f t="shared" si="236"/>
        <v>0</v>
      </c>
      <c r="Y254" s="22">
        <f t="shared" si="237"/>
        <v>1842.213080510553</v>
      </c>
      <c r="Z254" s="22">
        <f t="shared" si="238"/>
        <v>4375.2560662125643</v>
      </c>
      <c r="AA254" s="22">
        <f t="shared" si="239"/>
        <v>5066.0859714040216</v>
      </c>
      <c r="AB254" s="22">
        <f t="shared" si="240"/>
        <v>5756.9158765954789</v>
      </c>
      <c r="AC254" s="22">
        <f t="shared" si="241"/>
        <v>5987.1925116592975</v>
      </c>
      <c r="AD254" s="22">
        <f t="shared" si="242"/>
        <v>0</v>
      </c>
      <c r="AE254" s="22">
        <f t="shared" si="243"/>
        <v>0</v>
      </c>
      <c r="AF254" s="22">
        <f t="shared" si="244"/>
        <v>23027.663506381916</v>
      </c>
      <c r="AH254" s="79">
        <f t="shared" si="245"/>
        <v>0</v>
      </c>
      <c r="AI254" s="78">
        <f t="shared" si="246"/>
        <v>0</v>
      </c>
    </row>
    <row r="255" spans="1:35" ht="22" hidden="1" customHeight="1" outlineLevel="1" x14ac:dyDescent="0.25">
      <c r="B255" s="186" t="s">
        <v>1576</v>
      </c>
      <c r="C255" s="190" t="s">
        <v>1575</v>
      </c>
      <c r="D255" s="188" t="s">
        <v>44</v>
      </c>
      <c r="E255" s="189" t="s">
        <v>45</v>
      </c>
      <c r="F255" s="13" t="s">
        <v>46</v>
      </c>
      <c r="G255" s="14">
        <v>230.51999999999998</v>
      </c>
      <c r="H255" s="15">
        <v>44.117647058823529</v>
      </c>
      <c r="I255" s="16">
        <f t="shared" si="233"/>
        <v>10170</v>
      </c>
      <c r="K255" s="17"/>
      <c r="L255" s="17">
        <f t="shared" si="229"/>
        <v>230.51999999999998</v>
      </c>
      <c r="M255" s="17"/>
      <c r="N255" s="17">
        <f>SUMIF('MC_SS 89'!$A:$A,'CRONO SERV'!$D255,'MC_SS 89'!L:L)</f>
        <v>18.441599999999998</v>
      </c>
      <c r="O255" s="17">
        <f>SUMIF('MC_SS 89'!$A:$A,'CRONO SERV'!$D255,'MC_SS 89'!M:M)</f>
        <v>43.7988</v>
      </c>
      <c r="P255" s="17">
        <f>SUMIF('MC_SS 89'!$A:$A,'CRONO SERV'!$D255,'MC_SS 89'!N:N)</f>
        <v>50.714399999999998</v>
      </c>
      <c r="Q255" s="17">
        <f>SUMIF('MC_SS 89'!$A:$A,'CRONO SERV'!$D255,'MC_SS 89'!O:O)</f>
        <v>57.629999999999995</v>
      </c>
      <c r="R255" s="17">
        <f>SUMIF('MC_SS 89'!$A:$A,'CRONO SERV'!$D255,'MC_SS 89'!P:P)</f>
        <v>59.935199999999995</v>
      </c>
      <c r="S255" s="17"/>
      <c r="T255" s="17"/>
      <c r="V255" s="22">
        <f t="shared" si="234"/>
        <v>0</v>
      </c>
      <c r="W255" s="22">
        <f t="shared" si="235"/>
        <v>10170</v>
      </c>
      <c r="X255" s="22">
        <f t="shared" si="236"/>
        <v>0</v>
      </c>
      <c r="Y255" s="22">
        <f t="shared" si="237"/>
        <v>813.59999999999991</v>
      </c>
      <c r="Z255" s="22">
        <f t="shared" si="238"/>
        <v>1932.3</v>
      </c>
      <c r="AA255" s="22">
        <f t="shared" si="239"/>
        <v>2237.4</v>
      </c>
      <c r="AB255" s="22">
        <f t="shared" si="240"/>
        <v>2542.5</v>
      </c>
      <c r="AC255" s="22">
        <f t="shared" si="241"/>
        <v>2644.2</v>
      </c>
      <c r="AD255" s="22">
        <f t="shared" si="242"/>
        <v>0</v>
      </c>
      <c r="AE255" s="22">
        <f t="shared" si="243"/>
        <v>0</v>
      </c>
      <c r="AF255" s="22">
        <f t="shared" si="244"/>
        <v>10170</v>
      </c>
      <c r="AH255" s="79">
        <f t="shared" si="245"/>
        <v>0</v>
      </c>
      <c r="AI255" s="78">
        <f t="shared" si="246"/>
        <v>0</v>
      </c>
    </row>
    <row r="256" spans="1:35" ht="22" hidden="1" customHeight="1" outlineLevel="1" x14ac:dyDescent="0.25">
      <c r="B256" s="186" t="s">
        <v>1576</v>
      </c>
      <c r="C256" s="190" t="s">
        <v>1575</v>
      </c>
      <c r="D256" s="188" t="s">
        <v>61</v>
      </c>
      <c r="E256" s="189" t="s">
        <v>62</v>
      </c>
      <c r="F256" s="13" t="s">
        <v>46</v>
      </c>
      <c r="G256" s="14">
        <v>461.03999999999996</v>
      </c>
      <c r="H256" s="15">
        <v>90.64622934211765</v>
      </c>
      <c r="I256" s="16">
        <f t="shared" si="233"/>
        <v>41791.537575889917</v>
      </c>
      <c r="K256" s="17"/>
      <c r="L256" s="17">
        <f t="shared" si="229"/>
        <v>461.03999999999996</v>
      </c>
      <c r="M256" s="17"/>
      <c r="N256" s="17">
        <f>SUMIF('MC_SS 89'!$A:$A,'CRONO SERV'!$D256,'MC_SS 89'!L:L)</f>
        <v>36.883199999999995</v>
      </c>
      <c r="O256" s="17">
        <f>SUMIF('MC_SS 89'!$A:$A,'CRONO SERV'!$D256,'MC_SS 89'!M:M)</f>
        <v>87.5976</v>
      </c>
      <c r="P256" s="17">
        <f>SUMIF('MC_SS 89'!$A:$A,'CRONO SERV'!$D256,'MC_SS 89'!N:N)</f>
        <v>101.4288</v>
      </c>
      <c r="Q256" s="17">
        <f>SUMIF('MC_SS 89'!$A:$A,'CRONO SERV'!$D256,'MC_SS 89'!O:O)</f>
        <v>115.25999999999999</v>
      </c>
      <c r="R256" s="17">
        <f>SUMIF('MC_SS 89'!$A:$A,'CRONO SERV'!$D256,'MC_SS 89'!P:P)</f>
        <v>119.87039999999999</v>
      </c>
      <c r="S256" s="17"/>
      <c r="T256" s="17"/>
      <c r="V256" s="22">
        <f t="shared" si="234"/>
        <v>0</v>
      </c>
      <c r="W256" s="22">
        <f t="shared" si="235"/>
        <v>41791.537575889917</v>
      </c>
      <c r="X256" s="22">
        <f t="shared" si="236"/>
        <v>0</v>
      </c>
      <c r="Y256" s="22">
        <f t="shared" si="237"/>
        <v>3343.323006071193</v>
      </c>
      <c r="Z256" s="22">
        <f t="shared" si="238"/>
        <v>7940.3921394190847</v>
      </c>
      <c r="AA256" s="22">
        <f t="shared" si="239"/>
        <v>9194.1382666957816</v>
      </c>
      <c r="AB256" s="22">
        <f t="shared" si="240"/>
        <v>10447.884393972479</v>
      </c>
      <c r="AC256" s="22">
        <f t="shared" si="241"/>
        <v>10865.799769731379</v>
      </c>
      <c r="AD256" s="22">
        <f t="shared" si="242"/>
        <v>0</v>
      </c>
      <c r="AE256" s="22">
        <f t="shared" si="243"/>
        <v>0</v>
      </c>
      <c r="AF256" s="22">
        <f t="shared" si="244"/>
        <v>41791.537575889917</v>
      </c>
      <c r="AH256" s="79">
        <f t="shared" si="245"/>
        <v>0</v>
      </c>
      <c r="AI256" s="78">
        <f t="shared" si="246"/>
        <v>0</v>
      </c>
    </row>
    <row r="257" spans="1:35" ht="22" hidden="1" customHeight="1" outlineLevel="1" x14ac:dyDescent="0.25">
      <c r="B257" s="186" t="s">
        <v>1576</v>
      </c>
      <c r="C257" s="190" t="s">
        <v>1575</v>
      </c>
      <c r="D257" s="188" t="s">
        <v>65</v>
      </c>
      <c r="E257" s="189" t="s">
        <v>66</v>
      </c>
      <c r="F257" s="13" t="s">
        <v>46</v>
      </c>
      <c r="G257" s="14">
        <v>230.51999999999998</v>
      </c>
      <c r="H257" s="15">
        <v>217.63087904352943</v>
      </c>
      <c r="I257" s="16">
        <f t="shared" si="233"/>
        <v>50168.270237114404</v>
      </c>
      <c r="K257" s="17"/>
      <c r="L257" s="17">
        <f t="shared" si="229"/>
        <v>230.51999999999998</v>
      </c>
      <c r="M257" s="17"/>
      <c r="N257" s="17">
        <f>SUMIF('MC_SS 89'!$A:$A,'CRONO SERV'!$D257,'MC_SS 89'!L:L)</f>
        <v>18.441599999999998</v>
      </c>
      <c r="O257" s="17">
        <f>SUMIF('MC_SS 89'!$A:$A,'CRONO SERV'!$D257,'MC_SS 89'!M:M)</f>
        <v>43.7988</v>
      </c>
      <c r="P257" s="17">
        <f>SUMIF('MC_SS 89'!$A:$A,'CRONO SERV'!$D257,'MC_SS 89'!N:N)</f>
        <v>50.714399999999998</v>
      </c>
      <c r="Q257" s="17">
        <f>SUMIF('MC_SS 89'!$A:$A,'CRONO SERV'!$D257,'MC_SS 89'!O:O)</f>
        <v>57.629999999999995</v>
      </c>
      <c r="R257" s="17">
        <f>SUMIF('MC_SS 89'!$A:$A,'CRONO SERV'!$D257,'MC_SS 89'!P:P)</f>
        <v>59.935199999999995</v>
      </c>
      <c r="S257" s="17"/>
      <c r="T257" s="17"/>
      <c r="V257" s="22">
        <f t="shared" si="234"/>
        <v>0</v>
      </c>
      <c r="W257" s="22">
        <f t="shared" si="235"/>
        <v>50168.270237114404</v>
      </c>
      <c r="X257" s="22">
        <f t="shared" si="236"/>
        <v>0</v>
      </c>
      <c r="Y257" s="22">
        <f t="shared" si="237"/>
        <v>4013.4616189691519</v>
      </c>
      <c r="Z257" s="22">
        <f t="shared" si="238"/>
        <v>9531.9713450517374</v>
      </c>
      <c r="AA257" s="22">
        <f t="shared" si="239"/>
        <v>11037.019452165168</v>
      </c>
      <c r="AB257" s="22">
        <f t="shared" si="240"/>
        <v>12542.067559278601</v>
      </c>
      <c r="AC257" s="22">
        <f t="shared" si="241"/>
        <v>13043.750261649744</v>
      </c>
      <c r="AD257" s="22">
        <f t="shared" si="242"/>
        <v>0</v>
      </c>
      <c r="AE257" s="22">
        <f t="shared" si="243"/>
        <v>0</v>
      </c>
      <c r="AF257" s="22">
        <f t="shared" si="244"/>
        <v>50168.270237114404</v>
      </c>
      <c r="AH257" s="79">
        <f t="shared" si="245"/>
        <v>0</v>
      </c>
      <c r="AI257" s="78">
        <f t="shared" si="246"/>
        <v>0</v>
      </c>
    </row>
    <row r="258" spans="1:35" ht="22" hidden="1" customHeight="1" outlineLevel="1" x14ac:dyDescent="0.25">
      <c r="B258" s="186" t="s">
        <v>1576</v>
      </c>
      <c r="C258" s="190" t="s">
        <v>1575</v>
      </c>
      <c r="D258" s="188" t="s">
        <v>68</v>
      </c>
      <c r="E258" s="189" t="s">
        <v>69</v>
      </c>
      <c r="F258" s="13" t="s">
        <v>46</v>
      </c>
      <c r="G258" s="14">
        <v>4.8076000000000008</v>
      </c>
      <c r="H258" s="15">
        <v>15728.689694117647</v>
      </c>
      <c r="I258" s="16">
        <f t="shared" si="233"/>
        <v>75617.248573440011</v>
      </c>
      <c r="K258" s="17"/>
      <c r="L258" s="17">
        <f t="shared" si="229"/>
        <v>4.8076000000000008</v>
      </c>
      <c r="M258" s="17"/>
      <c r="N258" s="17">
        <f>SUMIF('MC_SS 89'!$A:$A,'CRONO SERV'!$D258,'MC_SS 89'!L:L)</f>
        <v>0.38460800000000006</v>
      </c>
      <c r="O258" s="17">
        <f>SUMIF('MC_SS 89'!$A:$A,'CRONO SERV'!$D258,'MC_SS 89'!M:M)</f>
        <v>0.91344400000000014</v>
      </c>
      <c r="P258" s="17">
        <f>SUMIF('MC_SS 89'!$A:$A,'CRONO SERV'!$D258,'MC_SS 89'!N:N)</f>
        <v>1.0576720000000002</v>
      </c>
      <c r="Q258" s="17">
        <f>SUMIF('MC_SS 89'!$A:$A,'CRONO SERV'!$D258,'MC_SS 89'!O:O)</f>
        <v>1.2019000000000002</v>
      </c>
      <c r="R258" s="17">
        <f>SUMIF('MC_SS 89'!$A:$A,'CRONO SERV'!$D258,'MC_SS 89'!P:P)</f>
        <v>1.2499760000000002</v>
      </c>
      <c r="S258" s="17"/>
      <c r="T258" s="17"/>
      <c r="V258" s="22">
        <f t="shared" si="234"/>
        <v>0</v>
      </c>
      <c r="W258" s="22">
        <f t="shared" si="235"/>
        <v>75617.248573440011</v>
      </c>
      <c r="X258" s="22">
        <f t="shared" si="236"/>
        <v>0</v>
      </c>
      <c r="Y258" s="22">
        <f t="shared" si="237"/>
        <v>6049.3798858752007</v>
      </c>
      <c r="Z258" s="22">
        <f t="shared" si="238"/>
        <v>14367.277228953602</v>
      </c>
      <c r="AA258" s="22">
        <f t="shared" si="239"/>
        <v>16635.794686156802</v>
      </c>
      <c r="AB258" s="22">
        <f t="shared" si="240"/>
        <v>18904.312143360003</v>
      </c>
      <c r="AC258" s="22">
        <f t="shared" si="241"/>
        <v>19660.484629094404</v>
      </c>
      <c r="AD258" s="22">
        <f t="shared" si="242"/>
        <v>0</v>
      </c>
      <c r="AE258" s="22">
        <f t="shared" si="243"/>
        <v>0</v>
      </c>
      <c r="AF258" s="22">
        <f t="shared" si="244"/>
        <v>75617.248573440011</v>
      </c>
      <c r="AH258" s="79">
        <f t="shared" si="245"/>
        <v>0</v>
      </c>
      <c r="AI258" s="78">
        <f t="shared" si="246"/>
        <v>0</v>
      </c>
    </row>
    <row r="259" spans="1:35" ht="22" hidden="1" customHeight="1" outlineLevel="1" x14ac:dyDescent="0.25">
      <c r="B259" s="186" t="s">
        <v>1576</v>
      </c>
      <c r="C259" s="190" t="s">
        <v>1575</v>
      </c>
      <c r="D259" s="188" t="s">
        <v>70</v>
      </c>
      <c r="E259" s="189" t="s">
        <v>71</v>
      </c>
      <c r="F259" s="13" t="s">
        <v>67</v>
      </c>
      <c r="G259" s="14">
        <v>3896.1062399999996</v>
      </c>
      <c r="H259" s="15">
        <v>25.691750504117643</v>
      </c>
      <c r="I259" s="16">
        <f t="shared" si="233"/>
        <v>100097.78945561589</v>
      </c>
      <c r="K259" s="17"/>
      <c r="L259" s="17">
        <f t="shared" si="229"/>
        <v>3896.1062399999996</v>
      </c>
      <c r="M259" s="17"/>
      <c r="N259" s="17">
        <f>SUMIF('MC_SS 89'!$A:$A,'CRONO SERV'!$D259,'MC_SS 89'!L:L)</f>
        <v>311.68849919999997</v>
      </c>
      <c r="O259" s="17">
        <f>SUMIF('MC_SS 89'!$A:$A,'CRONO SERV'!$D259,'MC_SS 89'!M:M)</f>
        <v>740.26018559999989</v>
      </c>
      <c r="P259" s="17">
        <f>SUMIF('MC_SS 89'!$A:$A,'CRONO SERV'!$D259,'MC_SS 89'!N:N)</f>
        <v>857.14337279999995</v>
      </c>
      <c r="Q259" s="17">
        <f>SUMIF('MC_SS 89'!$A:$A,'CRONO SERV'!$D259,'MC_SS 89'!O:O)</f>
        <v>974.0265599999999</v>
      </c>
      <c r="R259" s="17">
        <f>SUMIF('MC_SS 89'!$A:$A,'CRONO SERV'!$D259,'MC_SS 89'!P:P)</f>
        <v>1012.9876224</v>
      </c>
      <c r="S259" s="17"/>
      <c r="T259" s="17"/>
      <c r="V259" s="22">
        <f t="shared" si="234"/>
        <v>0</v>
      </c>
      <c r="W259" s="22">
        <f t="shared" si="235"/>
        <v>100097.78945561589</v>
      </c>
      <c r="X259" s="22">
        <f t="shared" si="236"/>
        <v>0</v>
      </c>
      <c r="Y259" s="22">
        <f t="shared" si="237"/>
        <v>8007.8231564492708</v>
      </c>
      <c r="Z259" s="22">
        <f t="shared" si="238"/>
        <v>19018.579996567016</v>
      </c>
      <c r="AA259" s="22">
        <f t="shared" si="239"/>
        <v>22021.513680235494</v>
      </c>
      <c r="AB259" s="22">
        <f t="shared" si="240"/>
        <v>25024.447363903972</v>
      </c>
      <c r="AC259" s="22">
        <f t="shared" si="241"/>
        <v>26025.425258460131</v>
      </c>
      <c r="AD259" s="22">
        <f t="shared" si="242"/>
        <v>0</v>
      </c>
      <c r="AE259" s="22">
        <f t="shared" si="243"/>
        <v>0</v>
      </c>
      <c r="AF259" s="22">
        <f t="shared" si="244"/>
        <v>100097.78945561589</v>
      </c>
      <c r="AH259" s="79">
        <f t="shared" si="245"/>
        <v>0</v>
      </c>
      <c r="AI259" s="78">
        <f t="shared" si="246"/>
        <v>0</v>
      </c>
    </row>
    <row r="260" spans="1:35" ht="22" hidden="1" customHeight="1" outlineLevel="1" x14ac:dyDescent="0.25">
      <c r="B260" s="186" t="s">
        <v>1576</v>
      </c>
      <c r="C260" s="190" t="s">
        <v>1575</v>
      </c>
      <c r="D260" s="188" t="s">
        <v>74</v>
      </c>
      <c r="E260" s="189" t="s">
        <v>75</v>
      </c>
      <c r="F260" s="13" t="s">
        <v>46</v>
      </c>
      <c r="G260" s="14">
        <v>132.2252</v>
      </c>
      <c r="H260" s="15">
        <v>1703.4074388931767</v>
      </c>
      <c r="I260" s="16">
        <f t="shared" si="233"/>
        <v>225233.38928913808</v>
      </c>
      <c r="K260" s="17"/>
      <c r="L260" s="17">
        <f t="shared" si="229"/>
        <v>132.2252</v>
      </c>
      <c r="M260" s="17"/>
      <c r="N260" s="17">
        <f>SUMIF('MC_SS 89'!$A:$A,'CRONO SERV'!$D260,'MC_SS 89'!L:L)</f>
        <v>10.578016</v>
      </c>
      <c r="O260" s="17">
        <f>SUMIF('MC_SS 89'!$A:$A,'CRONO SERV'!$D260,'MC_SS 89'!M:M)</f>
        <v>25.122788</v>
      </c>
      <c r="P260" s="17">
        <f>SUMIF('MC_SS 89'!$A:$A,'CRONO SERV'!$D260,'MC_SS 89'!N:N)</f>
        <v>29.089544</v>
      </c>
      <c r="Q260" s="17">
        <f>SUMIF('MC_SS 89'!$A:$A,'CRONO SERV'!$D260,'MC_SS 89'!O:O)</f>
        <v>33.0563</v>
      </c>
      <c r="R260" s="17">
        <f>SUMIF('MC_SS 89'!$A:$A,'CRONO SERV'!$D260,'MC_SS 89'!P:P)</f>
        <v>34.378551999999999</v>
      </c>
      <c r="S260" s="17"/>
      <c r="T260" s="17"/>
      <c r="V260" s="22">
        <f t="shared" si="234"/>
        <v>0</v>
      </c>
      <c r="W260" s="22">
        <f t="shared" si="235"/>
        <v>225233.38928913808</v>
      </c>
      <c r="X260" s="22">
        <f t="shared" si="236"/>
        <v>0</v>
      </c>
      <c r="Y260" s="22">
        <f t="shared" si="237"/>
        <v>18018.671143131047</v>
      </c>
      <c r="Z260" s="22">
        <f t="shared" si="238"/>
        <v>42794.343964936234</v>
      </c>
      <c r="AA260" s="22">
        <f t="shared" si="239"/>
        <v>49551.345643610373</v>
      </c>
      <c r="AB260" s="22">
        <f t="shared" si="240"/>
        <v>56308.34732228452</v>
      </c>
      <c r="AC260" s="22">
        <f t="shared" si="241"/>
        <v>58560.6812151759</v>
      </c>
      <c r="AD260" s="22">
        <f t="shared" si="242"/>
        <v>0</v>
      </c>
      <c r="AE260" s="22">
        <f t="shared" si="243"/>
        <v>0</v>
      </c>
      <c r="AF260" s="22">
        <f t="shared" si="244"/>
        <v>225233.38928913808</v>
      </c>
      <c r="AH260" s="79">
        <f t="shared" si="245"/>
        <v>0</v>
      </c>
      <c r="AI260" s="78">
        <f t="shared" si="246"/>
        <v>0</v>
      </c>
    </row>
    <row r="261" spans="1:35" ht="22" hidden="1" customHeight="1" outlineLevel="1" x14ac:dyDescent="0.25">
      <c r="B261" s="186" t="s">
        <v>1576</v>
      </c>
      <c r="C261" s="190" t="s">
        <v>1575</v>
      </c>
      <c r="D261" s="188" t="s">
        <v>78</v>
      </c>
      <c r="E261" s="189" t="s">
        <v>79</v>
      </c>
      <c r="F261" s="13" t="s">
        <v>46</v>
      </c>
      <c r="G261" s="14">
        <v>3.5</v>
      </c>
      <c r="H261" s="15">
        <v>5609.7852853327058</v>
      </c>
      <c r="I261" s="16">
        <f t="shared" si="233"/>
        <v>19634.24849866447</v>
      </c>
      <c r="K261" s="17"/>
      <c r="L261" s="17">
        <f t="shared" si="229"/>
        <v>3.5</v>
      </c>
      <c r="M261" s="17"/>
      <c r="N261" s="17">
        <f>SUMIF('MC_SS 89'!$A:$A,'CRONO SERV'!$D261,'MC_SS 89'!L:L)</f>
        <v>0.28000000000000003</v>
      </c>
      <c r="O261" s="17">
        <f>SUMIF('MC_SS 89'!$A:$A,'CRONO SERV'!$D261,'MC_SS 89'!M:M)</f>
        <v>0.66500000000000004</v>
      </c>
      <c r="P261" s="17">
        <f>SUMIF('MC_SS 89'!$A:$A,'CRONO SERV'!$D261,'MC_SS 89'!N:N)</f>
        <v>0.77</v>
      </c>
      <c r="Q261" s="17">
        <f>SUMIF('MC_SS 89'!$A:$A,'CRONO SERV'!$D261,'MC_SS 89'!O:O)</f>
        <v>0.875</v>
      </c>
      <c r="R261" s="17">
        <f>SUMIF('MC_SS 89'!$A:$A,'CRONO SERV'!$D261,'MC_SS 89'!P:P)</f>
        <v>0.91</v>
      </c>
      <c r="S261" s="17"/>
      <c r="T261" s="17"/>
      <c r="V261" s="22">
        <f t="shared" si="234"/>
        <v>0</v>
      </c>
      <c r="W261" s="22">
        <f t="shared" si="235"/>
        <v>19634.24849866447</v>
      </c>
      <c r="X261" s="22">
        <f t="shared" si="236"/>
        <v>0</v>
      </c>
      <c r="Y261" s="22">
        <f t="shared" si="237"/>
        <v>1570.7398798931579</v>
      </c>
      <c r="Z261" s="22">
        <f t="shared" si="238"/>
        <v>3730.5072147462497</v>
      </c>
      <c r="AA261" s="22">
        <f t="shared" si="239"/>
        <v>4319.5346697061832</v>
      </c>
      <c r="AB261" s="22">
        <f t="shared" si="240"/>
        <v>4908.5621246661176</v>
      </c>
      <c r="AC261" s="22">
        <f t="shared" si="241"/>
        <v>5104.9046096527627</v>
      </c>
      <c r="AD261" s="22">
        <f t="shared" si="242"/>
        <v>0</v>
      </c>
      <c r="AE261" s="22">
        <f t="shared" si="243"/>
        <v>0</v>
      </c>
      <c r="AF261" s="22">
        <f t="shared" si="244"/>
        <v>19634.24849866447</v>
      </c>
      <c r="AH261" s="79">
        <f t="shared" si="245"/>
        <v>0</v>
      </c>
      <c r="AI261" s="78">
        <f t="shared" si="246"/>
        <v>0</v>
      </c>
    </row>
    <row r="262" spans="1:35" ht="22" hidden="1" customHeight="1" outlineLevel="1" x14ac:dyDescent="0.25">
      <c r="B262" s="186" t="s">
        <v>1576</v>
      </c>
      <c r="C262" s="190" t="s">
        <v>1575</v>
      </c>
      <c r="D262" s="188" t="s">
        <v>148</v>
      </c>
      <c r="E262" s="189" t="s">
        <v>149</v>
      </c>
      <c r="F262" s="13" t="s">
        <v>143</v>
      </c>
      <c r="G262" s="14">
        <v>556.19999999999993</v>
      </c>
      <c r="H262" s="15">
        <v>196.60862117647056</v>
      </c>
      <c r="I262" s="16">
        <f t="shared" si="233"/>
        <v>109353.71509835291</v>
      </c>
      <c r="K262" s="17"/>
      <c r="L262" s="17">
        <f t="shared" si="229"/>
        <v>556.19999999999993</v>
      </c>
      <c r="M262" s="17"/>
      <c r="N262" s="17">
        <f>SUMIF('MC_SS 89'!$A:$A,'CRONO SERV'!$D262,'MC_SS 89'!L:L)</f>
        <v>44.495999999999995</v>
      </c>
      <c r="O262" s="17">
        <f>SUMIF('MC_SS 89'!$A:$A,'CRONO SERV'!$D262,'MC_SS 89'!M:M)</f>
        <v>105.67799999999998</v>
      </c>
      <c r="P262" s="17">
        <f>SUMIF('MC_SS 89'!$A:$A,'CRONO SERV'!$D262,'MC_SS 89'!N:N)</f>
        <v>122.36399999999999</v>
      </c>
      <c r="Q262" s="17">
        <f>SUMIF('MC_SS 89'!$A:$A,'CRONO SERV'!$D262,'MC_SS 89'!O:O)</f>
        <v>139.04999999999998</v>
      </c>
      <c r="R262" s="17">
        <f>SUMIF('MC_SS 89'!$A:$A,'CRONO SERV'!$D262,'MC_SS 89'!P:P)</f>
        <v>144.61199999999999</v>
      </c>
      <c r="S262" s="17"/>
      <c r="T262" s="17"/>
      <c r="V262" s="22">
        <f t="shared" si="234"/>
        <v>0</v>
      </c>
      <c r="W262" s="22">
        <f t="shared" si="235"/>
        <v>109353.71509835291</v>
      </c>
      <c r="X262" s="22">
        <f t="shared" si="236"/>
        <v>0</v>
      </c>
      <c r="Y262" s="22">
        <f t="shared" si="237"/>
        <v>8748.2972078682324</v>
      </c>
      <c r="Z262" s="22">
        <f t="shared" si="238"/>
        <v>20777.205868687051</v>
      </c>
      <c r="AA262" s="22">
        <f t="shared" si="239"/>
        <v>24057.817321637642</v>
      </c>
      <c r="AB262" s="22">
        <f t="shared" si="240"/>
        <v>27338.428774588228</v>
      </c>
      <c r="AC262" s="22">
        <f t="shared" si="241"/>
        <v>28431.96592557176</v>
      </c>
      <c r="AD262" s="22">
        <f t="shared" si="242"/>
        <v>0</v>
      </c>
      <c r="AE262" s="22">
        <f t="shared" si="243"/>
        <v>0</v>
      </c>
      <c r="AF262" s="22">
        <f t="shared" si="244"/>
        <v>109353.71509835291</v>
      </c>
      <c r="AH262" s="79">
        <f t="shared" si="245"/>
        <v>0</v>
      </c>
      <c r="AI262" s="78">
        <f t="shared" si="246"/>
        <v>0</v>
      </c>
    </row>
    <row r="263" spans="1:35" ht="22" hidden="1" customHeight="1" outlineLevel="1" x14ac:dyDescent="0.25">
      <c r="B263" s="186" t="s">
        <v>1576</v>
      </c>
      <c r="C263" s="190" t="s">
        <v>1575</v>
      </c>
      <c r="D263" s="188" t="s">
        <v>184</v>
      </c>
      <c r="E263" s="189" t="s">
        <v>185</v>
      </c>
      <c r="F263" s="13" t="s">
        <v>143</v>
      </c>
      <c r="G263" s="14">
        <v>556.19999999999993</v>
      </c>
      <c r="H263" s="15">
        <v>564.81544305882346</v>
      </c>
      <c r="I263" s="16">
        <f t="shared" si="233"/>
        <v>314150.34942931758</v>
      </c>
      <c r="K263" s="17"/>
      <c r="L263" s="17">
        <f t="shared" si="229"/>
        <v>556.19999999999993</v>
      </c>
      <c r="M263" s="17"/>
      <c r="N263" s="17">
        <f>SUMIF('MC_SS 89'!$A:$A,'CRONO SERV'!$D263,'MC_SS 89'!L:L)</f>
        <v>44.495999999999995</v>
      </c>
      <c r="O263" s="17">
        <f>SUMIF('MC_SS 89'!$A:$A,'CRONO SERV'!$D263,'MC_SS 89'!M:M)</f>
        <v>105.67799999999998</v>
      </c>
      <c r="P263" s="17">
        <f>SUMIF('MC_SS 89'!$A:$A,'CRONO SERV'!$D263,'MC_SS 89'!N:N)</f>
        <v>122.36399999999999</v>
      </c>
      <c r="Q263" s="17">
        <f>SUMIF('MC_SS 89'!$A:$A,'CRONO SERV'!$D263,'MC_SS 89'!O:O)</f>
        <v>139.04999999999998</v>
      </c>
      <c r="R263" s="17">
        <f>SUMIF('MC_SS 89'!$A:$A,'CRONO SERV'!$D263,'MC_SS 89'!P:P)</f>
        <v>144.61199999999999</v>
      </c>
      <c r="S263" s="17"/>
      <c r="T263" s="17"/>
      <c r="V263" s="22">
        <f t="shared" si="234"/>
        <v>0</v>
      </c>
      <c r="W263" s="22">
        <f t="shared" si="235"/>
        <v>314150.34942931758</v>
      </c>
      <c r="X263" s="22">
        <f t="shared" si="236"/>
        <v>0</v>
      </c>
      <c r="Y263" s="22">
        <f t="shared" si="237"/>
        <v>25132.027954345405</v>
      </c>
      <c r="Z263" s="22">
        <f t="shared" si="238"/>
        <v>59688.566391570334</v>
      </c>
      <c r="AA263" s="22">
        <f t="shared" si="239"/>
        <v>69113.076874449864</v>
      </c>
      <c r="AB263" s="22">
        <f t="shared" si="240"/>
        <v>78537.587357329394</v>
      </c>
      <c r="AC263" s="22">
        <f t="shared" si="241"/>
        <v>81679.090851622575</v>
      </c>
      <c r="AD263" s="22">
        <f t="shared" si="242"/>
        <v>0</v>
      </c>
      <c r="AE263" s="22">
        <f t="shared" si="243"/>
        <v>0</v>
      </c>
      <c r="AF263" s="22">
        <f t="shared" si="244"/>
        <v>314150.34942931758</v>
      </c>
      <c r="AH263" s="79">
        <f t="shared" si="245"/>
        <v>0</v>
      </c>
      <c r="AI263" s="78">
        <f t="shared" si="246"/>
        <v>0</v>
      </c>
    </row>
    <row r="264" spans="1:35" ht="23.5" customHeight="1" collapsed="1" x14ac:dyDescent="0.25">
      <c r="A264" s="11"/>
      <c r="B264" s="183" t="s">
        <v>904</v>
      </c>
      <c r="C264" s="184" t="s">
        <v>905</v>
      </c>
      <c r="D264" s="185"/>
      <c r="E264" s="80"/>
      <c r="F264" s="60"/>
      <c r="G264" s="60"/>
      <c r="H264" s="59"/>
      <c r="I264" s="81">
        <f>SUM(I265:I272)</f>
        <v>1565776.0817823494</v>
      </c>
      <c r="J264" s="12"/>
      <c r="K264" s="83"/>
      <c r="L264" s="84"/>
      <c r="M264" s="84"/>
      <c r="N264" s="84"/>
      <c r="O264" s="84"/>
      <c r="P264" s="84"/>
      <c r="Q264" s="84"/>
      <c r="R264" s="84"/>
      <c r="S264" s="84"/>
      <c r="T264" s="85"/>
      <c r="U264" s="12"/>
      <c r="V264" s="86">
        <f>SUM(V265:V272)</f>
        <v>0</v>
      </c>
      <c r="W264" s="86">
        <f>SUM(W265:W272)</f>
        <v>1565776.0817823494</v>
      </c>
      <c r="X264" s="86">
        <f t="shared" ref="X264:AE264" si="247">SUM(X265:X272)</f>
        <v>0</v>
      </c>
      <c r="Y264" s="86">
        <f t="shared" si="247"/>
        <v>48571.586788891756</v>
      </c>
      <c r="Z264" s="86">
        <f t="shared" si="247"/>
        <v>73462.33283821326</v>
      </c>
      <c r="AA264" s="86">
        <f t="shared" si="247"/>
        <v>73462.33283821326</v>
      </c>
      <c r="AB264" s="86">
        <f t="shared" si="247"/>
        <v>163165.62614925054</v>
      </c>
      <c r="AC264" s="86">
        <f t="shared" si="247"/>
        <v>180615.51900122652</v>
      </c>
      <c r="AD264" s="86">
        <f t="shared" si="247"/>
        <v>170662.9036980691</v>
      </c>
      <c r="AE264" s="86">
        <f t="shared" si="247"/>
        <v>241392.08980272501</v>
      </c>
      <c r="AF264" s="86">
        <f>SUM(AF265:AF272)</f>
        <v>951332.39111658954</v>
      </c>
      <c r="AG264" s="12"/>
      <c r="AH264" s="83"/>
      <c r="AI264" s="85"/>
    </row>
    <row r="265" spans="1:35" ht="22" hidden="1" customHeight="1" outlineLevel="1" x14ac:dyDescent="0.25">
      <c r="B265" s="191" t="s">
        <v>904</v>
      </c>
      <c r="C265" s="199" t="s">
        <v>905</v>
      </c>
      <c r="D265" s="193" t="s">
        <v>23</v>
      </c>
      <c r="E265" s="194" t="s">
        <v>24</v>
      </c>
      <c r="F265" s="73" t="s">
        <v>46</v>
      </c>
      <c r="G265" s="74">
        <v>45</v>
      </c>
      <c r="H265" s="75">
        <v>584.29183764705874</v>
      </c>
      <c r="I265" s="76">
        <f>H265*G265</f>
        <v>26293.132694117645</v>
      </c>
      <c r="K265" s="77"/>
      <c r="L265" s="77">
        <f t="shared" ref="L265:L272" si="248">G265-K265</f>
        <v>45</v>
      </c>
      <c r="M265" s="77"/>
      <c r="N265" s="77">
        <f>SUMIF(MC_SS_90!$A:$A,'CRONO SERV'!$D265,MC_SS_90!M:M)</f>
        <v>1.3235294117647058</v>
      </c>
      <c r="O265" s="77">
        <f>SUMIF(MC_SS_90!$A:$A,'CRONO SERV'!$D265,MC_SS_90!N:N)</f>
        <v>2.6470588235294117</v>
      </c>
      <c r="P265" s="77">
        <f>SUMIF(MC_SS_90!$A:$A,'CRONO SERV'!$D265,MC_SS_90!O:O)</f>
        <v>2.6470588235294117</v>
      </c>
      <c r="Q265" s="77">
        <f>SUMIF(MC_SS_90!$A:$A,'CRONO SERV'!$D265,MC_SS_90!P:P)</f>
        <v>5.2941176470588234</v>
      </c>
      <c r="R265" s="77">
        <f>SUMIF(MC_SS_90!$A:$A,'CRONO SERV'!$D265,MC_SS_90!Q:Q)</f>
        <v>5.2941176470588234</v>
      </c>
      <c r="S265" s="77">
        <f>SUMIF(MC_SS_90!$A:$A,'CRONO SERV'!$D265,MC_SS_90!R:R)</f>
        <v>5.2941176470588234</v>
      </c>
      <c r="T265" s="77">
        <f>SUMIF(MC_SS_90!$A:$A,'CRONO SERV'!$D265,MC_SS_90!S:S)</f>
        <v>7.9411764705882355</v>
      </c>
      <c r="V265" s="78">
        <f t="shared" ref="V265:W272" si="249">$H265*K265</f>
        <v>0</v>
      </c>
      <c r="W265" s="78">
        <f t="shared" si="249"/>
        <v>26293.132694117645</v>
      </c>
      <c r="X265" s="78">
        <f t="shared" ref="X265:AE267" si="250">$H265*M265</f>
        <v>0</v>
      </c>
      <c r="Y265" s="78">
        <f t="shared" si="250"/>
        <v>773.32743217993061</v>
      </c>
      <c r="Z265" s="78">
        <f t="shared" si="250"/>
        <v>1546.6548643598612</v>
      </c>
      <c r="AA265" s="78">
        <f t="shared" si="250"/>
        <v>1546.6548643598612</v>
      </c>
      <c r="AB265" s="78">
        <f t="shared" si="250"/>
        <v>3093.3097287197224</v>
      </c>
      <c r="AC265" s="78">
        <f t="shared" si="250"/>
        <v>3093.3097287197224</v>
      </c>
      <c r="AD265" s="78">
        <f t="shared" si="250"/>
        <v>3093.3097287197224</v>
      </c>
      <c r="AE265" s="78">
        <f t="shared" si="250"/>
        <v>4639.9645930795841</v>
      </c>
      <c r="AF265" s="78">
        <f t="shared" ref="AF265:AF272" si="251">SUM(X265:AE265)</f>
        <v>17786.530940138407</v>
      </c>
      <c r="AH265" s="79">
        <f t="shared" ref="AH265:AH272" si="252">L265-SUM(M265:T265)</f>
        <v>14.558823529411768</v>
      </c>
      <c r="AI265" s="78">
        <f t="shared" ref="AI265:AI272" si="253">W265-SUM(X265:AE265)</f>
        <v>8506.6017539792374</v>
      </c>
    </row>
    <row r="266" spans="1:35" ht="22" hidden="1" customHeight="1" outlineLevel="1" x14ac:dyDescent="0.25">
      <c r="B266" s="186" t="s">
        <v>904</v>
      </c>
      <c r="C266" s="190" t="s">
        <v>905</v>
      </c>
      <c r="D266" s="188" t="s">
        <v>44</v>
      </c>
      <c r="E266" s="189" t="s">
        <v>45</v>
      </c>
      <c r="F266" s="13" t="s">
        <v>46</v>
      </c>
      <c r="G266" s="14">
        <v>1016</v>
      </c>
      <c r="H266" s="15">
        <v>44.117647058823529</v>
      </c>
      <c r="I266" s="16">
        <f>H266*G266</f>
        <v>44823.529411764706</v>
      </c>
      <c r="K266" s="17"/>
      <c r="L266" s="17">
        <f t="shared" si="248"/>
        <v>1016</v>
      </c>
      <c r="M266" s="77"/>
      <c r="N266" s="77">
        <f>SUMIF(MC_SS_90!$A:$A,'CRONO SERV'!$D266,MC_SS_90!M:M)</f>
        <v>29.882352941176471</v>
      </c>
      <c r="O266" s="77">
        <f>SUMIF(MC_SS_90!$A:$A,'CRONO SERV'!$D266,MC_SS_90!N:N)</f>
        <v>59.764705882352942</v>
      </c>
      <c r="P266" s="77">
        <f>SUMIF(MC_SS_90!$A:$A,'CRONO SERV'!$D266,MC_SS_90!O:O)</f>
        <v>59.764705882352942</v>
      </c>
      <c r="Q266" s="77">
        <f>SUMIF(MC_SS_90!$A:$A,'CRONO SERV'!$D266,MC_SS_90!P:P)</f>
        <v>119.52941176470588</v>
      </c>
      <c r="R266" s="77">
        <f>SUMIF(MC_SS_90!$A:$A,'CRONO SERV'!$D266,MC_SS_90!Q:Q)</f>
        <v>119.52941176470588</v>
      </c>
      <c r="S266" s="77">
        <f>SUMIF(MC_SS_90!$A:$A,'CRONO SERV'!$D266,MC_SS_90!R:R)</f>
        <v>119.52941176470588</v>
      </c>
      <c r="T266" s="77">
        <f>SUMIF(MC_SS_90!$A:$A,'CRONO SERV'!$D266,MC_SS_90!S:S)</f>
        <v>179.29411764705884</v>
      </c>
      <c r="V266" s="22">
        <f t="shared" si="249"/>
        <v>0</v>
      </c>
      <c r="W266" s="22">
        <f t="shared" si="249"/>
        <v>44823.529411764706</v>
      </c>
      <c r="X266" s="22">
        <f t="shared" si="250"/>
        <v>0</v>
      </c>
      <c r="Y266" s="22">
        <f t="shared" si="250"/>
        <v>1318.3391003460208</v>
      </c>
      <c r="Z266" s="22">
        <f t="shared" si="250"/>
        <v>2636.6782006920416</v>
      </c>
      <c r="AA266" s="22">
        <f t="shared" si="250"/>
        <v>2636.6782006920416</v>
      </c>
      <c r="AB266" s="22">
        <f t="shared" si="250"/>
        <v>5273.3564013840833</v>
      </c>
      <c r="AC266" s="22">
        <f t="shared" si="250"/>
        <v>5273.3564013840833</v>
      </c>
      <c r="AD266" s="22">
        <f t="shared" si="250"/>
        <v>5273.3564013840833</v>
      </c>
      <c r="AE266" s="22">
        <f t="shared" si="250"/>
        <v>7910.0346020761253</v>
      </c>
      <c r="AF266" s="22">
        <f t="shared" si="251"/>
        <v>30321.799307958481</v>
      </c>
      <c r="AH266" s="79">
        <f t="shared" si="252"/>
        <v>328.70588235294122</v>
      </c>
      <c r="AI266" s="78">
        <f t="shared" si="253"/>
        <v>14501.730103806225</v>
      </c>
    </row>
    <row r="267" spans="1:35" ht="22" hidden="1" customHeight="1" outlineLevel="1" x14ac:dyDescent="0.25">
      <c r="B267" s="186" t="s">
        <v>904</v>
      </c>
      <c r="C267" s="190" t="s">
        <v>905</v>
      </c>
      <c r="D267" s="188" t="s">
        <v>61</v>
      </c>
      <c r="E267" s="189" t="s">
        <v>62</v>
      </c>
      <c r="F267" s="13" t="s">
        <v>46</v>
      </c>
      <c r="G267" s="14">
        <v>1857.375</v>
      </c>
      <c r="H267" s="15">
        <v>90.64622934211765</v>
      </c>
      <c r="I267" s="16">
        <f t="shared" ref="I267" si="254">H267*G267</f>
        <v>168364.04022431577</v>
      </c>
      <c r="K267" s="17"/>
      <c r="L267" s="17">
        <f t="shared" si="248"/>
        <v>1857.375</v>
      </c>
      <c r="M267" s="77"/>
      <c r="N267" s="77">
        <f>SUMIF(MC_SS_90!$A:$A,'CRONO SERV'!$D267,MC_SS_90!M:M)</f>
        <v>29.882352941176471</v>
      </c>
      <c r="O267" s="77">
        <f>SUMIF(MC_SS_90!$A:$A,'CRONO SERV'!$D267,MC_SS_90!N:N)</f>
        <v>59.764705882352942</v>
      </c>
      <c r="P267" s="77">
        <f>SUMIF(MC_SS_90!$A:$A,'CRONO SERV'!$D267,MC_SS_90!O:O)</f>
        <v>59.764705882352942</v>
      </c>
      <c r="Q267" s="77">
        <f>SUMIF(MC_SS_90!$A:$A,'CRONO SERV'!$D267,MC_SS_90!P:P)</f>
        <v>59.764705882352942</v>
      </c>
      <c r="R267" s="77">
        <f>SUMIF(MC_SS_90!$A:$A,'CRONO SERV'!$D267,MC_SS_90!Q:Q)</f>
        <v>119.52941176470588</v>
      </c>
      <c r="S267" s="77">
        <f>SUMIF(MC_SS_90!$A:$A,'CRONO SERV'!$D267,MC_SS_90!R:R)</f>
        <v>169.02205882352939</v>
      </c>
      <c r="T267" s="77">
        <f>SUMIF(MC_SS_90!$A:$A,'CRONO SERV'!$D267,MC_SS_90!S:S)</f>
        <v>278.27941176470586</v>
      </c>
      <c r="V267" s="22">
        <f t="shared" si="249"/>
        <v>0</v>
      </c>
      <c r="W267" s="22">
        <f t="shared" si="249"/>
        <v>168364.04022431577</v>
      </c>
      <c r="X267" s="22">
        <f t="shared" si="250"/>
        <v>0</v>
      </c>
      <c r="Y267" s="22">
        <f t="shared" si="250"/>
        <v>2708.7226179879863</v>
      </c>
      <c r="Z267" s="22">
        <f t="shared" si="250"/>
        <v>5417.4452359759725</v>
      </c>
      <c r="AA267" s="22">
        <f t="shared" si="250"/>
        <v>5417.4452359759725</v>
      </c>
      <c r="AB267" s="22">
        <f t="shared" si="250"/>
        <v>5417.4452359759725</v>
      </c>
      <c r="AC267" s="22">
        <f t="shared" si="250"/>
        <v>10834.890471951945</v>
      </c>
      <c r="AD267" s="22">
        <f t="shared" si="250"/>
        <v>15321.212307994545</v>
      </c>
      <c r="AE267" s="22">
        <f t="shared" si="250"/>
        <v>25224.979380013119</v>
      </c>
      <c r="AF267" s="22">
        <f t="shared" si="251"/>
        <v>70342.140485875512</v>
      </c>
      <c r="AH267" s="79">
        <f t="shared" si="252"/>
        <v>1081.3676470588234</v>
      </c>
      <c r="AI267" s="78">
        <f t="shared" si="253"/>
        <v>98021.899738440261</v>
      </c>
    </row>
    <row r="268" spans="1:35" ht="22" hidden="1" customHeight="1" outlineLevel="1" x14ac:dyDescent="0.25">
      <c r="B268" s="186" t="s">
        <v>904</v>
      </c>
      <c r="C268" s="190" t="s">
        <v>905</v>
      </c>
      <c r="D268" s="188" t="s">
        <v>65</v>
      </c>
      <c r="E268" s="189" t="s">
        <v>66</v>
      </c>
      <c r="F268" s="13" t="s">
        <v>46</v>
      </c>
      <c r="G268" s="14">
        <v>30</v>
      </c>
      <c r="H268" s="15">
        <v>217.63087904352943</v>
      </c>
      <c r="I268" s="16">
        <f>H268*G268</f>
        <v>6528.9263713058826</v>
      </c>
      <c r="K268" s="17"/>
      <c r="L268" s="17">
        <f t="shared" si="248"/>
        <v>30</v>
      </c>
      <c r="M268" s="77"/>
      <c r="N268" s="77">
        <f>SUMIF(MC_SS_90!$A:$A,'CRONO SERV'!$D268,MC_SS_90!M:M)</f>
        <v>0.88235294117647056</v>
      </c>
      <c r="O268" s="77">
        <f>SUMIF(MC_SS_90!$A:$A,'CRONO SERV'!$D268,MC_SS_90!N:N)</f>
        <v>1.7647058823529411</v>
      </c>
      <c r="P268" s="77">
        <f>SUMIF(MC_SS_90!$A:$A,'CRONO SERV'!$D268,MC_SS_90!O:O)</f>
        <v>1.7647058823529411</v>
      </c>
      <c r="Q268" s="77">
        <f>SUMIF(MC_SS_90!$A:$A,'CRONO SERV'!$D268,MC_SS_90!P:P)</f>
        <v>3.5294117647058822</v>
      </c>
      <c r="R268" s="77">
        <f>SUMIF(MC_SS_90!$A:$A,'CRONO SERV'!$D268,MC_SS_90!Q:Q)</f>
        <v>3.5294117647058822</v>
      </c>
      <c r="S268" s="77">
        <f>SUMIF(MC_SS_90!$A:$A,'CRONO SERV'!$D268,MC_SS_90!R:R)</f>
        <v>3.5294117647058822</v>
      </c>
      <c r="T268" s="77">
        <f>SUMIF(MC_SS_90!$A:$A,'CRONO SERV'!$D268,MC_SS_90!S:S)</f>
        <v>5.2941176470588234</v>
      </c>
      <c r="V268" s="22">
        <f t="shared" si="249"/>
        <v>0</v>
      </c>
      <c r="W268" s="22">
        <f t="shared" si="249"/>
        <v>6528.9263713058826</v>
      </c>
      <c r="X268" s="22">
        <f>$H268*M268</f>
        <v>0</v>
      </c>
      <c r="Y268" s="22" t="s">
        <v>969</v>
      </c>
      <c r="Z268" s="22">
        <f t="shared" ref="Z268:AE272" si="255">$H268*O268</f>
        <v>384.05449242975783</v>
      </c>
      <c r="AA268" s="22">
        <f t="shared" si="255"/>
        <v>384.05449242975783</v>
      </c>
      <c r="AB268" s="22">
        <f t="shared" si="255"/>
        <v>768.10898485951566</v>
      </c>
      <c r="AC268" s="22">
        <f t="shared" si="255"/>
        <v>768.10898485951566</v>
      </c>
      <c r="AD268" s="22">
        <f t="shared" si="255"/>
        <v>768.10898485951566</v>
      </c>
      <c r="AE268" s="22">
        <f t="shared" si="255"/>
        <v>1152.1634772892735</v>
      </c>
      <c r="AF268" s="22">
        <f t="shared" si="251"/>
        <v>4224.5994167273366</v>
      </c>
      <c r="AH268" s="79">
        <f t="shared" si="252"/>
        <v>9.7058823529411775</v>
      </c>
      <c r="AI268" s="78">
        <f t="shared" si="253"/>
        <v>2304.3269545785461</v>
      </c>
    </row>
    <row r="269" spans="1:35" ht="22" hidden="1" customHeight="1" outlineLevel="1" x14ac:dyDescent="0.25">
      <c r="B269" s="186" t="s">
        <v>904</v>
      </c>
      <c r="C269" s="190" t="s">
        <v>905</v>
      </c>
      <c r="D269" s="188" t="s">
        <v>68</v>
      </c>
      <c r="E269" s="189" t="s">
        <v>69</v>
      </c>
      <c r="F269" s="13" t="s">
        <v>46</v>
      </c>
      <c r="G269" s="14">
        <v>15.3</v>
      </c>
      <c r="H269" s="15">
        <v>15728.689694117647</v>
      </c>
      <c r="I269" s="16">
        <f>H269*G269</f>
        <v>240648.95232000001</v>
      </c>
      <c r="K269" s="17"/>
      <c r="L269" s="17">
        <f t="shared" si="248"/>
        <v>15.3</v>
      </c>
      <c r="M269" s="77"/>
      <c r="N269" s="77">
        <f>SUMIF(MC_SS_90!$A:$A,'CRONO SERV'!$D269,MC_SS_90!M:M)</f>
        <v>0.76500000000000012</v>
      </c>
      <c r="O269" s="77">
        <f>SUMIF(MC_SS_90!$A:$A,'CRONO SERV'!$D269,MC_SS_90!N:N)</f>
        <v>0</v>
      </c>
      <c r="P269" s="77">
        <f>SUMIF(MC_SS_90!$A:$A,'CRONO SERV'!$D269,MC_SS_90!O:O)</f>
        <v>0</v>
      </c>
      <c r="Q269" s="77">
        <f>SUMIF(MC_SS_90!$A:$A,'CRONO SERV'!$D269,MC_SS_90!P:P)</f>
        <v>1.3770000000000002</v>
      </c>
      <c r="R269" s="77">
        <f>SUMIF(MC_SS_90!$A:$A,'CRONO SERV'!$D269,MC_SS_90!Q:Q)</f>
        <v>2.1419999999999999</v>
      </c>
      <c r="S269" s="77">
        <f>SUMIF(MC_SS_90!$A:$A,'CRONO SERV'!$D269,MC_SS_90!R:R)</f>
        <v>1.224</v>
      </c>
      <c r="T269" s="77">
        <f>SUMIF(MC_SS_90!$A:$A,'CRONO SERV'!$D269,MC_SS_90!S:S)</f>
        <v>0.76500000000000012</v>
      </c>
      <c r="V269" s="22">
        <f t="shared" si="249"/>
        <v>0</v>
      </c>
      <c r="W269" s="22">
        <f t="shared" si="249"/>
        <v>240648.95232000001</v>
      </c>
      <c r="X269" s="22">
        <f>$H269*M269</f>
        <v>0</v>
      </c>
      <c r="Y269" s="22">
        <f>$H269*N269</f>
        <v>12032.447616000001</v>
      </c>
      <c r="Z269" s="22">
        <f t="shared" si="255"/>
        <v>0</v>
      </c>
      <c r="AA269" s="22">
        <f t="shared" si="255"/>
        <v>0</v>
      </c>
      <c r="AB269" s="22">
        <f t="shared" si="255"/>
        <v>21658.405708800005</v>
      </c>
      <c r="AC269" s="22">
        <f t="shared" si="255"/>
        <v>33690.853324800002</v>
      </c>
      <c r="AD269" s="22">
        <f t="shared" si="255"/>
        <v>19251.916185599999</v>
      </c>
      <c r="AE269" s="22">
        <f t="shared" si="255"/>
        <v>12032.447616000001</v>
      </c>
      <c r="AF269" s="22">
        <f t="shared" si="251"/>
        <v>98666.070451200008</v>
      </c>
      <c r="AH269" s="79">
        <f t="shared" si="252"/>
        <v>9.0269999999999992</v>
      </c>
      <c r="AI269" s="78">
        <f t="shared" si="253"/>
        <v>141982.8818688</v>
      </c>
    </row>
    <row r="270" spans="1:35" ht="22" hidden="1" customHeight="1" outlineLevel="1" x14ac:dyDescent="0.25">
      <c r="B270" s="186" t="s">
        <v>904</v>
      </c>
      <c r="C270" s="190" t="s">
        <v>905</v>
      </c>
      <c r="D270" s="188" t="s">
        <v>70</v>
      </c>
      <c r="E270" s="189" t="s">
        <v>71</v>
      </c>
      <c r="F270" s="13" t="s">
        <v>67</v>
      </c>
      <c r="G270" s="14">
        <v>2496</v>
      </c>
      <c r="H270" s="15">
        <v>25.691750504117643</v>
      </c>
      <c r="I270" s="16">
        <f>H270*G270</f>
        <v>64126.609258277633</v>
      </c>
      <c r="K270" s="17"/>
      <c r="L270" s="17">
        <f t="shared" si="248"/>
        <v>2496</v>
      </c>
      <c r="M270" s="77"/>
      <c r="N270" s="77">
        <f>SUMIF(MC_SS_90!$A:$A,'CRONO SERV'!$D270,MC_SS_90!M:M)</f>
        <v>73.411764705882348</v>
      </c>
      <c r="O270" s="77">
        <f>SUMIF(MC_SS_90!$A:$A,'CRONO SERV'!$D270,MC_SS_90!N:N)</f>
        <v>146.8235294117647</v>
      </c>
      <c r="P270" s="77">
        <f>SUMIF(MC_SS_90!$A:$A,'CRONO SERV'!$D270,MC_SS_90!O:O)</f>
        <v>146.8235294117647</v>
      </c>
      <c r="Q270" s="77">
        <f>SUMIF(MC_SS_90!$A:$A,'CRONO SERV'!$D270,MC_SS_90!P:P)</f>
        <v>293.64705882352939</v>
      </c>
      <c r="R270" s="77">
        <f>SUMIF(MC_SS_90!$A:$A,'CRONO SERV'!$D270,MC_SS_90!Q:Q)</f>
        <v>293.64705882352939</v>
      </c>
      <c r="S270" s="77">
        <f>SUMIF(MC_SS_90!$A:$A,'CRONO SERV'!$D270,MC_SS_90!R:R)</f>
        <v>293.64705882352939</v>
      </c>
      <c r="T270" s="77">
        <f>SUMIF(MC_SS_90!$A:$A,'CRONO SERV'!$D270,MC_SS_90!S:S)</f>
        <v>440.47058823529409</v>
      </c>
      <c r="V270" s="22">
        <f t="shared" si="249"/>
        <v>0</v>
      </c>
      <c r="W270" s="22">
        <f t="shared" si="249"/>
        <v>64126.609258277633</v>
      </c>
      <c r="X270" s="22">
        <f>$H270*M270</f>
        <v>0</v>
      </c>
      <c r="Y270" s="22">
        <f>$H270*N270</f>
        <v>1886.0767428905185</v>
      </c>
      <c r="Z270" s="22">
        <f t="shared" si="255"/>
        <v>3772.153485781037</v>
      </c>
      <c r="AA270" s="22">
        <f t="shared" si="255"/>
        <v>3772.153485781037</v>
      </c>
      <c r="AB270" s="22">
        <f t="shared" si="255"/>
        <v>7544.3069715620741</v>
      </c>
      <c r="AC270" s="22">
        <f t="shared" si="255"/>
        <v>7544.3069715620741</v>
      </c>
      <c r="AD270" s="22">
        <f t="shared" si="255"/>
        <v>7544.3069715620741</v>
      </c>
      <c r="AE270" s="22">
        <f t="shared" si="255"/>
        <v>11316.460457343112</v>
      </c>
      <c r="AF270" s="22">
        <f t="shared" si="251"/>
        <v>43379.765086481922</v>
      </c>
      <c r="AH270" s="79">
        <f t="shared" si="252"/>
        <v>807.52941176470586</v>
      </c>
      <c r="AI270" s="78">
        <f t="shared" si="253"/>
        <v>20746.84417179571</v>
      </c>
    </row>
    <row r="271" spans="1:35" ht="22" hidden="1" customHeight="1" outlineLevel="1" x14ac:dyDescent="0.25">
      <c r="B271" s="186" t="s">
        <v>904</v>
      </c>
      <c r="C271" s="190" t="s">
        <v>905</v>
      </c>
      <c r="D271" s="188" t="s">
        <v>74</v>
      </c>
      <c r="E271" s="189" t="s">
        <v>75</v>
      </c>
      <c r="F271" s="13" t="s">
        <v>46</v>
      </c>
      <c r="G271" s="14">
        <v>381.59999999999997</v>
      </c>
      <c r="H271" s="15">
        <v>1703.4074388931767</v>
      </c>
      <c r="I271" s="16">
        <f>H271*G271</f>
        <v>650020.27868163621</v>
      </c>
      <c r="K271" s="17"/>
      <c r="L271" s="17">
        <f t="shared" si="248"/>
        <v>381.59999999999997</v>
      </c>
      <c r="M271" s="77"/>
      <c r="N271" s="77">
        <f>SUMIF(MC_SS_90!$A:$A,'CRONO SERV'!$D271,MC_SS_90!M:M)</f>
        <v>11.223529411764705</v>
      </c>
      <c r="O271" s="77">
        <f>SUMIF(MC_SS_90!$A:$A,'CRONO SERV'!$D271,MC_SS_90!N:N)</f>
        <v>22.44705882352941</v>
      </c>
      <c r="P271" s="77">
        <f>SUMIF(MC_SS_90!$A:$A,'CRONO SERV'!$D271,MC_SS_90!O:O)</f>
        <v>22.44705882352941</v>
      </c>
      <c r="Q271" s="77">
        <f>SUMIF(MC_SS_90!$A:$A,'CRONO SERV'!$D271,MC_SS_90!P:P)</f>
        <v>44.89411764705882</v>
      </c>
      <c r="R271" s="77">
        <f>SUMIF(MC_SS_90!$A:$A,'CRONO SERV'!$D271,MC_SS_90!Q:Q)</f>
        <v>44.89411764705882</v>
      </c>
      <c r="S271" s="77">
        <f>SUMIF(MC_SS_90!$A:$A,'CRONO SERV'!$D271,MC_SS_90!R:R)</f>
        <v>44.89411764705882</v>
      </c>
      <c r="T271" s="77">
        <f>SUMIF(MC_SS_90!$A:$A,'CRONO SERV'!$D271,MC_SS_90!S:S)</f>
        <v>67.341176470588238</v>
      </c>
      <c r="V271" s="22">
        <f t="shared" si="249"/>
        <v>0</v>
      </c>
      <c r="W271" s="22">
        <f t="shared" si="249"/>
        <v>650020.27868163621</v>
      </c>
      <c r="X271" s="22">
        <f>$H271*M271</f>
        <v>0</v>
      </c>
      <c r="Y271" s="22">
        <f>$H271*N271</f>
        <v>19118.24349063636</v>
      </c>
      <c r="Z271" s="22">
        <f t="shared" si="255"/>
        <v>38236.486981272719</v>
      </c>
      <c r="AA271" s="22">
        <f t="shared" si="255"/>
        <v>38236.486981272719</v>
      </c>
      <c r="AB271" s="22">
        <f t="shared" si="255"/>
        <v>76472.973962545439</v>
      </c>
      <c r="AC271" s="22">
        <f t="shared" si="255"/>
        <v>76472.973962545439</v>
      </c>
      <c r="AD271" s="22">
        <f t="shared" si="255"/>
        <v>76472.973962545439</v>
      </c>
      <c r="AE271" s="22">
        <f t="shared" si="255"/>
        <v>114709.46094381817</v>
      </c>
      <c r="AF271" s="22">
        <f t="shared" si="251"/>
        <v>439719.60028463631</v>
      </c>
      <c r="AH271" s="79">
        <f t="shared" si="252"/>
        <v>123.45882352941175</v>
      </c>
      <c r="AI271" s="78">
        <f t="shared" si="253"/>
        <v>210300.67839699989</v>
      </c>
    </row>
    <row r="272" spans="1:35" ht="22" hidden="1" customHeight="1" outlineLevel="1" x14ac:dyDescent="0.25">
      <c r="B272" s="186" t="s">
        <v>904</v>
      </c>
      <c r="C272" s="190" t="s">
        <v>905</v>
      </c>
      <c r="D272" s="188" t="s">
        <v>187</v>
      </c>
      <c r="E272" s="189" t="s">
        <v>188</v>
      </c>
      <c r="F272" s="13" t="s">
        <v>35</v>
      </c>
      <c r="G272" s="14">
        <v>4576</v>
      </c>
      <c r="H272" s="15">
        <v>79.757563990588238</v>
      </c>
      <c r="I272" s="16">
        <f t="shared" ref="I272" si="256">H272*G272</f>
        <v>364970.61282093177</v>
      </c>
      <c r="K272" s="17"/>
      <c r="L272" s="17">
        <f t="shared" si="248"/>
        <v>4576</v>
      </c>
      <c r="M272" s="77"/>
      <c r="N272" s="77">
        <f>SUMIF(MC_SS_90!$A:$A,'CRONO SERV'!$D272,MC_SS_90!M:M)</f>
        <v>134.58823529411765</v>
      </c>
      <c r="O272" s="77">
        <f>SUMIF(MC_SS_90!$A:$A,'CRONO SERV'!$D272,MC_SS_90!N:N)</f>
        <v>269.1764705882353</v>
      </c>
      <c r="P272" s="77">
        <f>SUMIF(MC_SS_90!$A:$A,'CRONO SERV'!$D272,MC_SS_90!O:O)</f>
        <v>269.1764705882353</v>
      </c>
      <c r="Q272" s="77">
        <f>SUMIF(MC_SS_90!$A:$A,'CRONO SERV'!$D272,MC_SS_90!P:P)</f>
        <v>538.35294117647061</v>
      </c>
      <c r="R272" s="77">
        <f>SUMIF(MC_SS_90!$A:$A,'CRONO SERV'!$D272,MC_SS_90!Q:Q)</f>
        <v>538.35294117647061</v>
      </c>
      <c r="S272" s="77">
        <f>SUMIF(MC_SS_90!$A:$A,'CRONO SERV'!$D272,MC_SS_90!R:R)</f>
        <v>538.35294117647061</v>
      </c>
      <c r="T272" s="77">
        <f>SUMIF(MC_SS_90!$A:$A,'CRONO SERV'!$D272,MC_SS_90!S:S)</f>
        <v>807.52941176470586</v>
      </c>
      <c r="V272" s="22">
        <f t="shared" si="249"/>
        <v>0</v>
      </c>
      <c r="W272" s="22">
        <f t="shared" si="249"/>
        <v>364970.61282093177</v>
      </c>
      <c r="X272" s="22">
        <f>$H272*M272</f>
        <v>0</v>
      </c>
      <c r="Y272" s="22">
        <f>$H272*N272</f>
        <v>10734.429788850935</v>
      </c>
      <c r="Z272" s="22">
        <f t="shared" si="255"/>
        <v>21468.859577701871</v>
      </c>
      <c r="AA272" s="22">
        <f t="shared" si="255"/>
        <v>21468.859577701871</v>
      </c>
      <c r="AB272" s="22">
        <f t="shared" si="255"/>
        <v>42937.719155403742</v>
      </c>
      <c r="AC272" s="22">
        <f t="shared" si="255"/>
        <v>42937.719155403742</v>
      </c>
      <c r="AD272" s="22">
        <f t="shared" si="255"/>
        <v>42937.719155403742</v>
      </c>
      <c r="AE272" s="22">
        <f t="shared" si="255"/>
        <v>64406.578733105605</v>
      </c>
      <c r="AF272" s="22">
        <f t="shared" si="251"/>
        <v>246891.88514357153</v>
      </c>
      <c r="AH272" s="79">
        <f t="shared" si="252"/>
        <v>1480.4705882352937</v>
      </c>
      <c r="AI272" s="78">
        <f t="shared" si="253"/>
        <v>118078.72767736024</v>
      </c>
    </row>
    <row r="273" spans="1:35" ht="23.5" customHeight="1" collapsed="1" x14ac:dyDescent="0.25">
      <c r="A273" s="11"/>
      <c r="B273" s="183" t="s">
        <v>1366</v>
      </c>
      <c r="C273" s="184" t="s">
        <v>1365</v>
      </c>
      <c r="D273" s="185"/>
      <c r="E273" s="80"/>
      <c r="F273" s="60"/>
      <c r="G273" s="60"/>
      <c r="H273" s="59"/>
      <c r="I273" s="81">
        <f>SUM(I274:I287)</f>
        <v>566916.41304883198</v>
      </c>
      <c r="J273" s="12"/>
      <c r="K273" s="83"/>
      <c r="L273" s="84"/>
      <c r="M273" s="84"/>
      <c r="N273" s="84"/>
      <c r="O273" s="84"/>
      <c r="P273" s="84"/>
      <c r="Q273" s="84"/>
      <c r="R273" s="84"/>
      <c r="S273" s="84"/>
      <c r="T273" s="85"/>
      <c r="U273" s="12"/>
      <c r="V273" s="86">
        <f t="shared" ref="V273:AE273" si="257">SUM(V274:V287)</f>
        <v>87973.418970232029</v>
      </c>
      <c r="W273" s="86">
        <f t="shared" si="257"/>
        <v>478942.99407860008</v>
      </c>
      <c r="X273" s="86">
        <f t="shared" si="257"/>
        <v>66546.757452559614</v>
      </c>
      <c r="Y273" s="86">
        <f t="shared" si="257"/>
        <v>412396.23662604042</v>
      </c>
      <c r="Z273" s="86">
        <f t="shared" si="257"/>
        <v>0</v>
      </c>
      <c r="AA273" s="86">
        <f t="shared" si="257"/>
        <v>0</v>
      </c>
      <c r="AB273" s="86">
        <f t="shared" si="257"/>
        <v>0</v>
      </c>
      <c r="AC273" s="86">
        <f t="shared" si="257"/>
        <v>0</v>
      </c>
      <c r="AD273" s="86">
        <f t="shared" si="257"/>
        <v>0</v>
      </c>
      <c r="AE273" s="86">
        <f t="shared" si="257"/>
        <v>0</v>
      </c>
      <c r="AF273" s="86">
        <f>SUM(AF274:AF287)</f>
        <v>478942.99407860008</v>
      </c>
      <c r="AG273" s="12"/>
      <c r="AH273" s="83"/>
      <c r="AI273" s="85"/>
    </row>
    <row r="274" spans="1:35" ht="22" hidden="1" customHeight="1" outlineLevel="1" x14ac:dyDescent="0.25">
      <c r="B274" s="191" t="s">
        <v>1366</v>
      </c>
      <c r="C274" s="199" t="s">
        <v>1365</v>
      </c>
      <c r="D274" s="193" t="s">
        <v>189</v>
      </c>
      <c r="E274" s="194" t="s">
        <v>190</v>
      </c>
      <c r="F274" s="73" t="s">
        <v>67</v>
      </c>
      <c r="G274" s="74">
        <v>299.80399999999997</v>
      </c>
      <c r="H274" s="75">
        <v>48.374645770519059</v>
      </c>
      <c r="I274" s="76">
        <f>H274*G274</f>
        <v>14502.912300584694</v>
      </c>
      <c r="K274" s="77"/>
      <c r="L274" s="77">
        <f t="shared" ref="L274:L287" si="258">G274-K274</f>
        <v>299.80399999999997</v>
      </c>
      <c r="M274" s="77">
        <f>SUMIF('MC_SS 94'!$A:$A,'CRONO SERV'!$D274,'MC_SS 94'!M:M)</f>
        <v>294</v>
      </c>
      <c r="N274" s="77">
        <f>SUMIF('MC_SS 94'!$A:$A,'CRONO SERV'!$D274,'MC_SS 94'!N:N)</f>
        <v>5.8040000000000003</v>
      </c>
      <c r="O274" s="77">
        <f>SUMIF('MC_SS 94'!$A:$A,'CRONO SERV'!$D274,'MC_SS 94'!O:O)</f>
        <v>0</v>
      </c>
      <c r="P274" s="77"/>
      <c r="Q274" s="77"/>
      <c r="R274" s="77"/>
      <c r="S274" s="77"/>
      <c r="T274" s="77"/>
      <c r="V274" s="78">
        <f t="shared" ref="V274:V287" si="259">$H274*K274</f>
        <v>0</v>
      </c>
      <c r="W274" s="78">
        <f t="shared" ref="W274:W287" si="260">$H274*L274</f>
        <v>14502.912300584694</v>
      </c>
      <c r="X274" s="78">
        <f t="shared" ref="X274:X287" si="261">$H274*M274</f>
        <v>14222.145856532603</v>
      </c>
      <c r="Y274" s="78">
        <f t="shared" ref="Y274:Y287" si="262">$H274*N274</f>
        <v>280.76644405209265</v>
      </c>
      <c r="Z274" s="78">
        <f t="shared" ref="Z274:Z287" si="263">$H274*O274</f>
        <v>0</v>
      </c>
      <c r="AA274" s="78">
        <f t="shared" ref="AA274:AA287" si="264">$H274*P274</f>
        <v>0</v>
      </c>
      <c r="AB274" s="78">
        <f t="shared" ref="AB274:AB287" si="265">$H274*Q274</f>
        <v>0</v>
      </c>
      <c r="AC274" s="78">
        <f t="shared" ref="AC274:AC287" si="266">$H274*R274</f>
        <v>0</v>
      </c>
      <c r="AD274" s="78">
        <f t="shared" ref="AD274:AD287" si="267">$H274*S274</f>
        <v>0</v>
      </c>
      <c r="AE274" s="78">
        <f t="shared" ref="AE274:AE287" si="268">$H274*T274</f>
        <v>0</v>
      </c>
      <c r="AF274" s="78">
        <f t="shared" ref="AF274:AF287" si="269">SUM(X274:AE274)</f>
        <v>14502.912300584696</v>
      </c>
      <c r="AH274" s="79">
        <f t="shared" ref="AH274:AH287" si="270">L274-SUM(M274:T274)</f>
        <v>0</v>
      </c>
      <c r="AI274" s="78">
        <f t="shared" ref="AI274:AI287" si="271">W274-SUM(X274:AE274)</f>
        <v>0</v>
      </c>
    </row>
    <row r="275" spans="1:35" ht="22" hidden="1" customHeight="1" outlineLevel="1" x14ac:dyDescent="0.25">
      <c r="B275" s="191" t="s">
        <v>1366</v>
      </c>
      <c r="C275" s="199" t="s">
        <v>1365</v>
      </c>
      <c r="D275" s="193" t="s">
        <v>191</v>
      </c>
      <c r="E275" s="194" t="s">
        <v>192</v>
      </c>
      <c r="F275" s="73" t="s">
        <v>67</v>
      </c>
      <c r="G275" s="74">
        <v>197</v>
      </c>
      <c r="H275" s="75">
        <v>36.221136781053183</v>
      </c>
      <c r="I275" s="76">
        <f t="shared" ref="I275:I287" si="272">H275*G275</f>
        <v>7135.5639458674768</v>
      </c>
      <c r="K275" s="77"/>
      <c r="L275" s="77">
        <f t="shared" si="258"/>
        <v>197</v>
      </c>
      <c r="M275" s="77">
        <f>SUMIF('MC_SS 94'!$A:$A,'CRONO SERV'!$D275,'MC_SS 94'!M:M)</f>
        <v>197</v>
      </c>
      <c r="N275" s="77">
        <f>SUMIF('MC_SS 94'!$A:$A,'CRONO SERV'!$D275,'MC_SS 94'!N:N)</f>
        <v>0</v>
      </c>
      <c r="O275" s="77">
        <f>SUMIF('MC_SS 94'!$A:$A,'CRONO SERV'!$D275,'MC_SS 94'!O:O)</f>
        <v>0</v>
      </c>
      <c r="P275" s="77"/>
      <c r="Q275" s="77"/>
      <c r="R275" s="77"/>
      <c r="S275" s="77"/>
      <c r="T275" s="77"/>
      <c r="V275" s="78">
        <f t="shared" si="259"/>
        <v>0</v>
      </c>
      <c r="W275" s="78">
        <f t="shared" si="260"/>
        <v>7135.5639458674768</v>
      </c>
      <c r="X275" s="78">
        <f t="shared" si="261"/>
        <v>7135.5639458674768</v>
      </c>
      <c r="Y275" s="78">
        <f t="shared" si="262"/>
        <v>0</v>
      </c>
      <c r="Z275" s="78">
        <f t="shared" si="263"/>
        <v>0</v>
      </c>
      <c r="AA275" s="78">
        <f t="shared" si="264"/>
        <v>0</v>
      </c>
      <c r="AB275" s="78">
        <f t="shared" si="265"/>
        <v>0</v>
      </c>
      <c r="AC275" s="78">
        <f t="shared" si="266"/>
        <v>0</v>
      </c>
      <c r="AD275" s="78">
        <f t="shared" si="267"/>
        <v>0</v>
      </c>
      <c r="AE275" s="78">
        <f t="shared" si="268"/>
        <v>0</v>
      </c>
      <c r="AF275" s="78">
        <f t="shared" si="269"/>
        <v>7135.5639458674768</v>
      </c>
      <c r="AH275" s="79">
        <f t="shared" si="270"/>
        <v>0</v>
      </c>
      <c r="AI275" s="78">
        <f t="shared" si="271"/>
        <v>0</v>
      </c>
    </row>
    <row r="276" spans="1:35" ht="22" hidden="1" customHeight="1" outlineLevel="1" x14ac:dyDescent="0.25">
      <c r="B276" s="191" t="s">
        <v>1366</v>
      </c>
      <c r="C276" s="199" t="s">
        <v>1365</v>
      </c>
      <c r="D276" s="193" t="s">
        <v>193</v>
      </c>
      <c r="E276" s="194" t="s">
        <v>194</v>
      </c>
      <c r="F276" s="73" t="s">
        <v>67</v>
      </c>
      <c r="G276" s="74">
        <v>469.62400000000002</v>
      </c>
      <c r="H276" s="75">
        <v>30.575946808501552</v>
      </c>
      <c r="I276" s="76">
        <f t="shared" si="272"/>
        <v>14359.198443995734</v>
      </c>
      <c r="K276" s="77"/>
      <c r="L276" s="77">
        <f t="shared" si="258"/>
        <v>469.62400000000002</v>
      </c>
      <c r="M276" s="77">
        <f>SUMIF('MC_SS 94'!$A:$A,'CRONO SERV'!$D276,'MC_SS 94'!M:M)</f>
        <v>299.572</v>
      </c>
      <c r="N276" s="77">
        <f>SUMIF('MC_SS 94'!$A:$A,'CRONO SERV'!$D276,'MC_SS 94'!N:N)</f>
        <v>170.05199999999999</v>
      </c>
      <c r="O276" s="77">
        <f>SUMIF('MC_SS 94'!$A:$A,'CRONO SERV'!$D276,'MC_SS 94'!O:O)</f>
        <v>0</v>
      </c>
      <c r="P276" s="77"/>
      <c r="Q276" s="77"/>
      <c r="R276" s="77"/>
      <c r="S276" s="77"/>
      <c r="T276" s="77"/>
      <c r="V276" s="78">
        <f t="shared" si="259"/>
        <v>0</v>
      </c>
      <c r="W276" s="78">
        <f t="shared" si="260"/>
        <v>14359.198443995734</v>
      </c>
      <c r="X276" s="78">
        <f t="shared" si="261"/>
        <v>9159.6975373164278</v>
      </c>
      <c r="Y276" s="78">
        <f t="shared" si="262"/>
        <v>5199.5009066793054</v>
      </c>
      <c r="Z276" s="78">
        <f t="shared" si="263"/>
        <v>0</v>
      </c>
      <c r="AA276" s="78">
        <f t="shared" si="264"/>
        <v>0</v>
      </c>
      <c r="AB276" s="78">
        <f t="shared" si="265"/>
        <v>0</v>
      </c>
      <c r="AC276" s="78">
        <f t="shared" si="266"/>
        <v>0</v>
      </c>
      <c r="AD276" s="78">
        <f t="shared" si="267"/>
        <v>0</v>
      </c>
      <c r="AE276" s="78">
        <f t="shared" si="268"/>
        <v>0</v>
      </c>
      <c r="AF276" s="78">
        <f t="shared" si="269"/>
        <v>14359.198443995734</v>
      </c>
      <c r="AH276" s="79">
        <f t="shared" si="270"/>
        <v>0</v>
      </c>
      <c r="AI276" s="78">
        <f t="shared" si="271"/>
        <v>0</v>
      </c>
    </row>
    <row r="277" spans="1:35" ht="22" hidden="1" customHeight="1" outlineLevel="1" x14ac:dyDescent="0.25">
      <c r="B277" s="191" t="s">
        <v>1366</v>
      </c>
      <c r="C277" s="199" t="s">
        <v>1365</v>
      </c>
      <c r="D277" s="193" t="s">
        <v>195</v>
      </c>
      <c r="E277" s="194" t="s">
        <v>196</v>
      </c>
      <c r="F277" s="73" t="s">
        <v>67</v>
      </c>
      <c r="G277" s="74">
        <v>2479.8339999999998</v>
      </c>
      <c r="H277" s="75">
        <v>24.772408978278776</v>
      </c>
      <c r="I277" s="76">
        <f t="shared" si="272"/>
        <v>61431.462046240966</v>
      </c>
      <c r="K277" s="77"/>
      <c r="L277" s="77">
        <f t="shared" si="258"/>
        <v>2479.8339999999998</v>
      </c>
      <c r="M277" s="77">
        <f>SUMIF('MC_SS 94'!$A:$A,'CRONO SERV'!$D277,'MC_SS 94'!M:M)</f>
        <v>0</v>
      </c>
      <c r="N277" s="77">
        <f>SUMIF('MC_SS 94'!$A:$A,'CRONO SERV'!$D277,'MC_SS 94'!N:N)</f>
        <v>2479.8339999999998</v>
      </c>
      <c r="O277" s="77">
        <f>SUMIF('MC_SS 94'!$A:$A,'CRONO SERV'!$D277,'MC_SS 94'!O:O)</f>
        <v>0</v>
      </c>
      <c r="P277" s="77"/>
      <c r="Q277" s="77"/>
      <c r="R277" s="77"/>
      <c r="S277" s="77"/>
      <c r="T277" s="77"/>
      <c r="V277" s="78">
        <f t="shared" si="259"/>
        <v>0</v>
      </c>
      <c r="W277" s="78">
        <f t="shared" si="260"/>
        <v>61431.462046240966</v>
      </c>
      <c r="X277" s="78">
        <f t="shared" si="261"/>
        <v>0</v>
      </c>
      <c r="Y277" s="78">
        <f t="shared" si="262"/>
        <v>61431.462046240966</v>
      </c>
      <c r="Z277" s="78">
        <f t="shared" si="263"/>
        <v>0</v>
      </c>
      <c r="AA277" s="78">
        <f t="shared" si="264"/>
        <v>0</v>
      </c>
      <c r="AB277" s="78">
        <f t="shared" si="265"/>
        <v>0</v>
      </c>
      <c r="AC277" s="78">
        <f t="shared" si="266"/>
        <v>0</v>
      </c>
      <c r="AD277" s="78">
        <f t="shared" si="267"/>
        <v>0</v>
      </c>
      <c r="AE277" s="78">
        <f t="shared" si="268"/>
        <v>0</v>
      </c>
      <c r="AF277" s="78">
        <f t="shared" si="269"/>
        <v>61431.462046240966</v>
      </c>
      <c r="AH277" s="79">
        <f t="shared" si="270"/>
        <v>0</v>
      </c>
      <c r="AI277" s="78">
        <f t="shared" si="271"/>
        <v>0</v>
      </c>
    </row>
    <row r="278" spans="1:35" ht="22" hidden="1" customHeight="1" outlineLevel="1" x14ac:dyDescent="0.25">
      <c r="B278" s="191" t="s">
        <v>1366</v>
      </c>
      <c r="C278" s="199" t="s">
        <v>1365</v>
      </c>
      <c r="D278" s="193" t="s">
        <v>197</v>
      </c>
      <c r="E278" s="194" t="s">
        <v>190</v>
      </c>
      <c r="F278" s="73" t="s">
        <v>67</v>
      </c>
      <c r="G278" s="74">
        <v>824.09400000000005</v>
      </c>
      <c r="H278" s="75">
        <v>80.332282683862573</v>
      </c>
      <c r="I278" s="76">
        <f t="shared" si="272"/>
        <v>66201.352166075041</v>
      </c>
      <c r="K278" s="77"/>
      <c r="L278" s="77">
        <f t="shared" si="258"/>
        <v>824.09400000000005</v>
      </c>
      <c r="M278" s="77">
        <f>SUMIF('MC_SS 94'!$A:$A,'CRONO SERV'!$D278,'MC_SS 94'!M:M)</f>
        <v>448.50400000000002</v>
      </c>
      <c r="N278" s="77">
        <f>SUMIF('MC_SS 94'!$A:$A,'CRONO SERV'!$D278,'MC_SS 94'!N:N)</f>
        <v>375.59</v>
      </c>
      <c r="O278" s="77">
        <f>SUMIF('MC_SS 94'!$A:$A,'CRONO SERV'!$D278,'MC_SS 94'!O:O)</f>
        <v>0</v>
      </c>
      <c r="P278" s="77"/>
      <c r="Q278" s="77"/>
      <c r="R278" s="77"/>
      <c r="S278" s="77"/>
      <c r="T278" s="77"/>
      <c r="V278" s="78">
        <f t="shared" si="259"/>
        <v>0</v>
      </c>
      <c r="W278" s="78">
        <f t="shared" si="260"/>
        <v>66201.352166075041</v>
      </c>
      <c r="X278" s="78">
        <f t="shared" si="261"/>
        <v>36029.350112843102</v>
      </c>
      <c r="Y278" s="78">
        <f t="shared" si="262"/>
        <v>30172.002053231943</v>
      </c>
      <c r="Z278" s="78">
        <f t="shared" si="263"/>
        <v>0</v>
      </c>
      <c r="AA278" s="78">
        <f t="shared" si="264"/>
        <v>0</v>
      </c>
      <c r="AB278" s="78">
        <f t="shared" si="265"/>
        <v>0</v>
      </c>
      <c r="AC278" s="78">
        <f t="shared" si="266"/>
        <v>0</v>
      </c>
      <c r="AD278" s="78">
        <f t="shared" si="267"/>
        <v>0</v>
      </c>
      <c r="AE278" s="78">
        <f t="shared" si="268"/>
        <v>0</v>
      </c>
      <c r="AF278" s="78">
        <f t="shared" si="269"/>
        <v>66201.352166075041</v>
      </c>
      <c r="AH278" s="79">
        <f t="shared" si="270"/>
        <v>0</v>
      </c>
      <c r="AI278" s="78">
        <f t="shared" si="271"/>
        <v>0</v>
      </c>
    </row>
    <row r="279" spans="1:35" ht="22" hidden="1" customHeight="1" outlineLevel="1" x14ac:dyDescent="0.25">
      <c r="B279" s="191" t="s">
        <v>1366</v>
      </c>
      <c r="C279" s="199" t="s">
        <v>1365</v>
      </c>
      <c r="D279" s="193" t="s">
        <v>198</v>
      </c>
      <c r="E279" s="194" t="s">
        <v>192</v>
      </c>
      <c r="F279" s="73" t="s">
        <v>67</v>
      </c>
      <c r="G279" s="74">
        <v>134.09899999999999</v>
      </c>
      <c r="H279" s="75">
        <v>53.954935199615441</v>
      </c>
      <c r="I279" s="76">
        <f t="shared" si="272"/>
        <v>7235.3028553332306</v>
      </c>
      <c r="K279" s="77"/>
      <c r="L279" s="77">
        <f t="shared" si="258"/>
        <v>134.09899999999999</v>
      </c>
      <c r="M279" s="77">
        <f>SUMIF('MC_SS 94'!$A:$A,'CRONO SERV'!$D279,'MC_SS 94'!M:M)</f>
        <v>0</v>
      </c>
      <c r="N279" s="77">
        <f>SUMIF('MC_SS 94'!$A:$A,'CRONO SERV'!$D279,'MC_SS 94'!N:N)</f>
        <v>134.09899999999999</v>
      </c>
      <c r="O279" s="77">
        <f>SUMIF('MC_SS 94'!$A:$A,'CRONO SERV'!$D279,'MC_SS 94'!O:O)</f>
        <v>0</v>
      </c>
      <c r="P279" s="77"/>
      <c r="Q279" s="77"/>
      <c r="R279" s="77"/>
      <c r="S279" s="77"/>
      <c r="T279" s="77"/>
      <c r="V279" s="78">
        <f t="shared" si="259"/>
        <v>0</v>
      </c>
      <c r="W279" s="78">
        <f t="shared" si="260"/>
        <v>7235.3028553332306</v>
      </c>
      <c r="X279" s="78">
        <f t="shared" si="261"/>
        <v>0</v>
      </c>
      <c r="Y279" s="78">
        <f t="shared" si="262"/>
        <v>7235.3028553332306</v>
      </c>
      <c r="Z279" s="78">
        <f t="shared" si="263"/>
        <v>0</v>
      </c>
      <c r="AA279" s="78">
        <f t="shared" si="264"/>
        <v>0</v>
      </c>
      <c r="AB279" s="78">
        <f t="shared" si="265"/>
        <v>0</v>
      </c>
      <c r="AC279" s="78">
        <f t="shared" si="266"/>
        <v>0</v>
      </c>
      <c r="AD279" s="78">
        <f t="shared" si="267"/>
        <v>0</v>
      </c>
      <c r="AE279" s="78">
        <f t="shared" si="268"/>
        <v>0</v>
      </c>
      <c r="AF279" s="78">
        <f t="shared" si="269"/>
        <v>7235.3028553332306</v>
      </c>
      <c r="AH279" s="79">
        <f t="shared" si="270"/>
        <v>0</v>
      </c>
      <c r="AI279" s="78">
        <f t="shared" si="271"/>
        <v>0</v>
      </c>
    </row>
    <row r="280" spans="1:35" ht="22" hidden="1" customHeight="1" outlineLevel="1" x14ac:dyDescent="0.25">
      <c r="B280" s="191" t="s">
        <v>1366</v>
      </c>
      <c r="C280" s="199" t="s">
        <v>1365</v>
      </c>
      <c r="D280" s="193" t="s">
        <v>199</v>
      </c>
      <c r="E280" s="194" t="s">
        <v>194</v>
      </c>
      <c r="F280" s="73" t="s">
        <v>67</v>
      </c>
      <c r="G280" s="74">
        <v>1556.0949999999998</v>
      </c>
      <c r="H280" s="75">
        <v>43.782420768029084</v>
      </c>
      <c r="I280" s="76">
        <f t="shared" si="272"/>
        <v>68129.606045026216</v>
      </c>
      <c r="K280" s="77"/>
      <c r="L280" s="77">
        <f t="shared" si="258"/>
        <v>1556.0949999999998</v>
      </c>
      <c r="M280" s="77">
        <f>SUMIF('MC_SS 94'!$A:$A,'CRONO SERV'!$D280,'MC_SS 94'!M:M)</f>
        <v>0</v>
      </c>
      <c r="N280" s="77">
        <f>SUMIF('MC_SS 94'!$A:$A,'CRONO SERV'!$D280,'MC_SS 94'!N:N)</f>
        <v>1556.0949999999998</v>
      </c>
      <c r="O280" s="77">
        <f>SUMIF('MC_SS 94'!$A:$A,'CRONO SERV'!$D280,'MC_SS 94'!O:O)</f>
        <v>0</v>
      </c>
      <c r="P280" s="77"/>
      <c r="Q280" s="77"/>
      <c r="R280" s="77"/>
      <c r="S280" s="77"/>
      <c r="T280" s="77"/>
      <c r="V280" s="78">
        <f t="shared" si="259"/>
        <v>0</v>
      </c>
      <c r="W280" s="78">
        <f t="shared" si="260"/>
        <v>68129.606045026216</v>
      </c>
      <c r="X280" s="78">
        <f t="shared" si="261"/>
        <v>0</v>
      </c>
      <c r="Y280" s="78">
        <f t="shared" si="262"/>
        <v>68129.606045026216</v>
      </c>
      <c r="Z280" s="78">
        <f t="shared" si="263"/>
        <v>0</v>
      </c>
      <c r="AA280" s="78">
        <f t="shared" si="264"/>
        <v>0</v>
      </c>
      <c r="AB280" s="78">
        <f t="shared" si="265"/>
        <v>0</v>
      </c>
      <c r="AC280" s="78">
        <f t="shared" si="266"/>
        <v>0</v>
      </c>
      <c r="AD280" s="78">
        <f t="shared" si="267"/>
        <v>0</v>
      </c>
      <c r="AE280" s="78">
        <f t="shared" si="268"/>
        <v>0</v>
      </c>
      <c r="AF280" s="78">
        <f t="shared" si="269"/>
        <v>68129.606045026216</v>
      </c>
      <c r="AH280" s="79">
        <f t="shared" si="270"/>
        <v>0</v>
      </c>
      <c r="AI280" s="78">
        <f t="shared" si="271"/>
        <v>0</v>
      </c>
    </row>
    <row r="281" spans="1:35" ht="22" hidden="1" customHeight="1" outlineLevel="1" x14ac:dyDescent="0.25">
      <c r="B281" s="191" t="s">
        <v>1366</v>
      </c>
      <c r="C281" s="199" t="s">
        <v>1365</v>
      </c>
      <c r="D281" s="193" t="s">
        <v>200</v>
      </c>
      <c r="E281" s="194" t="s">
        <v>196</v>
      </c>
      <c r="F281" s="73" t="s">
        <v>67</v>
      </c>
      <c r="G281" s="74">
        <v>2479.8339999999998</v>
      </c>
      <c r="H281" s="75">
        <v>37.187562059464945</v>
      </c>
      <c r="I281" s="76">
        <f t="shared" si="272"/>
        <v>92218.980772171184</v>
      </c>
      <c r="K281" s="77"/>
      <c r="L281" s="77">
        <f t="shared" si="258"/>
        <v>2479.8339999999998</v>
      </c>
      <c r="M281" s="77">
        <f>SUMIF('MC_SS 94'!$A:$A,'CRONO SERV'!$D281,'MC_SS 94'!M:M)</f>
        <v>0</v>
      </c>
      <c r="N281" s="77">
        <f>SUMIF('MC_SS 94'!$A:$A,'CRONO SERV'!$D281,'MC_SS 94'!N:N)</f>
        <v>2479.8339999999998</v>
      </c>
      <c r="O281" s="77">
        <f>SUMIF('MC_SS 94'!$A:$A,'CRONO SERV'!$D281,'MC_SS 94'!O:O)</f>
        <v>0</v>
      </c>
      <c r="P281" s="77"/>
      <c r="Q281" s="77"/>
      <c r="R281" s="77"/>
      <c r="S281" s="77"/>
      <c r="T281" s="77"/>
      <c r="V281" s="78">
        <f t="shared" si="259"/>
        <v>0</v>
      </c>
      <c r="W281" s="78">
        <f t="shared" si="260"/>
        <v>92218.980772171184</v>
      </c>
      <c r="X281" s="78">
        <f t="shared" si="261"/>
        <v>0</v>
      </c>
      <c r="Y281" s="78">
        <f t="shared" si="262"/>
        <v>92218.980772171184</v>
      </c>
      <c r="Z281" s="78">
        <f t="shared" si="263"/>
        <v>0</v>
      </c>
      <c r="AA281" s="78">
        <f t="shared" si="264"/>
        <v>0</v>
      </c>
      <c r="AB281" s="78">
        <f t="shared" si="265"/>
        <v>0</v>
      </c>
      <c r="AC281" s="78">
        <f t="shared" si="266"/>
        <v>0</v>
      </c>
      <c r="AD281" s="78">
        <f t="shared" si="267"/>
        <v>0</v>
      </c>
      <c r="AE281" s="78">
        <f t="shared" si="268"/>
        <v>0</v>
      </c>
      <c r="AF281" s="78">
        <f t="shared" si="269"/>
        <v>92218.980772171184</v>
      </c>
      <c r="AH281" s="79">
        <f t="shared" si="270"/>
        <v>0</v>
      </c>
      <c r="AI281" s="78">
        <f t="shared" si="271"/>
        <v>0</v>
      </c>
    </row>
    <row r="282" spans="1:35" ht="22" hidden="1" customHeight="1" outlineLevel="1" x14ac:dyDescent="0.25">
      <c r="B282" s="191" t="s">
        <v>1366</v>
      </c>
      <c r="C282" s="199" t="s">
        <v>1365</v>
      </c>
      <c r="D282" s="193" t="s">
        <v>203</v>
      </c>
      <c r="E282" s="194" t="s">
        <v>204</v>
      </c>
      <c r="F282" s="73" t="s">
        <v>205</v>
      </c>
      <c r="G282" s="74">
        <v>18</v>
      </c>
      <c r="H282" s="75">
        <v>853.59636970588224</v>
      </c>
      <c r="I282" s="76">
        <f t="shared" si="272"/>
        <v>15364.734654705881</v>
      </c>
      <c r="K282" s="77">
        <v>4</v>
      </c>
      <c r="L282" s="77">
        <f t="shared" si="258"/>
        <v>14</v>
      </c>
      <c r="M282" s="77">
        <f>SUMIF('MC_SS 94'!$A:$A,'CRONO SERV'!$D282,'MC_SS 94'!M:M)</f>
        <v>0</v>
      </c>
      <c r="N282" s="77">
        <f>SUMIF('MC_SS 94'!$A:$A,'CRONO SERV'!$D282,'MC_SS 94'!N:N)</f>
        <v>14</v>
      </c>
      <c r="O282" s="77">
        <f>SUMIF('MC_SS 94'!$A:$A,'CRONO SERV'!$D282,'MC_SS 94'!O:O)</f>
        <v>0</v>
      </c>
      <c r="P282" s="77"/>
      <c r="Q282" s="77"/>
      <c r="R282" s="77"/>
      <c r="S282" s="77"/>
      <c r="T282" s="77"/>
      <c r="V282" s="78">
        <f t="shared" si="259"/>
        <v>3414.385478823529</v>
      </c>
      <c r="W282" s="78">
        <f t="shared" si="260"/>
        <v>11950.349175882351</v>
      </c>
      <c r="X282" s="78">
        <f t="shared" si="261"/>
        <v>0</v>
      </c>
      <c r="Y282" s="78">
        <f t="shared" si="262"/>
        <v>11950.349175882351</v>
      </c>
      <c r="Z282" s="78">
        <f t="shared" si="263"/>
        <v>0</v>
      </c>
      <c r="AA282" s="78">
        <f t="shared" si="264"/>
        <v>0</v>
      </c>
      <c r="AB282" s="78">
        <f t="shared" si="265"/>
        <v>0</v>
      </c>
      <c r="AC282" s="78">
        <f t="shared" si="266"/>
        <v>0</v>
      </c>
      <c r="AD282" s="78">
        <f t="shared" si="267"/>
        <v>0</v>
      </c>
      <c r="AE282" s="78">
        <f t="shared" si="268"/>
        <v>0</v>
      </c>
      <c r="AF282" s="78">
        <f t="shared" si="269"/>
        <v>11950.349175882351</v>
      </c>
      <c r="AH282" s="79">
        <f t="shared" si="270"/>
        <v>0</v>
      </c>
      <c r="AI282" s="78">
        <f t="shared" si="271"/>
        <v>0</v>
      </c>
    </row>
    <row r="283" spans="1:35" ht="22" hidden="1" customHeight="1" outlineLevel="1" x14ac:dyDescent="0.25">
      <c r="B283" s="191" t="s">
        <v>1366</v>
      </c>
      <c r="C283" s="199" t="s">
        <v>1365</v>
      </c>
      <c r="D283" s="193" t="s">
        <v>206</v>
      </c>
      <c r="E283" s="194" t="s">
        <v>207</v>
      </c>
      <c r="F283" s="73" t="s">
        <v>205</v>
      </c>
      <c r="G283" s="74">
        <v>10</v>
      </c>
      <c r="H283" s="75">
        <v>1386.448481223812</v>
      </c>
      <c r="I283" s="76">
        <f t="shared" si="272"/>
        <v>13864.484812238119</v>
      </c>
      <c r="K283" s="77"/>
      <c r="L283" s="77">
        <f t="shared" si="258"/>
        <v>10</v>
      </c>
      <c r="M283" s="77">
        <f>SUMIF('MC_SS 94'!$A:$A,'CRONO SERV'!$D283,'MC_SS 94'!M:M)</f>
        <v>0</v>
      </c>
      <c r="N283" s="77">
        <f>SUMIF('MC_SS 94'!$A:$A,'CRONO SERV'!$D283,'MC_SS 94'!N:N)</f>
        <v>10</v>
      </c>
      <c r="O283" s="77">
        <f>SUMIF('MC_SS 94'!$A:$A,'CRONO SERV'!$D283,'MC_SS 94'!O:O)</f>
        <v>0</v>
      </c>
      <c r="P283" s="77"/>
      <c r="Q283" s="77"/>
      <c r="R283" s="77"/>
      <c r="S283" s="77"/>
      <c r="T283" s="77"/>
      <c r="V283" s="78">
        <f t="shared" si="259"/>
        <v>0</v>
      </c>
      <c r="W283" s="78">
        <f t="shared" si="260"/>
        <v>13864.484812238119</v>
      </c>
      <c r="X283" s="78">
        <f t="shared" si="261"/>
        <v>0</v>
      </c>
      <c r="Y283" s="78">
        <f t="shared" si="262"/>
        <v>13864.484812238119</v>
      </c>
      <c r="Z283" s="78">
        <f t="shared" si="263"/>
        <v>0</v>
      </c>
      <c r="AA283" s="78">
        <f t="shared" si="264"/>
        <v>0</v>
      </c>
      <c r="AB283" s="78">
        <f t="shared" si="265"/>
        <v>0</v>
      </c>
      <c r="AC283" s="78">
        <f t="shared" si="266"/>
        <v>0</v>
      </c>
      <c r="AD283" s="78">
        <f t="shared" si="267"/>
        <v>0</v>
      </c>
      <c r="AE283" s="78">
        <f t="shared" si="268"/>
        <v>0</v>
      </c>
      <c r="AF283" s="78">
        <f t="shared" si="269"/>
        <v>13864.484812238119</v>
      </c>
      <c r="AH283" s="79">
        <f t="shared" si="270"/>
        <v>0</v>
      </c>
      <c r="AI283" s="78">
        <f t="shared" si="271"/>
        <v>0</v>
      </c>
    </row>
    <row r="284" spans="1:35" ht="22" hidden="1" customHeight="1" outlineLevel="1" x14ac:dyDescent="0.25">
      <c r="B284" s="191" t="s">
        <v>1366</v>
      </c>
      <c r="C284" s="199" t="s">
        <v>1365</v>
      </c>
      <c r="D284" s="193" t="s">
        <v>208</v>
      </c>
      <c r="E284" s="194" t="s">
        <v>209</v>
      </c>
      <c r="F284" s="73" t="s">
        <v>67</v>
      </c>
      <c r="G284" s="74">
        <v>4044.5537999999997</v>
      </c>
      <c r="H284" s="75">
        <v>46.722363635294123</v>
      </c>
      <c r="I284" s="76">
        <f t="shared" si="272"/>
        <v>188971.11338611064</v>
      </c>
      <c r="J284" s="3"/>
      <c r="K284" s="77">
        <v>1768.7</v>
      </c>
      <c r="L284" s="77">
        <f t="shared" si="258"/>
        <v>2275.8537999999999</v>
      </c>
      <c r="M284" s="77">
        <f>SUMIF('MC_SS 94'!$A:$A,'CRONO SERV'!$D284,'MC_SS 94'!M:M)</f>
        <v>0</v>
      </c>
      <c r="N284" s="77">
        <f>SUMIF('MC_SS 94'!$A:$A,'CRONO SERV'!$D284,'MC_SS 94'!N:N)</f>
        <v>2275.8537999999999</v>
      </c>
      <c r="O284" s="77">
        <f>SUMIF('MC_SS 94'!$A:$A,'CRONO SERV'!$D284,'MC_SS 94'!O:O)</f>
        <v>0</v>
      </c>
      <c r="P284" s="77"/>
      <c r="Q284" s="77"/>
      <c r="R284" s="77"/>
      <c r="S284" s="77"/>
      <c r="T284" s="77"/>
      <c r="U284" s="3"/>
      <c r="V284" s="78">
        <f t="shared" si="259"/>
        <v>82637.844561744714</v>
      </c>
      <c r="W284" s="78">
        <f t="shared" si="260"/>
        <v>106333.26882436594</v>
      </c>
      <c r="X284" s="78">
        <f t="shared" si="261"/>
        <v>0</v>
      </c>
      <c r="Y284" s="78">
        <f t="shared" si="262"/>
        <v>106333.26882436594</v>
      </c>
      <c r="Z284" s="78">
        <f t="shared" si="263"/>
        <v>0</v>
      </c>
      <c r="AA284" s="78">
        <f t="shared" si="264"/>
        <v>0</v>
      </c>
      <c r="AB284" s="78">
        <f t="shared" si="265"/>
        <v>0</v>
      </c>
      <c r="AC284" s="78">
        <f t="shared" si="266"/>
        <v>0</v>
      </c>
      <c r="AD284" s="78">
        <f t="shared" si="267"/>
        <v>0</v>
      </c>
      <c r="AE284" s="78">
        <f t="shared" si="268"/>
        <v>0</v>
      </c>
      <c r="AF284" s="78">
        <f t="shared" si="269"/>
        <v>106333.26882436594</v>
      </c>
      <c r="AG284" s="3"/>
      <c r="AH284" s="79">
        <f t="shared" si="270"/>
        <v>0</v>
      </c>
      <c r="AI284" s="78">
        <f t="shared" si="271"/>
        <v>0</v>
      </c>
    </row>
    <row r="285" spans="1:35" ht="22" hidden="1" customHeight="1" outlineLevel="1" x14ac:dyDescent="0.25">
      <c r="B285" s="191" t="s">
        <v>1366</v>
      </c>
      <c r="C285" s="199" t="s">
        <v>1365</v>
      </c>
      <c r="D285" s="193" t="s">
        <v>210</v>
      </c>
      <c r="E285" s="194" t="s">
        <v>211</v>
      </c>
      <c r="F285" s="73" t="s">
        <v>205</v>
      </c>
      <c r="G285" s="74">
        <v>4</v>
      </c>
      <c r="H285" s="75">
        <v>3442.9541565176473</v>
      </c>
      <c r="I285" s="76">
        <f t="shared" si="272"/>
        <v>13771.816626070589</v>
      </c>
      <c r="K285" s="77"/>
      <c r="L285" s="77">
        <f t="shared" si="258"/>
        <v>4</v>
      </c>
      <c r="M285" s="77">
        <f>SUMIF('MC_SS 94'!$A:$A,'CRONO SERV'!$D285,'MC_SS 94'!M:M)</f>
        <v>0</v>
      </c>
      <c r="N285" s="77">
        <f>SUMIF('MC_SS 94'!$A:$A,'CRONO SERV'!$D285,'MC_SS 94'!N:N)</f>
        <v>4</v>
      </c>
      <c r="O285" s="77">
        <f>SUMIF('MC_SS 94'!$A:$A,'CRONO SERV'!$D285,'MC_SS 94'!O:O)</f>
        <v>0</v>
      </c>
      <c r="P285" s="77"/>
      <c r="Q285" s="77"/>
      <c r="R285" s="77"/>
      <c r="S285" s="77"/>
      <c r="T285" s="77"/>
      <c r="V285" s="78">
        <f t="shared" si="259"/>
        <v>0</v>
      </c>
      <c r="W285" s="78">
        <f t="shared" si="260"/>
        <v>13771.816626070589</v>
      </c>
      <c r="X285" s="78">
        <f t="shared" si="261"/>
        <v>0</v>
      </c>
      <c r="Y285" s="78">
        <f t="shared" si="262"/>
        <v>13771.816626070589</v>
      </c>
      <c r="Z285" s="78">
        <f t="shared" si="263"/>
        <v>0</v>
      </c>
      <c r="AA285" s="78">
        <f t="shared" si="264"/>
        <v>0</v>
      </c>
      <c r="AB285" s="78">
        <f t="shared" si="265"/>
        <v>0</v>
      </c>
      <c r="AC285" s="78">
        <f t="shared" si="266"/>
        <v>0</v>
      </c>
      <c r="AD285" s="78">
        <f t="shared" si="267"/>
        <v>0</v>
      </c>
      <c r="AE285" s="78">
        <f t="shared" si="268"/>
        <v>0</v>
      </c>
      <c r="AF285" s="78">
        <f t="shared" si="269"/>
        <v>13771.816626070589</v>
      </c>
      <c r="AH285" s="79">
        <f t="shared" si="270"/>
        <v>0</v>
      </c>
      <c r="AI285" s="78">
        <f t="shared" si="271"/>
        <v>0</v>
      </c>
    </row>
    <row r="286" spans="1:35" ht="22" hidden="1" customHeight="1" outlineLevel="1" x14ac:dyDescent="0.25">
      <c r="B286" s="191" t="s">
        <v>1366</v>
      </c>
      <c r="C286" s="199" t="s">
        <v>1365</v>
      </c>
      <c r="D286" s="193" t="s">
        <v>212</v>
      </c>
      <c r="E286" s="194" t="s">
        <v>213</v>
      </c>
      <c r="F286" s="73" t="s">
        <v>205</v>
      </c>
      <c r="G286" s="74">
        <v>8</v>
      </c>
      <c r="H286" s="75">
        <v>258.38515210692708</v>
      </c>
      <c r="I286" s="76">
        <f t="shared" si="272"/>
        <v>2067.0812168554166</v>
      </c>
      <c r="K286" s="77">
        <v>1</v>
      </c>
      <c r="L286" s="77">
        <f t="shared" si="258"/>
        <v>7</v>
      </c>
      <c r="M286" s="77">
        <f>SUMIF('MC_SS 94'!$A:$A,'CRONO SERV'!$D286,'MC_SS 94'!M:M)</f>
        <v>0</v>
      </c>
      <c r="N286" s="77">
        <f>SUMIF('MC_SS 94'!$A:$A,'CRONO SERV'!$D286,'MC_SS 94'!N:N)</f>
        <v>7</v>
      </c>
      <c r="O286" s="77">
        <f>SUMIF('MC_SS 94'!$A:$A,'CRONO SERV'!$D286,'MC_SS 94'!O:O)</f>
        <v>0</v>
      </c>
      <c r="P286" s="77"/>
      <c r="Q286" s="77"/>
      <c r="R286" s="77"/>
      <c r="S286" s="77"/>
      <c r="T286" s="77"/>
      <c r="V286" s="78">
        <f t="shared" si="259"/>
        <v>258.38515210692708</v>
      </c>
      <c r="W286" s="78">
        <f t="shared" si="260"/>
        <v>1808.6960647484896</v>
      </c>
      <c r="X286" s="78">
        <f t="shared" si="261"/>
        <v>0</v>
      </c>
      <c r="Y286" s="78">
        <f t="shared" si="262"/>
        <v>1808.6960647484896</v>
      </c>
      <c r="Z286" s="78">
        <f t="shared" si="263"/>
        <v>0</v>
      </c>
      <c r="AA286" s="78">
        <f t="shared" si="264"/>
        <v>0</v>
      </c>
      <c r="AB286" s="78">
        <f t="shared" si="265"/>
        <v>0</v>
      </c>
      <c r="AC286" s="78">
        <f t="shared" si="266"/>
        <v>0</v>
      </c>
      <c r="AD286" s="78">
        <f t="shared" si="267"/>
        <v>0</v>
      </c>
      <c r="AE286" s="78">
        <f t="shared" si="268"/>
        <v>0</v>
      </c>
      <c r="AF286" s="78">
        <f t="shared" si="269"/>
        <v>1808.6960647484896</v>
      </c>
      <c r="AH286" s="79">
        <f t="shared" si="270"/>
        <v>0</v>
      </c>
      <c r="AI286" s="78">
        <f t="shared" si="271"/>
        <v>0</v>
      </c>
    </row>
    <row r="287" spans="1:35" ht="22" hidden="1" customHeight="1" outlineLevel="1" x14ac:dyDescent="0.25">
      <c r="B287" s="191" t="s">
        <v>1366</v>
      </c>
      <c r="C287" s="199" t="s">
        <v>1365</v>
      </c>
      <c r="D287" s="193" t="s">
        <v>214</v>
      </c>
      <c r="E287" s="194" t="s">
        <v>215</v>
      </c>
      <c r="F287" s="73" t="s">
        <v>205</v>
      </c>
      <c r="G287" s="74">
        <v>13</v>
      </c>
      <c r="H287" s="75">
        <v>127.90798288898823</v>
      </c>
      <c r="I287" s="76">
        <f t="shared" si="272"/>
        <v>1662.8037775568471</v>
      </c>
      <c r="K287" s="77">
        <v>13</v>
      </c>
      <c r="L287" s="77">
        <f t="shared" si="258"/>
        <v>0</v>
      </c>
      <c r="M287" s="77">
        <f>SUMIF('MC_SS 94'!$A:$A,'CRONO SERV'!$D287,'MC_SS 94'!M:M)</f>
        <v>0</v>
      </c>
      <c r="N287" s="77">
        <f>SUMIF('MC_SS 94'!$A:$A,'CRONO SERV'!$D287,'MC_SS 94'!N:N)</f>
        <v>0</v>
      </c>
      <c r="O287" s="77">
        <f>SUMIF('MC_SS 94'!$A:$A,'CRONO SERV'!$D287,'MC_SS 94'!O:O)</f>
        <v>0</v>
      </c>
      <c r="P287" s="77"/>
      <c r="Q287" s="77"/>
      <c r="R287" s="77"/>
      <c r="S287" s="77"/>
      <c r="T287" s="77"/>
      <c r="V287" s="78">
        <f t="shared" si="259"/>
        <v>1662.8037775568471</v>
      </c>
      <c r="W287" s="78">
        <f t="shared" si="260"/>
        <v>0</v>
      </c>
      <c r="X287" s="78">
        <f t="shared" si="261"/>
        <v>0</v>
      </c>
      <c r="Y287" s="78">
        <f t="shared" si="262"/>
        <v>0</v>
      </c>
      <c r="Z287" s="78">
        <f t="shared" si="263"/>
        <v>0</v>
      </c>
      <c r="AA287" s="78">
        <f t="shared" si="264"/>
        <v>0</v>
      </c>
      <c r="AB287" s="78">
        <f t="shared" si="265"/>
        <v>0</v>
      </c>
      <c r="AC287" s="78">
        <f t="shared" si="266"/>
        <v>0</v>
      </c>
      <c r="AD287" s="78">
        <f t="shared" si="267"/>
        <v>0</v>
      </c>
      <c r="AE287" s="78">
        <f t="shared" si="268"/>
        <v>0</v>
      </c>
      <c r="AF287" s="78">
        <f t="shared" si="269"/>
        <v>0</v>
      </c>
      <c r="AH287" s="79">
        <f t="shared" si="270"/>
        <v>0</v>
      </c>
      <c r="AI287" s="78">
        <f t="shared" si="271"/>
        <v>0</v>
      </c>
    </row>
    <row r="288" spans="1:35" ht="23.5" customHeight="1" collapsed="1" x14ac:dyDescent="0.25">
      <c r="A288" s="11"/>
      <c r="B288" s="183" t="s">
        <v>902</v>
      </c>
      <c r="C288" s="184" t="s">
        <v>903</v>
      </c>
      <c r="D288" s="185"/>
      <c r="E288" s="80"/>
      <c r="F288" s="60"/>
      <c r="G288" s="60"/>
      <c r="H288" s="59"/>
      <c r="I288" s="81">
        <f>SUM(I289:I291)</f>
        <v>68735.865248590853</v>
      </c>
      <c r="J288" s="12"/>
      <c r="K288" s="83"/>
      <c r="L288" s="84"/>
      <c r="M288" s="84"/>
      <c r="N288" s="84"/>
      <c r="O288" s="84"/>
      <c r="P288" s="84"/>
      <c r="Q288" s="84"/>
      <c r="R288" s="84"/>
      <c r="S288" s="84"/>
      <c r="T288" s="85"/>
      <c r="U288" s="12"/>
      <c r="V288" s="86">
        <f t="shared" ref="V288:AE288" si="273">SUM(V289:V291)</f>
        <v>0</v>
      </c>
      <c r="W288" s="86">
        <f t="shared" si="273"/>
        <v>68735.865248590853</v>
      </c>
      <c r="X288" s="86">
        <f t="shared" si="273"/>
        <v>0</v>
      </c>
      <c r="Y288" s="86">
        <f t="shared" si="273"/>
        <v>68735.865248590853</v>
      </c>
      <c r="Z288" s="86">
        <f t="shared" si="273"/>
        <v>0</v>
      </c>
      <c r="AA288" s="86">
        <f t="shared" si="273"/>
        <v>0</v>
      </c>
      <c r="AB288" s="86">
        <f t="shared" si="273"/>
        <v>0</v>
      </c>
      <c r="AC288" s="86">
        <f t="shared" si="273"/>
        <v>0</v>
      </c>
      <c r="AD288" s="86">
        <f t="shared" si="273"/>
        <v>0</v>
      </c>
      <c r="AE288" s="86">
        <f t="shared" si="273"/>
        <v>0</v>
      </c>
      <c r="AF288" s="86">
        <f>SUM(AF289:AF291)</f>
        <v>68735.865248590853</v>
      </c>
      <c r="AG288" s="12"/>
      <c r="AH288" s="83"/>
      <c r="AI288" s="85"/>
    </row>
    <row r="289" spans="1:35" ht="22" hidden="1" customHeight="1" outlineLevel="1" x14ac:dyDescent="0.25">
      <c r="B289" s="186" t="s">
        <v>902</v>
      </c>
      <c r="C289" s="190" t="s">
        <v>903</v>
      </c>
      <c r="D289" s="188" t="s">
        <v>263</v>
      </c>
      <c r="E289" s="189" t="s">
        <v>264</v>
      </c>
      <c r="F289" s="13" t="s">
        <v>40</v>
      </c>
      <c r="G289" s="14">
        <v>162</v>
      </c>
      <c r="H289" s="15">
        <v>300.03841660799998</v>
      </c>
      <c r="I289" s="16">
        <f t="shared" ref="I289:I458" si="274">H289*G289</f>
        <v>48606.223490495999</v>
      </c>
      <c r="K289" s="17"/>
      <c r="L289" s="17">
        <f t="shared" ref="L289:L450" si="275">G289-K289</f>
        <v>162</v>
      </c>
      <c r="M289" s="17"/>
      <c r="N289" s="17">
        <f>G289</f>
        <v>162</v>
      </c>
      <c r="O289" s="17"/>
      <c r="P289" s="17"/>
      <c r="Q289" s="17"/>
      <c r="R289" s="17"/>
      <c r="S289" s="17"/>
      <c r="T289" s="17"/>
      <c r="V289" s="22">
        <f t="shared" ref="V289:W291" si="276">$H289*K289</f>
        <v>0</v>
      </c>
      <c r="W289" s="22">
        <f t="shared" si="276"/>
        <v>48606.223490495999</v>
      </c>
      <c r="X289" s="22">
        <f t="shared" ref="X289:AE291" si="277">$H289*M289</f>
        <v>0</v>
      </c>
      <c r="Y289" s="22">
        <f t="shared" si="277"/>
        <v>48606.223490495999</v>
      </c>
      <c r="Z289" s="22">
        <f t="shared" si="277"/>
        <v>0</v>
      </c>
      <c r="AA289" s="22">
        <f t="shared" si="277"/>
        <v>0</v>
      </c>
      <c r="AB289" s="22">
        <f t="shared" si="277"/>
        <v>0</v>
      </c>
      <c r="AC289" s="22">
        <f t="shared" si="277"/>
        <v>0</v>
      </c>
      <c r="AD289" s="22">
        <f t="shared" si="277"/>
        <v>0</v>
      </c>
      <c r="AE289" s="22">
        <f t="shared" si="277"/>
        <v>0</v>
      </c>
      <c r="AF289" s="22">
        <f t="shared" ref="AF289:AF291" si="278">SUM(X289:AE289)</f>
        <v>48606.223490495999</v>
      </c>
      <c r="AH289" s="79">
        <f>L289-SUM(M289:T289)</f>
        <v>0</v>
      </c>
      <c r="AI289" s="78">
        <f>W289-SUM(X289:AE289)</f>
        <v>0</v>
      </c>
    </row>
    <row r="290" spans="1:35" ht="22" hidden="1" customHeight="1" outlineLevel="1" x14ac:dyDescent="0.25">
      <c r="B290" s="186" t="s">
        <v>902</v>
      </c>
      <c r="C290" s="190" t="s">
        <v>903</v>
      </c>
      <c r="D290" s="188" t="s">
        <v>295</v>
      </c>
      <c r="E290" s="189" t="s">
        <v>296</v>
      </c>
      <c r="F290" s="13" t="s">
        <v>230</v>
      </c>
      <c r="G290" s="14">
        <v>3</v>
      </c>
      <c r="H290" s="15">
        <v>6709.8805860316161</v>
      </c>
      <c r="I290" s="16">
        <f t="shared" si="274"/>
        <v>20129.641758094847</v>
      </c>
      <c r="K290" s="17"/>
      <c r="L290" s="17">
        <f t="shared" si="275"/>
        <v>3</v>
      </c>
      <c r="M290" s="182"/>
      <c r="N290" s="17">
        <f>G290</f>
        <v>3</v>
      </c>
      <c r="O290" s="17"/>
      <c r="P290" s="17"/>
      <c r="Q290" s="17"/>
      <c r="R290" s="17"/>
      <c r="S290" s="17"/>
      <c r="T290" s="17"/>
      <c r="V290" s="22">
        <f t="shared" si="276"/>
        <v>0</v>
      </c>
      <c r="W290" s="22">
        <f t="shared" si="276"/>
        <v>20129.641758094847</v>
      </c>
      <c r="X290" s="22">
        <f t="shared" si="277"/>
        <v>0</v>
      </c>
      <c r="Y290" s="22">
        <f t="shared" si="277"/>
        <v>20129.641758094847</v>
      </c>
      <c r="Z290" s="22">
        <f t="shared" si="277"/>
        <v>0</v>
      </c>
      <c r="AA290" s="22">
        <f t="shared" si="277"/>
        <v>0</v>
      </c>
      <c r="AB290" s="22">
        <f t="shared" si="277"/>
        <v>0</v>
      </c>
      <c r="AC290" s="22">
        <f t="shared" si="277"/>
        <v>0</v>
      </c>
      <c r="AD290" s="22">
        <f t="shared" si="277"/>
        <v>0</v>
      </c>
      <c r="AE290" s="22">
        <f t="shared" si="277"/>
        <v>0</v>
      </c>
      <c r="AF290" s="22">
        <f t="shared" si="278"/>
        <v>20129.641758094847</v>
      </c>
      <c r="AH290" s="79">
        <f>L290-SUM(M290:T290)</f>
        <v>0</v>
      </c>
      <c r="AI290" s="78">
        <f>W290-SUM(X290:AE290)</f>
        <v>0</v>
      </c>
    </row>
    <row r="291" spans="1:35" ht="22" hidden="1" customHeight="1" outlineLevel="1" x14ac:dyDescent="0.25">
      <c r="B291" s="186" t="s">
        <v>902</v>
      </c>
      <c r="C291" s="190" t="s">
        <v>903</v>
      </c>
      <c r="D291" s="188" t="s">
        <v>304</v>
      </c>
      <c r="E291" s="189" t="s">
        <v>305</v>
      </c>
      <c r="F291" s="13" t="s">
        <v>230</v>
      </c>
      <c r="G291" s="14">
        <v>0</v>
      </c>
      <c r="H291" s="15">
        <v>516.13543403161611</v>
      </c>
      <c r="I291" s="16">
        <f t="shared" si="274"/>
        <v>0</v>
      </c>
      <c r="K291" s="17"/>
      <c r="L291" s="17">
        <f t="shared" si="275"/>
        <v>0</v>
      </c>
      <c r="M291" s="17">
        <f>G291</f>
        <v>0</v>
      </c>
      <c r="N291" s="17"/>
      <c r="O291" s="17"/>
      <c r="P291" s="17"/>
      <c r="Q291" s="17"/>
      <c r="R291" s="17"/>
      <c r="S291" s="17"/>
      <c r="T291" s="17"/>
      <c r="V291" s="22">
        <f t="shared" si="276"/>
        <v>0</v>
      </c>
      <c r="W291" s="22">
        <f t="shared" si="276"/>
        <v>0</v>
      </c>
      <c r="X291" s="22">
        <f t="shared" si="277"/>
        <v>0</v>
      </c>
      <c r="Y291" s="22">
        <f t="shared" si="277"/>
        <v>0</v>
      </c>
      <c r="Z291" s="22">
        <f t="shared" si="277"/>
        <v>0</v>
      </c>
      <c r="AA291" s="22">
        <f t="shared" si="277"/>
        <v>0</v>
      </c>
      <c r="AB291" s="22">
        <f t="shared" si="277"/>
        <v>0</v>
      </c>
      <c r="AC291" s="22">
        <f t="shared" si="277"/>
        <v>0</v>
      </c>
      <c r="AD291" s="22">
        <f t="shared" si="277"/>
        <v>0</v>
      </c>
      <c r="AE291" s="22">
        <f t="shared" si="277"/>
        <v>0</v>
      </c>
      <c r="AF291" s="22">
        <f t="shared" si="278"/>
        <v>0</v>
      </c>
      <c r="AH291" s="79">
        <f>L291-SUM(M291:T291)</f>
        <v>0</v>
      </c>
      <c r="AI291" s="78">
        <f>W291-SUM(X291:AE291)</f>
        <v>0</v>
      </c>
    </row>
    <row r="292" spans="1:35" ht="23.5" customHeight="1" collapsed="1" x14ac:dyDescent="0.25">
      <c r="A292" s="11"/>
      <c r="B292" s="183" t="s">
        <v>1217</v>
      </c>
      <c r="C292" s="184" t="s">
        <v>1218</v>
      </c>
      <c r="D292" s="185"/>
      <c r="E292" s="80"/>
      <c r="F292" s="60"/>
      <c r="G292" s="60"/>
      <c r="H292" s="59"/>
      <c r="I292" s="81">
        <f>SUM(I293:I315)</f>
        <v>1066348.1299625186</v>
      </c>
      <c r="J292" s="12"/>
      <c r="K292" s="83"/>
      <c r="L292" s="84"/>
      <c r="M292" s="84"/>
      <c r="N292" s="84"/>
      <c r="O292" s="84"/>
      <c r="P292" s="84"/>
      <c r="Q292" s="84"/>
      <c r="R292" s="84"/>
      <c r="S292" s="84"/>
      <c r="T292" s="85"/>
      <c r="U292" s="12"/>
      <c r="V292" s="86">
        <f>SUM(V293:V315)</f>
        <v>428195.06979902973</v>
      </c>
      <c r="W292" s="86">
        <f t="shared" ref="W292:AE292" si="279">SUM(W293:W315)</f>
        <v>638153.06016348896</v>
      </c>
      <c r="X292" s="86">
        <f t="shared" si="279"/>
        <v>0</v>
      </c>
      <c r="Y292" s="86">
        <f>SUM(Y293:Y315)</f>
        <v>116485.24629905661</v>
      </c>
      <c r="Z292" s="86">
        <f t="shared" si="279"/>
        <v>275195.52287242759</v>
      </c>
      <c r="AA292" s="86">
        <f t="shared" si="279"/>
        <v>112286.56488082214</v>
      </c>
      <c r="AB292" s="86">
        <f t="shared" si="279"/>
        <v>95380.334754296695</v>
      </c>
      <c r="AC292" s="86">
        <f t="shared" si="279"/>
        <v>0</v>
      </c>
      <c r="AD292" s="86">
        <f t="shared" si="279"/>
        <v>0</v>
      </c>
      <c r="AE292" s="86">
        <f t="shared" si="279"/>
        <v>0</v>
      </c>
      <c r="AF292" s="86">
        <f>SUM(AF293:AF315)</f>
        <v>599347.66880660306</v>
      </c>
      <c r="AG292" s="12"/>
      <c r="AH292" s="83"/>
      <c r="AI292" s="85"/>
    </row>
    <row r="293" spans="1:35" ht="22" hidden="1" customHeight="1" outlineLevel="1" x14ac:dyDescent="0.25">
      <c r="B293" s="186" t="s">
        <v>1217</v>
      </c>
      <c r="C293" s="190" t="s">
        <v>1218</v>
      </c>
      <c r="D293" s="188" t="s">
        <v>33</v>
      </c>
      <c r="E293" s="189" t="s">
        <v>34</v>
      </c>
      <c r="F293" s="13" t="s">
        <v>35</v>
      </c>
      <c r="G293" s="14">
        <v>35.6</v>
      </c>
      <c r="H293" s="15">
        <v>231.15274954010695</v>
      </c>
      <c r="I293" s="16">
        <f t="shared" si="274"/>
        <v>8229.0378836278087</v>
      </c>
      <c r="K293" s="17">
        <v>8.8000000000000007</v>
      </c>
      <c r="L293" s="17">
        <f t="shared" ref="L293:L339" si="280">G293-K293</f>
        <v>26.8</v>
      </c>
      <c r="M293" s="17"/>
      <c r="N293" s="17">
        <f>SUMIF('MC_SS 96'!$A:$A,'CRONO SERV'!$D293,'MC_SS 96'!L:L)</f>
        <v>26.8</v>
      </c>
      <c r="O293" s="17">
        <f>SUMIF('MC_SS 96'!$A:$A,'CRONO SERV'!$D293,'MC_SS 96'!M:M)</f>
        <v>0</v>
      </c>
      <c r="P293" s="17">
        <f>SUMIF('MC_SS 96'!$A:$A,'CRONO SERV'!$D293,'MC_SS 96'!N:N)</f>
        <v>0</v>
      </c>
      <c r="Q293" s="17">
        <f>SUMIF('MC_SS 96'!$A:$A,'CRONO SERV'!$D293,'MC_SS 96'!O:O)</f>
        <v>0</v>
      </c>
      <c r="R293" s="17"/>
      <c r="S293" s="17"/>
      <c r="T293" s="17"/>
      <c r="V293" s="22">
        <f t="shared" ref="V293:V315" si="281">$H293*K293</f>
        <v>2034.1441959529413</v>
      </c>
      <c r="W293" s="22">
        <f t="shared" ref="W293:W315" si="282">$H293*L293</f>
        <v>6194.8936876748667</v>
      </c>
      <c r="X293" s="22">
        <f t="shared" ref="X293:X315" si="283">$H293*M293</f>
        <v>0</v>
      </c>
      <c r="Y293" s="22">
        <f t="shared" ref="Y293:Y315" si="284">$H293*N293</f>
        <v>6194.8936876748667</v>
      </c>
      <c r="Z293" s="22">
        <f t="shared" ref="Z293:Z315" si="285">$H293*O293</f>
        <v>0</v>
      </c>
      <c r="AA293" s="22">
        <f t="shared" ref="AA293:AA315" si="286">$H293*P293</f>
        <v>0</v>
      </c>
      <c r="AB293" s="22">
        <f t="shared" ref="AB293:AB315" si="287">$H293*Q293</f>
        <v>0</v>
      </c>
      <c r="AC293" s="22">
        <f t="shared" ref="AC293:AC315" si="288">$H293*R293</f>
        <v>0</v>
      </c>
      <c r="AD293" s="22">
        <f t="shared" ref="AD293:AD315" si="289">$H293*S293</f>
        <v>0</v>
      </c>
      <c r="AE293" s="22">
        <f t="shared" ref="AE293:AE315" si="290">$H293*T293</f>
        <v>0</v>
      </c>
      <c r="AF293" s="22">
        <f t="shared" ref="AF293:AF315" si="291">SUM(X293:AE293)</f>
        <v>6194.8936876748667</v>
      </c>
      <c r="AH293" s="79">
        <f t="shared" ref="AH293:AH315" si="292">L293-SUM(M293:T293)</f>
        <v>0</v>
      </c>
      <c r="AI293" s="78">
        <f t="shared" ref="AI293:AI315" si="293">W293-SUM(X293:AE293)</f>
        <v>0</v>
      </c>
    </row>
    <row r="294" spans="1:35" ht="22" hidden="1" customHeight="1" outlineLevel="1" x14ac:dyDescent="0.25">
      <c r="B294" s="186" t="s">
        <v>1217</v>
      </c>
      <c r="C294" s="190" t="s">
        <v>1218</v>
      </c>
      <c r="D294" s="188" t="s">
        <v>44</v>
      </c>
      <c r="E294" s="189" t="s">
        <v>45</v>
      </c>
      <c r="F294" s="13" t="s">
        <v>46</v>
      </c>
      <c r="G294" s="14">
        <v>33.549999999999997</v>
      </c>
      <c r="H294" s="15">
        <v>44.117647058823529</v>
      </c>
      <c r="I294" s="16">
        <f t="shared" si="274"/>
        <v>1480.1470588235293</v>
      </c>
      <c r="K294" s="17">
        <v>23.31</v>
      </c>
      <c r="L294" s="17">
        <f t="shared" si="280"/>
        <v>10.239999999999998</v>
      </c>
      <c r="M294" s="17"/>
      <c r="N294" s="17">
        <f>SUMIF('MC_SS 96'!$A:$A,'CRONO SERV'!$D294,'MC_SS 96'!L:L)</f>
        <v>10.24</v>
      </c>
      <c r="O294" s="17">
        <f>SUMIF('MC_SS 96'!$A:$A,'CRONO SERV'!$D294,'MC_SS 96'!M:M)</f>
        <v>0</v>
      </c>
      <c r="P294" s="17">
        <f>SUMIF('MC_SS 96'!$A:$A,'CRONO SERV'!$D294,'MC_SS 96'!N:N)</f>
        <v>0</v>
      </c>
      <c r="Q294" s="17">
        <f>SUMIF('MC_SS 96'!$A:$A,'CRONO SERV'!$D294,'MC_SS 96'!O:O)</f>
        <v>0</v>
      </c>
      <c r="R294" s="17"/>
      <c r="S294" s="17"/>
      <c r="T294" s="17"/>
      <c r="V294" s="22">
        <f t="shared" si="281"/>
        <v>1028.3823529411764</v>
      </c>
      <c r="W294" s="22">
        <f t="shared" si="282"/>
        <v>451.76470588235287</v>
      </c>
      <c r="X294" s="22">
        <f t="shared" si="283"/>
        <v>0</v>
      </c>
      <c r="Y294" s="22">
        <f t="shared" si="284"/>
        <v>451.76470588235293</v>
      </c>
      <c r="Z294" s="22">
        <f t="shared" si="285"/>
        <v>0</v>
      </c>
      <c r="AA294" s="22">
        <f t="shared" si="286"/>
        <v>0</v>
      </c>
      <c r="AB294" s="22">
        <f t="shared" si="287"/>
        <v>0</v>
      </c>
      <c r="AC294" s="22">
        <f t="shared" si="288"/>
        <v>0</v>
      </c>
      <c r="AD294" s="22">
        <f t="shared" si="289"/>
        <v>0</v>
      </c>
      <c r="AE294" s="22">
        <f t="shared" si="290"/>
        <v>0</v>
      </c>
      <c r="AF294" s="22">
        <f t="shared" si="291"/>
        <v>451.76470588235293</v>
      </c>
      <c r="AH294" s="79">
        <f t="shared" si="292"/>
        <v>0</v>
      </c>
      <c r="AI294" s="78">
        <f t="shared" si="293"/>
        <v>0</v>
      </c>
    </row>
    <row r="295" spans="1:35" ht="22" hidden="1" customHeight="1" outlineLevel="1" x14ac:dyDescent="0.25">
      <c r="B295" s="186" t="s">
        <v>1217</v>
      </c>
      <c r="C295" s="190" t="s">
        <v>1218</v>
      </c>
      <c r="D295" s="188" t="s">
        <v>53</v>
      </c>
      <c r="E295" s="189" t="s">
        <v>54</v>
      </c>
      <c r="F295" s="13" t="s">
        <v>46</v>
      </c>
      <c r="G295" s="14">
        <v>13.42</v>
      </c>
      <c r="H295" s="15">
        <v>158.11213362023528</v>
      </c>
      <c r="I295" s="16">
        <f t="shared" si="274"/>
        <v>2121.8648331835575</v>
      </c>
      <c r="K295" s="17"/>
      <c r="L295" s="17">
        <f t="shared" si="280"/>
        <v>13.42</v>
      </c>
      <c r="M295" s="17"/>
      <c r="N295" s="17">
        <f>SUMIF('MC_SS 96'!$A:$A,'CRONO SERV'!$D295,'MC_SS 96'!L:L)</f>
        <v>0</v>
      </c>
      <c r="O295" s="17">
        <f>SUMIF('MC_SS 96'!$A:$A,'CRONO SERV'!$D295,'MC_SS 96'!M:M)</f>
        <v>0</v>
      </c>
      <c r="P295" s="17">
        <f>SUMIF('MC_SS 96'!$A:$A,'CRONO SERV'!$D295,'MC_SS 96'!N:N)</f>
        <v>13.42</v>
      </c>
      <c r="Q295" s="17">
        <f>SUMIF('MC_SS 96'!$A:$A,'CRONO SERV'!$D295,'MC_SS 96'!O:O)</f>
        <v>0</v>
      </c>
      <c r="R295" s="17"/>
      <c r="S295" s="17"/>
      <c r="T295" s="17"/>
      <c r="V295" s="22">
        <f t="shared" si="281"/>
        <v>0</v>
      </c>
      <c r="W295" s="22">
        <f t="shared" si="282"/>
        <v>2121.8648331835575</v>
      </c>
      <c r="X295" s="22">
        <f t="shared" si="283"/>
        <v>0</v>
      </c>
      <c r="Y295" s="22">
        <f t="shared" si="284"/>
        <v>0</v>
      </c>
      <c r="Z295" s="22">
        <f t="shared" si="285"/>
        <v>0</v>
      </c>
      <c r="AA295" s="22">
        <f t="shared" si="286"/>
        <v>2121.8648331835575</v>
      </c>
      <c r="AB295" s="22">
        <f t="shared" si="287"/>
        <v>0</v>
      </c>
      <c r="AC295" s="22">
        <f t="shared" si="288"/>
        <v>0</v>
      </c>
      <c r="AD295" s="22">
        <f t="shared" si="289"/>
        <v>0</v>
      </c>
      <c r="AE295" s="22">
        <f t="shared" si="290"/>
        <v>0</v>
      </c>
      <c r="AF295" s="22">
        <f t="shared" si="291"/>
        <v>2121.8648331835575</v>
      </c>
      <c r="AH295" s="79">
        <f t="shared" si="292"/>
        <v>0</v>
      </c>
      <c r="AI295" s="78">
        <f t="shared" si="293"/>
        <v>0</v>
      </c>
    </row>
    <row r="296" spans="1:35" ht="22" hidden="1" customHeight="1" outlineLevel="1" x14ac:dyDescent="0.25">
      <c r="B296" s="186" t="s">
        <v>1217</v>
      </c>
      <c r="C296" s="190" t="s">
        <v>1218</v>
      </c>
      <c r="D296" s="188" t="s">
        <v>59</v>
      </c>
      <c r="E296" s="189" t="s">
        <v>60</v>
      </c>
      <c r="F296" s="13" t="s">
        <v>46</v>
      </c>
      <c r="G296" s="14">
        <v>160</v>
      </c>
      <c r="H296" s="15">
        <v>67.097750764705879</v>
      </c>
      <c r="I296" s="16">
        <f t="shared" si="274"/>
        <v>10735.640122352941</v>
      </c>
      <c r="K296" s="17">
        <v>131.76</v>
      </c>
      <c r="L296" s="17">
        <f t="shared" si="280"/>
        <v>28.240000000000009</v>
      </c>
      <c r="M296" s="17"/>
      <c r="N296" s="17">
        <f>SUMIF('MC_SS 96'!$A:$A,'CRONO SERV'!$D296,'MC_SS 96'!L:L)</f>
        <v>0</v>
      </c>
      <c r="O296" s="17">
        <f>SUMIF('MC_SS 96'!$A:$A,'CRONO SERV'!$D296,'MC_SS 96'!M:M)</f>
        <v>0</v>
      </c>
      <c r="P296" s="17">
        <f>SUMIF('MC_SS 96'!$A:$A,'CRONO SERV'!$D296,'MC_SS 96'!N:N)</f>
        <v>28.240000000000009</v>
      </c>
      <c r="Q296" s="17">
        <f>SUMIF('MC_SS 96'!$A:$A,'CRONO SERV'!$D296,'MC_SS 96'!O:O)</f>
        <v>0</v>
      </c>
      <c r="R296" s="17"/>
      <c r="S296" s="17"/>
      <c r="T296" s="17"/>
      <c r="V296" s="22">
        <f t="shared" si="281"/>
        <v>8840.7996407576466</v>
      </c>
      <c r="W296" s="22">
        <f t="shared" si="282"/>
        <v>1894.8404815952947</v>
      </c>
      <c r="X296" s="22">
        <f t="shared" si="283"/>
        <v>0</v>
      </c>
      <c r="Y296" s="22">
        <f t="shared" si="284"/>
        <v>0</v>
      </c>
      <c r="Z296" s="22">
        <f t="shared" si="285"/>
        <v>0</v>
      </c>
      <c r="AA296" s="22">
        <f t="shared" si="286"/>
        <v>1894.8404815952947</v>
      </c>
      <c r="AB296" s="22">
        <f t="shared" si="287"/>
        <v>0</v>
      </c>
      <c r="AC296" s="22">
        <f t="shared" si="288"/>
        <v>0</v>
      </c>
      <c r="AD296" s="22">
        <f t="shared" si="289"/>
        <v>0</v>
      </c>
      <c r="AE296" s="22">
        <f t="shared" si="290"/>
        <v>0</v>
      </c>
      <c r="AF296" s="22">
        <f t="shared" si="291"/>
        <v>1894.8404815952947</v>
      </c>
      <c r="AH296" s="79">
        <f t="shared" si="292"/>
        <v>0</v>
      </c>
      <c r="AI296" s="78">
        <f t="shared" si="293"/>
        <v>0</v>
      </c>
    </row>
    <row r="297" spans="1:35" ht="22" hidden="1" customHeight="1" outlineLevel="1" x14ac:dyDescent="0.25">
      <c r="B297" s="186" t="s">
        <v>1217</v>
      </c>
      <c r="C297" s="190" t="s">
        <v>1218</v>
      </c>
      <c r="D297" s="188" t="s">
        <v>65</v>
      </c>
      <c r="E297" s="189" t="s">
        <v>66</v>
      </c>
      <c r="F297" s="13" t="s">
        <v>46</v>
      </c>
      <c r="G297" s="14">
        <v>201.24</v>
      </c>
      <c r="H297" s="15">
        <v>217.63087904352943</v>
      </c>
      <c r="I297" s="16">
        <f t="shared" si="274"/>
        <v>43796.038098719866</v>
      </c>
      <c r="K297" s="17">
        <v>66.760000000000005</v>
      </c>
      <c r="L297" s="17">
        <f t="shared" si="280"/>
        <v>134.48000000000002</v>
      </c>
      <c r="M297" s="17"/>
      <c r="N297" s="17">
        <f>SUMIF('MC_SS 96'!$A:$A,'CRONO SERV'!$D297,'MC_SS 96'!L:L)</f>
        <v>116.45699999999999</v>
      </c>
      <c r="O297" s="17">
        <f>SUMIF('MC_SS 96'!$A:$A,'CRONO SERV'!$D297,'MC_SS 96'!M:M)</f>
        <v>24.702999999999996</v>
      </c>
      <c r="P297" s="17">
        <f>SUMIF('MC_SS 96'!$A:$A,'CRONO SERV'!$D297,'MC_SS 96'!N:N)</f>
        <v>0</v>
      </c>
      <c r="Q297" s="17">
        <f>SUMIF('MC_SS 96'!$A:$A,'CRONO SERV'!$D297,'MC_SS 96'!O:O)</f>
        <v>0</v>
      </c>
      <c r="R297" s="17"/>
      <c r="S297" s="17"/>
      <c r="T297" s="17"/>
      <c r="V297" s="22">
        <f t="shared" si="281"/>
        <v>14529.037484946026</v>
      </c>
      <c r="W297" s="22">
        <f t="shared" si="282"/>
        <v>29267.000613773842</v>
      </c>
      <c r="X297" s="22">
        <f t="shared" si="283"/>
        <v>0</v>
      </c>
      <c r="Y297" s="22">
        <f t="shared" si="284"/>
        <v>25344.639280772306</v>
      </c>
      <c r="Z297" s="22">
        <f t="shared" si="285"/>
        <v>5376.1356050123068</v>
      </c>
      <c r="AA297" s="22">
        <f t="shared" si="286"/>
        <v>0</v>
      </c>
      <c r="AB297" s="22">
        <f t="shared" si="287"/>
        <v>0</v>
      </c>
      <c r="AC297" s="22">
        <f t="shared" si="288"/>
        <v>0</v>
      </c>
      <c r="AD297" s="22">
        <f t="shared" si="289"/>
        <v>0</v>
      </c>
      <c r="AE297" s="22">
        <f t="shared" si="290"/>
        <v>0</v>
      </c>
      <c r="AF297" s="22">
        <f t="shared" si="291"/>
        <v>30720.774885784613</v>
      </c>
      <c r="AH297" s="79">
        <f t="shared" si="292"/>
        <v>-6.6799999999999784</v>
      </c>
      <c r="AI297" s="78">
        <f t="shared" si="293"/>
        <v>-1453.7742720107708</v>
      </c>
    </row>
    <row r="298" spans="1:35" ht="22" hidden="1" customHeight="1" outlineLevel="1" x14ac:dyDescent="0.25">
      <c r="B298" s="186" t="s">
        <v>1217</v>
      </c>
      <c r="C298" s="190" t="s">
        <v>1218</v>
      </c>
      <c r="D298" s="188" t="s">
        <v>68</v>
      </c>
      <c r="E298" s="189" t="s">
        <v>69</v>
      </c>
      <c r="F298" s="13" t="s">
        <v>46</v>
      </c>
      <c r="G298" s="14">
        <v>3.94</v>
      </c>
      <c r="H298" s="15">
        <v>15728.689694117647</v>
      </c>
      <c r="I298" s="16">
        <f t="shared" si="274"/>
        <v>61971.037394823528</v>
      </c>
      <c r="K298" s="17"/>
      <c r="L298" s="17">
        <f t="shared" si="280"/>
        <v>3.94</v>
      </c>
      <c r="M298" s="17"/>
      <c r="N298" s="17">
        <f>SUMIF('MC_SS 96'!$A:$A,'CRONO SERV'!$D298,'MC_SS 96'!L:L)</f>
        <v>2.96</v>
      </c>
      <c r="O298" s="17">
        <f>SUMIF('MC_SS 96'!$A:$A,'CRONO SERV'!$D298,'MC_SS 96'!M:M)</f>
        <v>0.98</v>
      </c>
      <c r="P298" s="17">
        <f>SUMIF('MC_SS 96'!$A:$A,'CRONO SERV'!$D298,'MC_SS 96'!N:N)</f>
        <v>0</v>
      </c>
      <c r="Q298" s="17">
        <f>SUMIF('MC_SS 96'!$A:$A,'CRONO SERV'!$D298,'MC_SS 96'!O:O)</f>
        <v>0</v>
      </c>
      <c r="R298" s="17"/>
      <c r="S298" s="17"/>
      <c r="T298" s="17"/>
      <c r="V298" s="22">
        <f t="shared" si="281"/>
        <v>0</v>
      </c>
      <c r="W298" s="22">
        <f t="shared" si="282"/>
        <v>61971.037394823528</v>
      </c>
      <c r="X298" s="22">
        <f t="shared" si="283"/>
        <v>0</v>
      </c>
      <c r="Y298" s="22">
        <f t="shared" si="284"/>
        <v>46556.921494588234</v>
      </c>
      <c r="Z298" s="22">
        <f t="shared" si="285"/>
        <v>15414.115900235294</v>
      </c>
      <c r="AA298" s="22">
        <f t="shared" si="286"/>
        <v>0</v>
      </c>
      <c r="AB298" s="22">
        <f t="shared" si="287"/>
        <v>0</v>
      </c>
      <c r="AC298" s="22">
        <f t="shared" si="288"/>
        <v>0</v>
      </c>
      <c r="AD298" s="22">
        <f t="shared" si="289"/>
        <v>0</v>
      </c>
      <c r="AE298" s="22">
        <f t="shared" si="290"/>
        <v>0</v>
      </c>
      <c r="AF298" s="22">
        <f t="shared" si="291"/>
        <v>61971.037394823528</v>
      </c>
      <c r="AH298" s="79">
        <f t="shared" si="292"/>
        <v>0</v>
      </c>
      <c r="AI298" s="78">
        <f t="shared" si="293"/>
        <v>0</v>
      </c>
    </row>
    <row r="299" spans="1:35" ht="22" hidden="1" customHeight="1" outlineLevel="1" x14ac:dyDescent="0.25">
      <c r="B299" s="186" t="s">
        <v>1217</v>
      </c>
      <c r="C299" s="190" t="s">
        <v>1218</v>
      </c>
      <c r="D299" s="188" t="s">
        <v>70</v>
      </c>
      <c r="E299" s="189" t="s">
        <v>71</v>
      </c>
      <c r="F299" s="13" t="s">
        <v>67</v>
      </c>
      <c r="G299" s="14">
        <v>2683.2</v>
      </c>
      <c r="H299" s="15">
        <v>25.691750504117643</v>
      </c>
      <c r="I299" s="16">
        <f t="shared" si="274"/>
        <v>68936.104952648457</v>
      </c>
      <c r="K299" s="17"/>
      <c r="L299" s="17">
        <f t="shared" si="280"/>
        <v>2683.2</v>
      </c>
      <c r="M299" s="17"/>
      <c r="N299" s="17">
        <f>SUMIF('MC_SS 96'!$A:$A,'CRONO SERV'!$D299,'MC_SS 96'!L:L)</f>
        <v>1059.5519999999999</v>
      </c>
      <c r="O299" s="17">
        <f>SUMIF('MC_SS 96'!$A:$A,'CRONO SERV'!$D299,'MC_SS 96'!M:M)</f>
        <v>1623.6479999999997</v>
      </c>
      <c r="P299" s="17">
        <f>SUMIF('MC_SS 96'!$A:$A,'CRONO SERV'!$D299,'MC_SS 96'!N:N)</f>
        <v>0</v>
      </c>
      <c r="Q299" s="17">
        <f>SUMIF('MC_SS 96'!$A:$A,'CRONO SERV'!$D299,'MC_SS 96'!O:O)</f>
        <v>0</v>
      </c>
      <c r="R299" s="17"/>
      <c r="S299" s="17"/>
      <c r="T299" s="17"/>
      <c r="V299" s="22">
        <f t="shared" si="281"/>
        <v>0</v>
      </c>
      <c r="W299" s="22">
        <f t="shared" si="282"/>
        <v>68936.104952648457</v>
      </c>
      <c r="X299" s="22">
        <f t="shared" si="283"/>
        <v>0</v>
      </c>
      <c r="Y299" s="22">
        <f t="shared" si="284"/>
        <v>27221.745630138856</v>
      </c>
      <c r="Z299" s="22">
        <f t="shared" si="285"/>
        <v>41714.359322509597</v>
      </c>
      <c r="AA299" s="22">
        <f t="shared" si="286"/>
        <v>0</v>
      </c>
      <c r="AB299" s="22">
        <f t="shared" si="287"/>
        <v>0</v>
      </c>
      <c r="AC299" s="22">
        <f t="shared" si="288"/>
        <v>0</v>
      </c>
      <c r="AD299" s="22">
        <f t="shared" si="289"/>
        <v>0</v>
      </c>
      <c r="AE299" s="22">
        <f t="shared" si="290"/>
        <v>0</v>
      </c>
      <c r="AF299" s="22">
        <f t="shared" si="291"/>
        <v>68936.104952648457</v>
      </c>
      <c r="AH299" s="79">
        <f t="shared" si="292"/>
        <v>0</v>
      </c>
      <c r="AI299" s="78">
        <f t="shared" si="293"/>
        <v>0</v>
      </c>
    </row>
    <row r="300" spans="1:35" ht="22" hidden="1" customHeight="1" outlineLevel="1" x14ac:dyDescent="0.25">
      <c r="B300" s="186" t="s">
        <v>1217</v>
      </c>
      <c r="C300" s="190" t="s">
        <v>1218</v>
      </c>
      <c r="D300" s="188" t="s">
        <v>72</v>
      </c>
      <c r="E300" s="189" t="s">
        <v>73</v>
      </c>
      <c r="F300" s="13" t="s">
        <v>46</v>
      </c>
      <c r="G300" s="14">
        <v>2.11</v>
      </c>
      <c r="H300" s="15">
        <v>1248.9986891068236</v>
      </c>
      <c r="I300" s="16">
        <f t="shared" si="274"/>
        <v>2635.3872340153976</v>
      </c>
      <c r="K300" s="17"/>
      <c r="L300" s="17">
        <f t="shared" si="280"/>
        <v>2.11</v>
      </c>
      <c r="M300" s="17"/>
      <c r="N300" s="17">
        <f>SUMIF('MC_SS 96'!$A:$A,'CRONO SERV'!$D300,'MC_SS 96'!L:L)</f>
        <v>0</v>
      </c>
      <c r="O300" s="17">
        <f>SUMIF('MC_SS 96'!$A:$A,'CRONO SERV'!$D300,'MC_SS 96'!M:M)</f>
        <v>0</v>
      </c>
      <c r="P300" s="17">
        <f>SUMIF('MC_SS 96'!$A:$A,'CRONO SERV'!$D300,'MC_SS 96'!N:N)</f>
        <v>2.11</v>
      </c>
      <c r="Q300" s="17">
        <f>SUMIF('MC_SS 96'!$A:$A,'CRONO SERV'!$D300,'MC_SS 96'!O:O)</f>
        <v>0</v>
      </c>
      <c r="R300" s="17"/>
      <c r="S300" s="17"/>
      <c r="T300" s="17"/>
      <c r="V300" s="22">
        <f t="shared" si="281"/>
        <v>0</v>
      </c>
      <c r="W300" s="22">
        <f t="shared" si="282"/>
        <v>2635.3872340153976</v>
      </c>
      <c r="X300" s="22">
        <f t="shared" si="283"/>
        <v>0</v>
      </c>
      <c r="Y300" s="22">
        <f t="shared" si="284"/>
        <v>0</v>
      </c>
      <c r="Z300" s="22">
        <f t="shared" si="285"/>
        <v>0</v>
      </c>
      <c r="AA300" s="22">
        <f t="shared" si="286"/>
        <v>2635.3872340153976</v>
      </c>
      <c r="AB300" s="22">
        <f t="shared" si="287"/>
        <v>0</v>
      </c>
      <c r="AC300" s="22">
        <f t="shared" si="288"/>
        <v>0</v>
      </c>
      <c r="AD300" s="22">
        <f t="shared" si="289"/>
        <v>0</v>
      </c>
      <c r="AE300" s="22">
        <f t="shared" si="290"/>
        <v>0</v>
      </c>
      <c r="AF300" s="22">
        <f t="shared" si="291"/>
        <v>2635.3872340153976</v>
      </c>
      <c r="AH300" s="79">
        <f t="shared" si="292"/>
        <v>0</v>
      </c>
      <c r="AI300" s="78">
        <f t="shared" si="293"/>
        <v>0</v>
      </c>
    </row>
    <row r="301" spans="1:35" ht="22" hidden="1" customHeight="1" outlineLevel="1" x14ac:dyDescent="0.25">
      <c r="B301" s="186" t="s">
        <v>1217</v>
      </c>
      <c r="C301" s="190" t="s">
        <v>1218</v>
      </c>
      <c r="D301" s="188" t="s">
        <v>74</v>
      </c>
      <c r="E301" s="189" t="s">
        <v>75</v>
      </c>
      <c r="F301" s="13" t="s">
        <v>46</v>
      </c>
      <c r="G301" s="14">
        <v>113.26999999999998</v>
      </c>
      <c r="H301" s="15">
        <v>1703.4074388931767</v>
      </c>
      <c r="I301" s="16">
        <f t="shared" si="274"/>
        <v>192944.96060343011</v>
      </c>
      <c r="K301" s="17"/>
      <c r="L301" s="17">
        <f t="shared" si="280"/>
        <v>113.26999999999998</v>
      </c>
      <c r="M301" s="17"/>
      <c r="N301" s="17">
        <f>SUMIF('MC_SS 96'!$A:$A,'CRONO SERV'!$D301,'MC_SS 96'!L:L)</f>
        <v>0</v>
      </c>
      <c r="O301" s="17">
        <f>SUMIF('MC_SS 96'!$A:$A,'CRONO SERV'!$D301,'MC_SS 96'!M:M)</f>
        <v>100.63</v>
      </c>
      <c r="P301" s="17">
        <f>SUMIF('MC_SS 96'!$A:$A,'CRONO SERV'!$D301,'MC_SS 96'!N:N)</f>
        <v>12.64</v>
      </c>
      <c r="Q301" s="17">
        <f>SUMIF('MC_SS 96'!$A:$A,'CRONO SERV'!$D301,'MC_SS 96'!O:O)</f>
        <v>0</v>
      </c>
      <c r="R301" s="17"/>
      <c r="S301" s="17"/>
      <c r="T301" s="17"/>
      <c r="V301" s="22">
        <f t="shared" si="281"/>
        <v>0</v>
      </c>
      <c r="W301" s="22">
        <f t="shared" si="282"/>
        <v>192944.96060343011</v>
      </c>
      <c r="X301" s="22">
        <f t="shared" si="283"/>
        <v>0</v>
      </c>
      <c r="Y301" s="22">
        <f t="shared" si="284"/>
        <v>0</v>
      </c>
      <c r="Z301" s="22">
        <f t="shared" si="285"/>
        <v>171413.89057582038</v>
      </c>
      <c r="AA301" s="22">
        <f t="shared" si="286"/>
        <v>21531.070027609756</v>
      </c>
      <c r="AB301" s="22">
        <f t="shared" si="287"/>
        <v>0</v>
      </c>
      <c r="AC301" s="22">
        <f t="shared" si="288"/>
        <v>0</v>
      </c>
      <c r="AD301" s="22">
        <f t="shared" si="289"/>
        <v>0</v>
      </c>
      <c r="AE301" s="22">
        <f t="shared" si="290"/>
        <v>0</v>
      </c>
      <c r="AF301" s="22">
        <f t="shared" si="291"/>
        <v>192944.96060343014</v>
      </c>
      <c r="AH301" s="79">
        <f t="shared" si="292"/>
        <v>0</v>
      </c>
      <c r="AI301" s="78">
        <f t="shared" si="293"/>
        <v>0</v>
      </c>
    </row>
    <row r="302" spans="1:35" ht="22" hidden="1" customHeight="1" outlineLevel="1" x14ac:dyDescent="0.25">
      <c r="B302" s="186" t="s">
        <v>1217</v>
      </c>
      <c r="C302" s="190" t="s">
        <v>1218</v>
      </c>
      <c r="D302" s="188" t="s">
        <v>78</v>
      </c>
      <c r="E302" s="189" t="s">
        <v>79</v>
      </c>
      <c r="F302" s="13" t="s">
        <v>46</v>
      </c>
      <c r="G302" s="14">
        <v>1.7400000000000002</v>
      </c>
      <c r="H302" s="15">
        <v>5609.7852853327058</v>
      </c>
      <c r="I302" s="16">
        <f t="shared" si="274"/>
        <v>9761.0263964789101</v>
      </c>
      <c r="K302" s="17"/>
      <c r="L302" s="17">
        <f t="shared" si="280"/>
        <v>1.7400000000000002</v>
      </c>
      <c r="M302" s="17"/>
      <c r="N302" s="17">
        <f>SUMIF('MC_SS 96'!$A:$A,'CRONO SERV'!$D302,'MC_SS 96'!L:L)</f>
        <v>0</v>
      </c>
      <c r="O302" s="17">
        <f>SUMIF('MC_SS 96'!$A:$A,'CRONO SERV'!$D302,'MC_SS 96'!M:M)</f>
        <v>0</v>
      </c>
      <c r="P302" s="17">
        <f>SUMIF('MC_SS 96'!$A:$A,'CRONO SERV'!$D302,'MC_SS 96'!N:N)</f>
        <v>1.7400000000000002</v>
      </c>
      <c r="Q302" s="17">
        <f>SUMIF('MC_SS 96'!$A:$A,'CRONO SERV'!$D302,'MC_SS 96'!O:O)</f>
        <v>0</v>
      </c>
      <c r="R302" s="17"/>
      <c r="S302" s="17"/>
      <c r="T302" s="17"/>
      <c r="V302" s="22">
        <f t="shared" si="281"/>
        <v>0</v>
      </c>
      <c r="W302" s="22">
        <f t="shared" si="282"/>
        <v>9761.0263964789101</v>
      </c>
      <c r="X302" s="22">
        <f t="shared" si="283"/>
        <v>0</v>
      </c>
      <c r="Y302" s="22">
        <f t="shared" si="284"/>
        <v>0</v>
      </c>
      <c r="Z302" s="22">
        <f t="shared" si="285"/>
        <v>0</v>
      </c>
      <c r="AA302" s="22">
        <f t="shared" si="286"/>
        <v>9761.0263964789101</v>
      </c>
      <c r="AB302" s="22">
        <f t="shared" si="287"/>
        <v>0</v>
      </c>
      <c r="AC302" s="22">
        <f t="shared" si="288"/>
        <v>0</v>
      </c>
      <c r="AD302" s="22">
        <f t="shared" si="289"/>
        <v>0</v>
      </c>
      <c r="AE302" s="22">
        <f t="shared" si="290"/>
        <v>0</v>
      </c>
      <c r="AF302" s="22">
        <f t="shared" si="291"/>
        <v>9761.0263964789101</v>
      </c>
      <c r="AH302" s="79">
        <f t="shared" si="292"/>
        <v>0</v>
      </c>
      <c r="AI302" s="78">
        <f t="shared" si="293"/>
        <v>0</v>
      </c>
    </row>
    <row r="303" spans="1:35" ht="22" hidden="1" customHeight="1" outlineLevel="1" x14ac:dyDescent="0.25">
      <c r="B303" s="186" t="s">
        <v>1217</v>
      </c>
      <c r="C303" s="190" t="s">
        <v>1218</v>
      </c>
      <c r="D303" s="188" t="s">
        <v>80</v>
      </c>
      <c r="E303" s="189" t="s">
        <v>81</v>
      </c>
      <c r="F303" s="13" t="s">
        <v>67</v>
      </c>
      <c r="G303" s="14">
        <v>63</v>
      </c>
      <c r="H303" s="15">
        <v>168.33412442258825</v>
      </c>
      <c r="I303" s="16">
        <f t="shared" si="274"/>
        <v>10605.049838623059</v>
      </c>
      <c r="K303" s="17"/>
      <c r="L303" s="17">
        <f t="shared" si="280"/>
        <v>63</v>
      </c>
      <c r="M303" s="17"/>
      <c r="N303" s="17">
        <f>SUMIF('MC_SS 96'!$A:$A,'CRONO SERV'!$D303,'MC_SS 96'!L:L)</f>
        <v>0</v>
      </c>
      <c r="O303" s="17">
        <f>SUMIF('MC_SS 96'!$A:$A,'CRONO SERV'!$D303,'MC_SS 96'!M:M)</f>
        <v>63</v>
      </c>
      <c r="P303" s="17">
        <f>SUMIF('MC_SS 96'!$A:$A,'CRONO SERV'!$D303,'MC_SS 96'!N:N)</f>
        <v>0</v>
      </c>
      <c r="Q303" s="17">
        <f>SUMIF('MC_SS 96'!$A:$A,'CRONO SERV'!$D303,'MC_SS 96'!O:O)</f>
        <v>0</v>
      </c>
      <c r="R303" s="17"/>
      <c r="S303" s="17"/>
      <c r="T303" s="17"/>
      <c r="V303" s="22">
        <f t="shared" si="281"/>
        <v>0</v>
      </c>
      <c r="W303" s="22">
        <f t="shared" si="282"/>
        <v>10605.049838623059</v>
      </c>
      <c r="X303" s="22">
        <f t="shared" si="283"/>
        <v>0</v>
      </c>
      <c r="Y303" s="22">
        <f t="shared" si="284"/>
        <v>0</v>
      </c>
      <c r="Z303" s="22">
        <f t="shared" si="285"/>
        <v>10605.049838623059</v>
      </c>
      <c r="AA303" s="22">
        <f t="shared" si="286"/>
        <v>0</v>
      </c>
      <c r="AB303" s="22">
        <f t="shared" si="287"/>
        <v>0</v>
      </c>
      <c r="AC303" s="22">
        <f t="shared" si="288"/>
        <v>0</v>
      </c>
      <c r="AD303" s="22">
        <f t="shared" si="289"/>
        <v>0</v>
      </c>
      <c r="AE303" s="22">
        <f t="shared" si="290"/>
        <v>0</v>
      </c>
      <c r="AF303" s="22">
        <f t="shared" si="291"/>
        <v>10605.049838623059</v>
      </c>
      <c r="AH303" s="79">
        <f t="shared" si="292"/>
        <v>0</v>
      </c>
      <c r="AI303" s="78">
        <f t="shared" si="293"/>
        <v>0</v>
      </c>
    </row>
    <row r="304" spans="1:35" ht="22" hidden="1" customHeight="1" outlineLevel="1" x14ac:dyDescent="0.25">
      <c r="B304" s="186" t="s">
        <v>1217</v>
      </c>
      <c r="C304" s="190" t="s">
        <v>1218</v>
      </c>
      <c r="D304" s="188" t="s">
        <v>86</v>
      </c>
      <c r="E304" s="189" t="s">
        <v>87</v>
      </c>
      <c r="F304" s="13" t="s">
        <v>40</v>
      </c>
      <c r="G304" s="14">
        <v>558.95000000000005</v>
      </c>
      <c r="H304" s="15">
        <v>22.403727834352942</v>
      </c>
      <c r="I304" s="16">
        <f t="shared" si="274"/>
        <v>12522.563673011578</v>
      </c>
      <c r="K304" s="17"/>
      <c r="L304" s="17">
        <f t="shared" si="280"/>
        <v>558.95000000000005</v>
      </c>
      <c r="M304" s="17"/>
      <c r="N304" s="17">
        <f>SUMIF('MC_SS 96'!$A:$A,'CRONO SERV'!$D304,'MC_SS 96'!L:L)</f>
        <v>0</v>
      </c>
      <c r="O304" s="17">
        <f>SUMIF('MC_SS 96'!$A:$A,'CRONO SERV'!$D304,'MC_SS 96'!M:M)</f>
        <v>0</v>
      </c>
      <c r="P304" s="17">
        <f>SUMIF('MC_SS 96'!$A:$A,'CRONO SERV'!$D304,'MC_SS 96'!N:N)</f>
        <v>558.95000000000005</v>
      </c>
      <c r="Q304" s="17">
        <f>SUMIF('MC_SS 96'!$A:$A,'CRONO SERV'!$D304,'MC_SS 96'!O:O)</f>
        <v>0</v>
      </c>
      <c r="R304" s="17"/>
      <c r="S304" s="17"/>
      <c r="T304" s="17"/>
      <c r="V304" s="22">
        <f t="shared" si="281"/>
        <v>0</v>
      </c>
      <c r="W304" s="22">
        <f t="shared" si="282"/>
        <v>12522.563673011578</v>
      </c>
      <c r="X304" s="22">
        <f t="shared" si="283"/>
        <v>0</v>
      </c>
      <c r="Y304" s="22">
        <f t="shared" si="284"/>
        <v>0</v>
      </c>
      <c r="Z304" s="22">
        <f t="shared" si="285"/>
        <v>0</v>
      </c>
      <c r="AA304" s="22">
        <f t="shared" si="286"/>
        <v>12522.563673011578</v>
      </c>
      <c r="AB304" s="22">
        <f t="shared" si="287"/>
        <v>0</v>
      </c>
      <c r="AC304" s="22">
        <f t="shared" si="288"/>
        <v>0</v>
      </c>
      <c r="AD304" s="22">
        <f t="shared" si="289"/>
        <v>0</v>
      </c>
      <c r="AE304" s="22">
        <f t="shared" si="290"/>
        <v>0</v>
      </c>
      <c r="AF304" s="22">
        <f t="shared" si="291"/>
        <v>12522.563673011578</v>
      </c>
      <c r="AH304" s="79">
        <f t="shared" si="292"/>
        <v>0</v>
      </c>
      <c r="AI304" s="78">
        <f t="shared" si="293"/>
        <v>0</v>
      </c>
    </row>
    <row r="305" spans="1:35" ht="22" hidden="1" customHeight="1" outlineLevel="1" x14ac:dyDescent="0.25">
      <c r="B305" s="186" t="s">
        <v>1217</v>
      </c>
      <c r="C305" s="190" t="s">
        <v>1218</v>
      </c>
      <c r="D305" s="188" t="s">
        <v>153</v>
      </c>
      <c r="E305" s="189" t="s">
        <v>154</v>
      </c>
      <c r="F305" s="13" t="s">
        <v>143</v>
      </c>
      <c r="G305" s="14">
        <v>825.6</v>
      </c>
      <c r="H305" s="15">
        <v>56.239720636235297</v>
      </c>
      <c r="I305" s="16">
        <f t="shared" si="274"/>
        <v>46431.513357275864</v>
      </c>
      <c r="K305" s="17"/>
      <c r="L305" s="17">
        <f t="shared" si="280"/>
        <v>825.6</v>
      </c>
      <c r="M305" s="17"/>
      <c r="N305" s="17">
        <f>SUMIF('MC_SS 96'!$A:$A,'CRONO SERV'!$D305,'MC_SS 96'!L:L)</f>
        <v>0</v>
      </c>
      <c r="O305" s="17">
        <f>SUMIF('MC_SS 96'!$A:$A,'CRONO SERV'!$D305,'MC_SS 96'!M:M)</f>
        <v>247.68</v>
      </c>
      <c r="P305" s="17">
        <f>SUMIF('MC_SS 96'!$A:$A,'CRONO SERV'!$D305,'MC_SS 96'!N:N)</f>
        <v>165.12</v>
      </c>
      <c r="Q305" s="17">
        <f>SUMIF('MC_SS 96'!$A:$A,'CRONO SERV'!$D305,'MC_SS 96'!O:O)</f>
        <v>412.8</v>
      </c>
      <c r="R305" s="17"/>
      <c r="S305" s="17"/>
      <c r="T305" s="17"/>
      <c r="V305" s="22">
        <f t="shared" si="281"/>
        <v>0</v>
      </c>
      <c r="W305" s="22">
        <f t="shared" si="282"/>
        <v>46431.513357275864</v>
      </c>
      <c r="X305" s="22">
        <f t="shared" si="283"/>
        <v>0</v>
      </c>
      <c r="Y305" s="22">
        <f t="shared" si="284"/>
        <v>0</v>
      </c>
      <c r="Z305" s="22">
        <f t="shared" si="285"/>
        <v>13929.45400718276</v>
      </c>
      <c r="AA305" s="22">
        <f t="shared" si="286"/>
        <v>9286.3026714551725</v>
      </c>
      <c r="AB305" s="22">
        <f t="shared" si="287"/>
        <v>23215.756678637932</v>
      </c>
      <c r="AC305" s="22">
        <f t="shared" si="288"/>
        <v>0</v>
      </c>
      <c r="AD305" s="22">
        <f t="shared" si="289"/>
        <v>0</v>
      </c>
      <c r="AE305" s="22">
        <f t="shared" si="290"/>
        <v>0</v>
      </c>
      <c r="AF305" s="22">
        <f t="shared" si="291"/>
        <v>46431.513357275864</v>
      </c>
      <c r="AH305" s="79">
        <f t="shared" si="292"/>
        <v>0</v>
      </c>
      <c r="AI305" s="78">
        <f t="shared" si="293"/>
        <v>0</v>
      </c>
    </row>
    <row r="306" spans="1:35" ht="22" hidden="1" customHeight="1" outlineLevel="1" x14ac:dyDescent="0.25">
      <c r="B306" s="186" t="s">
        <v>1217</v>
      </c>
      <c r="C306" s="190" t="s">
        <v>1218</v>
      </c>
      <c r="D306" s="188" t="s">
        <v>167</v>
      </c>
      <c r="E306" s="189" t="s">
        <v>168</v>
      </c>
      <c r="F306" s="13" t="s">
        <v>40</v>
      </c>
      <c r="G306" s="14">
        <v>111.75</v>
      </c>
      <c r="H306" s="15">
        <v>273.07971983435294</v>
      </c>
      <c r="I306" s="16">
        <f t="shared" si="274"/>
        <v>30516.658691488941</v>
      </c>
      <c r="K306" s="17"/>
      <c r="L306" s="17">
        <f t="shared" si="280"/>
        <v>111.75</v>
      </c>
      <c r="M306" s="17"/>
      <c r="N306" s="17">
        <f>SUMIF('MC_SS 96'!$A:$A,'CRONO SERV'!$D306,'MC_SS 96'!L:L)</f>
        <v>0</v>
      </c>
      <c r="O306" s="17">
        <f>SUMIF('MC_SS 96'!$A:$A,'CRONO SERV'!$D306,'MC_SS 96'!M:M)</f>
        <v>61.31</v>
      </c>
      <c r="P306" s="17">
        <f>SUMIF('MC_SS 96'!$A:$A,'CRONO SERV'!$D306,'MC_SS 96'!N:N)</f>
        <v>50.44</v>
      </c>
      <c r="Q306" s="17">
        <f>SUMIF('MC_SS 96'!$A:$A,'CRONO SERV'!$D306,'MC_SS 96'!O:O)</f>
        <v>0</v>
      </c>
      <c r="R306" s="17"/>
      <c r="S306" s="17"/>
      <c r="T306" s="17"/>
      <c r="V306" s="22">
        <f t="shared" si="281"/>
        <v>0</v>
      </c>
      <c r="W306" s="22">
        <f t="shared" si="282"/>
        <v>30516.658691488941</v>
      </c>
      <c r="X306" s="22">
        <f t="shared" si="283"/>
        <v>0</v>
      </c>
      <c r="Y306" s="22">
        <f t="shared" si="284"/>
        <v>0</v>
      </c>
      <c r="Z306" s="22">
        <f t="shared" si="285"/>
        <v>16742.517623044179</v>
      </c>
      <c r="AA306" s="22">
        <f t="shared" si="286"/>
        <v>13774.141068444762</v>
      </c>
      <c r="AB306" s="22">
        <f t="shared" si="287"/>
        <v>0</v>
      </c>
      <c r="AC306" s="22">
        <f t="shared" si="288"/>
        <v>0</v>
      </c>
      <c r="AD306" s="22">
        <f t="shared" si="289"/>
        <v>0</v>
      </c>
      <c r="AE306" s="22">
        <f t="shared" si="290"/>
        <v>0</v>
      </c>
      <c r="AF306" s="22">
        <f t="shared" si="291"/>
        <v>30516.658691488941</v>
      </c>
      <c r="AH306" s="79">
        <f t="shared" si="292"/>
        <v>0</v>
      </c>
      <c r="AI306" s="78">
        <f t="shared" si="293"/>
        <v>0</v>
      </c>
    </row>
    <row r="307" spans="1:35" ht="22" hidden="1" customHeight="1" outlineLevel="1" x14ac:dyDescent="0.25">
      <c r="B307" s="186" t="s">
        <v>1217</v>
      </c>
      <c r="C307" s="190" t="s">
        <v>1218</v>
      </c>
      <c r="D307" s="188" t="s">
        <v>208</v>
      </c>
      <c r="E307" s="189" t="s">
        <v>209</v>
      </c>
      <c r="F307" s="13" t="s">
        <v>67</v>
      </c>
      <c r="G307" s="14">
        <v>1275</v>
      </c>
      <c r="H307" s="15">
        <v>46.722363635294123</v>
      </c>
      <c r="I307" s="16">
        <f t="shared" si="274"/>
        <v>59571.013635000003</v>
      </c>
      <c r="K307" s="182">
        <v>413.33199999999999</v>
      </c>
      <c r="L307" s="182">
        <f t="shared" si="280"/>
        <v>861.66800000000001</v>
      </c>
      <c r="M307" s="17"/>
      <c r="N307" s="17">
        <f>SUMIF('MC_SS 96'!$A:$A,'CRONO SERV'!$D307,'MC_SS 96'!L:L)</f>
        <v>0</v>
      </c>
      <c r="O307" s="17">
        <f>SUMIF('MC_SS 96'!$A:$A,'CRONO SERV'!$D307,'MC_SS 96'!M:M)</f>
        <v>0</v>
      </c>
      <c r="P307" s="17">
        <f>SUMIF('MC_SS 96'!$A:$A,'CRONO SERV'!$D307,'MC_SS 96'!N:N)</f>
        <v>0</v>
      </c>
      <c r="Q307" s="17">
        <f>SUMIF('MC_SS 96'!$A:$A,'CRONO SERV'!$D307,'MC_SS 96'!O:O)</f>
        <v>0</v>
      </c>
      <c r="R307" s="17"/>
      <c r="S307" s="17"/>
      <c r="T307" s="17"/>
      <c r="V307" s="22">
        <f t="shared" si="281"/>
        <v>19311.848006103392</v>
      </c>
      <c r="W307" s="22">
        <f t="shared" si="282"/>
        <v>40259.165628896619</v>
      </c>
      <c r="X307" s="22">
        <f t="shared" si="283"/>
        <v>0</v>
      </c>
      <c r="Y307" s="22">
        <f t="shared" si="284"/>
        <v>0</v>
      </c>
      <c r="Z307" s="22">
        <f t="shared" si="285"/>
        <v>0</v>
      </c>
      <c r="AA307" s="22">
        <f t="shared" si="286"/>
        <v>0</v>
      </c>
      <c r="AB307" s="22">
        <f t="shared" si="287"/>
        <v>0</v>
      </c>
      <c r="AC307" s="22">
        <f t="shared" si="288"/>
        <v>0</v>
      </c>
      <c r="AD307" s="22">
        <f t="shared" si="289"/>
        <v>0</v>
      </c>
      <c r="AE307" s="22">
        <f t="shared" si="290"/>
        <v>0</v>
      </c>
      <c r="AF307" s="22">
        <f t="shared" si="291"/>
        <v>0</v>
      </c>
      <c r="AH307" s="79">
        <f t="shared" si="292"/>
        <v>861.66800000000001</v>
      </c>
      <c r="AI307" s="78">
        <f t="shared" si="293"/>
        <v>40259.165628896619</v>
      </c>
    </row>
    <row r="308" spans="1:35" ht="22" hidden="1" customHeight="1" outlineLevel="1" x14ac:dyDescent="0.25">
      <c r="B308" s="186" t="s">
        <v>1217</v>
      </c>
      <c r="C308" s="190" t="s">
        <v>1218</v>
      </c>
      <c r="D308" s="188" t="s">
        <v>228</v>
      </c>
      <c r="E308" s="189" t="s">
        <v>229</v>
      </c>
      <c r="F308" s="13" t="s">
        <v>67</v>
      </c>
      <c r="G308" s="14">
        <v>16677.704000000002</v>
      </c>
      <c r="H308" s="15">
        <v>24.436627228422918</v>
      </c>
      <c r="I308" s="16">
        <f t="shared" si="274"/>
        <v>407546.83567397785</v>
      </c>
      <c r="K308" s="182">
        <v>15402.52</v>
      </c>
      <c r="L308" s="182">
        <f t="shared" si="280"/>
        <v>1275.1840000000011</v>
      </c>
      <c r="M308" s="17"/>
      <c r="N308" s="17">
        <f>SUMIF('MC_SS 96'!$A:$A,'CRONO SERV'!$D308,'MC_SS 96'!L:L)</f>
        <v>0</v>
      </c>
      <c r="O308" s="17">
        <f>SUMIF('MC_SS 96'!$A:$A,'CRONO SERV'!$D308,'MC_SS 96'!M:M)</f>
        <v>0</v>
      </c>
      <c r="P308" s="17">
        <f>SUMIF('MC_SS 96'!$A:$A,'CRONO SERV'!$D308,'MC_SS 96'!N:N)</f>
        <v>0</v>
      </c>
      <c r="Q308" s="17">
        <f>L308</f>
        <v>1275.1840000000011</v>
      </c>
      <c r="R308" s="17"/>
      <c r="S308" s="17"/>
      <c r="T308" s="17"/>
      <c r="V308" s="22">
        <f t="shared" si="281"/>
        <v>376385.63961832854</v>
      </c>
      <c r="W308" s="22">
        <f t="shared" si="282"/>
        <v>31161.196055649278</v>
      </c>
      <c r="X308" s="22">
        <f t="shared" si="283"/>
        <v>0</v>
      </c>
      <c r="Y308" s="22">
        <f t="shared" si="284"/>
        <v>0</v>
      </c>
      <c r="Z308" s="22">
        <f t="shared" si="285"/>
        <v>0</v>
      </c>
      <c r="AA308" s="22">
        <f t="shared" si="286"/>
        <v>0</v>
      </c>
      <c r="AB308" s="22">
        <f t="shared" si="287"/>
        <v>31161.196055649278</v>
      </c>
      <c r="AC308" s="22">
        <f t="shared" si="288"/>
        <v>0</v>
      </c>
      <c r="AD308" s="22">
        <f t="shared" si="289"/>
        <v>0</v>
      </c>
      <c r="AE308" s="22">
        <f t="shared" si="290"/>
        <v>0</v>
      </c>
      <c r="AF308" s="22">
        <f t="shared" si="291"/>
        <v>31161.196055649278</v>
      </c>
      <c r="AH308" s="79">
        <f t="shared" si="292"/>
        <v>0</v>
      </c>
      <c r="AI308" s="78">
        <f t="shared" si="293"/>
        <v>0</v>
      </c>
    </row>
    <row r="309" spans="1:35" ht="22" hidden="1" customHeight="1" outlineLevel="1" x14ac:dyDescent="0.25">
      <c r="B309" s="186" t="s">
        <v>1217</v>
      </c>
      <c r="C309" s="190" t="s">
        <v>1218</v>
      </c>
      <c r="D309" s="188" t="s">
        <v>255</v>
      </c>
      <c r="E309" s="189" t="s">
        <v>256</v>
      </c>
      <c r="F309" s="13" t="s">
        <v>230</v>
      </c>
      <c r="G309" s="14">
        <v>24</v>
      </c>
      <c r="H309" s="15">
        <v>461.94016395161606</v>
      </c>
      <c r="I309" s="16">
        <f t="shared" si="274"/>
        <v>11086.563934838785</v>
      </c>
      <c r="K309" s="17"/>
      <c r="L309" s="17">
        <f t="shared" si="280"/>
        <v>24</v>
      </c>
      <c r="M309" s="17"/>
      <c r="N309" s="17">
        <f>SUMIF('MC_SS 96'!$A:$A,'CRONO SERV'!$D309,'MC_SS 96'!L:L)</f>
        <v>0</v>
      </c>
      <c r="O309" s="17">
        <f>SUMIF('MC_SS 96'!$A:$A,'CRONO SERV'!$D309,'MC_SS 96'!M:M)</f>
        <v>0</v>
      </c>
      <c r="P309" s="17">
        <f>SUMIF('MC_SS 96'!$A:$A,'CRONO SERV'!$D309,'MC_SS 96'!N:N)</f>
        <v>12</v>
      </c>
      <c r="Q309" s="17">
        <f>SUMIF('MC_SS 96'!$A:$A,'CRONO SERV'!$D309,'MC_SS 96'!O:O)</f>
        <v>12</v>
      </c>
      <c r="R309" s="17"/>
      <c r="S309" s="17"/>
      <c r="T309" s="17"/>
      <c r="V309" s="22">
        <f t="shared" si="281"/>
        <v>0</v>
      </c>
      <c r="W309" s="22">
        <f t="shared" si="282"/>
        <v>11086.563934838785</v>
      </c>
      <c r="X309" s="22">
        <f t="shared" si="283"/>
        <v>0</v>
      </c>
      <c r="Y309" s="22">
        <f t="shared" si="284"/>
        <v>0</v>
      </c>
      <c r="Z309" s="22">
        <f t="shared" si="285"/>
        <v>0</v>
      </c>
      <c r="AA309" s="22">
        <f t="shared" si="286"/>
        <v>5543.2819674193925</v>
      </c>
      <c r="AB309" s="22">
        <f t="shared" si="287"/>
        <v>5543.2819674193925</v>
      </c>
      <c r="AC309" s="22">
        <f t="shared" si="288"/>
        <v>0</v>
      </c>
      <c r="AD309" s="22">
        <f t="shared" si="289"/>
        <v>0</v>
      </c>
      <c r="AE309" s="22">
        <f t="shared" si="290"/>
        <v>0</v>
      </c>
      <c r="AF309" s="22">
        <f t="shared" si="291"/>
        <v>11086.563934838785</v>
      </c>
      <c r="AH309" s="79">
        <f t="shared" si="292"/>
        <v>0</v>
      </c>
      <c r="AI309" s="78">
        <f t="shared" si="293"/>
        <v>0</v>
      </c>
    </row>
    <row r="310" spans="1:35" ht="22" hidden="1" customHeight="1" outlineLevel="1" x14ac:dyDescent="0.25">
      <c r="B310" s="186" t="s">
        <v>1217</v>
      </c>
      <c r="C310" s="190" t="s">
        <v>1218</v>
      </c>
      <c r="D310" s="188" t="s">
        <v>261</v>
      </c>
      <c r="E310" s="189" t="s">
        <v>262</v>
      </c>
      <c r="F310" s="13" t="s">
        <v>40</v>
      </c>
      <c r="G310" s="14">
        <v>180</v>
      </c>
      <c r="H310" s="15">
        <v>214.31315472</v>
      </c>
      <c r="I310" s="16">
        <f t="shared" si="274"/>
        <v>38576.367849599999</v>
      </c>
      <c r="K310" s="17"/>
      <c r="L310" s="17">
        <f t="shared" si="280"/>
        <v>180</v>
      </c>
      <c r="M310" s="17"/>
      <c r="N310" s="17">
        <f>SUMIF('MC_SS 96'!$A:$A,'CRONO SERV'!$D310,'MC_SS 96'!L:L)</f>
        <v>0</v>
      </c>
      <c r="O310" s="17">
        <f>SUMIF('MC_SS 96'!$A:$A,'CRONO SERV'!$D310,'MC_SS 96'!M:M)</f>
        <v>0</v>
      </c>
      <c r="P310" s="17">
        <f>SUMIF('MC_SS 96'!$A:$A,'CRONO SERV'!$D310,'MC_SS 96'!N:N)</f>
        <v>90</v>
      </c>
      <c r="Q310" s="17">
        <f>SUMIF('MC_SS 96'!$A:$A,'CRONO SERV'!$D310,'MC_SS 96'!O:O)</f>
        <v>90</v>
      </c>
      <c r="R310" s="17"/>
      <c r="S310" s="17"/>
      <c r="T310" s="17"/>
      <c r="V310" s="22">
        <f t="shared" si="281"/>
        <v>0</v>
      </c>
      <c r="W310" s="22">
        <f t="shared" si="282"/>
        <v>38576.367849599999</v>
      </c>
      <c r="X310" s="22">
        <f t="shared" si="283"/>
        <v>0</v>
      </c>
      <c r="Y310" s="22">
        <f t="shared" si="284"/>
        <v>0</v>
      </c>
      <c r="Z310" s="22">
        <f t="shared" si="285"/>
        <v>0</v>
      </c>
      <c r="AA310" s="22">
        <f t="shared" si="286"/>
        <v>19288.1839248</v>
      </c>
      <c r="AB310" s="22">
        <f t="shared" si="287"/>
        <v>19288.1839248</v>
      </c>
      <c r="AC310" s="22">
        <f t="shared" si="288"/>
        <v>0</v>
      </c>
      <c r="AD310" s="22">
        <f t="shared" si="289"/>
        <v>0</v>
      </c>
      <c r="AE310" s="22">
        <f t="shared" si="290"/>
        <v>0</v>
      </c>
      <c r="AF310" s="22">
        <f t="shared" si="291"/>
        <v>38576.367849599999</v>
      </c>
      <c r="AH310" s="79">
        <f t="shared" si="292"/>
        <v>0</v>
      </c>
      <c r="AI310" s="78">
        <f t="shared" si="293"/>
        <v>0</v>
      </c>
    </row>
    <row r="311" spans="1:35" ht="22" hidden="1" customHeight="1" outlineLevel="1" x14ac:dyDescent="0.25">
      <c r="B311" s="186" t="s">
        <v>1217</v>
      </c>
      <c r="C311" s="190" t="s">
        <v>1218</v>
      </c>
      <c r="D311" s="188" t="s">
        <v>279</v>
      </c>
      <c r="E311" s="189" t="s">
        <v>280</v>
      </c>
      <c r="F311" s="13" t="s">
        <v>40</v>
      </c>
      <c r="G311" s="14">
        <v>180</v>
      </c>
      <c r="H311" s="15">
        <v>29.420289472</v>
      </c>
      <c r="I311" s="16">
        <f t="shared" si="274"/>
        <v>5295.6521049599996</v>
      </c>
      <c r="K311" s="17"/>
      <c r="L311" s="17">
        <f t="shared" si="280"/>
        <v>180</v>
      </c>
      <c r="M311" s="17"/>
      <c r="N311" s="17">
        <f>SUMIF('MC_SS 96'!$A:$A,'CRONO SERV'!$D311,'MC_SS 96'!L:L)</f>
        <v>0</v>
      </c>
      <c r="O311" s="17">
        <f>SUMIF('MC_SS 96'!$A:$A,'CRONO SERV'!$D311,'MC_SS 96'!M:M)</f>
        <v>0</v>
      </c>
      <c r="P311" s="17">
        <f>SUMIF('MC_SS 96'!$A:$A,'CRONO SERV'!$D311,'MC_SS 96'!N:N)</f>
        <v>90</v>
      </c>
      <c r="Q311" s="17">
        <f>SUMIF('MC_SS 96'!$A:$A,'CRONO SERV'!$D311,'MC_SS 96'!O:O)</f>
        <v>90</v>
      </c>
      <c r="R311" s="17"/>
      <c r="S311" s="17"/>
      <c r="T311" s="17"/>
      <c r="V311" s="22">
        <f t="shared" si="281"/>
        <v>0</v>
      </c>
      <c r="W311" s="22">
        <f t="shared" si="282"/>
        <v>5295.6521049599996</v>
      </c>
      <c r="X311" s="22">
        <f t="shared" si="283"/>
        <v>0</v>
      </c>
      <c r="Y311" s="22">
        <f t="shared" si="284"/>
        <v>0</v>
      </c>
      <c r="Z311" s="22">
        <f t="shared" si="285"/>
        <v>0</v>
      </c>
      <c r="AA311" s="22">
        <f t="shared" si="286"/>
        <v>2647.8260524799998</v>
      </c>
      <c r="AB311" s="22">
        <f t="shared" si="287"/>
        <v>2647.8260524799998</v>
      </c>
      <c r="AC311" s="22">
        <f t="shared" si="288"/>
        <v>0</v>
      </c>
      <c r="AD311" s="22">
        <f t="shared" si="289"/>
        <v>0</v>
      </c>
      <c r="AE311" s="22">
        <f t="shared" si="290"/>
        <v>0</v>
      </c>
      <c r="AF311" s="22">
        <f t="shared" si="291"/>
        <v>5295.6521049599996</v>
      </c>
      <c r="AH311" s="79">
        <f t="shared" si="292"/>
        <v>0</v>
      </c>
      <c r="AI311" s="78">
        <f t="shared" si="293"/>
        <v>0</v>
      </c>
    </row>
    <row r="312" spans="1:35" ht="22" hidden="1" customHeight="1" outlineLevel="1" x14ac:dyDescent="0.25">
      <c r="B312" s="186" t="s">
        <v>1217</v>
      </c>
      <c r="C312" s="190" t="s">
        <v>1218</v>
      </c>
      <c r="D312" s="188" t="s">
        <v>297</v>
      </c>
      <c r="E312" s="189" t="s">
        <v>298</v>
      </c>
      <c r="F312" s="13" t="s">
        <v>40</v>
      </c>
      <c r="G312" s="14">
        <v>400</v>
      </c>
      <c r="H312" s="15">
        <v>49.043811088383997</v>
      </c>
      <c r="I312" s="16">
        <f t="shared" si="274"/>
        <v>19617.5244353536</v>
      </c>
      <c r="K312" s="17"/>
      <c r="L312" s="17">
        <f t="shared" si="280"/>
        <v>400</v>
      </c>
      <c r="M312" s="17"/>
      <c r="N312" s="17">
        <f>SUMIF('MC_SS 96'!$A:$A,'CRONO SERV'!$D312,'MC_SS 96'!L:L)</f>
        <v>0</v>
      </c>
      <c r="O312" s="17">
        <f>SUMIF('MC_SS 96'!$A:$A,'CRONO SERV'!$D312,'MC_SS 96'!M:M)</f>
        <v>0</v>
      </c>
      <c r="P312" s="17">
        <f>SUMIF('MC_SS 96'!$A:$A,'CRONO SERV'!$D312,'MC_SS 96'!N:N)</f>
        <v>230</v>
      </c>
      <c r="Q312" s="17">
        <f>SUMIF('MC_SS 96'!$A:$A,'CRONO SERV'!$D312,'MC_SS 96'!O:O)</f>
        <v>170</v>
      </c>
      <c r="R312" s="17"/>
      <c r="S312" s="17"/>
      <c r="T312" s="17"/>
      <c r="V312" s="22">
        <f t="shared" si="281"/>
        <v>0</v>
      </c>
      <c r="W312" s="22">
        <f t="shared" si="282"/>
        <v>19617.5244353536</v>
      </c>
      <c r="X312" s="22">
        <f t="shared" si="283"/>
        <v>0</v>
      </c>
      <c r="Y312" s="22">
        <f t="shared" si="284"/>
        <v>0</v>
      </c>
      <c r="Z312" s="22">
        <f t="shared" si="285"/>
        <v>0</v>
      </c>
      <c r="AA312" s="22">
        <f t="shared" si="286"/>
        <v>11280.07655032832</v>
      </c>
      <c r="AB312" s="22">
        <f t="shared" si="287"/>
        <v>8337.4478850252799</v>
      </c>
      <c r="AC312" s="22">
        <f t="shared" si="288"/>
        <v>0</v>
      </c>
      <c r="AD312" s="22">
        <f t="shared" si="289"/>
        <v>0</v>
      </c>
      <c r="AE312" s="22">
        <f t="shared" si="290"/>
        <v>0</v>
      </c>
      <c r="AF312" s="22">
        <f t="shared" si="291"/>
        <v>19617.5244353536</v>
      </c>
      <c r="AH312" s="79">
        <f t="shared" si="292"/>
        <v>0</v>
      </c>
      <c r="AI312" s="78">
        <f t="shared" si="293"/>
        <v>0</v>
      </c>
    </row>
    <row r="313" spans="1:35" ht="22" hidden="1" customHeight="1" outlineLevel="1" x14ac:dyDescent="0.25">
      <c r="B313" s="186" t="s">
        <v>1217</v>
      </c>
      <c r="C313" s="190" t="s">
        <v>1218</v>
      </c>
      <c r="D313" s="188" t="s">
        <v>301</v>
      </c>
      <c r="E313" s="189" t="s">
        <v>302</v>
      </c>
      <c r="F313" s="13" t="s">
        <v>303</v>
      </c>
      <c r="G313" s="14">
        <v>4</v>
      </c>
      <c r="H313" s="15">
        <v>162.58581024</v>
      </c>
      <c r="I313" s="16">
        <f t="shared" si="274"/>
        <v>650.34324096</v>
      </c>
      <c r="K313" s="17"/>
      <c r="L313" s="17">
        <f t="shared" si="280"/>
        <v>4</v>
      </c>
      <c r="M313" s="17"/>
      <c r="N313" s="17">
        <f>SUMIF('MC_SS 96'!$A:$A,'CRONO SERV'!$D313,'MC_SS 96'!L:L)</f>
        <v>0</v>
      </c>
      <c r="O313" s="17">
        <f>SUMIF('MC_SS 96'!$A:$A,'CRONO SERV'!$D313,'MC_SS 96'!M:M)</f>
        <v>0</v>
      </c>
      <c r="P313" s="17">
        <f>SUMIF('MC_SS 96'!$A:$A,'CRONO SERV'!$D313,'MC_SS 96'!N:N)</f>
        <v>0</v>
      </c>
      <c r="Q313" s="17">
        <f>SUMIF('MC_SS 96'!$A:$A,'CRONO SERV'!$D313,'MC_SS 96'!O:O)</f>
        <v>4</v>
      </c>
      <c r="R313" s="17"/>
      <c r="S313" s="17"/>
      <c r="T313" s="17"/>
      <c r="V313" s="22">
        <f t="shared" si="281"/>
        <v>0</v>
      </c>
      <c r="W313" s="22">
        <f t="shared" si="282"/>
        <v>650.34324096</v>
      </c>
      <c r="X313" s="22">
        <f t="shared" si="283"/>
        <v>0</v>
      </c>
      <c r="Y313" s="22">
        <f t="shared" si="284"/>
        <v>0</v>
      </c>
      <c r="Z313" s="22">
        <f t="shared" si="285"/>
        <v>0</v>
      </c>
      <c r="AA313" s="22">
        <f t="shared" si="286"/>
        <v>0</v>
      </c>
      <c r="AB313" s="22">
        <f t="shared" si="287"/>
        <v>650.34324096</v>
      </c>
      <c r="AC313" s="22">
        <f t="shared" si="288"/>
        <v>0</v>
      </c>
      <c r="AD313" s="22">
        <f t="shared" si="289"/>
        <v>0</v>
      </c>
      <c r="AE313" s="22">
        <f t="shared" si="290"/>
        <v>0</v>
      </c>
      <c r="AF313" s="22">
        <f t="shared" si="291"/>
        <v>650.34324096</v>
      </c>
      <c r="AH313" s="79">
        <f t="shared" si="292"/>
        <v>0</v>
      </c>
      <c r="AI313" s="78">
        <f t="shared" si="293"/>
        <v>0</v>
      </c>
    </row>
    <row r="314" spans="1:35" ht="22" hidden="1" customHeight="1" outlineLevel="1" x14ac:dyDescent="0.25">
      <c r="B314" s="186" t="s">
        <v>1217</v>
      </c>
      <c r="C314" s="190" t="s">
        <v>1218</v>
      </c>
      <c r="D314" s="188" t="s">
        <v>318</v>
      </c>
      <c r="E314" s="189" t="s">
        <v>319</v>
      </c>
      <c r="F314" s="13" t="s">
        <v>230</v>
      </c>
      <c r="G314" s="14">
        <v>20</v>
      </c>
      <c r="H314" s="15">
        <v>226.81494746623997</v>
      </c>
      <c r="I314" s="16">
        <f t="shared" si="274"/>
        <v>4536.2989493247997</v>
      </c>
      <c r="K314" s="17"/>
      <c r="L314" s="17">
        <f t="shared" si="280"/>
        <v>20</v>
      </c>
      <c r="M314" s="17"/>
      <c r="N314" s="17">
        <f>SUMIF('MC_SS 96'!$A:$A,'CRONO SERV'!$D314,'MC_SS 96'!L:L)</f>
        <v>0</v>
      </c>
      <c r="O314" s="17">
        <f>SUMIF('MC_SS 96'!$A:$A,'CRONO SERV'!$D314,'MC_SS 96'!M:M)</f>
        <v>0</v>
      </c>
      <c r="P314" s="17">
        <f>SUMIF('MC_SS 96'!$A:$A,'CRONO SERV'!$D314,'MC_SS 96'!N:N)</f>
        <v>0</v>
      </c>
      <c r="Q314" s="17">
        <f>SUMIF('MC_SS 96'!$A:$A,'CRONO SERV'!$D314,'MC_SS 96'!O:O)</f>
        <v>20</v>
      </c>
      <c r="R314" s="17"/>
      <c r="S314" s="17"/>
      <c r="T314" s="17"/>
      <c r="V314" s="22">
        <f t="shared" si="281"/>
        <v>0</v>
      </c>
      <c r="W314" s="22">
        <f t="shared" si="282"/>
        <v>4536.2989493247997</v>
      </c>
      <c r="X314" s="22">
        <f t="shared" si="283"/>
        <v>0</v>
      </c>
      <c r="Y314" s="22">
        <f t="shared" si="284"/>
        <v>0</v>
      </c>
      <c r="Z314" s="22">
        <f t="shared" si="285"/>
        <v>0</v>
      </c>
      <c r="AA314" s="22">
        <f t="shared" si="286"/>
        <v>0</v>
      </c>
      <c r="AB314" s="22">
        <f t="shared" si="287"/>
        <v>4536.2989493247997</v>
      </c>
      <c r="AC314" s="22">
        <f t="shared" si="288"/>
        <v>0</v>
      </c>
      <c r="AD314" s="22">
        <f t="shared" si="289"/>
        <v>0</v>
      </c>
      <c r="AE314" s="22">
        <f t="shared" si="290"/>
        <v>0</v>
      </c>
      <c r="AF314" s="22">
        <f t="shared" si="291"/>
        <v>4536.2989493247997</v>
      </c>
      <c r="AH314" s="79">
        <f t="shared" si="292"/>
        <v>0</v>
      </c>
      <c r="AI314" s="78">
        <f t="shared" si="293"/>
        <v>0</v>
      </c>
    </row>
    <row r="315" spans="1:35" ht="22" hidden="1" customHeight="1" outlineLevel="1" x14ac:dyDescent="0.25">
      <c r="B315" s="186" t="s">
        <v>1217</v>
      </c>
      <c r="C315" s="190" t="s">
        <v>1218</v>
      </c>
      <c r="D315" s="188" t="s">
        <v>344</v>
      </c>
      <c r="E315" s="189" t="s">
        <v>345</v>
      </c>
      <c r="F315" s="13" t="s">
        <v>35</v>
      </c>
      <c r="G315" s="14">
        <v>90</v>
      </c>
      <c r="H315" s="15">
        <v>186.45000000000002</v>
      </c>
      <c r="I315" s="16">
        <f t="shared" si="274"/>
        <v>16780.5</v>
      </c>
      <c r="K315" s="17">
        <v>32.53</v>
      </c>
      <c r="L315" s="17">
        <f t="shared" si="280"/>
        <v>57.47</v>
      </c>
      <c r="M315" s="17"/>
      <c r="N315" s="17">
        <f>SUMIF('MC_SS 96'!$A:$A,'CRONO SERV'!$D315,'MC_SS 96'!L:L)</f>
        <v>57.47</v>
      </c>
      <c r="O315" s="17">
        <f>SUMIF('MC_SS 96'!$A:$A,'CRONO SERV'!$D315,'MC_SS 96'!M:M)</f>
        <v>0</v>
      </c>
      <c r="P315" s="17">
        <f>SUMIF('MC_SS 96'!$A:$A,'CRONO SERV'!$D315,'MC_SS 96'!N:N)</f>
        <v>0</v>
      </c>
      <c r="Q315" s="17">
        <f>SUMIF('MC_SS 96'!$A:$A,'CRONO SERV'!$D315,'MC_SS 96'!O:O)</f>
        <v>0</v>
      </c>
      <c r="R315" s="17"/>
      <c r="S315" s="17"/>
      <c r="T315" s="17"/>
      <c r="V315" s="22">
        <f t="shared" si="281"/>
        <v>6065.2185000000009</v>
      </c>
      <c r="W315" s="22">
        <f t="shared" si="282"/>
        <v>10715.281500000001</v>
      </c>
      <c r="X315" s="22">
        <f t="shared" si="283"/>
        <v>0</v>
      </c>
      <c r="Y315" s="22">
        <f t="shared" si="284"/>
        <v>10715.281500000001</v>
      </c>
      <c r="Z315" s="22">
        <f t="shared" si="285"/>
        <v>0</v>
      </c>
      <c r="AA315" s="22">
        <f t="shared" si="286"/>
        <v>0</v>
      </c>
      <c r="AB315" s="22">
        <f t="shared" si="287"/>
        <v>0</v>
      </c>
      <c r="AC315" s="22">
        <f t="shared" si="288"/>
        <v>0</v>
      </c>
      <c r="AD315" s="22">
        <f t="shared" si="289"/>
        <v>0</v>
      </c>
      <c r="AE315" s="22">
        <f t="shared" si="290"/>
        <v>0</v>
      </c>
      <c r="AF315" s="22">
        <f t="shared" si="291"/>
        <v>10715.281500000001</v>
      </c>
      <c r="AH315" s="79">
        <f t="shared" si="292"/>
        <v>0</v>
      </c>
      <c r="AI315" s="78">
        <f t="shared" si="293"/>
        <v>0</v>
      </c>
    </row>
    <row r="316" spans="1:35" ht="23.5" customHeight="1" collapsed="1" x14ac:dyDescent="0.25">
      <c r="A316" s="11"/>
      <c r="B316" s="183" t="s">
        <v>1240</v>
      </c>
      <c r="C316" s="184" t="s">
        <v>1241</v>
      </c>
      <c r="D316" s="185"/>
      <c r="E316" s="80"/>
      <c r="F316" s="60"/>
      <c r="G316" s="60"/>
      <c r="H316" s="59"/>
      <c r="I316" s="81">
        <f>SUM(I317:I339)</f>
        <v>1384640.1762510776</v>
      </c>
      <c r="J316" s="12"/>
      <c r="K316" s="83"/>
      <c r="L316" s="84"/>
      <c r="M316" s="84"/>
      <c r="N316" s="84"/>
      <c r="O316" s="84"/>
      <c r="P316" s="84"/>
      <c r="Q316" s="84"/>
      <c r="R316" s="84"/>
      <c r="S316" s="84"/>
      <c r="T316" s="85"/>
      <c r="U316" s="12"/>
      <c r="V316" s="86">
        <f>SUM(V317:V339)</f>
        <v>401843.06345700071</v>
      </c>
      <c r="W316" s="86">
        <f t="shared" ref="W316:AE316" si="294">SUM(W317:W339)</f>
        <v>982797.11279407667</v>
      </c>
      <c r="X316" s="86">
        <f t="shared" si="294"/>
        <v>0</v>
      </c>
      <c r="Y316" s="86">
        <f>SUM(Y317:Y339)</f>
        <v>24765.26018490706</v>
      </c>
      <c r="Z316" s="86">
        <f t="shared" si="294"/>
        <v>134793.78662514768</v>
      </c>
      <c r="AA316" s="86">
        <f t="shared" si="294"/>
        <v>459613.18512831419</v>
      </c>
      <c r="AB316" s="86">
        <f t="shared" si="294"/>
        <v>383545.1827608266</v>
      </c>
      <c r="AC316" s="86">
        <f t="shared" si="294"/>
        <v>0</v>
      </c>
      <c r="AD316" s="86">
        <f t="shared" si="294"/>
        <v>0</v>
      </c>
      <c r="AE316" s="86">
        <f t="shared" si="294"/>
        <v>0</v>
      </c>
      <c r="AF316" s="86">
        <f>SUM(AF317:AF339)</f>
        <v>1002717.4146991955</v>
      </c>
      <c r="AG316" s="12"/>
      <c r="AH316" s="83"/>
      <c r="AI316" s="85"/>
    </row>
    <row r="317" spans="1:35" ht="22" hidden="1" customHeight="1" outlineLevel="1" x14ac:dyDescent="0.25">
      <c r="B317" s="186" t="s">
        <v>1240</v>
      </c>
      <c r="C317" s="190" t="s">
        <v>1241</v>
      </c>
      <c r="D317" s="188" t="s">
        <v>33</v>
      </c>
      <c r="E317" s="189" t="s">
        <v>34</v>
      </c>
      <c r="F317" s="13" t="s">
        <v>35</v>
      </c>
      <c r="G317" s="14">
        <v>35.6</v>
      </c>
      <c r="H317" s="15">
        <v>231.15274954010695</v>
      </c>
      <c r="I317" s="16">
        <f t="shared" ref="I317:I339" si="295">H317*G317</f>
        <v>8229.0378836278087</v>
      </c>
      <c r="K317" s="17">
        <v>17.600000000000001</v>
      </c>
      <c r="L317" s="17">
        <f t="shared" si="280"/>
        <v>18</v>
      </c>
      <c r="M317" s="17"/>
      <c r="N317" s="17">
        <f>SUMIF('MC_SS 97'!$A:$A,'CRONO SERV'!$D317,'MC_SS 97'!L:L)</f>
        <v>0</v>
      </c>
      <c r="O317" s="17">
        <f>SUMIF('MC_SS 97'!$A:$A,'CRONO SERV'!$D317,'MC_SS 97'!M:M)</f>
        <v>18</v>
      </c>
      <c r="P317" s="17">
        <f>SUMIF('MC_SS 97'!$A:$A,'CRONO SERV'!$D317,'MC_SS 97'!N:N)</f>
        <v>0</v>
      </c>
      <c r="Q317" s="17">
        <f>SUMIF('MC_SS 97'!$A:$A,'CRONO SERV'!$D317,'MC_SS 97'!O:O)</f>
        <v>0</v>
      </c>
      <c r="R317" s="17"/>
      <c r="S317" s="17"/>
      <c r="T317" s="17"/>
      <c r="V317" s="22">
        <f t="shared" ref="V317:V339" si="296">$H317*K317</f>
        <v>4068.2883919058827</v>
      </c>
      <c r="W317" s="22">
        <f t="shared" ref="W317:W339" si="297">$H317*L317</f>
        <v>4160.7494917219256</v>
      </c>
      <c r="X317" s="22">
        <f t="shared" ref="X317:X339" si="298">$H317*M317</f>
        <v>0</v>
      </c>
      <c r="Y317" s="22">
        <f t="shared" ref="Y317:Y339" si="299">$H317*N317</f>
        <v>0</v>
      </c>
      <c r="Z317" s="22">
        <f t="shared" ref="Z317:Z339" si="300">$H317*O317</f>
        <v>4160.7494917219256</v>
      </c>
      <c r="AA317" s="22">
        <f t="shared" ref="AA317:AA339" si="301">$H317*P317</f>
        <v>0</v>
      </c>
      <c r="AB317" s="22">
        <f t="shared" ref="AB317:AB339" si="302">$H317*Q317</f>
        <v>0</v>
      </c>
      <c r="AC317" s="22">
        <f t="shared" ref="AC317:AC339" si="303">$H317*R317</f>
        <v>0</v>
      </c>
      <c r="AD317" s="22">
        <f t="shared" ref="AD317:AD339" si="304">$H317*S317</f>
        <v>0</v>
      </c>
      <c r="AE317" s="22">
        <f t="shared" ref="AE317:AE339" si="305">$H317*T317</f>
        <v>0</v>
      </c>
      <c r="AF317" s="22">
        <f t="shared" ref="AF317:AF339" si="306">SUM(X317:AE317)</f>
        <v>4160.7494917219256</v>
      </c>
      <c r="AH317" s="79">
        <f t="shared" ref="AH317:AH339" si="307">L317-SUM(M317:T317)</f>
        <v>0</v>
      </c>
      <c r="AI317" s="78">
        <f t="shared" ref="AI317:AI339" si="308">W317-SUM(X317:AE317)</f>
        <v>0</v>
      </c>
    </row>
    <row r="318" spans="1:35" ht="22" hidden="1" customHeight="1" outlineLevel="1" x14ac:dyDescent="0.25">
      <c r="B318" s="186" t="s">
        <v>1240</v>
      </c>
      <c r="C318" s="190" t="s">
        <v>1241</v>
      </c>
      <c r="D318" s="188" t="s">
        <v>44</v>
      </c>
      <c r="E318" s="189" t="s">
        <v>45</v>
      </c>
      <c r="F318" s="13" t="s">
        <v>46</v>
      </c>
      <c r="G318" s="14">
        <v>41.6</v>
      </c>
      <c r="H318" s="15">
        <v>44.117647058823529</v>
      </c>
      <c r="I318" s="16">
        <f t="shared" si="295"/>
        <v>1835.2941176470588</v>
      </c>
      <c r="K318" s="17"/>
      <c r="L318" s="17">
        <f t="shared" si="280"/>
        <v>41.6</v>
      </c>
      <c r="M318" s="17"/>
      <c r="N318" s="17">
        <f>SUMIF('MC_SS 97'!$A:$A,'CRONO SERV'!$D318,'MC_SS 97'!L:L)</f>
        <v>18.2</v>
      </c>
      <c r="O318" s="17">
        <f>SUMIF('MC_SS 97'!$A:$A,'CRONO SERV'!$D318,'MC_SS 97'!M:M)</f>
        <v>23.400000000000002</v>
      </c>
      <c r="P318" s="17">
        <f>SUMIF('MC_SS 97'!$A:$A,'CRONO SERV'!$D318,'MC_SS 97'!N:N)</f>
        <v>0</v>
      </c>
      <c r="Q318" s="17">
        <f>SUMIF('MC_SS 97'!$A:$A,'CRONO SERV'!$D318,'MC_SS 97'!O:O)</f>
        <v>0</v>
      </c>
      <c r="R318" s="17"/>
      <c r="S318" s="17"/>
      <c r="T318" s="17"/>
      <c r="V318" s="22">
        <f t="shared" si="296"/>
        <v>0</v>
      </c>
      <c r="W318" s="22">
        <f t="shared" si="297"/>
        <v>1835.2941176470588</v>
      </c>
      <c r="X318" s="22">
        <f t="shared" si="298"/>
        <v>0</v>
      </c>
      <c r="Y318" s="22">
        <f t="shared" si="299"/>
        <v>802.94117647058818</v>
      </c>
      <c r="Z318" s="22">
        <f t="shared" si="300"/>
        <v>1032.3529411764707</v>
      </c>
      <c r="AA318" s="22">
        <f t="shared" si="301"/>
        <v>0</v>
      </c>
      <c r="AB318" s="22">
        <f t="shared" si="302"/>
        <v>0</v>
      </c>
      <c r="AC318" s="22">
        <f t="shared" si="303"/>
        <v>0</v>
      </c>
      <c r="AD318" s="22">
        <f t="shared" si="304"/>
        <v>0</v>
      </c>
      <c r="AE318" s="22">
        <f t="shared" si="305"/>
        <v>0</v>
      </c>
      <c r="AF318" s="22">
        <f t="shared" si="306"/>
        <v>1835.294117647059</v>
      </c>
      <c r="AH318" s="79">
        <f t="shared" si="307"/>
        <v>0</v>
      </c>
      <c r="AI318" s="78">
        <f t="shared" si="308"/>
        <v>0</v>
      </c>
    </row>
    <row r="319" spans="1:35" ht="22" hidden="1" customHeight="1" outlineLevel="1" x14ac:dyDescent="0.25">
      <c r="B319" s="186" t="s">
        <v>1240</v>
      </c>
      <c r="C319" s="190" t="s">
        <v>1241</v>
      </c>
      <c r="D319" s="188" t="s">
        <v>53</v>
      </c>
      <c r="E319" s="189" t="s">
        <v>54</v>
      </c>
      <c r="F319" s="13" t="s">
        <v>46</v>
      </c>
      <c r="G319" s="14">
        <v>16.64</v>
      </c>
      <c r="H319" s="15">
        <v>158.11213362023528</v>
      </c>
      <c r="I319" s="16">
        <f t="shared" si="295"/>
        <v>2630.985903440715</v>
      </c>
      <c r="K319" s="17"/>
      <c r="L319" s="17">
        <f t="shared" si="280"/>
        <v>16.64</v>
      </c>
      <c r="M319" s="17"/>
      <c r="N319" s="17">
        <f>SUMIF('MC_SS 97'!$A:$A,'CRONO SERV'!$D319,'MC_SS 97'!L:L)</f>
        <v>0</v>
      </c>
      <c r="O319" s="17">
        <f>SUMIF('MC_SS 97'!$A:$A,'CRONO SERV'!$D319,'MC_SS 97'!M:M)</f>
        <v>0</v>
      </c>
      <c r="P319" s="17">
        <f>SUMIF('MC_SS 97'!$A:$A,'CRONO SERV'!$D319,'MC_SS 97'!N:N)</f>
        <v>0</v>
      </c>
      <c r="Q319" s="17">
        <f>SUMIF('MC_SS 97'!$A:$A,'CRONO SERV'!$D319,'MC_SS 97'!O:O)</f>
        <v>16.64</v>
      </c>
      <c r="R319" s="17"/>
      <c r="S319" s="17"/>
      <c r="T319" s="17"/>
      <c r="V319" s="22">
        <f t="shared" si="296"/>
        <v>0</v>
      </c>
      <c r="W319" s="22">
        <f t="shared" si="297"/>
        <v>2630.985903440715</v>
      </c>
      <c r="X319" s="22">
        <f t="shared" si="298"/>
        <v>0</v>
      </c>
      <c r="Y319" s="22">
        <f t="shared" si="299"/>
        <v>0</v>
      </c>
      <c r="Z319" s="22">
        <f t="shared" si="300"/>
        <v>0</v>
      </c>
      <c r="AA319" s="22">
        <f t="shared" si="301"/>
        <v>0</v>
      </c>
      <c r="AB319" s="22">
        <f t="shared" si="302"/>
        <v>2630.985903440715</v>
      </c>
      <c r="AC319" s="22">
        <f t="shared" si="303"/>
        <v>0</v>
      </c>
      <c r="AD319" s="22">
        <f t="shared" si="304"/>
        <v>0</v>
      </c>
      <c r="AE319" s="22">
        <f t="shared" si="305"/>
        <v>0</v>
      </c>
      <c r="AF319" s="22">
        <f t="shared" si="306"/>
        <v>2630.985903440715</v>
      </c>
      <c r="AH319" s="79">
        <f t="shared" si="307"/>
        <v>0</v>
      </c>
      <c r="AI319" s="78">
        <f t="shared" si="308"/>
        <v>0</v>
      </c>
    </row>
    <row r="320" spans="1:35" ht="22" hidden="1" customHeight="1" outlineLevel="1" x14ac:dyDescent="0.25">
      <c r="B320" s="186" t="s">
        <v>1240</v>
      </c>
      <c r="C320" s="190" t="s">
        <v>1241</v>
      </c>
      <c r="D320" s="188" t="s">
        <v>57</v>
      </c>
      <c r="E320" s="189" t="s">
        <v>58</v>
      </c>
      <c r="F320" s="13" t="s">
        <v>46</v>
      </c>
      <c r="G320" s="14">
        <v>583.4</v>
      </c>
      <c r="H320" s="15">
        <v>281.2814006964706</v>
      </c>
      <c r="I320" s="16">
        <f t="shared" si="295"/>
        <v>164099.56916632093</v>
      </c>
      <c r="K320" s="17"/>
      <c r="L320" s="17">
        <f t="shared" si="280"/>
        <v>583.4</v>
      </c>
      <c r="M320" s="17"/>
      <c r="N320" s="17">
        <f>SUMIF('MC_SS 97'!$A:$A,'CRONO SERV'!$D320,'MC_SS 97'!L:L)</f>
        <v>0</v>
      </c>
      <c r="O320" s="17">
        <f>SUMIF('MC_SS 97'!$A:$A,'CRONO SERV'!$D320,'MC_SS 97'!M:M)</f>
        <v>0</v>
      </c>
      <c r="P320" s="17">
        <f>SUMIF('MC_SS 97'!$A:$A,'CRONO SERV'!$D320,'MC_SS 97'!N:N)</f>
        <v>366</v>
      </c>
      <c r="Q320" s="17">
        <f>SUMIF('MC_SS 97'!$A:$A,'CRONO SERV'!$D320,'MC_SS 97'!O:O)</f>
        <v>217.39999999999998</v>
      </c>
      <c r="R320" s="17"/>
      <c r="S320" s="17"/>
      <c r="T320" s="17"/>
      <c r="V320" s="22">
        <f t="shared" si="296"/>
        <v>0</v>
      </c>
      <c r="W320" s="22">
        <f t="shared" si="297"/>
        <v>164099.56916632093</v>
      </c>
      <c r="X320" s="22">
        <f t="shared" si="298"/>
        <v>0</v>
      </c>
      <c r="Y320" s="22">
        <f t="shared" si="299"/>
        <v>0</v>
      </c>
      <c r="Z320" s="22">
        <f t="shared" si="300"/>
        <v>0</v>
      </c>
      <c r="AA320" s="22">
        <f t="shared" si="301"/>
        <v>102948.99265490824</v>
      </c>
      <c r="AB320" s="22">
        <f t="shared" si="302"/>
        <v>61150.576511412699</v>
      </c>
      <c r="AC320" s="22">
        <f t="shared" si="303"/>
        <v>0</v>
      </c>
      <c r="AD320" s="22">
        <f t="shared" si="304"/>
        <v>0</v>
      </c>
      <c r="AE320" s="22">
        <f t="shared" si="305"/>
        <v>0</v>
      </c>
      <c r="AF320" s="22">
        <f t="shared" si="306"/>
        <v>164099.56916632096</v>
      </c>
      <c r="AH320" s="79">
        <f t="shared" si="307"/>
        <v>0</v>
      </c>
      <c r="AI320" s="78">
        <f t="shared" si="308"/>
        <v>0</v>
      </c>
    </row>
    <row r="321" spans="2:35" ht="22" hidden="1" customHeight="1" outlineLevel="1" x14ac:dyDescent="0.25">
      <c r="B321" s="186" t="s">
        <v>1240</v>
      </c>
      <c r="C321" s="190" t="s">
        <v>1241</v>
      </c>
      <c r="D321" s="188" t="s">
        <v>65</v>
      </c>
      <c r="E321" s="189" t="s">
        <v>66</v>
      </c>
      <c r="F321" s="13" t="s">
        <v>46</v>
      </c>
      <c r="G321" s="14">
        <v>249.60000000000002</v>
      </c>
      <c r="H321" s="15">
        <v>217.63087904352943</v>
      </c>
      <c r="I321" s="16">
        <f t="shared" si="295"/>
        <v>54320.667409264948</v>
      </c>
      <c r="K321" s="17"/>
      <c r="L321" s="17">
        <f t="shared" si="280"/>
        <v>249.60000000000002</v>
      </c>
      <c r="M321" s="17"/>
      <c r="N321" s="17">
        <f>SUMIF('MC_SS 97'!$A:$A,'CRONO SERV'!$D321,'MC_SS 97'!L:L)</f>
        <v>33</v>
      </c>
      <c r="O321" s="17">
        <f>SUMIF('MC_SS 97'!$A:$A,'CRONO SERV'!$D321,'MC_SS 97'!M:M)</f>
        <v>107.22</v>
      </c>
      <c r="P321" s="17">
        <f>SUMIF('MC_SS 97'!$A:$A,'CRONO SERV'!$D321,'MC_SS 97'!N:N)</f>
        <v>109.38000000000001</v>
      </c>
      <c r="Q321" s="17">
        <f>SUMIF('MC_SS 97'!$A:$A,'CRONO SERV'!$D321,'MC_SS 97'!O:O)</f>
        <v>0</v>
      </c>
      <c r="R321" s="17"/>
      <c r="S321" s="17"/>
      <c r="T321" s="17"/>
      <c r="V321" s="22">
        <f t="shared" si="296"/>
        <v>0</v>
      </c>
      <c r="W321" s="22">
        <f t="shared" si="297"/>
        <v>54320.667409264948</v>
      </c>
      <c r="X321" s="22">
        <f t="shared" si="298"/>
        <v>0</v>
      </c>
      <c r="Y321" s="22">
        <f t="shared" si="299"/>
        <v>7181.8190084364714</v>
      </c>
      <c r="Z321" s="22">
        <f t="shared" si="300"/>
        <v>23334.382851047227</v>
      </c>
      <c r="AA321" s="22">
        <f t="shared" si="301"/>
        <v>23804.465549781253</v>
      </c>
      <c r="AB321" s="22">
        <f t="shared" si="302"/>
        <v>0</v>
      </c>
      <c r="AC321" s="22">
        <f t="shared" si="303"/>
        <v>0</v>
      </c>
      <c r="AD321" s="22">
        <f t="shared" si="304"/>
        <v>0</v>
      </c>
      <c r="AE321" s="22">
        <f t="shared" si="305"/>
        <v>0</v>
      </c>
      <c r="AF321" s="22">
        <f t="shared" si="306"/>
        <v>54320.667409264948</v>
      </c>
      <c r="AH321" s="79">
        <f t="shared" si="307"/>
        <v>0</v>
      </c>
      <c r="AI321" s="78">
        <f t="shared" si="308"/>
        <v>0</v>
      </c>
    </row>
    <row r="322" spans="2:35" ht="22" hidden="1" customHeight="1" outlineLevel="1" x14ac:dyDescent="0.25">
      <c r="B322" s="186" t="s">
        <v>1240</v>
      </c>
      <c r="C322" s="190" t="s">
        <v>1241</v>
      </c>
      <c r="D322" s="188" t="s">
        <v>68</v>
      </c>
      <c r="E322" s="189" t="s">
        <v>69</v>
      </c>
      <c r="F322" s="13" t="s">
        <v>46</v>
      </c>
      <c r="G322" s="14">
        <v>4.8048000000000002</v>
      </c>
      <c r="H322" s="15">
        <v>15728.689694117647</v>
      </c>
      <c r="I322" s="16">
        <f t="shared" si="295"/>
        <v>75573.208242296474</v>
      </c>
      <c r="K322" s="17"/>
      <c r="L322" s="17">
        <f t="shared" si="280"/>
        <v>4.8048000000000002</v>
      </c>
      <c r="M322" s="17"/>
      <c r="N322" s="17">
        <f>SUMIF('MC_SS 97'!$A:$A,'CRONO SERV'!$D322,'MC_SS 97'!L:L)</f>
        <v>0</v>
      </c>
      <c r="O322" s="17">
        <f>SUMIF('MC_SS 97'!$A:$A,'CRONO SERV'!$D322,'MC_SS 97'!M:M)</f>
        <v>3.4331999999999998</v>
      </c>
      <c r="P322" s="17">
        <f>SUMIF('MC_SS 97'!$A:$A,'CRONO SERV'!$D322,'MC_SS 97'!N:N)</f>
        <v>1.3715999999999999</v>
      </c>
      <c r="Q322" s="17">
        <f>SUMIF('MC_SS 97'!$A:$A,'CRONO SERV'!$D322,'MC_SS 97'!O:O)</f>
        <v>0</v>
      </c>
      <c r="R322" s="17"/>
      <c r="S322" s="17"/>
      <c r="T322" s="17"/>
      <c r="V322" s="22">
        <f t="shared" si="296"/>
        <v>0</v>
      </c>
      <c r="W322" s="22">
        <f t="shared" si="297"/>
        <v>75573.208242296474</v>
      </c>
      <c r="X322" s="22">
        <f t="shared" si="298"/>
        <v>0</v>
      </c>
      <c r="Y322" s="22">
        <f t="shared" si="299"/>
        <v>0</v>
      </c>
      <c r="Z322" s="22">
        <f t="shared" si="300"/>
        <v>53999.737457844705</v>
      </c>
      <c r="AA322" s="22">
        <f t="shared" si="301"/>
        <v>21573.470784451765</v>
      </c>
      <c r="AB322" s="22">
        <f t="shared" si="302"/>
        <v>0</v>
      </c>
      <c r="AC322" s="22">
        <f t="shared" si="303"/>
        <v>0</v>
      </c>
      <c r="AD322" s="22">
        <f t="shared" si="304"/>
        <v>0</v>
      </c>
      <c r="AE322" s="22">
        <f t="shared" si="305"/>
        <v>0</v>
      </c>
      <c r="AF322" s="22">
        <f t="shared" si="306"/>
        <v>75573.208242296474</v>
      </c>
      <c r="AH322" s="79">
        <f t="shared" si="307"/>
        <v>0</v>
      </c>
      <c r="AI322" s="78">
        <f t="shared" si="308"/>
        <v>0</v>
      </c>
    </row>
    <row r="323" spans="2:35" ht="22" hidden="1" customHeight="1" outlineLevel="1" x14ac:dyDescent="0.25">
      <c r="B323" s="186" t="s">
        <v>1240</v>
      </c>
      <c r="C323" s="190" t="s">
        <v>1241</v>
      </c>
      <c r="D323" s="188" t="s">
        <v>70</v>
      </c>
      <c r="E323" s="189" t="s">
        <v>71</v>
      </c>
      <c r="F323" s="13" t="s">
        <v>67</v>
      </c>
      <c r="G323" s="14">
        <v>1249.5</v>
      </c>
      <c r="H323" s="15">
        <v>25.691750504117643</v>
      </c>
      <c r="I323" s="16">
        <f t="shared" si="295"/>
        <v>32101.842254894993</v>
      </c>
      <c r="K323" s="17"/>
      <c r="L323" s="17">
        <f t="shared" si="280"/>
        <v>1249.5</v>
      </c>
      <c r="M323" s="17"/>
      <c r="N323" s="17">
        <f>SUMIF('MC_SS 97'!$A:$A,'CRONO SERV'!$D323,'MC_SS 97'!L:L)</f>
        <v>0</v>
      </c>
      <c r="O323" s="17">
        <f>SUMIF('MC_SS 97'!$A:$A,'CRONO SERV'!$D323,'MC_SS 97'!M:M)</f>
        <v>547.5</v>
      </c>
      <c r="P323" s="17">
        <f>SUMIF('MC_SS 97'!$A:$A,'CRONO SERV'!$D323,'MC_SS 97'!N:N)</f>
        <v>386.1</v>
      </c>
      <c r="Q323" s="17">
        <f>SUMIF('MC_SS 97'!$A:$A,'CRONO SERV'!$D323,'MC_SS 97'!O:O)</f>
        <v>315.89999999999998</v>
      </c>
      <c r="R323" s="17"/>
      <c r="S323" s="17"/>
      <c r="T323" s="17"/>
      <c r="V323" s="22">
        <f t="shared" si="296"/>
        <v>0</v>
      </c>
      <c r="W323" s="22">
        <f t="shared" si="297"/>
        <v>32101.842254894993</v>
      </c>
      <c r="X323" s="22">
        <f t="shared" si="298"/>
        <v>0</v>
      </c>
      <c r="Y323" s="22">
        <f t="shared" si="299"/>
        <v>0</v>
      </c>
      <c r="Z323" s="22">
        <f t="shared" si="300"/>
        <v>14066.233401004409</v>
      </c>
      <c r="AA323" s="22">
        <f t="shared" si="301"/>
        <v>9919.5848696398225</v>
      </c>
      <c r="AB323" s="22">
        <f t="shared" si="302"/>
        <v>8116.0239842507626</v>
      </c>
      <c r="AC323" s="22">
        <f t="shared" si="303"/>
        <v>0</v>
      </c>
      <c r="AD323" s="22">
        <f t="shared" si="304"/>
        <v>0</v>
      </c>
      <c r="AE323" s="22">
        <f t="shared" si="305"/>
        <v>0</v>
      </c>
      <c r="AF323" s="22">
        <f t="shared" si="306"/>
        <v>32101.842254894993</v>
      </c>
      <c r="AH323" s="79">
        <f t="shared" si="307"/>
        <v>0</v>
      </c>
      <c r="AI323" s="78">
        <f t="shared" si="308"/>
        <v>0</v>
      </c>
    </row>
    <row r="324" spans="2:35" ht="22" hidden="1" customHeight="1" outlineLevel="1" x14ac:dyDescent="0.25">
      <c r="B324" s="186" t="s">
        <v>1240</v>
      </c>
      <c r="C324" s="190" t="s">
        <v>1241</v>
      </c>
      <c r="D324" s="188" t="s">
        <v>72</v>
      </c>
      <c r="E324" s="189" t="s">
        <v>73</v>
      </c>
      <c r="F324" s="13" t="s">
        <v>46</v>
      </c>
      <c r="G324" s="14">
        <v>44.172499999999999</v>
      </c>
      <c r="H324" s="15">
        <v>1248.9986891068236</v>
      </c>
      <c r="I324" s="16">
        <f t="shared" si="295"/>
        <v>55171.39459457116</v>
      </c>
      <c r="K324" s="17"/>
      <c r="L324" s="17">
        <f t="shared" si="280"/>
        <v>44.172499999999999</v>
      </c>
      <c r="M324" s="17"/>
      <c r="N324" s="17">
        <f>SUMIF('MC_SS 97'!$A:$A,'CRONO SERV'!$D324,'MC_SS 97'!L:L)</f>
        <v>0</v>
      </c>
      <c r="O324" s="17">
        <f>SUMIF('MC_SS 97'!$A:$A,'CRONO SERV'!$D324,'MC_SS 97'!M:M)</f>
        <v>0</v>
      </c>
      <c r="P324" s="17">
        <f>SUMIF('MC_SS 97'!$A:$A,'CRONO SERV'!$D324,'MC_SS 97'!N:N)</f>
        <v>19.669999999999998</v>
      </c>
      <c r="Q324" s="17">
        <f>SUMIF('MC_SS 97'!$A:$A,'CRONO SERV'!$D324,'MC_SS 97'!O:O)</f>
        <v>24.502500000000001</v>
      </c>
      <c r="R324" s="17"/>
      <c r="S324" s="17"/>
      <c r="T324" s="17"/>
      <c r="V324" s="22">
        <f t="shared" si="296"/>
        <v>0</v>
      </c>
      <c r="W324" s="22">
        <f t="shared" si="297"/>
        <v>55171.39459457116</v>
      </c>
      <c r="X324" s="22">
        <f t="shared" si="298"/>
        <v>0</v>
      </c>
      <c r="Y324" s="22">
        <f t="shared" si="299"/>
        <v>0</v>
      </c>
      <c r="Z324" s="22">
        <f t="shared" si="300"/>
        <v>0</v>
      </c>
      <c r="AA324" s="22">
        <f t="shared" si="301"/>
        <v>24567.804214731219</v>
      </c>
      <c r="AB324" s="22">
        <f t="shared" si="302"/>
        <v>30603.590379839945</v>
      </c>
      <c r="AC324" s="22">
        <f t="shared" si="303"/>
        <v>0</v>
      </c>
      <c r="AD324" s="22">
        <f t="shared" si="304"/>
        <v>0</v>
      </c>
      <c r="AE324" s="22">
        <f t="shared" si="305"/>
        <v>0</v>
      </c>
      <c r="AF324" s="22">
        <f t="shared" si="306"/>
        <v>55171.39459457116</v>
      </c>
      <c r="AH324" s="79">
        <f t="shared" si="307"/>
        <v>0</v>
      </c>
      <c r="AI324" s="78">
        <f t="shared" si="308"/>
        <v>0</v>
      </c>
    </row>
    <row r="325" spans="2:35" ht="22" hidden="1" customHeight="1" outlineLevel="1" x14ac:dyDescent="0.25">
      <c r="B325" s="186" t="s">
        <v>1240</v>
      </c>
      <c r="C325" s="190" t="s">
        <v>1241</v>
      </c>
      <c r="D325" s="188" t="s">
        <v>74</v>
      </c>
      <c r="E325" s="189" t="s">
        <v>75</v>
      </c>
      <c r="F325" s="13" t="s">
        <v>46</v>
      </c>
      <c r="G325" s="14">
        <v>15.434999999999997</v>
      </c>
      <c r="H325" s="15">
        <v>1703.4074388931767</v>
      </c>
      <c r="I325" s="16">
        <f t="shared" si="295"/>
        <v>26292.093819316178</v>
      </c>
      <c r="K325" s="17"/>
      <c r="L325" s="17">
        <f t="shared" si="280"/>
        <v>15.434999999999997</v>
      </c>
      <c r="M325" s="17"/>
      <c r="N325" s="17">
        <f>SUMIF('MC_SS 97'!$A:$A,'CRONO SERV'!$D325,'MC_SS 97'!L:L)</f>
        <v>0</v>
      </c>
      <c r="O325" s="17">
        <f>SUMIF('MC_SS 97'!$A:$A,'CRONO SERV'!$D325,'MC_SS 97'!M:M)</f>
        <v>0</v>
      </c>
      <c r="P325" s="17">
        <f>SUMIF('MC_SS 97'!$A:$A,'CRONO SERV'!$D325,'MC_SS 97'!N:N)</f>
        <v>0</v>
      </c>
      <c r="Q325" s="17">
        <f>SUMIF('MC_SS 97'!$A:$A,'CRONO SERV'!$D325,'MC_SS 97'!O:O)</f>
        <v>15.434999999999997</v>
      </c>
      <c r="R325" s="17"/>
      <c r="S325" s="17"/>
      <c r="T325" s="17"/>
      <c r="V325" s="22">
        <f t="shared" si="296"/>
        <v>0</v>
      </c>
      <c r="W325" s="22">
        <f t="shared" si="297"/>
        <v>26292.093819316178</v>
      </c>
      <c r="X325" s="22">
        <f t="shared" si="298"/>
        <v>0</v>
      </c>
      <c r="Y325" s="22">
        <f t="shared" si="299"/>
        <v>0</v>
      </c>
      <c r="Z325" s="22">
        <f t="shared" si="300"/>
        <v>0</v>
      </c>
      <c r="AA325" s="22">
        <f t="shared" si="301"/>
        <v>0</v>
      </c>
      <c r="AB325" s="22">
        <f t="shared" si="302"/>
        <v>26292.093819316178</v>
      </c>
      <c r="AC325" s="22">
        <f t="shared" si="303"/>
        <v>0</v>
      </c>
      <c r="AD325" s="22">
        <f t="shared" si="304"/>
        <v>0</v>
      </c>
      <c r="AE325" s="22">
        <f t="shared" si="305"/>
        <v>0</v>
      </c>
      <c r="AF325" s="22">
        <f t="shared" si="306"/>
        <v>26292.093819316178</v>
      </c>
      <c r="AH325" s="79">
        <f t="shared" si="307"/>
        <v>0</v>
      </c>
      <c r="AI325" s="78">
        <f t="shared" si="308"/>
        <v>0</v>
      </c>
    </row>
    <row r="326" spans="2:35" ht="22" hidden="1" customHeight="1" outlineLevel="1" x14ac:dyDescent="0.25">
      <c r="B326" s="186" t="s">
        <v>1240</v>
      </c>
      <c r="C326" s="190" t="s">
        <v>1241</v>
      </c>
      <c r="D326" s="188" t="s">
        <v>78</v>
      </c>
      <c r="E326" s="189" t="s">
        <v>79</v>
      </c>
      <c r="F326" s="13" t="s">
        <v>46</v>
      </c>
      <c r="G326" s="14">
        <v>2.5724999999999998</v>
      </c>
      <c r="H326" s="15">
        <v>5609.7852853327058</v>
      </c>
      <c r="I326" s="16">
        <f t="shared" si="295"/>
        <v>14431.172646518384</v>
      </c>
      <c r="K326" s="17"/>
      <c r="L326" s="17">
        <f t="shared" si="280"/>
        <v>2.5724999999999998</v>
      </c>
      <c r="M326" s="17"/>
      <c r="N326" s="17">
        <f>SUMIF('MC_SS 97'!$A:$A,'CRONO SERV'!$D326,'MC_SS 97'!L:L)</f>
        <v>0</v>
      </c>
      <c r="O326" s="17">
        <f>SUMIF('MC_SS 97'!$A:$A,'CRONO SERV'!$D326,'MC_SS 97'!M:M)</f>
        <v>0</v>
      </c>
      <c r="P326" s="17">
        <f>SUMIF('MC_SS 97'!$A:$A,'CRONO SERV'!$D326,'MC_SS 97'!N:N)</f>
        <v>0</v>
      </c>
      <c r="Q326" s="17">
        <f>SUMIF('MC_SS 97'!$A:$A,'CRONO SERV'!$D326,'MC_SS 97'!O:O)</f>
        <v>2.5724999999999998</v>
      </c>
      <c r="R326" s="17"/>
      <c r="S326" s="17"/>
      <c r="T326" s="17"/>
      <c r="V326" s="22">
        <f t="shared" si="296"/>
        <v>0</v>
      </c>
      <c r="W326" s="22">
        <f t="shared" si="297"/>
        <v>14431.172646518384</v>
      </c>
      <c r="X326" s="22">
        <f t="shared" si="298"/>
        <v>0</v>
      </c>
      <c r="Y326" s="22">
        <f t="shared" si="299"/>
        <v>0</v>
      </c>
      <c r="Z326" s="22">
        <f t="shared" si="300"/>
        <v>0</v>
      </c>
      <c r="AA326" s="22">
        <f t="shared" si="301"/>
        <v>0</v>
      </c>
      <c r="AB326" s="22">
        <f t="shared" si="302"/>
        <v>14431.172646518384</v>
      </c>
      <c r="AC326" s="22">
        <f t="shared" si="303"/>
        <v>0</v>
      </c>
      <c r="AD326" s="22">
        <f t="shared" si="304"/>
        <v>0</v>
      </c>
      <c r="AE326" s="22">
        <f t="shared" si="305"/>
        <v>0</v>
      </c>
      <c r="AF326" s="22">
        <f t="shared" si="306"/>
        <v>14431.172646518384</v>
      </c>
      <c r="AH326" s="79">
        <f t="shared" si="307"/>
        <v>0</v>
      </c>
      <c r="AI326" s="78">
        <f t="shared" si="308"/>
        <v>0</v>
      </c>
    </row>
    <row r="327" spans="2:35" ht="22" hidden="1" customHeight="1" outlineLevel="1" x14ac:dyDescent="0.25">
      <c r="B327" s="186" t="s">
        <v>1240</v>
      </c>
      <c r="C327" s="190" t="s">
        <v>1241</v>
      </c>
      <c r="D327" s="188" t="s">
        <v>80</v>
      </c>
      <c r="E327" s="189" t="s">
        <v>81</v>
      </c>
      <c r="F327" s="13" t="s">
        <v>67</v>
      </c>
      <c r="G327" s="14">
        <v>80</v>
      </c>
      <c r="H327" s="15">
        <v>168.33412442258825</v>
      </c>
      <c r="I327" s="16">
        <f t="shared" si="295"/>
        <v>13466.72995380706</v>
      </c>
      <c r="K327" s="17"/>
      <c r="L327" s="17">
        <f t="shared" si="280"/>
        <v>80</v>
      </c>
      <c r="M327" s="17"/>
      <c r="N327" s="17">
        <f>SUMIF('MC_SS 97'!$A:$A,'CRONO SERV'!$D327,'MC_SS 97'!L:L)</f>
        <v>0</v>
      </c>
      <c r="O327" s="17">
        <f>SUMIF('MC_SS 97'!$A:$A,'CRONO SERV'!$D327,'MC_SS 97'!M:M)</f>
        <v>0</v>
      </c>
      <c r="P327" s="17">
        <f>SUMIF('MC_SS 97'!$A:$A,'CRONO SERV'!$D327,'MC_SS 97'!N:N)</f>
        <v>0</v>
      </c>
      <c r="Q327" s="17">
        <f>SUMIF('MC_SS 97'!$A:$A,'CRONO SERV'!$D327,'MC_SS 97'!O:O)</f>
        <v>80</v>
      </c>
      <c r="R327" s="17"/>
      <c r="S327" s="17"/>
      <c r="T327" s="17"/>
      <c r="V327" s="22">
        <f t="shared" si="296"/>
        <v>0</v>
      </c>
      <c r="W327" s="22">
        <f t="shared" si="297"/>
        <v>13466.72995380706</v>
      </c>
      <c r="X327" s="22">
        <f t="shared" si="298"/>
        <v>0</v>
      </c>
      <c r="Y327" s="22">
        <f t="shared" si="299"/>
        <v>0</v>
      </c>
      <c r="Z327" s="22">
        <f t="shared" si="300"/>
        <v>0</v>
      </c>
      <c r="AA327" s="22">
        <f t="shared" si="301"/>
        <v>0</v>
      </c>
      <c r="AB327" s="22">
        <f t="shared" si="302"/>
        <v>13466.72995380706</v>
      </c>
      <c r="AC327" s="22">
        <f t="shared" si="303"/>
        <v>0</v>
      </c>
      <c r="AD327" s="22">
        <f t="shared" si="304"/>
        <v>0</v>
      </c>
      <c r="AE327" s="22">
        <f t="shared" si="305"/>
        <v>0</v>
      </c>
      <c r="AF327" s="22">
        <f t="shared" si="306"/>
        <v>13466.72995380706</v>
      </c>
      <c r="AH327" s="79">
        <f t="shared" si="307"/>
        <v>0</v>
      </c>
      <c r="AI327" s="78">
        <f t="shared" si="308"/>
        <v>0</v>
      </c>
    </row>
    <row r="328" spans="2:35" ht="22" hidden="1" customHeight="1" outlineLevel="1" x14ac:dyDescent="0.25">
      <c r="B328" s="186" t="s">
        <v>1240</v>
      </c>
      <c r="C328" s="190" t="s">
        <v>1241</v>
      </c>
      <c r="D328" s="188" t="s">
        <v>153</v>
      </c>
      <c r="E328" s="189" t="s">
        <v>154</v>
      </c>
      <c r="F328" s="13" t="s">
        <v>143</v>
      </c>
      <c r="G328" s="14">
        <v>1024</v>
      </c>
      <c r="H328" s="15">
        <v>56.239720636235297</v>
      </c>
      <c r="I328" s="16">
        <f t="shared" si="295"/>
        <v>57589.473931504945</v>
      </c>
      <c r="K328" s="17"/>
      <c r="L328" s="17">
        <f t="shared" si="280"/>
        <v>1024</v>
      </c>
      <c r="M328" s="17"/>
      <c r="N328" s="17">
        <f>SUMIF('MC_SS 97'!$A:$A,'CRONO SERV'!$D328,'MC_SS 97'!L:L)</f>
        <v>0</v>
      </c>
      <c r="O328" s="17">
        <f>SUMIF('MC_SS 97'!$A:$A,'CRONO SERV'!$D328,'MC_SS 97'!M:M)</f>
        <v>0</v>
      </c>
      <c r="P328" s="17">
        <f>SUMIF('MC_SS 97'!$A:$A,'CRONO SERV'!$D328,'MC_SS 97'!N:N)</f>
        <v>510</v>
      </c>
      <c r="Q328" s="17">
        <f>SUMIF('MC_SS 97'!$A:$A,'CRONO SERV'!$D328,'MC_SS 97'!O:O)</f>
        <v>514</v>
      </c>
      <c r="R328" s="17"/>
      <c r="S328" s="17"/>
      <c r="T328" s="17"/>
      <c r="V328" s="22">
        <f t="shared" si="296"/>
        <v>0</v>
      </c>
      <c r="W328" s="22">
        <f t="shared" si="297"/>
        <v>57589.473931504945</v>
      </c>
      <c r="X328" s="22">
        <f t="shared" si="298"/>
        <v>0</v>
      </c>
      <c r="Y328" s="22">
        <f t="shared" si="299"/>
        <v>0</v>
      </c>
      <c r="Z328" s="22">
        <f t="shared" si="300"/>
        <v>0</v>
      </c>
      <c r="AA328" s="22">
        <f t="shared" si="301"/>
        <v>28682.257524480003</v>
      </c>
      <c r="AB328" s="22">
        <f t="shared" si="302"/>
        <v>28907.216407024942</v>
      </c>
      <c r="AC328" s="22">
        <f t="shared" si="303"/>
        <v>0</v>
      </c>
      <c r="AD328" s="22">
        <f t="shared" si="304"/>
        <v>0</v>
      </c>
      <c r="AE328" s="22">
        <f t="shared" si="305"/>
        <v>0</v>
      </c>
      <c r="AF328" s="22">
        <f t="shared" si="306"/>
        <v>57589.473931504945</v>
      </c>
      <c r="AH328" s="79">
        <f t="shared" si="307"/>
        <v>0</v>
      </c>
      <c r="AI328" s="78">
        <f t="shared" si="308"/>
        <v>0</v>
      </c>
    </row>
    <row r="329" spans="2:35" ht="22" hidden="1" customHeight="1" outlineLevel="1" x14ac:dyDescent="0.25">
      <c r="B329" s="186" t="s">
        <v>1240</v>
      </c>
      <c r="C329" s="190" t="s">
        <v>1241</v>
      </c>
      <c r="D329" s="188" t="s">
        <v>175</v>
      </c>
      <c r="E329" s="189" t="s">
        <v>176</v>
      </c>
      <c r="F329" s="13" t="s">
        <v>40</v>
      </c>
      <c r="G329" s="14">
        <v>1280</v>
      </c>
      <c r="H329" s="15">
        <v>127.33443494117648</v>
      </c>
      <c r="I329" s="16">
        <f t="shared" si="295"/>
        <v>162988.0767247059</v>
      </c>
      <c r="K329" s="17"/>
      <c r="L329" s="17">
        <f t="shared" si="280"/>
        <v>1280</v>
      </c>
      <c r="M329" s="17"/>
      <c r="N329" s="17">
        <f>SUMIF('MC_SS 97'!$A:$A,'CRONO SERV'!$D329,'MC_SS 97'!L:L)</f>
        <v>0</v>
      </c>
      <c r="O329" s="17">
        <f>SUMIF('MC_SS 97'!$A:$A,'CRONO SERV'!$D329,'MC_SS 97'!M:M)</f>
        <v>300</v>
      </c>
      <c r="P329" s="17">
        <f>SUMIF('MC_SS 97'!$A:$A,'CRONO SERV'!$D329,'MC_SS 97'!N:N)</f>
        <v>600</v>
      </c>
      <c r="Q329" s="17">
        <f>SUMIF('MC_SS 97'!$A:$A,'CRONO SERV'!$D329,'MC_SS 97'!O:O)</f>
        <v>380</v>
      </c>
      <c r="R329" s="17"/>
      <c r="S329" s="17"/>
      <c r="T329" s="17"/>
      <c r="V329" s="22">
        <f t="shared" si="296"/>
        <v>0</v>
      </c>
      <c r="W329" s="22">
        <f t="shared" si="297"/>
        <v>162988.0767247059</v>
      </c>
      <c r="X329" s="22">
        <f t="shared" si="298"/>
        <v>0</v>
      </c>
      <c r="Y329" s="22">
        <f t="shared" si="299"/>
        <v>0</v>
      </c>
      <c r="Z329" s="22">
        <f t="shared" si="300"/>
        <v>38200.330482352947</v>
      </c>
      <c r="AA329" s="22">
        <f t="shared" si="301"/>
        <v>76400.660964705894</v>
      </c>
      <c r="AB329" s="22">
        <f t="shared" si="302"/>
        <v>48387.085277647064</v>
      </c>
      <c r="AC329" s="22">
        <f t="shared" si="303"/>
        <v>0</v>
      </c>
      <c r="AD329" s="22">
        <f t="shared" si="304"/>
        <v>0</v>
      </c>
      <c r="AE329" s="22">
        <f t="shared" si="305"/>
        <v>0</v>
      </c>
      <c r="AF329" s="22">
        <f t="shared" si="306"/>
        <v>162988.0767247059</v>
      </c>
      <c r="AH329" s="79">
        <f t="shared" si="307"/>
        <v>0</v>
      </c>
      <c r="AI329" s="78">
        <f t="shared" si="308"/>
        <v>0</v>
      </c>
    </row>
    <row r="330" spans="2:35" ht="22" hidden="1" customHeight="1" outlineLevel="1" x14ac:dyDescent="0.25">
      <c r="B330" s="186" t="s">
        <v>1240</v>
      </c>
      <c r="C330" s="190" t="s">
        <v>1241</v>
      </c>
      <c r="D330" s="188" t="s">
        <v>177</v>
      </c>
      <c r="E330" s="189" t="s">
        <v>178</v>
      </c>
      <c r="F330" s="13" t="s">
        <v>143</v>
      </c>
      <c r="G330" s="14">
        <v>832</v>
      </c>
      <c r="H330" s="15">
        <v>245.76077647058824</v>
      </c>
      <c r="I330" s="16">
        <f t="shared" si="295"/>
        <v>204472.96602352941</v>
      </c>
      <c r="K330" s="17"/>
      <c r="L330" s="17">
        <f t="shared" si="280"/>
        <v>832</v>
      </c>
      <c r="M330" s="17"/>
      <c r="N330" s="17">
        <f>SUMIF('MC_SS 97'!$A:$A,'CRONO SERV'!$D330,'MC_SS 97'!L:L)</f>
        <v>0</v>
      </c>
      <c r="O330" s="17">
        <f>SUMIF('MC_SS 97'!$A:$A,'CRONO SERV'!$D330,'MC_SS 97'!M:M)</f>
        <v>0</v>
      </c>
      <c r="P330" s="17">
        <f>SUMIF('MC_SS 97'!$A:$A,'CRONO SERV'!$D330,'MC_SS 97'!N:N)</f>
        <v>541</v>
      </c>
      <c r="Q330" s="17">
        <f>SUMIF('MC_SS 97'!$A:$A,'CRONO SERV'!$D330,'MC_SS 97'!O:O)</f>
        <v>291</v>
      </c>
      <c r="R330" s="17"/>
      <c r="S330" s="17"/>
      <c r="T330" s="17"/>
      <c r="V330" s="22">
        <f t="shared" si="296"/>
        <v>0</v>
      </c>
      <c r="W330" s="22">
        <f t="shared" si="297"/>
        <v>204472.96602352941</v>
      </c>
      <c r="X330" s="22">
        <f t="shared" si="298"/>
        <v>0</v>
      </c>
      <c r="Y330" s="22">
        <f t="shared" si="299"/>
        <v>0</v>
      </c>
      <c r="Z330" s="22">
        <f t="shared" si="300"/>
        <v>0</v>
      </c>
      <c r="AA330" s="22">
        <f t="shared" si="301"/>
        <v>132956.58007058824</v>
      </c>
      <c r="AB330" s="22">
        <f t="shared" si="302"/>
        <v>71516.385952941171</v>
      </c>
      <c r="AC330" s="22">
        <f t="shared" si="303"/>
        <v>0</v>
      </c>
      <c r="AD330" s="22">
        <f t="shared" si="304"/>
        <v>0</v>
      </c>
      <c r="AE330" s="22">
        <f t="shared" si="305"/>
        <v>0</v>
      </c>
      <c r="AF330" s="22">
        <f t="shared" si="306"/>
        <v>204472.96602352941</v>
      </c>
      <c r="AH330" s="79">
        <f t="shared" si="307"/>
        <v>0</v>
      </c>
      <c r="AI330" s="78">
        <f t="shared" si="308"/>
        <v>0</v>
      </c>
    </row>
    <row r="331" spans="2:35" ht="22" hidden="1" customHeight="1" outlineLevel="1" x14ac:dyDescent="0.25">
      <c r="B331" s="186" t="s">
        <v>1240</v>
      </c>
      <c r="C331" s="190" t="s">
        <v>1241</v>
      </c>
      <c r="D331" s="188" t="s">
        <v>208</v>
      </c>
      <c r="E331" s="189" t="s">
        <v>209</v>
      </c>
      <c r="F331" s="13" t="s">
        <v>67</v>
      </c>
      <c r="G331" s="14">
        <v>425</v>
      </c>
      <c r="H331" s="15">
        <v>46.722363635294123</v>
      </c>
      <c r="I331" s="16">
        <f t="shared" si="295"/>
        <v>19857.004545000003</v>
      </c>
      <c r="K331" s="182"/>
      <c r="L331" s="182">
        <f t="shared" si="280"/>
        <v>425</v>
      </c>
      <c r="M331" s="17"/>
      <c r="N331" s="17">
        <f>SUMIF('MC_SS 97'!$A:$A,'CRONO SERV'!$D331,'MC_SS 97'!L:L)</f>
        <v>0</v>
      </c>
      <c r="O331" s="17">
        <f>SUMIF('MC_SS 97'!$A:$A,'CRONO SERV'!$D331,'MC_SS 97'!M:M)</f>
        <v>0</v>
      </c>
      <c r="P331" s="17">
        <f>SUMIF('MC_SS 97'!$A:$A,'CRONO SERV'!$D331,'MC_SS 97'!N:N)</f>
        <v>0</v>
      </c>
      <c r="Q331" s="17">
        <f>SUMIF('MC_SS 97'!$A:$A,'CRONO SERV'!$D331,'MC_SS 97'!O:O)</f>
        <v>0</v>
      </c>
      <c r="R331" s="17"/>
      <c r="S331" s="17"/>
      <c r="T331" s="17"/>
      <c r="V331" s="22">
        <f t="shared" si="296"/>
        <v>0</v>
      </c>
      <c r="W331" s="22">
        <f t="shared" si="297"/>
        <v>19857.004545000003</v>
      </c>
      <c r="X331" s="22">
        <f t="shared" si="298"/>
        <v>0</v>
      </c>
      <c r="Y331" s="22">
        <f t="shared" si="299"/>
        <v>0</v>
      </c>
      <c r="Z331" s="22">
        <f t="shared" si="300"/>
        <v>0</v>
      </c>
      <c r="AA331" s="22">
        <f t="shared" si="301"/>
        <v>0</v>
      </c>
      <c r="AB331" s="22">
        <f t="shared" si="302"/>
        <v>0</v>
      </c>
      <c r="AC331" s="22">
        <f t="shared" si="303"/>
        <v>0</v>
      </c>
      <c r="AD331" s="22">
        <f t="shared" si="304"/>
        <v>0</v>
      </c>
      <c r="AE331" s="22">
        <f t="shared" si="305"/>
        <v>0</v>
      </c>
      <c r="AF331" s="22">
        <f t="shared" si="306"/>
        <v>0</v>
      </c>
      <c r="AH331" s="79">
        <f t="shared" si="307"/>
        <v>425</v>
      </c>
      <c r="AI331" s="78">
        <f t="shared" si="308"/>
        <v>19857.004545000003</v>
      </c>
    </row>
    <row r="332" spans="2:35" ht="22" hidden="1" customHeight="1" outlineLevel="1" x14ac:dyDescent="0.25">
      <c r="B332" s="186" t="s">
        <v>1240</v>
      </c>
      <c r="C332" s="190" t="s">
        <v>1241</v>
      </c>
      <c r="D332" s="188" t="s">
        <v>228</v>
      </c>
      <c r="E332" s="189" t="s">
        <v>229</v>
      </c>
      <c r="F332" s="13" t="s">
        <v>67</v>
      </c>
      <c r="G332" s="14">
        <v>16165.790999999997</v>
      </c>
      <c r="H332" s="15">
        <v>24.436627228422918</v>
      </c>
      <c r="I332" s="16">
        <f t="shared" si="295"/>
        <v>395037.40851959406</v>
      </c>
      <c r="K332" s="17">
        <v>16277.81</v>
      </c>
      <c r="L332" s="17">
        <f t="shared" si="280"/>
        <v>-112.01900000000205</v>
      </c>
      <c r="M332" s="17"/>
      <c r="N332" s="17">
        <f>SUMIF('MC_SS 97'!$A:$A,'CRONO SERV'!$D332,'MC_SS 97'!L:L)</f>
        <v>0</v>
      </c>
      <c r="O332" s="17">
        <f>SUMIF('MC_SS 97'!$A:$A,'CRONO SERV'!$D332,'MC_SS 97'!M:M)</f>
        <v>0</v>
      </c>
      <c r="P332" s="17">
        <f>SUMIF('MC_SS 97'!$A:$A,'CRONO SERV'!$D332,'MC_SS 97'!N:N)</f>
        <v>0</v>
      </c>
      <c r="Q332" s="17">
        <v>1515.755000000001</v>
      </c>
      <c r="R332" s="17"/>
      <c r="S332" s="17"/>
      <c r="T332" s="17"/>
      <c r="V332" s="22">
        <f t="shared" si="296"/>
        <v>397774.77506509481</v>
      </c>
      <c r="W332" s="22">
        <f t="shared" si="297"/>
        <v>-2737.3665455007567</v>
      </c>
      <c r="X332" s="22">
        <f t="shared" si="298"/>
        <v>0</v>
      </c>
      <c r="Y332" s="22">
        <f t="shared" si="299"/>
        <v>0</v>
      </c>
      <c r="Z332" s="22">
        <f t="shared" si="300"/>
        <v>0</v>
      </c>
      <c r="AA332" s="22">
        <f t="shared" si="301"/>
        <v>0</v>
      </c>
      <c r="AB332" s="22">
        <f t="shared" si="302"/>
        <v>37039.939904618208</v>
      </c>
      <c r="AC332" s="22">
        <f t="shared" si="303"/>
        <v>0</v>
      </c>
      <c r="AD332" s="22">
        <f t="shared" si="304"/>
        <v>0</v>
      </c>
      <c r="AE332" s="22">
        <f t="shared" si="305"/>
        <v>0</v>
      </c>
      <c r="AF332" s="22">
        <f t="shared" si="306"/>
        <v>37039.939904618208</v>
      </c>
      <c r="AH332" s="79">
        <f t="shared" si="307"/>
        <v>-1627.7740000000031</v>
      </c>
      <c r="AI332" s="78">
        <f t="shared" si="308"/>
        <v>-39777.306450118966</v>
      </c>
    </row>
    <row r="333" spans="2:35" ht="22" hidden="1" customHeight="1" outlineLevel="1" x14ac:dyDescent="0.25">
      <c r="B333" s="186" t="s">
        <v>1240</v>
      </c>
      <c r="C333" s="190" t="s">
        <v>1241</v>
      </c>
      <c r="D333" s="188" t="s">
        <v>255</v>
      </c>
      <c r="E333" s="189" t="s">
        <v>256</v>
      </c>
      <c r="F333" s="13" t="s">
        <v>230</v>
      </c>
      <c r="G333" s="14">
        <v>24</v>
      </c>
      <c r="H333" s="15">
        <v>461.94016395161606</v>
      </c>
      <c r="I333" s="16">
        <f t="shared" si="295"/>
        <v>11086.563934838785</v>
      </c>
      <c r="K333" s="17"/>
      <c r="L333" s="17">
        <f t="shared" si="280"/>
        <v>24</v>
      </c>
      <c r="M333" s="17"/>
      <c r="N333" s="17">
        <f>SUMIF('MC_SS 97'!$A:$A,'CRONO SERV'!$D333,'MC_SS 97'!L:L)</f>
        <v>0</v>
      </c>
      <c r="O333" s="17">
        <f>SUMIF('MC_SS 97'!$A:$A,'CRONO SERV'!$D333,'MC_SS 97'!M:M)</f>
        <v>0</v>
      </c>
      <c r="P333" s="17">
        <f>SUMIF('MC_SS 97'!$A:$A,'CRONO SERV'!$D333,'MC_SS 97'!N:N)</f>
        <v>12</v>
      </c>
      <c r="Q333" s="17">
        <f>SUMIF('MC_SS 97'!$A:$A,'CRONO SERV'!$D333,'MC_SS 97'!O:O)</f>
        <v>12</v>
      </c>
      <c r="R333" s="17"/>
      <c r="S333" s="17"/>
      <c r="T333" s="17"/>
      <c r="V333" s="22">
        <f t="shared" si="296"/>
        <v>0</v>
      </c>
      <c r="W333" s="22">
        <f t="shared" si="297"/>
        <v>11086.563934838785</v>
      </c>
      <c r="X333" s="22">
        <f t="shared" si="298"/>
        <v>0</v>
      </c>
      <c r="Y333" s="22">
        <f t="shared" si="299"/>
        <v>0</v>
      </c>
      <c r="Z333" s="22">
        <f t="shared" si="300"/>
        <v>0</v>
      </c>
      <c r="AA333" s="22">
        <f t="shared" si="301"/>
        <v>5543.2819674193925</v>
      </c>
      <c r="AB333" s="22">
        <f t="shared" si="302"/>
        <v>5543.2819674193925</v>
      </c>
      <c r="AC333" s="22">
        <f t="shared" si="303"/>
        <v>0</v>
      </c>
      <c r="AD333" s="22">
        <f t="shared" si="304"/>
        <v>0</v>
      </c>
      <c r="AE333" s="22">
        <f t="shared" si="305"/>
        <v>0</v>
      </c>
      <c r="AF333" s="22">
        <f t="shared" si="306"/>
        <v>11086.563934838785</v>
      </c>
      <c r="AH333" s="79">
        <f t="shared" si="307"/>
        <v>0</v>
      </c>
      <c r="AI333" s="78">
        <f t="shared" si="308"/>
        <v>0</v>
      </c>
    </row>
    <row r="334" spans="2:35" ht="22" hidden="1" customHeight="1" outlineLevel="1" x14ac:dyDescent="0.25">
      <c r="B334" s="186" t="s">
        <v>1240</v>
      </c>
      <c r="C334" s="190" t="s">
        <v>1241</v>
      </c>
      <c r="D334" s="188" t="s">
        <v>261</v>
      </c>
      <c r="E334" s="189" t="s">
        <v>262</v>
      </c>
      <c r="F334" s="13" t="s">
        <v>40</v>
      </c>
      <c r="G334" s="14">
        <v>180</v>
      </c>
      <c r="H334" s="15">
        <v>214.31315472</v>
      </c>
      <c r="I334" s="16">
        <f t="shared" si="295"/>
        <v>38576.367849599999</v>
      </c>
      <c r="K334" s="17"/>
      <c r="L334" s="17">
        <f t="shared" si="280"/>
        <v>180</v>
      </c>
      <c r="M334" s="17"/>
      <c r="N334" s="17">
        <f>SUMIF('MC_SS 97'!$A:$A,'CRONO SERV'!$D334,'MC_SS 97'!L:L)</f>
        <v>0</v>
      </c>
      <c r="O334" s="17">
        <f>SUMIF('MC_SS 97'!$A:$A,'CRONO SERV'!$D334,'MC_SS 97'!M:M)</f>
        <v>0</v>
      </c>
      <c r="P334" s="17">
        <f>SUMIF('MC_SS 97'!$A:$A,'CRONO SERV'!$D334,'MC_SS 97'!N:N)</f>
        <v>90</v>
      </c>
      <c r="Q334" s="17">
        <f>SUMIF('MC_SS 97'!$A:$A,'CRONO SERV'!$D334,'MC_SS 97'!O:O)</f>
        <v>90</v>
      </c>
      <c r="R334" s="17"/>
      <c r="S334" s="17"/>
      <c r="T334" s="17"/>
      <c r="V334" s="22">
        <f t="shared" si="296"/>
        <v>0</v>
      </c>
      <c r="W334" s="22">
        <f t="shared" si="297"/>
        <v>38576.367849599999</v>
      </c>
      <c r="X334" s="22">
        <f t="shared" si="298"/>
        <v>0</v>
      </c>
      <c r="Y334" s="22">
        <f t="shared" si="299"/>
        <v>0</v>
      </c>
      <c r="Z334" s="22">
        <f t="shared" si="300"/>
        <v>0</v>
      </c>
      <c r="AA334" s="22">
        <f t="shared" si="301"/>
        <v>19288.1839248</v>
      </c>
      <c r="AB334" s="22">
        <f t="shared" si="302"/>
        <v>19288.1839248</v>
      </c>
      <c r="AC334" s="22">
        <f t="shared" si="303"/>
        <v>0</v>
      </c>
      <c r="AD334" s="22">
        <f t="shared" si="304"/>
        <v>0</v>
      </c>
      <c r="AE334" s="22">
        <f t="shared" si="305"/>
        <v>0</v>
      </c>
      <c r="AF334" s="22">
        <f t="shared" si="306"/>
        <v>38576.367849599999</v>
      </c>
      <c r="AH334" s="79">
        <f t="shared" si="307"/>
        <v>0</v>
      </c>
      <c r="AI334" s="78">
        <f t="shared" si="308"/>
        <v>0</v>
      </c>
    </row>
    <row r="335" spans="2:35" ht="22" hidden="1" customHeight="1" outlineLevel="1" x14ac:dyDescent="0.25">
      <c r="B335" s="186" t="s">
        <v>1240</v>
      </c>
      <c r="C335" s="190" t="s">
        <v>1241</v>
      </c>
      <c r="D335" s="188" t="s">
        <v>279</v>
      </c>
      <c r="E335" s="189" t="s">
        <v>280</v>
      </c>
      <c r="F335" s="13" t="s">
        <v>40</v>
      </c>
      <c r="G335" s="14">
        <v>180</v>
      </c>
      <c r="H335" s="15">
        <v>29.420289472</v>
      </c>
      <c r="I335" s="16">
        <f t="shared" si="295"/>
        <v>5295.6521049599996</v>
      </c>
      <c r="K335" s="17"/>
      <c r="L335" s="17">
        <f t="shared" si="280"/>
        <v>180</v>
      </c>
      <c r="M335" s="17"/>
      <c r="N335" s="17">
        <f>SUMIF('MC_SS 97'!$A:$A,'CRONO SERV'!$D335,'MC_SS 97'!L:L)</f>
        <v>0</v>
      </c>
      <c r="O335" s="17">
        <f>SUMIF('MC_SS 97'!$A:$A,'CRONO SERV'!$D335,'MC_SS 97'!M:M)</f>
        <v>0</v>
      </c>
      <c r="P335" s="17">
        <f>SUMIF('MC_SS 97'!$A:$A,'CRONO SERV'!$D335,'MC_SS 97'!N:N)</f>
        <v>90</v>
      </c>
      <c r="Q335" s="17">
        <f>SUMIF('MC_SS 97'!$A:$A,'CRONO SERV'!$D335,'MC_SS 97'!O:O)</f>
        <v>90</v>
      </c>
      <c r="R335" s="17"/>
      <c r="S335" s="17"/>
      <c r="T335" s="17"/>
      <c r="V335" s="22">
        <f t="shared" si="296"/>
        <v>0</v>
      </c>
      <c r="W335" s="22">
        <f t="shared" si="297"/>
        <v>5295.6521049599996</v>
      </c>
      <c r="X335" s="22">
        <f t="shared" si="298"/>
        <v>0</v>
      </c>
      <c r="Y335" s="22">
        <f t="shared" si="299"/>
        <v>0</v>
      </c>
      <c r="Z335" s="22">
        <f t="shared" si="300"/>
        <v>0</v>
      </c>
      <c r="AA335" s="22">
        <f t="shared" si="301"/>
        <v>2647.8260524799998</v>
      </c>
      <c r="AB335" s="22">
        <f t="shared" si="302"/>
        <v>2647.8260524799998</v>
      </c>
      <c r="AC335" s="22">
        <f t="shared" si="303"/>
        <v>0</v>
      </c>
      <c r="AD335" s="22">
        <f t="shared" si="304"/>
        <v>0</v>
      </c>
      <c r="AE335" s="22">
        <f t="shared" si="305"/>
        <v>0</v>
      </c>
      <c r="AF335" s="22">
        <f t="shared" si="306"/>
        <v>5295.6521049599996</v>
      </c>
      <c r="AH335" s="79">
        <f t="shared" si="307"/>
        <v>0</v>
      </c>
      <c r="AI335" s="78">
        <f t="shared" si="308"/>
        <v>0</v>
      </c>
    </row>
    <row r="336" spans="2:35" ht="22" hidden="1" customHeight="1" outlineLevel="1" x14ac:dyDescent="0.25">
      <c r="B336" s="186" t="s">
        <v>1240</v>
      </c>
      <c r="C336" s="190" t="s">
        <v>1241</v>
      </c>
      <c r="D336" s="188" t="s">
        <v>297</v>
      </c>
      <c r="E336" s="189" t="s">
        <v>298</v>
      </c>
      <c r="F336" s="13" t="s">
        <v>40</v>
      </c>
      <c r="G336" s="14">
        <v>400</v>
      </c>
      <c r="H336" s="15">
        <v>49.043811088383997</v>
      </c>
      <c r="I336" s="16">
        <f t="shared" si="295"/>
        <v>19617.5244353536</v>
      </c>
      <c r="K336" s="17"/>
      <c r="L336" s="17">
        <f t="shared" si="280"/>
        <v>400</v>
      </c>
      <c r="M336" s="17"/>
      <c r="N336" s="17">
        <f>SUMIF('MC_SS 97'!$A:$A,'CRONO SERV'!$D336,'MC_SS 97'!L:L)</f>
        <v>0</v>
      </c>
      <c r="O336" s="17">
        <f>SUMIF('MC_SS 97'!$A:$A,'CRONO SERV'!$D336,'MC_SS 97'!M:M)</f>
        <v>0</v>
      </c>
      <c r="P336" s="17">
        <f>SUMIF('MC_SS 97'!$A:$A,'CRONO SERV'!$D336,'MC_SS 97'!N:N)</f>
        <v>230</v>
      </c>
      <c r="Q336" s="17">
        <f>SUMIF('MC_SS 97'!$A:$A,'CRONO SERV'!$D336,'MC_SS 97'!O:O)</f>
        <v>170</v>
      </c>
      <c r="R336" s="17"/>
      <c r="S336" s="17"/>
      <c r="T336" s="17"/>
      <c r="V336" s="22">
        <f t="shared" si="296"/>
        <v>0</v>
      </c>
      <c r="W336" s="22">
        <f t="shared" si="297"/>
        <v>19617.5244353536</v>
      </c>
      <c r="X336" s="22">
        <f t="shared" si="298"/>
        <v>0</v>
      </c>
      <c r="Y336" s="22">
        <f t="shared" si="299"/>
        <v>0</v>
      </c>
      <c r="Z336" s="22">
        <f t="shared" si="300"/>
        <v>0</v>
      </c>
      <c r="AA336" s="22">
        <f t="shared" si="301"/>
        <v>11280.07655032832</v>
      </c>
      <c r="AB336" s="22">
        <f t="shared" si="302"/>
        <v>8337.4478850252799</v>
      </c>
      <c r="AC336" s="22">
        <f t="shared" si="303"/>
        <v>0</v>
      </c>
      <c r="AD336" s="22">
        <f t="shared" si="304"/>
        <v>0</v>
      </c>
      <c r="AE336" s="22">
        <f t="shared" si="305"/>
        <v>0</v>
      </c>
      <c r="AF336" s="22">
        <f t="shared" si="306"/>
        <v>19617.5244353536</v>
      </c>
      <c r="AH336" s="79">
        <f t="shared" si="307"/>
        <v>0</v>
      </c>
      <c r="AI336" s="78">
        <f t="shared" si="308"/>
        <v>0</v>
      </c>
    </row>
    <row r="337" spans="1:35" ht="22" hidden="1" customHeight="1" outlineLevel="1" x14ac:dyDescent="0.25">
      <c r="B337" s="186" t="s">
        <v>1240</v>
      </c>
      <c r="C337" s="190" t="s">
        <v>1241</v>
      </c>
      <c r="D337" s="188" t="s">
        <v>301</v>
      </c>
      <c r="E337" s="189" t="s">
        <v>302</v>
      </c>
      <c r="F337" s="13" t="s">
        <v>303</v>
      </c>
      <c r="G337" s="14">
        <v>4</v>
      </c>
      <c r="H337" s="15">
        <v>162.58581024</v>
      </c>
      <c r="I337" s="16">
        <f t="shared" si="295"/>
        <v>650.34324096</v>
      </c>
      <c r="K337" s="17"/>
      <c r="L337" s="17">
        <f t="shared" si="280"/>
        <v>4</v>
      </c>
      <c r="M337" s="17"/>
      <c r="N337" s="17">
        <f>SUMIF('MC_SS 97'!$A:$A,'CRONO SERV'!$D337,'MC_SS 97'!L:L)</f>
        <v>0</v>
      </c>
      <c r="O337" s="17">
        <f>SUMIF('MC_SS 97'!$A:$A,'CRONO SERV'!$D337,'MC_SS 97'!M:M)</f>
        <v>0</v>
      </c>
      <c r="P337" s="17">
        <f>SUMIF('MC_SS 97'!$A:$A,'CRONO SERV'!$D337,'MC_SS 97'!N:N)</f>
        <v>0</v>
      </c>
      <c r="Q337" s="17">
        <f>SUMIF('MC_SS 97'!$A:$A,'CRONO SERV'!$D337,'MC_SS 97'!O:O)</f>
        <v>4</v>
      </c>
      <c r="R337" s="17"/>
      <c r="S337" s="17"/>
      <c r="T337" s="17"/>
      <c r="V337" s="22">
        <f t="shared" si="296"/>
        <v>0</v>
      </c>
      <c r="W337" s="22">
        <f t="shared" si="297"/>
        <v>650.34324096</v>
      </c>
      <c r="X337" s="22">
        <f t="shared" si="298"/>
        <v>0</v>
      </c>
      <c r="Y337" s="22">
        <f t="shared" si="299"/>
        <v>0</v>
      </c>
      <c r="Z337" s="22">
        <f t="shared" si="300"/>
        <v>0</v>
      </c>
      <c r="AA337" s="22">
        <f t="shared" si="301"/>
        <v>0</v>
      </c>
      <c r="AB337" s="22">
        <f t="shared" si="302"/>
        <v>650.34324096</v>
      </c>
      <c r="AC337" s="22">
        <f t="shared" si="303"/>
        <v>0</v>
      </c>
      <c r="AD337" s="22">
        <f t="shared" si="304"/>
        <v>0</v>
      </c>
      <c r="AE337" s="22">
        <f t="shared" si="305"/>
        <v>0</v>
      </c>
      <c r="AF337" s="22">
        <f t="shared" si="306"/>
        <v>650.34324096</v>
      </c>
      <c r="AH337" s="79">
        <f t="shared" si="307"/>
        <v>0</v>
      </c>
      <c r="AI337" s="78">
        <f t="shared" si="308"/>
        <v>0</v>
      </c>
    </row>
    <row r="338" spans="1:35" ht="22" hidden="1" customHeight="1" outlineLevel="1" x14ac:dyDescent="0.25">
      <c r="B338" s="186" t="s">
        <v>1240</v>
      </c>
      <c r="C338" s="190" t="s">
        <v>1241</v>
      </c>
      <c r="D338" s="188" t="s">
        <v>318</v>
      </c>
      <c r="E338" s="189" t="s">
        <v>319</v>
      </c>
      <c r="F338" s="13" t="s">
        <v>230</v>
      </c>
      <c r="G338" s="14">
        <v>20</v>
      </c>
      <c r="H338" s="15">
        <v>226.81494746623997</v>
      </c>
      <c r="I338" s="16">
        <f t="shared" si="295"/>
        <v>4536.2989493247997</v>
      </c>
      <c r="K338" s="17"/>
      <c r="L338" s="17">
        <f t="shared" si="280"/>
        <v>20</v>
      </c>
      <c r="M338" s="17"/>
      <c r="N338" s="17">
        <f>SUMIF('MC_SS 97'!$A:$A,'CRONO SERV'!$D338,'MC_SS 97'!L:L)</f>
        <v>0</v>
      </c>
      <c r="O338" s="17">
        <f>SUMIF('MC_SS 97'!$A:$A,'CRONO SERV'!$D338,'MC_SS 97'!M:M)</f>
        <v>0</v>
      </c>
      <c r="P338" s="17">
        <f>SUMIF('MC_SS 97'!$A:$A,'CRONO SERV'!$D338,'MC_SS 97'!N:N)</f>
        <v>0</v>
      </c>
      <c r="Q338" s="17">
        <f>SUMIF('MC_SS 97'!$A:$A,'CRONO SERV'!$D338,'MC_SS 97'!O:O)</f>
        <v>20</v>
      </c>
      <c r="R338" s="17"/>
      <c r="S338" s="17"/>
      <c r="T338" s="17"/>
      <c r="V338" s="22">
        <f t="shared" si="296"/>
        <v>0</v>
      </c>
      <c r="W338" s="22">
        <f t="shared" si="297"/>
        <v>4536.2989493247997</v>
      </c>
      <c r="X338" s="22">
        <f t="shared" si="298"/>
        <v>0</v>
      </c>
      <c r="Y338" s="22">
        <f t="shared" si="299"/>
        <v>0</v>
      </c>
      <c r="Z338" s="22">
        <f t="shared" si="300"/>
        <v>0</v>
      </c>
      <c r="AA338" s="22">
        <f t="shared" si="301"/>
        <v>0</v>
      </c>
      <c r="AB338" s="22">
        <f t="shared" si="302"/>
        <v>4536.2989493247997</v>
      </c>
      <c r="AC338" s="22">
        <f t="shared" si="303"/>
        <v>0</v>
      </c>
      <c r="AD338" s="22">
        <f t="shared" si="304"/>
        <v>0</v>
      </c>
      <c r="AE338" s="22">
        <f t="shared" si="305"/>
        <v>0</v>
      </c>
      <c r="AF338" s="22">
        <f t="shared" si="306"/>
        <v>4536.2989493247997</v>
      </c>
      <c r="AH338" s="79">
        <f t="shared" si="307"/>
        <v>0</v>
      </c>
      <c r="AI338" s="78">
        <f t="shared" si="308"/>
        <v>0</v>
      </c>
    </row>
    <row r="339" spans="1:35" ht="22" hidden="1" customHeight="1" outlineLevel="1" x14ac:dyDescent="0.25">
      <c r="B339" s="186" t="s">
        <v>1240</v>
      </c>
      <c r="C339" s="190" t="s">
        <v>1241</v>
      </c>
      <c r="D339" s="188" t="s">
        <v>344</v>
      </c>
      <c r="E339" s="189" t="s">
        <v>345</v>
      </c>
      <c r="F339" s="13" t="s">
        <v>35</v>
      </c>
      <c r="G339" s="14">
        <v>90</v>
      </c>
      <c r="H339" s="15">
        <v>186.45000000000002</v>
      </c>
      <c r="I339" s="16">
        <f t="shared" si="295"/>
        <v>16780.5</v>
      </c>
      <c r="K339" s="17"/>
      <c r="L339" s="17">
        <f t="shared" si="280"/>
        <v>90</v>
      </c>
      <c r="M339" s="17"/>
      <c r="N339" s="17">
        <f>SUMIF('MC_SS 97'!$A:$A,'CRONO SERV'!$D339,'MC_SS 97'!L:L)</f>
        <v>90</v>
      </c>
      <c r="O339" s="17">
        <f>SUMIF('MC_SS 97'!$A:$A,'CRONO SERV'!$D339,'MC_SS 97'!M:M)</f>
        <v>0</v>
      </c>
      <c r="P339" s="17">
        <f>SUMIF('MC_SS 97'!$A:$A,'CRONO SERV'!$D339,'MC_SS 97'!N:N)</f>
        <v>0</v>
      </c>
      <c r="Q339" s="17">
        <f>SUMIF('MC_SS 97'!$A:$A,'CRONO SERV'!$D339,'MC_SS 97'!O:O)</f>
        <v>0</v>
      </c>
      <c r="R339" s="17"/>
      <c r="S339" s="17"/>
      <c r="T339" s="17"/>
      <c r="V339" s="22">
        <f t="shared" si="296"/>
        <v>0</v>
      </c>
      <c r="W339" s="22">
        <f t="shared" si="297"/>
        <v>16780.5</v>
      </c>
      <c r="X339" s="22">
        <f t="shared" si="298"/>
        <v>0</v>
      </c>
      <c r="Y339" s="22">
        <f t="shared" si="299"/>
        <v>16780.5</v>
      </c>
      <c r="Z339" s="22">
        <f t="shared" si="300"/>
        <v>0</v>
      </c>
      <c r="AA339" s="22">
        <f t="shared" si="301"/>
        <v>0</v>
      </c>
      <c r="AB339" s="22">
        <f t="shared" si="302"/>
        <v>0</v>
      </c>
      <c r="AC339" s="22">
        <f t="shared" si="303"/>
        <v>0</v>
      </c>
      <c r="AD339" s="22">
        <f t="shared" si="304"/>
        <v>0</v>
      </c>
      <c r="AE339" s="22">
        <f t="shared" si="305"/>
        <v>0</v>
      </c>
      <c r="AF339" s="22">
        <f t="shared" si="306"/>
        <v>16780.5</v>
      </c>
      <c r="AH339" s="79">
        <f t="shared" si="307"/>
        <v>0</v>
      </c>
      <c r="AI339" s="78">
        <f t="shared" si="308"/>
        <v>0</v>
      </c>
    </row>
    <row r="340" spans="1:35" ht="23.5" customHeight="1" collapsed="1" x14ac:dyDescent="0.25">
      <c r="A340" s="11"/>
      <c r="B340" s="183" t="s">
        <v>1257</v>
      </c>
      <c r="C340" s="184" t="s">
        <v>1241</v>
      </c>
      <c r="D340" s="185"/>
      <c r="E340" s="80"/>
      <c r="F340" s="60"/>
      <c r="G340" s="60"/>
      <c r="H340" s="59"/>
      <c r="I340" s="81">
        <f>SUM(I341:I362)</f>
        <v>1281329.4994777725</v>
      </c>
      <c r="J340" s="12"/>
      <c r="K340" s="83"/>
      <c r="L340" s="84"/>
      <c r="M340" s="84"/>
      <c r="N340" s="84"/>
      <c r="O340" s="84"/>
      <c r="P340" s="84"/>
      <c r="Q340" s="84"/>
      <c r="R340" s="84"/>
      <c r="S340" s="84"/>
      <c r="T340" s="85"/>
      <c r="U340" s="12"/>
      <c r="V340" s="86">
        <f t="shared" ref="V340:AE340" si="309">SUM(V341:V362)</f>
        <v>566239.08489511535</v>
      </c>
      <c r="W340" s="86">
        <f t="shared" si="309"/>
        <v>715090.41458265681</v>
      </c>
      <c r="X340" s="86">
        <f t="shared" si="309"/>
        <v>0</v>
      </c>
      <c r="Y340" s="86">
        <f t="shared" si="309"/>
        <v>16780.5</v>
      </c>
      <c r="Z340" s="86">
        <f t="shared" si="309"/>
        <v>53447.383601953821</v>
      </c>
      <c r="AA340" s="86">
        <f t="shared" si="309"/>
        <v>328544.1018877395</v>
      </c>
      <c r="AB340" s="86">
        <f t="shared" si="309"/>
        <v>341309.25459030003</v>
      </c>
      <c r="AC340" s="86">
        <f t="shared" si="309"/>
        <v>0</v>
      </c>
      <c r="AD340" s="86">
        <f t="shared" si="309"/>
        <v>0</v>
      </c>
      <c r="AE340" s="86">
        <f t="shared" si="309"/>
        <v>0</v>
      </c>
      <c r="AF340" s="86">
        <f>SUM(AF341:AF362)</f>
        <v>740081.24007999327</v>
      </c>
      <c r="AG340" s="12"/>
      <c r="AH340" s="83"/>
      <c r="AI340" s="85"/>
    </row>
    <row r="341" spans="1:35" ht="22" hidden="1" customHeight="1" outlineLevel="1" x14ac:dyDescent="0.25">
      <c r="B341" s="186" t="s">
        <v>1257</v>
      </c>
      <c r="C341" s="190" t="s">
        <v>1241</v>
      </c>
      <c r="D341" s="188" t="s">
        <v>33</v>
      </c>
      <c r="E341" s="189" t="s">
        <v>34</v>
      </c>
      <c r="F341" s="13" t="s">
        <v>35</v>
      </c>
      <c r="G341" s="14">
        <v>35.200000000000003</v>
      </c>
      <c r="H341" s="15">
        <v>231.15274954010695</v>
      </c>
      <c r="I341" s="16">
        <f t="shared" ref="I341:I362" si="310">H341*G341</f>
        <v>8136.5767838117654</v>
      </c>
      <c r="K341" s="17">
        <v>26.4</v>
      </c>
      <c r="L341" s="17">
        <f t="shared" ref="L341:L362" si="311">G341-K341</f>
        <v>8.8000000000000043</v>
      </c>
      <c r="M341" s="17"/>
      <c r="N341" s="17">
        <f>SUMIF('MC_SS 98'!$A:$A,'CRONO SERV'!$D341,'MC_SS 98'!L:L)</f>
        <v>0</v>
      </c>
      <c r="O341" s="17">
        <f>SUMIF('MC_SS 98'!$A:$A,'CRONO SERV'!$D341,'MC_SS 98'!M:M)</f>
        <v>8.8000000000000043</v>
      </c>
      <c r="P341" s="17">
        <f>SUMIF('MC_SS 98'!$A:$A,'CRONO SERV'!$D341,'MC_SS 98'!N:N)</f>
        <v>0</v>
      </c>
      <c r="Q341" s="17">
        <f>SUMIF('MC_SS 98'!$A:$A,'CRONO SERV'!$D341,'MC_SS 98'!O:O)</f>
        <v>0</v>
      </c>
      <c r="R341" s="17"/>
      <c r="S341" s="17"/>
      <c r="T341" s="17"/>
      <c r="V341" s="22">
        <f t="shared" ref="V341:V362" si="312">$H341*K341</f>
        <v>6102.4325878588234</v>
      </c>
      <c r="W341" s="22">
        <f t="shared" ref="W341:W362" si="313">$H341*L341</f>
        <v>2034.1441959529423</v>
      </c>
      <c r="X341" s="22">
        <f t="shared" ref="X341:X362" si="314">$H341*M341</f>
        <v>0</v>
      </c>
      <c r="Y341" s="22">
        <f t="shared" ref="Y341:Y362" si="315">$H341*N341</f>
        <v>0</v>
      </c>
      <c r="Z341" s="22">
        <f t="shared" ref="Z341:Z362" si="316">$H341*O341</f>
        <v>2034.1441959529423</v>
      </c>
      <c r="AA341" s="22">
        <f t="shared" ref="AA341:AA362" si="317">$H341*P341</f>
        <v>0</v>
      </c>
      <c r="AB341" s="22">
        <f t="shared" ref="AB341:AB362" si="318">$H341*Q341</f>
        <v>0</v>
      </c>
      <c r="AC341" s="22">
        <f t="shared" ref="AC341:AC362" si="319">$H341*R341</f>
        <v>0</v>
      </c>
      <c r="AD341" s="22">
        <f t="shared" ref="AD341:AD362" si="320">$H341*S341</f>
        <v>0</v>
      </c>
      <c r="AE341" s="22">
        <f t="shared" ref="AE341:AE362" si="321">$H341*T341</f>
        <v>0</v>
      </c>
      <c r="AF341" s="22">
        <f t="shared" ref="AF341:AF362" si="322">SUM(X341:AE341)</f>
        <v>2034.1441959529423</v>
      </c>
      <c r="AH341" s="79">
        <f t="shared" ref="AH341:AH362" si="323">L341-SUM(M341:T341)</f>
        <v>0</v>
      </c>
      <c r="AI341" s="78">
        <f t="shared" ref="AI341:AI362" si="324">W341-SUM(X341:AE341)</f>
        <v>0</v>
      </c>
    </row>
    <row r="342" spans="1:35" ht="22" hidden="1" customHeight="1" outlineLevel="1" x14ac:dyDescent="0.25">
      <c r="B342" s="186" t="s">
        <v>1257</v>
      </c>
      <c r="C342" s="190" t="s">
        <v>1241</v>
      </c>
      <c r="D342" s="188" t="s">
        <v>44</v>
      </c>
      <c r="E342" s="189" t="s">
        <v>45</v>
      </c>
      <c r="F342" s="13" t="s">
        <v>46</v>
      </c>
      <c r="G342" s="14">
        <v>65.884000000000015</v>
      </c>
      <c r="H342" s="15">
        <v>44.117647058823529</v>
      </c>
      <c r="I342" s="16">
        <f t="shared" si="310"/>
        <v>2906.6470588235302</v>
      </c>
      <c r="K342" s="17"/>
      <c r="L342" s="17">
        <f t="shared" si="311"/>
        <v>65.884000000000015</v>
      </c>
      <c r="M342" s="17"/>
      <c r="N342" s="17">
        <f>SUMIF('MC_SS 98'!$A:$A,'CRONO SERV'!$D342,'MC_SS 98'!L:L)</f>
        <v>0</v>
      </c>
      <c r="O342" s="17">
        <f>SUMIF('MC_SS 98'!$A:$A,'CRONO SERV'!$D342,'MC_SS 98'!M:M)</f>
        <v>65.884000000000015</v>
      </c>
      <c r="P342" s="17">
        <f>SUMIF('MC_SS 98'!$A:$A,'CRONO SERV'!$D342,'MC_SS 98'!N:N)</f>
        <v>0</v>
      </c>
      <c r="Q342" s="17">
        <f>SUMIF('MC_SS 98'!$A:$A,'CRONO SERV'!$D342,'MC_SS 98'!O:O)</f>
        <v>0</v>
      </c>
      <c r="R342" s="17"/>
      <c r="S342" s="17"/>
      <c r="T342" s="17"/>
      <c r="V342" s="22">
        <f t="shared" si="312"/>
        <v>0</v>
      </c>
      <c r="W342" s="22">
        <f t="shared" si="313"/>
        <v>2906.6470588235302</v>
      </c>
      <c r="X342" s="22">
        <f t="shared" si="314"/>
        <v>0</v>
      </c>
      <c r="Y342" s="22">
        <f t="shared" si="315"/>
        <v>0</v>
      </c>
      <c r="Z342" s="22">
        <f t="shared" si="316"/>
        <v>2906.6470588235302</v>
      </c>
      <c r="AA342" s="22">
        <f t="shared" si="317"/>
        <v>0</v>
      </c>
      <c r="AB342" s="22">
        <f t="shared" si="318"/>
        <v>0</v>
      </c>
      <c r="AC342" s="22">
        <f t="shared" si="319"/>
        <v>0</v>
      </c>
      <c r="AD342" s="22">
        <f t="shared" si="320"/>
        <v>0</v>
      </c>
      <c r="AE342" s="22">
        <f t="shared" si="321"/>
        <v>0</v>
      </c>
      <c r="AF342" s="22">
        <f t="shared" si="322"/>
        <v>2906.6470588235302</v>
      </c>
      <c r="AH342" s="79">
        <f t="shared" si="323"/>
        <v>0</v>
      </c>
      <c r="AI342" s="78">
        <f t="shared" si="324"/>
        <v>0</v>
      </c>
    </row>
    <row r="343" spans="1:35" ht="22" hidden="1" customHeight="1" outlineLevel="1" x14ac:dyDescent="0.25">
      <c r="B343" s="186" t="s">
        <v>1257</v>
      </c>
      <c r="C343" s="190" t="s">
        <v>1241</v>
      </c>
      <c r="D343" s="188" t="s">
        <v>53</v>
      </c>
      <c r="E343" s="189" t="s">
        <v>54</v>
      </c>
      <c r="F343" s="13" t="s">
        <v>46</v>
      </c>
      <c r="G343" s="14">
        <v>37.648000000000003</v>
      </c>
      <c r="H343" s="15">
        <v>158.11213362023528</v>
      </c>
      <c r="I343" s="16">
        <f t="shared" si="310"/>
        <v>5952.6056065346183</v>
      </c>
      <c r="K343" s="17"/>
      <c r="L343" s="17">
        <f t="shared" si="311"/>
        <v>37.648000000000003</v>
      </c>
      <c r="M343" s="17"/>
      <c r="N343" s="17">
        <f>SUMIF('MC_SS 98'!$A:$A,'CRONO SERV'!$D343,'MC_SS 98'!L:L)</f>
        <v>0</v>
      </c>
      <c r="O343" s="17">
        <f>SUMIF('MC_SS 98'!$A:$A,'CRONO SERV'!$D343,'MC_SS 98'!M:M)</f>
        <v>0</v>
      </c>
      <c r="P343" s="17">
        <f>SUMIF('MC_SS 98'!$A:$A,'CRONO SERV'!$D343,'MC_SS 98'!N:N)</f>
        <v>0</v>
      </c>
      <c r="Q343" s="17">
        <f>SUMIF('MC_SS 98'!$A:$A,'CRONO SERV'!$D343,'MC_SS 98'!O:O)</f>
        <v>37.648000000000003</v>
      </c>
      <c r="R343" s="17"/>
      <c r="S343" s="17"/>
      <c r="T343" s="17"/>
      <c r="V343" s="22">
        <f t="shared" si="312"/>
        <v>0</v>
      </c>
      <c r="W343" s="22">
        <f t="shared" si="313"/>
        <v>5952.6056065346183</v>
      </c>
      <c r="X343" s="22">
        <f t="shared" si="314"/>
        <v>0</v>
      </c>
      <c r="Y343" s="22">
        <f t="shared" si="315"/>
        <v>0</v>
      </c>
      <c r="Z343" s="22">
        <f t="shared" si="316"/>
        <v>0</v>
      </c>
      <c r="AA343" s="22">
        <f t="shared" si="317"/>
        <v>0</v>
      </c>
      <c r="AB343" s="22">
        <f t="shared" si="318"/>
        <v>5952.6056065346183</v>
      </c>
      <c r="AC343" s="22">
        <f t="shared" si="319"/>
        <v>0</v>
      </c>
      <c r="AD343" s="22">
        <f t="shared" si="320"/>
        <v>0</v>
      </c>
      <c r="AE343" s="22">
        <f t="shared" si="321"/>
        <v>0</v>
      </c>
      <c r="AF343" s="22">
        <f t="shared" si="322"/>
        <v>5952.6056065346183</v>
      </c>
      <c r="AH343" s="79">
        <f t="shared" si="323"/>
        <v>0</v>
      </c>
      <c r="AI343" s="78">
        <f t="shared" si="324"/>
        <v>0</v>
      </c>
    </row>
    <row r="344" spans="1:35" ht="22" hidden="1" customHeight="1" outlineLevel="1" x14ac:dyDescent="0.25">
      <c r="B344" s="186" t="s">
        <v>1257</v>
      </c>
      <c r="C344" s="190" t="s">
        <v>1241</v>
      </c>
      <c r="D344" s="188" t="s">
        <v>65</v>
      </c>
      <c r="E344" s="189" t="s">
        <v>66</v>
      </c>
      <c r="F344" s="13" t="s">
        <v>46</v>
      </c>
      <c r="G344" s="14">
        <v>282.36</v>
      </c>
      <c r="H344" s="15">
        <v>217.63087904352943</v>
      </c>
      <c r="I344" s="16">
        <f t="shared" si="310"/>
        <v>61450.255006730971</v>
      </c>
      <c r="K344" s="17"/>
      <c r="L344" s="17">
        <f t="shared" si="311"/>
        <v>282.36</v>
      </c>
      <c r="M344" s="17"/>
      <c r="N344" s="17">
        <f>SUMIF('MC_SS 98'!$A:$A,'CRONO SERV'!$D344,'MC_SS 98'!L:L)</f>
        <v>0</v>
      </c>
      <c r="O344" s="17">
        <f>SUMIF('MC_SS 98'!$A:$A,'CRONO SERV'!$D344,'MC_SS 98'!M:M)</f>
        <v>58</v>
      </c>
      <c r="P344" s="17">
        <f>SUMIF('MC_SS 98'!$A:$A,'CRONO SERV'!$D344,'MC_SS 98'!N:N)</f>
        <v>224.36</v>
      </c>
      <c r="Q344" s="17">
        <f>SUMIF('MC_SS 98'!$A:$A,'CRONO SERV'!$D344,'MC_SS 98'!O:O)</f>
        <v>0</v>
      </c>
      <c r="R344" s="17"/>
      <c r="S344" s="17"/>
      <c r="T344" s="17"/>
      <c r="V344" s="22">
        <f t="shared" si="312"/>
        <v>0</v>
      </c>
      <c r="W344" s="22">
        <f t="shared" si="313"/>
        <v>61450.255006730971</v>
      </c>
      <c r="X344" s="22">
        <f t="shared" si="314"/>
        <v>0</v>
      </c>
      <c r="Y344" s="22">
        <f t="shared" si="315"/>
        <v>0</v>
      </c>
      <c r="Z344" s="22">
        <f t="shared" si="316"/>
        <v>12622.590984524708</v>
      </c>
      <c r="AA344" s="22">
        <f t="shared" si="317"/>
        <v>48827.664022206263</v>
      </c>
      <c r="AB344" s="22">
        <f t="shared" si="318"/>
        <v>0</v>
      </c>
      <c r="AC344" s="22">
        <f t="shared" si="319"/>
        <v>0</v>
      </c>
      <c r="AD344" s="22">
        <f t="shared" si="320"/>
        <v>0</v>
      </c>
      <c r="AE344" s="22">
        <f t="shared" si="321"/>
        <v>0</v>
      </c>
      <c r="AF344" s="22">
        <f t="shared" si="322"/>
        <v>61450.255006730971</v>
      </c>
      <c r="AH344" s="79">
        <f t="shared" si="323"/>
        <v>0</v>
      </c>
      <c r="AI344" s="78">
        <f t="shared" si="324"/>
        <v>0</v>
      </c>
    </row>
    <row r="345" spans="1:35" ht="22" hidden="1" customHeight="1" outlineLevel="1" x14ac:dyDescent="0.25">
      <c r="B345" s="186" t="s">
        <v>1257</v>
      </c>
      <c r="C345" s="190" t="s">
        <v>1241</v>
      </c>
      <c r="D345" s="188" t="s">
        <v>68</v>
      </c>
      <c r="E345" s="189" t="s">
        <v>69</v>
      </c>
      <c r="F345" s="13" t="s">
        <v>46</v>
      </c>
      <c r="G345" s="14">
        <v>2.46</v>
      </c>
      <c r="H345" s="15">
        <v>15728.689694117647</v>
      </c>
      <c r="I345" s="16">
        <f t="shared" si="310"/>
        <v>38692.576647529415</v>
      </c>
      <c r="K345" s="17"/>
      <c r="L345" s="17">
        <f t="shared" si="311"/>
        <v>2.46</v>
      </c>
      <c r="M345" s="17"/>
      <c r="N345" s="17">
        <f>SUMIF('MC_SS 98'!$A:$A,'CRONO SERV'!$D345,'MC_SS 98'!L:L)</f>
        <v>0</v>
      </c>
      <c r="O345" s="17">
        <f>SUMIF('MC_SS 98'!$A:$A,'CRONO SERV'!$D345,'MC_SS 98'!M:M)</f>
        <v>1.41</v>
      </c>
      <c r="P345" s="17">
        <f>SUMIF('MC_SS 98'!$A:$A,'CRONO SERV'!$D345,'MC_SS 98'!N:N)</f>
        <v>1.0499999999999998</v>
      </c>
      <c r="Q345" s="17">
        <f>SUMIF('MC_SS 98'!$A:$A,'CRONO SERV'!$D345,'MC_SS 98'!O:O)</f>
        <v>0</v>
      </c>
      <c r="R345" s="17"/>
      <c r="S345" s="17"/>
      <c r="T345" s="17"/>
      <c r="V345" s="22">
        <f t="shared" si="312"/>
        <v>0</v>
      </c>
      <c r="W345" s="22">
        <f t="shared" si="313"/>
        <v>38692.576647529415</v>
      </c>
      <c r="X345" s="22">
        <f t="shared" si="314"/>
        <v>0</v>
      </c>
      <c r="Y345" s="22">
        <f t="shared" si="315"/>
        <v>0</v>
      </c>
      <c r="Z345" s="22">
        <f t="shared" si="316"/>
        <v>22177.45246870588</v>
      </c>
      <c r="AA345" s="22">
        <f t="shared" si="317"/>
        <v>16515.124178823527</v>
      </c>
      <c r="AB345" s="22">
        <f t="shared" si="318"/>
        <v>0</v>
      </c>
      <c r="AC345" s="22">
        <f t="shared" si="319"/>
        <v>0</v>
      </c>
      <c r="AD345" s="22">
        <f t="shared" si="320"/>
        <v>0</v>
      </c>
      <c r="AE345" s="22">
        <f t="shared" si="321"/>
        <v>0</v>
      </c>
      <c r="AF345" s="22">
        <f t="shared" si="322"/>
        <v>38692.576647529408</v>
      </c>
      <c r="AH345" s="79">
        <f t="shared" si="323"/>
        <v>0</v>
      </c>
      <c r="AI345" s="78">
        <f t="shared" si="324"/>
        <v>0</v>
      </c>
    </row>
    <row r="346" spans="1:35" ht="22" hidden="1" customHeight="1" outlineLevel="1" x14ac:dyDescent="0.25">
      <c r="B346" s="186" t="s">
        <v>1257</v>
      </c>
      <c r="C346" s="190" t="s">
        <v>1241</v>
      </c>
      <c r="D346" s="188" t="s">
        <v>70</v>
      </c>
      <c r="E346" s="189" t="s">
        <v>71</v>
      </c>
      <c r="F346" s="13" t="s">
        <v>67</v>
      </c>
      <c r="G346" s="14">
        <v>1991.1999999999998</v>
      </c>
      <c r="H346" s="15">
        <v>25.691750504117643</v>
      </c>
      <c r="I346" s="16">
        <f t="shared" si="310"/>
        <v>51157.413603799047</v>
      </c>
      <c r="K346" s="17"/>
      <c r="L346" s="17">
        <f t="shared" si="311"/>
        <v>1991.1999999999998</v>
      </c>
      <c r="M346" s="17"/>
      <c r="N346" s="17">
        <f>SUMIF('MC_SS 98'!$A:$A,'CRONO SERV'!$D346,'MC_SS 98'!L:L)</f>
        <v>0</v>
      </c>
      <c r="O346" s="17">
        <f>SUMIF('MC_SS 98'!$A:$A,'CRONO SERV'!$D346,'MC_SS 98'!M:M)</f>
        <v>533.5</v>
      </c>
      <c r="P346" s="17">
        <f>SUMIF('MC_SS 98'!$A:$A,'CRONO SERV'!$D346,'MC_SS 98'!N:N)</f>
        <v>1457.7</v>
      </c>
      <c r="Q346" s="17">
        <f>SUMIF('MC_SS 98'!$A:$A,'CRONO SERV'!$D346,'MC_SS 98'!O:O)</f>
        <v>0</v>
      </c>
      <c r="R346" s="17"/>
      <c r="S346" s="17"/>
      <c r="T346" s="17"/>
      <c r="V346" s="22">
        <f t="shared" si="312"/>
        <v>0</v>
      </c>
      <c r="W346" s="22">
        <f t="shared" si="313"/>
        <v>51157.413603799047</v>
      </c>
      <c r="X346" s="22">
        <f t="shared" si="314"/>
        <v>0</v>
      </c>
      <c r="Y346" s="22">
        <f t="shared" si="315"/>
        <v>0</v>
      </c>
      <c r="Z346" s="22">
        <f t="shared" si="316"/>
        <v>13706.548893946763</v>
      </c>
      <c r="AA346" s="22">
        <f t="shared" si="317"/>
        <v>37450.864709852285</v>
      </c>
      <c r="AB346" s="22">
        <f t="shared" si="318"/>
        <v>0</v>
      </c>
      <c r="AC346" s="22">
        <f t="shared" si="319"/>
        <v>0</v>
      </c>
      <c r="AD346" s="22">
        <f t="shared" si="320"/>
        <v>0</v>
      </c>
      <c r="AE346" s="22">
        <f t="shared" si="321"/>
        <v>0</v>
      </c>
      <c r="AF346" s="22">
        <f t="shared" si="322"/>
        <v>51157.413603799047</v>
      </c>
      <c r="AH346" s="79">
        <f t="shared" si="323"/>
        <v>0</v>
      </c>
      <c r="AI346" s="78">
        <f t="shared" si="324"/>
        <v>0</v>
      </c>
    </row>
    <row r="347" spans="1:35" ht="22" hidden="1" customHeight="1" outlineLevel="1" x14ac:dyDescent="0.25">
      <c r="B347" s="186" t="s">
        <v>1257</v>
      </c>
      <c r="C347" s="190" t="s">
        <v>1241</v>
      </c>
      <c r="D347" s="188" t="s">
        <v>72</v>
      </c>
      <c r="E347" s="189" t="s">
        <v>73</v>
      </c>
      <c r="F347" s="13" t="s">
        <v>46</v>
      </c>
      <c r="G347" s="14">
        <v>6</v>
      </c>
      <c r="H347" s="15">
        <v>1248.9986891068236</v>
      </c>
      <c r="I347" s="16">
        <f t="shared" si="310"/>
        <v>7493.992134640941</v>
      </c>
      <c r="K347" s="17"/>
      <c r="L347" s="17">
        <f t="shared" si="311"/>
        <v>6</v>
      </c>
      <c r="M347" s="17"/>
      <c r="N347" s="17">
        <f>SUMIF('MC_SS 98'!$A:$A,'CRONO SERV'!$D347,'MC_SS 98'!L:L)</f>
        <v>0</v>
      </c>
      <c r="O347" s="17">
        <f>SUMIF('MC_SS 98'!$A:$A,'CRONO SERV'!$D347,'MC_SS 98'!M:M)</f>
        <v>0</v>
      </c>
      <c r="P347" s="17">
        <f>SUMIF('MC_SS 98'!$A:$A,'CRONO SERV'!$D347,'MC_SS 98'!N:N)</f>
        <v>6</v>
      </c>
      <c r="Q347" s="17">
        <f>SUMIF('MC_SS 98'!$A:$A,'CRONO SERV'!$D347,'MC_SS 98'!O:O)</f>
        <v>0</v>
      </c>
      <c r="R347" s="17"/>
      <c r="S347" s="17"/>
      <c r="T347" s="17"/>
      <c r="V347" s="22">
        <f t="shared" si="312"/>
        <v>0</v>
      </c>
      <c r="W347" s="22">
        <f t="shared" si="313"/>
        <v>7493.992134640941</v>
      </c>
      <c r="X347" s="22">
        <f t="shared" si="314"/>
        <v>0</v>
      </c>
      <c r="Y347" s="22">
        <f t="shared" si="315"/>
        <v>0</v>
      </c>
      <c r="Z347" s="22">
        <f t="shared" si="316"/>
        <v>0</v>
      </c>
      <c r="AA347" s="22">
        <f t="shared" si="317"/>
        <v>7493.992134640941</v>
      </c>
      <c r="AB347" s="22">
        <f t="shared" si="318"/>
        <v>0</v>
      </c>
      <c r="AC347" s="22">
        <f t="shared" si="319"/>
        <v>0</v>
      </c>
      <c r="AD347" s="22">
        <f t="shared" si="320"/>
        <v>0</v>
      </c>
      <c r="AE347" s="22">
        <f t="shared" si="321"/>
        <v>0</v>
      </c>
      <c r="AF347" s="22">
        <f t="shared" si="322"/>
        <v>7493.992134640941</v>
      </c>
      <c r="AH347" s="79">
        <f t="shared" si="323"/>
        <v>0</v>
      </c>
      <c r="AI347" s="78">
        <f t="shared" si="324"/>
        <v>0</v>
      </c>
    </row>
    <row r="348" spans="1:35" ht="22" hidden="1" customHeight="1" outlineLevel="1" x14ac:dyDescent="0.25">
      <c r="B348" s="186" t="s">
        <v>1257</v>
      </c>
      <c r="C348" s="190" t="s">
        <v>1241</v>
      </c>
      <c r="D348" s="188" t="s">
        <v>74</v>
      </c>
      <c r="E348" s="189" t="s">
        <v>75</v>
      </c>
      <c r="F348" s="13" t="s">
        <v>46</v>
      </c>
      <c r="G348" s="14">
        <v>156.18</v>
      </c>
      <c r="H348" s="15">
        <v>1703.4074388931767</v>
      </c>
      <c r="I348" s="16">
        <f t="shared" si="310"/>
        <v>266038.17380633636</v>
      </c>
      <c r="K348" s="17"/>
      <c r="L348" s="17">
        <f t="shared" si="311"/>
        <v>156.18</v>
      </c>
      <c r="M348" s="17"/>
      <c r="N348" s="17">
        <f>SUMIF('MC_SS 98'!$A:$A,'CRONO SERV'!$D348,'MC_SS 98'!L:L)</f>
        <v>0</v>
      </c>
      <c r="O348" s="17">
        <f>SUMIF('MC_SS 98'!$A:$A,'CRONO SERV'!$D348,'MC_SS 98'!M:M)</f>
        <v>0</v>
      </c>
      <c r="P348" s="17">
        <f>SUMIF('MC_SS 98'!$A:$A,'CRONO SERV'!$D348,'MC_SS 98'!N:N)</f>
        <v>61</v>
      </c>
      <c r="Q348" s="17">
        <f>SUMIF('MC_SS 98'!$A:$A,'CRONO SERV'!$D348,'MC_SS 98'!O:O)</f>
        <v>95.18</v>
      </c>
      <c r="R348" s="17"/>
      <c r="S348" s="17"/>
      <c r="T348" s="17"/>
      <c r="V348" s="22">
        <f t="shared" si="312"/>
        <v>0</v>
      </c>
      <c r="W348" s="22">
        <f t="shared" si="313"/>
        <v>266038.17380633636</v>
      </c>
      <c r="X348" s="22">
        <f t="shared" si="314"/>
        <v>0</v>
      </c>
      <c r="Y348" s="22">
        <f t="shared" si="315"/>
        <v>0</v>
      </c>
      <c r="Z348" s="22">
        <f t="shared" si="316"/>
        <v>0</v>
      </c>
      <c r="AA348" s="22">
        <f t="shared" si="317"/>
        <v>103907.85377248378</v>
      </c>
      <c r="AB348" s="22">
        <f t="shared" si="318"/>
        <v>162130.32003385256</v>
      </c>
      <c r="AC348" s="22">
        <f t="shared" si="319"/>
        <v>0</v>
      </c>
      <c r="AD348" s="22">
        <f t="shared" si="320"/>
        <v>0</v>
      </c>
      <c r="AE348" s="22">
        <f t="shared" si="321"/>
        <v>0</v>
      </c>
      <c r="AF348" s="22">
        <f t="shared" si="322"/>
        <v>266038.17380633636</v>
      </c>
      <c r="AH348" s="79">
        <f t="shared" si="323"/>
        <v>0</v>
      </c>
      <c r="AI348" s="78">
        <f t="shared" si="324"/>
        <v>0</v>
      </c>
    </row>
    <row r="349" spans="1:35" ht="22" hidden="1" customHeight="1" outlineLevel="1" x14ac:dyDescent="0.25">
      <c r="B349" s="186" t="s">
        <v>1257</v>
      </c>
      <c r="C349" s="190" t="s">
        <v>1241</v>
      </c>
      <c r="D349" s="188" t="s">
        <v>78</v>
      </c>
      <c r="E349" s="189" t="s">
        <v>79</v>
      </c>
      <c r="F349" s="13" t="s">
        <v>46</v>
      </c>
      <c r="G349" s="14">
        <v>4.4099999999999993</v>
      </c>
      <c r="H349" s="15">
        <v>5609.7852853327058</v>
      </c>
      <c r="I349" s="16">
        <f t="shared" si="310"/>
        <v>24739.153108317227</v>
      </c>
      <c r="K349" s="17"/>
      <c r="L349" s="17">
        <f t="shared" si="311"/>
        <v>4.4099999999999993</v>
      </c>
      <c r="M349" s="17"/>
      <c r="N349" s="17">
        <f>SUMIF('MC_SS 98'!$A:$A,'CRONO SERV'!$D349,'MC_SS 98'!L:L)</f>
        <v>0</v>
      </c>
      <c r="O349" s="17">
        <f>SUMIF('MC_SS 98'!$A:$A,'CRONO SERV'!$D349,'MC_SS 98'!M:M)</f>
        <v>0</v>
      </c>
      <c r="P349" s="17">
        <f>SUMIF('MC_SS 98'!$A:$A,'CRONO SERV'!$D349,'MC_SS 98'!N:N)</f>
        <v>0</v>
      </c>
      <c r="Q349" s="17">
        <f>SUMIF('MC_SS 98'!$A:$A,'CRONO SERV'!$D349,'MC_SS 98'!O:O)</f>
        <v>4.4099999999999993</v>
      </c>
      <c r="R349" s="17"/>
      <c r="S349" s="17"/>
      <c r="T349" s="17"/>
      <c r="V349" s="22">
        <f t="shared" si="312"/>
        <v>0</v>
      </c>
      <c r="W349" s="22">
        <f t="shared" si="313"/>
        <v>24739.153108317227</v>
      </c>
      <c r="X349" s="22">
        <f t="shared" si="314"/>
        <v>0</v>
      </c>
      <c r="Y349" s="22">
        <f t="shared" si="315"/>
        <v>0</v>
      </c>
      <c r="Z349" s="22">
        <f t="shared" si="316"/>
        <v>0</v>
      </c>
      <c r="AA349" s="22">
        <f t="shared" si="317"/>
        <v>0</v>
      </c>
      <c r="AB349" s="22">
        <f t="shared" si="318"/>
        <v>24739.153108317227</v>
      </c>
      <c r="AC349" s="22">
        <f t="shared" si="319"/>
        <v>0</v>
      </c>
      <c r="AD349" s="22">
        <f t="shared" si="320"/>
        <v>0</v>
      </c>
      <c r="AE349" s="22">
        <f t="shared" si="321"/>
        <v>0</v>
      </c>
      <c r="AF349" s="22">
        <f t="shared" si="322"/>
        <v>24739.153108317227</v>
      </c>
      <c r="AH349" s="79">
        <f t="shared" si="323"/>
        <v>0</v>
      </c>
      <c r="AI349" s="78">
        <f t="shared" si="324"/>
        <v>0</v>
      </c>
    </row>
    <row r="350" spans="1:35" ht="22" hidden="1" customHeight="1" outlineLevel="1" x14ac:dyDescent="0.25">
      <c r="B350" s="186" t="s">
        <v>1257</v>
      </c>
      <c r="C350" s="190" t="s">
        <v>1241</v>
      </c>
      <c r="D350" s="188" t="s">
        <v>80</v>
      </c>
      <c r="E350" s="189" t="s">
        <v>81</v>
      </c>
      <c r="F350" s="13" t="s">
        <v>67</v>
      </c>
      <c r="G350" s="14">
        <v>156</v>
      </c>
      <c r="H350" s="15">
        <v>168.33412442258825</v>
      </c>
      <c r="I350" s="16">
        <f t="shared" si="310"/>
        <v>26260.123409923766</v>
      </c>
      <c r="K350" s="17"/>
      <c r="L350" s="17">
        <f t="shared" si="311"/>
        <v>156</v>
      </c>
      <c r="M350" s="17"/>
      <c r="N350" s="17">
        <f>SUMIF('MC_SS 98'!$A:$A,'CRONO SERV'!$D350,'MC_SS 98'!L:L)</f>
        <v>0</v>
      </c>
      <c r="O350" s="17">
        <f>SUMIF('MC_SS 98'!$A:$A,'CRONO SERV'!$D350,'MC_SS 98'!M:M)</f>
        <v>0</v>
      </c>
      <c r="P350" s="17">
        <f>SUMIF('MC_SS 98'!$A:$A,'CRONO SERV'!$D350,'MC_SS 98'!N:N)</f>
        <v>0</v>
      </c>
      <c r="Q350" s="17">
        <f>SUMIF('MC_SS 98'!$A:$A,'CRONO SERV'!$D350,'MC_SS 98'!O:O)</f>
        <v>156</v>
      </c>
      <c r="R350" s="17"/>
      <c r="S350" s="17"/>
      <c r="T350" s="17"/>
      <c r="V350" s="22">
        <f t="shared" si="312"/>
        <v>0</v>
      </c>
      <c r="W350" s="22">
        <f t="shared" si="313"/>
        <v>26260.123409923766</v>
      </c>
      <c r="X350" s="22">
        <f t="shared" si="314"/>
        <v>0</v>
      </c>
      <c r="Y350" s="22">
        <f t="shared" si="315"/>
        <v>0</v>
      </c>
      <c r="Z350" s="22">
        <f t="shared" si="316"/>
        <v>0</v>
      </c>
      <c r="AA350" s="22">
        <f t="shared" si="317"/>
        <v>0</v>
      </c>
      <c r="AB350" s="22">
        <f t="shared" si="318"/>
        <v>26260.123409923766</v>
      </c>
      <c r="AC350" s="22">
        <f t="shared" si="319"/>
        <v>0</v>
      </c>
      <c r="AD350" s="22">
        <f t="shared" si="320"/>
        <v>0</v>
      </c>
      <c r="AE350" s="22">
        <f t="shared" si="321"/>
        <v>0</v>
      </c>
      <c r="AF350" s="22">
        <f t="shared" si="322"/>
        <v>26260.123409923766</v>
      </c>
      <c r="AH350" s="79">
        <f t="shared" si="323"/>
        <v>0</v>
      </c>
      <c r="AI350" s="78">
        <f t="shared" si="324"/>
        <v>0</v>
      </c>
    </row>
    <row r="351" spans="1:35" ht="22" hidden="1" customHeight="1" outlineLevel="1" x14ac:dyDescent="0.25">
      <c r="B351" s="186" t="s">
        <v>1257</v>
      </c>
      <c r="C351" s="190" t="s">
        <v>1241</v>
      </c>
      <c r="D351" s="188" t="s">
        <v>86</v>
      </c>
      <c r="E351" s="189" t="s">
        <v>87</v>
      </c>
      <c r="F351" s="13" t="s">
        <v>40</v>
      </c>
      <c r="G351" s="14">
        <v>362</v>
      </c>
      <c r="H351" s="15">
        <v>22.403727834352942</v>
      </c>
      <c r="I351" s="16">
        <f t="shared" si="310"/>
        <v>8110.1494760357655</v>
      </c>
      <c r="K351" s="17"/>
      <c r="L351" s="17">
        <f t="shared" si="311"/>
        <v>362</v>
      </c>
      <c r="M351" s="17"/>
      <c r="N351" s="17">
        <f>SUMIF('MC_SS 98'!$A:$A,'CRONO SERV'!$D351,'MC_SS 98'!L:L)</f>
        <v>0</v>
      </c>
      <c r="O351" s="17">
        <f>SUMIF('MC_SS 98'!$A:$A,'CRONO SERV'!$D351,'MC_SS 98'!M:M)</f>
        <v>0</v>
      </c>
      <c r="P351" s="17">
        <f>SUMIF('MC_SS 98'!$A:$A,'CRONO SERV'!$D351,'MC_SS 98'!N:N)</f>
        <v>211</v>
      </c>
      <c r="Q351" s="17">
        <f>SUMIF('MC_SS 98'!$A:$A,'CRONO SERV'!$D351,'MC_SS 98'!O:O)</f>
        <v>151</v>
      </c>
      <c r="R351" s="17"/>
      <c r="S351" s="17"/>
      <c r="T351" s="17"/>
      <c r="V351" s="22">
        <f t="shared" si="312"/>
        <v>0</v>
      </c>
      <c r="W351" s="22">
        <f t="shared" si="313"/>
        <v>8110.1494760357655</v>
      </c>
      <c r="X351" s="22">
        <f t="shared" si="314"/>
        <v>0</v>
      </c>
      <c r="Y351" s="22">
        <f t="shared" si="315"/>
        <v>0</v>
      </c>
      <c r="Z351" s="22">
        <f t="shared" si="316"/>
        <v>0</v>
      </c>
      <c r="AA351" s="22">
        <f t="shared" si="317"/>
        <v>4727.1865730484706</v>
      </c>
      <c r="AB351" s="22">
        <f t="shared" si="318"/>
        <v>3382.9629029872945</v>
      </c>
      <c r="AC351" s="22">
        <f t="shared" si="319"/>
        <v>0</v>
      </c>
      <c r="AD351" s="22">
        <f t="shared" si="320"/>
        <v>0</v>
      </c>
      <c r="AE351" s="22">
        <f t="shared" si="321"/>
        <v>0</v>
      </c>
      <c r="AF351" s="22">
        <f t="shared" si="322"/>
        <v>8110.1494760357655</v>
      </c>
      <c r="AH351" s="79">
        <f t="shared" si="323"/>
        <v>0</v>
      </c>
      <c r="AI351" s="78">
        <f t="shared" si="324"/>
        <v>0</v>
      </c>
    </row>
    <row r="352" spans="1:35" ht="22" hidden="1" customHeight="1" outlineLevel="1" x14ac:dyDescent="0.25">
      <c r="B352" s="186" t="s">
        <v>1257</v>
      </c>
      <c r="C352" s="190" t="s">
        <v>1241</v>
      </c>
      <c r="D352" s="188" t="s">
        <v>153</v>
      </c>
      <c r="E352" s="189" t="s">
        <v>154</v>
      </c>
      <c r="F352" s="13" t="s">
        <v>143</v>
      </c>
      <c r="G352" s="14">
        <v>1882.4</v>
      </c>
      <c r="H352" s="15">
        <v>56.239720636235297</v>
      </c>
      <c r="I352" s="16">
        <f t="shared" si="310"/>
        <v>105865.65012564934</v>
      </c>
      <c r="K352" s="17"/>
      <c r="L352" s="17">
        <f t="shared" si="311"/>
        <v>1882.4</v>
      </c>
      <c r="M352" s="17"/>
      <c r="N352" s="17">
        <f>SUMIF('MC_SS 98'!$A:$A,'CRONO SERV'!$D352,'MC_SS 98'!L:L)</f>
        <v>0</v>
      </c>
      <c r="O352" s="17">
        <f>SUMIF('MC_SS 98'!$A:$A,'CRONO SERV'!$D352,'MC_SS 98'!M:M)</f>
        <v>0</v>
      </c>
      <c r="P352" s="17">
        <f>SUMIF('MC_SS 98'!$A:$A,'CRONO SERV'!$D352,'MC_SS 98'!N:N)</f>
        <v>1260</v>
      </c>
      <c r="Q352" s="17">
        <f>SUMIF('MC_SS 98'!$A:$A,'CRONO SERV'!$D352,'MC_SS 98'!O:O)</f>
        <v>622.40000000000009</v>
      </c>
      <c r="R352" s="17"/>
      <c r="S352" s="17"/>
      <c r="T352" s="17"/>
      <c r="V352" s="22">
        <f t="shared" si="312"/>
        <v>0</v>
      </c>
      <c r="W352" s="22">
        <f t="shared" si="313"/>
        <v>105865.65012564934</v>
      </c>
      <c r="X352" s="22">
        <f t="shared" si="314"/>
        <v>0</v>
      </c>
      <c r="Y352" s="22">
        <f t="shared" si="315"/>
        <v>0</v>
      </c>
      <c r="Z352" s="22">
        <f t="shared" si="316"/>
        <v>0</v>
      </c>
      <c r="AA352" s="22">
        <f t="shared" si="317"/>
        <v>70862.048001656469</v>
      </c>
      <c r="AB352" s="22">
        <f t="shared" si="318"/>
        <v>35003.602123992852</v>
      </c>
      <c r="AC352" s="22">
        <f t="shared" si="319"/>
        <v>0</v>
      </c>
      <c r="AD352" s="22">
        <f t="shared" si="320"/>
        <v>0</v>
      </c>
      <c r="AE352" s="22">
        <f t="shared" si="321"/>
        <v>0</v>
      </c>
      <c r="AF352" s="22">
        <f t="shared" si="322"/>
        <v>105865.65012564932</v>
      </c>
      <c r="AH352" s="79">
        <f t="shared" si="323"/>
        <v>0</v>
      </c>
      <c r="AI352" s="78">
        <f t="shared" si="324"/>
        <v>0</v>
      </c>
    </row>
    <row r="353" spans="1:35" ht="22" hidden="1" customHeight="1" outlineLevel="1" x14ac:dyDescent="0.25">
      <c r="B353" s="186" t="s">
        <v>1257</v>
      </c>
      <c r="C353" s="190" t="s">
        <v>1241</v>
      </c>
      <c r="D353" s="188" t="s">
        <v>167</v>
      </c>
      <c r="E353" s="189" t="s">
        <v>168</v>
      </c>
      <c r="F353" s="13" t="s">
        <v>40</v>
      </c>
      <c r="G353" s="14">
        <v>156.86666666666667</v>
      </c>
      <c r="H353" s="15">
        <v>273.07971983435294</v>
      </c>
      <c r="I353" s="16">
        <f t="shared" si="310"/>
        <v>42837.105384682167</v>
      </c>
      <c r="K353" s="17"/>
      <c r="L353" s="17">
        <f t="shared" si="311"/>
        <v>156.86666666666667</v>
      </c>
      <c r="M353" s="17"/>
      <c r="N353" s="17">
        <f>SUMIF('MC_SS 98'!$A:$A,'CRONO SERV'!$D353,'MC_SS 98'!L:L)</f>
        <v>0</v>
      </c>
      <c r="O353" s="17">
        <f>SUMIF('MC_SS 98'!$A:$A,'CRONO SERV'!$D353,'MC_SS 98'!M:M)</f>
        <v>0</v>
      </c>
      <c r="P353" s="17">
        <f>SUMIF('MC_SS 98'!$A:$A,'CRONO SERV'!$D353,'MC_SS 98'!N:N)</f>
        <v>0</v>
      </c>
      <c r="Q353" s="17">
        <f>SUMIF('MC_SS 98'!$A:$A,'CRONO SERV'!$D353,'MC_SS 98'!O:O)</f>
        <v>156.86666666666667</v>
      </c>
      <c r="R353" s="17"/>
      <c r="S353" s="17"/>
      <c r="T353" s="17"/>
      <c r="V353" s="22">
        <f t="shared" si="312"/>
        <v>0</v>
      </c>
      <c r="W353" s="22">
        <f t="shared" si="313"/>
        <v>42837.105384682167</v>
      </c>
      <c r="X353" s="22">
        <f t="shared" si="314"/>
        <v>0</v>
      </c>
      <c r="Y353" s="22">
        <f t="shared" si="315"/>
        <v>0</v>
      </c>
      <c r="Z353" s="22">
        <f t="shared" si="316"/>
        <v>0</v>
      </c>
      <c r="AA353" s="22">
        <f t="shared" si="317"/>
        <v>0</v>
      </c>
      <c r="AB353" s="22">
        <f t="shared" si="318"/>
        <v>42837.105384682167</v>
      </c>
      <c r="AC353" s="22">
        <f t="shared" si="319"/>
        <v>0</v>
      </c>
      <c r="AD353" s="22">
        <f t="shared" si="320"/>
        <v>0</v>
      </c>
      <c r="AE353" s="22">
        <f t="shared" si="321"/>
        <v>0</v>
      </c>
      <c r="AF353" s="22">
        <f t="shared" si="322"/>
        <v>42837.105384682167</v>
      </c>
      <c r="AH353" s="79">
        <f t="shared" si="323"/>
        <v>0</v>
      </c>
      <c r="AI353" s="78">
        <f t="shared" si="324"/>
        <v>0</v>
      </c>
    </row>
    <row r="354" spans="1:35" ht="22" hidden="1" customHeight="1" outlineLevel="1" x14ac:dyDescent="0.25">
      <c r="B354" s="186" t="s">
        <v>1257</v>
      </c>
      <c r="C354" s="190" t="s">
        <v>1241</v>
      </c>
      <c r="D354" s="188" t="s">
        <v>208</v>
      </c>
      <c r="E354" s="189" t="s">
        <v>209</v>
      </c>
      <c r="F354" s="13" t="s">
        <v>67</v>
      </c>
      <c r="G354" s="14">
        <v>440</v>
      </c>
      <c r="H354" s="15">
        <v>46.722363635294123</v>
      </c>
      <c r="I354" s="16">
        <f t="shared" si="310"/>
        <v>20557.839999529413</v>
      </c>
      <c r="K354" s="17">
        <v>440</v>
      </c>
      <c r="L354" s="17">
        <f t="shared" si="311"/>
        <v>0</v>
      </c>
      <c r="M354" s="17"/>
      <c r="N354" s="17">
        <f>SUMIF('MC_SS 98'!$A:$A,'CRONO SERV'!$D354,'MC_SS 98'!L:L)</f>
        <v>0</v>
      </c>
      <c r="O354" s="17">
        <f>SUMIF('MC_SS 98'!$A:$A,'CRONO SERV'!$D354,'MC_SS 98'!M:M)</f>
        <v>0</v>
      </c>
      <c r="P354" s="17">
        <f>SUMIF('MC_SS 98'!$A:$A,'CRONO SERV'!$D354,'MC_SS 98'!N:N)</f>
        <v>0</v>
      </c>
      <c r="Q354" s="17">
        <f>SUMIF('MC_SS 98'!$A:$A,'CRONO SERV'!$D354,'MC_SS 98'!O:O)</f>
        <v>0</v>
      </c>
      <c r="R354" s="17"/>
      <c r="S354" s="17"/>
      <c r="T354" s="17"/>
      <c r="V354" s="22">
        <f t="shared" si="312"/>
        <v>20557.839999529413</v>
      </c>
      <c r="W354" s="22">
        <f t="shared" si="313"/>
        <v>0</v>
      </c>
      <c r="X354" s="22">
        <f t="shared" si="314"/>
        <v>0</v>
      </c>
      <c r="Y354" s="22">
        <f t="shared" si="315"/>
        <v>0</v>
      </c>
      <c r="Z354" s="22">
        <f t="shared" si="316"/>
        <v>0</v>
      </c>
      <c r="AA354" s="22">
        <f t="shared" si="317"/>
        <v>0</v>
      </c>
      <c r="AB354" s="22">
        <f t="shared" si="318"/>
        <v>0</v>
      </c>
      <c r="AC354" s="22">
        <f t="shared" si="319"/>
        <v>0</v>
      </c>
      <c r="AD354" s="22">
        <f t="shared" si="320"/>
        <v>0</v>
      </c>
      <c r="AE354" s="22">
        <f t="shared" si="321"/>
        <v>0</v>
      </c>
      <c r="AF354" s="22">
        <f t="shared" si="322"/>
        <v>0</v>
      </c>
      <c r="AH354" s="79">
        <f t="shared" si="323"/>
        <v>0</v>
      </c>
      <c r="AI354" s="78">
        <f t="shared" si="324"/>
        <v>0</v>
      </c>
    </row>
    <row r="355" spans="1:35" ht="22" hidden="1" customHeight="1" outlineLevel="1" x14ac:dyDescent="0.25">
      <c r="B355" s="186" t="s">
        <v>1257</v>
      </c>
      <c r="C355" s="190" t="s">
        <v>1241</v>
      </c>
      <c r="D355" s="188" t="s">
        <v>228</v>
      </c>
      <c r="E355" s="189" t="s">
        <v>229</v>
      </c>
      <c r="F355" s="13" t="s">
        <v>67</v>
      </c>
      <c r="G355" s="14">
        <v>21058.060999999998</v>
      </c>
      <c r="H355" s="15">
        <v>24.436627228422918</v>
      </c>
      <c r="I355" s="16">
        <f t="shared" si="310"/>
        <v>514587.98681039066</v>
      </c>
      <c r="K355" s="17">
        <v>22080.74</v>
      </c>
      <c r="L355" s="17">
        <f t="shared" si="311"/>
        <v>-1022.6790000000037</v>
      </c>
      <c r="M355" s="17"/>
      <c r="N355" s="17">
        <f>SUMIF('MC_SS 98'!$A:$A,'CRONO SERV'!$D355,'MC_SS 98'!L:L)</f>
        <v>0</v>
      </c>
      <c r="O355" s="17">
        <f>SUMIF('MC_SS 98'!$A:$A,'CRONO SERV'!$D355,'MC_SS 98'!M:M)</f>
        <v>0</v>
      </c>
      <c r="P355" s="17">
        <f>SUMIF('MC_SS 98'!$A:$A,'CRONO SERV'!$D355,'MC_SS 98'!N:N)</f>
        <v>0</v>
      </c>
      <c r="Q355" s="17"/>
      <c r="R355" s="17"/>
      <c r="S355" s="17"/>
      <c r="T355" s="17"/>
      <c r="V355" s="22">
        <f t="shared" si="312"/>
        <v>539578.81230772706</v>
      </c>
      <c r="W355" s="22">
        <f t="shared" si="313"/>
        <v>-24990.825497336413</v>
      </c>
      <c r="X355" s="22">
        <f t="shared" si="314"/>
        <v>0</v>
      </c>
      <c r="Y355" s="22">
        <f t="shared" si="315"/>
        <v>0</v>
      </c>
      <c r="Z355" s="22">
        <f t="shared" si="316"/>
        <v>0</v>
      </c>
      <c r="AA355" s="22">
        <f t="shared" si="317"/>
        <v>0</v>
      </c>
      <c r="AB355" s="22">
        <f t="shared" si="318"/>
        <v>0</v>
      </c>
      <c r="AC355" s="22">
        <f t="shared" si="319"/>
        <v>0</v>
      </c>
      <c r="AD355" s="22">
        <f t="shared" si="320"/>
        <v>0</v>
      </c>
      <c r="AE355" s="22">
        <f t="shared" si="321"/>
        <v>0</v>
      </c>
      <c r="AF355" s="22">
        <f t="shared" si="322"/>
        <v>0</v>
      </c>
      <c r="AH355" s="79">
        <f t="shared" si="323"/>
        <v>-1022.6790000000037</v>
      </c>
      <c r="AI355" s="78">
        <f t="shared" si="324"/>
        <v>-24990.825497336413</v>
      </c>
    </row>
    <row r="356" spans="1:35" ht="22" hidden="1" customHeight="1" outlineLevel="1" x14ac:dyDescent="0.25">
      <c r="B356" s="186" t="s">
        <v>1257</v>
      </c>
      <c r="C356" s="190" t="s">
        <v>1241</v>
      </c>
      <c r="D356" s="188" t="s">
        <v>255</v>
      </c>
      <c r="E356" s="189" t="s">
        <v>256</v>
      </c>
      <c r="F356" s="13" t="s">
        <v>230</v>
      </c>
      <c r="G356" s="14">
        <v>24</v>
      </c>
      <c r="H356" s="15">
        <v>461.94016395161606</v>
      </c>
      <c r="I356" s="16">
        <f t="shared" si="310"/>
        <v>11086.563934838785</v>
      </c>
      <c r="K356" s="17"/>
      <c r="L356" s="17">
        <f t="shared" si="311"/>
        <v>24</v>
      </c>
      <c r="M356" s="17"/>
      <c r="N356" s="17">
        <f>SUMIF('MC_SS 98'!$A:$A,'CRONO SERV'!$D356,'MC_SS 98'!L:L)</f>
        <v>0</v>
      </c>
      <c r="O356" s="17">
        <f>SUMIF('MC_SS 98'!$A:$A,'CRONO SERV'!$D356,'MC_SS 98'!M:M)</f>
        <v>0</v>
      </c>
      <c r="P356" s="17">
        <f>SUMIF('MC_SS 98'!$A:$A,'CRONO SERV'!$D356,'MC_SS 98'!N:N)</f>
        <v>12</v>
      </c>
      <c r="Q356" s="17">
        <f>SUMIF('MC_SS 98'!$A:$A,'CRONO SERV'!$D356,'MC_SS 98'!O:O)</f>
        <v>12</v>
      </c>
      <c r="R356" s="17"/>
      <c r="S356" s="17"/>
      <c r="T356" s="17"/>
      <c r="V356" s="22">
        <f t="shared" si="312"/>
        <v>0</v>
      </c>
      <c r="W356" s="22">
        <f t="shared" si="313"/>
        <v>11086.563934838785</v>
      </c>
      <c r="X356" s="22">
        <f t="shared" si="314"/>
        <v>0</v>
      </c>
      <c r="Y356" s="22">
        <f t="shared" si="315"/>
        <v>0</v>
      </c>
      <c r="Z356" s="22">
        <f t="shared" si="316"/>
        <v>0</v>
      </c>
      <c r="AA356" s="22">
        <f t="shared" si="317"/>
        <v>5543.2819674193925</v>
      </c>
      <c r="AB356" s="22">
        <f t="shared" si="318"/>
        <v>5543.2819674193925</v>
      </c>
      <c r="AC356" s="22">
        <f t="shared" si="319"/>
        <v>0</v>
      </c>
      <c r="AD356" s="22">
        <f t="shared" si="320"/>
        <v>0</v>
      </c>
      <c r="AE356" s="22">
        <f t="shared" si="321"/>
        <v>0</v>
      </c>
      <c r="AF356" s="22">
        <f t="shared" si="322"/>
        <v>11086.563934838785</v>
      </c>
      <c r="AH356" s="79">
        <f t="shared" si="323"/>
        <v>0</v>
      </c>
      <c r="AI356" s="78">
        <f t="shared" si="324"/>
        <v>0</v>
      </c>
    </row>
    <row r="357" spans="1:35" ht="22" hidden="1" customHeight="1" outlineLevel="1" x14ac:dyDescent="0.25">
      <c r="B357" s="186" t="s">
        <v>1257</v>
      </c>
      <c r="C357" s="190" t="s">
        <v>1241</v>
      </c>
      <c r="D357" s="188" t="s">
        <v>261</v>
      </c>
      <c r="E357" s="189" t="s">
        <v>262</v>
      </c>
      <c r="F357" s="13" t="s">
        <v>40</v>
      </c>
      <c r="G357" s="14">
        <v>180</v>
      </c>
      <c r="H357" s="15">
        <v>214.31315472</v>
      </c>
      <c r="I357" s="16">
        <f t="shared" si="310"/>
        <v>38576.367849599999</v>
      </c>
      <c r="K357" s="17"/>
      <c r="L357" s="17">
        <f t="shared" si="311"/>
        <v>180</v>
      </c>
      <c r="M357" s="17"/>
      <c r="N357" s="17">
        <f>SUMIF('MC_SS 98'!$A:$A,'CRONO SERV'!$D357,'MC_SS 98'!L:L)</f>
        <v>0</v>
      </c>
      <c r="O357" s="17">
        <f>SUMIF('MC_SS 98'!$A:$A,'CRONO SERV'!$D357,'MC_SS 98'!M:M)</f>
        <v>0</v>
      </c>
      <c r="P357" s="17">
        <f>SUMIF('MC_SS 98'!$A:$A,'CRONO SERV'!$D357,'MC_SS 98'!N:N)</f>
        <v>90</v>
      </c>
      <c r="Q357" s="17">
        <f>SUMIF('MC_SS 98'!$A:$A,'CRONO SERV'!$D357,'MC_SS 98'!O:O)</f>
        <v>90</v>
      </c>
      <c r="R357" s="17"/>
      <c r="S357" s="17"/>
      <c r="T357" s="17"/>
      <c r="V357" s="22">
        <f t="shared" si="312"/>
        <v>0</v>
      </c>
      <c r="W357" s="22">
        <f t="shared" si="313"/>
        <v>38576.367849599999</v>
      </c>
      <c r="X357" s="22">
        <f t="shared" si="314"/>
        <v>0</v>
      </c>
      <c r="Y357" s="22">
        <f t="shared" si="315"/>
        <v>0</v>
      </c>
      <c r="Z357" s="22">
        <f t="shared" si="316"/>
        <v>0</v>
      </c>
      <c r="AA357" s="22">
        <f t="shared" si="317"/>
        <v>19288.1839248</v>
      </c>
      <c r="AB357" s="22">
        <f t="shared" si="318"/>
        <v>19288.1839248</v>
      </c>
      <c r="AC357" s="22">
        <f t="shared" si="319"/>
        <v>0</v>
      </c>
      <c r="AD357" s="22">
        <f t="shared" si="320"/>
        <v>0</v>
      </c>
      <c r="AE357" s="22">
        <f t="shared" si="321"/>
        <v>0</v>
      </c>
      <c r="AF357" s="22">
        <f t="shared" si="322"/>
        <v>38576.367849599999</v>
      </c>
      <c r="AH357" s="79">
        <f t="shared" si="323"/>
        <v>0</v>
      </c>
      <c r="AI357" s="78">
        <f t="shared" si="324"/>
        <v>0</v>
      </c>
    </row>
    <row r="358" spans="1:35" ht="22" hidden="1" customHeight="1" outlineLevel="1" x14ac:dyDescent="0.25">
      <c r="B358" s="186" t="s">
        <v>1257</v>
      </c>
      <c r="C358" s="190" t="s">
        <v>1241</v>
      </c>
      <c r="D358" s="188" t="s">
        <v>279</v>
      </c>
      <c r="E358" s="189" t="s">
        <v>280</v>
      </c>
      <c r="F358" s="13" t="s">
        <v>40</v>
      </c>
      <c r="G358" s="14">
        <v>180</v>
      </c>
      <c r="H358" s="15">
        <v>29.420289472</v>
      </c>
      <c r="I358" s="16">
        <f t="shared" si="310"/>
        <v>5295.6521049599996</v>
      </c>
      <c r="K358" s="17"/>
      <c r="L358" s="17">
        <f t="shared" si="311"/>
        <v>180</v>
      </c>
      <c r="M358" s="17"/>
      <c r="N358" s="17">
        <f>SUMIF('MC_SS 98'!$A:$A,'CRONO SERV'!$D358,'MC_SS 98'!L:L)</f>
        <v>0</v>
      </c>
      <c r="O358" s="17">
        <f>SUMIF('MC_SS 98'!$A:$A,'CRONO SERV'!$D358,'MC_SS 98'!M:M)</f>
        <v>0</v>
      </c>
      <c r="P358" s="17">
        <f>SUMIF('MC_SS 98'!$A:$A,'CRONO SERV'!$D358,'MC_SS 98'!N:N)</f>
        <v>90</v>
      </c>
      <c r="Q358" s="17">
        <f>SUMIF('MC_SS 98'!$A:$A,'CRONO SERV'!$D358,'MC_SS 98'!O:O)</f>
        <v>90</v>
      </c>
      <c r="R358" s="17"/>
      <c r="S358" s="17"/>
      <c r="T358" s="17"/>
      <c r="V358" s="22">
        <f t="shared" si="312"/>
        <v>0</v>
      </c>
      <c r="W358" s="22">
        <f t="shared" si="313"/>
        <v>5295.6521049599996</v>
      </c>
      <c r="X358" s="22">
        <f t="shared" si="314"/>
        <v>0</v>
      </c>
      <c r="Y358" s="22">
        <f t="shared" si="315"/>
        <v>0</v>
      </c>
      <c r="Z358" s="22">
        <f t="shared" si="316"/>
        <v>0</v>
      </c>
      <c r="AA358" s="22">
        <f t="shared" si="317"/>
        <v>2647.8260524799998</v>
      </c>
      <c r="AB358" s="22">
        <f t="shared" si="318"/>
        <v>2647.8260524799998</v>
      </c>
      <c r="AC358" s="22">
        <f t="shared" si="319"/>
        <v>0</v>
      </c>
      <c r="AD358" s="22">
        <f t="shared" si="320"/>
        <v>0</v>
      </c>
      <c r="AE358" s="22">
        <f t="shared" si="321"/>
        <v>0</v>
      </c>
      <c r="AF358" s="22">
        <f t="shared" si="322"/>
        <v>5295.6521049599996</v>
      </c>
      <c r="AH358" s="79">
        <f t="shared" si="323"/>
        <v>0</v>
      </c>
      <c r="AI358" s="78">
        <f t="shared" si="324"/>
        <v>0</v>
      </c>
    </row>
    <row r="359" spans="1:35" ht="22" hidden="1" customHeight="1" outlineLevel="1" x14ac:dyDescent="0.25">
      <c r="B359" s="186" t="s">
        <v>1257</v>
      </c>
      <c r="C359" s="190" t="s">
        <v>1241</v>
      </c>
      <c r="D359" s="188" t="s">
        <v>297</v>
      </c>
      <c r="E359" s="189" t="s">
        <v>298</v>
      </c>
      <c r="F359" s="13" t="s">
        <v>40</v>
      </c>
      <c r="G359" s="14">
        <v>400</v>
      </c>
      <c r="H359" s="15">
        <v>49.043811088383997</v>
      </c>
      <c r="I359" s="16">
        <f t="shared" si="310"/>
        <v>19617.5244353536</v>
      </c>
      <c r="K359" s="17"/>
      <c r="L359" s="17">
        <f t="shared" si="311"/>
        <v>400</v>
      </c>
      <c r="M359" s="17"/>
      <c r="N359" s="17">
        <f>SUMIF('MC_SS 98'!$A:$A,'CRONO SERV'!$D359,'MC_SS 98'!L:L)</f>
        <v>0</v>
      </c>
      <c r="O359" s="17">
        <f>SUMIF('MC_SS 98'!$A:$A,'CRONO SERV'!$D359,'MC_SS 98'!M:M)</f>
        <v>0</v>
      </c>
      <c r="P359" s="17">
        <f>SUMIF('MC_SS 98'!$A:$A,'CRONO SERV'!$D359,'MC_SS 98'!N:N)</f>
        <v>230</v>
      </c>
      <c r="Q359" s="17">
        <f>SUMIF('MC_SS 98'!$A:$A,'CRONO SERV'!$D359,'MC_SS 98'!O:O)</f>
        <v>170</v>
      </c>
      <c r="R359" s="17"/>
      <c r="S359" s="17"/>
      <c r="T359" s="17"/>
      <c r="V359" s="22">
        <f t="shared" si="312"/>
        <v>0</v>
      </c>
      <c r="W359" s="22">
        <f t="shared" si="313"/>
        <v>19617.5244353536</v>
      </c>
      <c r="X359" s="22">
        <f t="shared" si="314"/>
        <v>0</v>
      </c>
      <c r="Y359" s="22">
        <f t="shared" si="315"/>
        <v>0</v>
      </c>
      <c r="Z359" s="22">
        <f t="shared" si="316"/>
        <v>0</v>
      </c>
      <c r="AA359" s="22">
        <f t="shared" si="317"/>
        <v>11280.07655032832</v>
      </c>
      <c r="AB359" s="22">
        <f t="shared" si="318"/>
        <v>8337.4478850252799</v>
      </c>
      <c r="AC359" s="22">
        <f t="shared" si="319"/>
        <v>0</v>
      </c>
      <c r="AD359" s="22">
        <f t="shared" si="320"/>
        <v>0</v>
      </c>
      <c r="AE359" s="22">
        <f t="shared" si="321"/>
        <v>0</v>
      </c>
      <c r="AF359" s="22">
        <f t="shared" si="322"/>
        <v>19617.5244353536</v>
      </c>
      <c r="AH359" s="79">
        <f t="shared" si="323"/>
        <v>0</v>
      </c>
      <c r="AI359" s="78">
        <f t="shared" si="324"/>
        <v>0</v>
      </c>
    </row>
    <row r="360" spans="1:35" ht="22" hidden="1" customHeight="1" outlineLevel="1" x14ac:dyDescent="0.25">
      <c r="B360" s="186" t="s">
        <v>1257</v>
      </c>
      <c r="C360" s="190" t="s">
        <v>1241</v>
      </c>
      <c r="D360" s="188" t="s">
        <v>301</v>
      </c>
      <c r="E360" s="189" t="s">
        <v>302</v>
      </c>
      <c r="F360" s="13" t="s">
        <v>303</v>
      </c>
      <c r="G360" s="14">
        <v>4</v>
      </c>
      <c r="H360" s="15">
        <v>162.58581024</v>
      </c>
      <c r="I360" s="16">
        <f t="shared" si="310"/>
        <v>650.34324096</v>
      </c>
      <c r="K360" s="17"/>
      <c r="L360" s="17">
        <f t="shared" si="311"/>
        <v>4</v>
      </c>
      <c r="M360" s="17"/>
      <c r="N360" s="17">
        <f>SUMIF('MC_SS 98'!$A:$A,'CRONO SERV'!$D360,'MC_SS 98'!L:L)</f>
        <v>0</v>
      </c>
      <c r="O360" s="17">
        <f>SUMIF('MC_SS 98'!$A:$A,'CRONO SERV'!$D360,'MC_SS 98'!M:M)</f>
        <v>0</v>
      </c>
      <c r="P360" s="17">
        <f>SUMIF('MC_SS 98'!$A:$A,'CRONO SERV'!$D360,'MC_SS 98'!N:N)</f>
        <v>0</v>
      </c>
      <c r="Q360" s="17">
        <f>SUMIF('MC_SS 98'!$A:$A,'CRONO SERV'!$D360,'MC_SS 98'!O:O)</f>
        <v>4</v>
      </c>
      <c r="R360" s="17"/>
      <c r="S360" s="17"/>
      <c r="T360" s="17"/>
      <c r="V360" s="22">
        <f t="shared" si="312"/>
        <v>0</v>
      </c>
      <c r="W360" s="22">
        <f t="shared" si="313"/>
        <v>650.34324096</v>
      </c>
      <c r="X360" s="22">
        <f t="shared" si="314"/>
        <v>0</v>
      </c>
      <c r="Y360" s="22">
        <f t="shared" si="315"/>
        <v>0</v>
      </c>
      <c r="Z360" s="22">
        <f t="shared" si="316"/>
        <v>0</v>
      </c>
      <c r="AA360" s="22">
        <f t="shared" si="317"/>
        <v>0</v>
      </c>
      <c r="AB360" s="22">
        <f t="shared" si="318"/>
        <v>650.34324096</v>
      </c>
      <c r="AC360" s="22">
        <f t="shared" si="319"/>
        <v>0</v>
      </c>
      <c r="AD360" s="22">
        <f t="shared" si="320"/>
        <v>0</v>
      </c>
      <c r="AE360" s="22">
        <f t="shared" si="321"/>
        <v>0</v>
      </c>
      <c r="AF360" s="22">
        <f t="shared" si="322"/>
        <v>650.34324096</v>
      </c>
      <c r="AH360" s="79">
        <f t="shared" si="323"/>
        <v>0</v>
      </c>
      <c r="AI360" s="78">
        <f t="shared" si="324"/>
        <v>0</v>
      </c>
    </row>
    <row r="361" spans="1:35" ht="22" hidden="1" customHeight="1" outlineLevel="1" x14ac:dyDescent="0.25">
      <c r="B361" s="186" t="s">
        <v>1257</v>
      </c>
      <c r="C361" s="190" t="s">
        <v>1241</v>
      </c>
      <c r="D361" s="188" t="s">
        <v>318</v>
      </c>
      <c r="E361" s="189" t="s">
        <v>319</v>
      </c>
      <c r="F361" s="13" t="s">
        <v>230</v>
      </c>
      <c r="G361" s="14">
        <v>20</v>
      </c>
      <c r="H361" s="15">
        <v>226.81494746623997</v>
      </c>
      <c r="I361" s="16">
        <f t="shared" si="310"/>
        <v>4536.2989493247997</v>
      </c>
      <c r="K361" s="17"/>
      <c r="L361" s="17">
        <f t="shared" si="311"/>
        <v>20</v>
      </c>
      <c r="M361" s="17"/>
      <c r="N361" s="17">
        <f>SUMIF('MC_SS 98'!$A:$A,'CRONO SERV'!$D361,'MC_SS 98'!L:L)</f>
        <v>0</v>
      </c>
      <c r="O361" s="17">
        <f>SUMIF('MC_SS 98'!$A:$A,'CRONO SERV'!$D361,'MC_SS 98'!M:M)</f>
        <v>0</v>
      </c>
      <c r="P361" s="17">
        <f>SUMIF('MC_SS 98'!$A:$A,'CRONO SERV'!$D361,'MC_SS 98'!N:N)</f>
        <v>0</v>
      </c>
      <c r="Q361" s="17">
        <f>SUMIF('MC_SS 98'!$A:$A,'CRONO SERV'!$D361,'MC_SS 98'!O:O)</f>
        <v>20</v>
      </c>
      <c r="R361" s="17"/>
      <c r="S361" s="17"/>
      <c r="T361" s="17"/>
      <c r="V361" s="22">
        <f t="shared" si="312"/>
        <v>0</v>
      </c>
      <c r="W361" s="22">
        <f t="shared" si="313"/>
        <v>4536.2989493247997</v>
      </c>
      <c r="X361" s="22">
        <f t="shared" si="314"/>
        <v>0</v>
      </c>
      <c r="Y361" s="22">
        <f t="shared" si="315"/>
        <v>0</v>
      </c>
      <c r="Z361" s="22">
        <f t="shared" si="316"/>
        <v>0</v>
      </c>
      <c r="AA361" s="22">
        <f t="shared" si="317"/>
        <v>0</v>
      </c>
      <c r="AB361" s="22">
        <f t="shared" si="318"/>
        <v>4536.2989493247997</v>
      </c>
      <c r="AC361" s="22">
        <f t="shared" si="319"/>
        <v>0</v>
      </c>
      <c r="AD361" s="22">
        <f t="shared" si="320"/>
        <v>0</v>
      </c>
      <c r="AE361" s="22">
        <f t="shared" si="321"/>
        <v>0</v>
      </c>
      <c r="AF361" s="22">
        <f t="shared" si="322"/>
        <v>4536.2989493247997</v>
      </c>
      <c r="AH361" s="79">
        <f t="shared" si="323"/>
        <v>0</v>
      </c>
      <c r="AI361" s="78">
        <f t="shared" si="324"/>
        <v>0</v>
      </c>
    </row>
    <row r="362" spans="1:35" ht="22" hidden="1" customHeight="1" outlineLevel="1" x14ac:dyDescent="0.25">
      <c r="B362" s="186" t="s">
        <v>1257</v>
      </c>
      <c r="C362" s="190" t="s">
        <v>1241</v>
      </c>
      <c r="D362" s="188" t="s">
        <v>344</v>
      </c>
      <c r="E362" s="189" t="s">
        <v>345</v>
      </c>
      <c r="F362" s="13" t="s">
        <v>35</v>
      </c>
      <c r="G362" s="14">
        <v>90</v>
      </c>
      <c r="H362" s="15">
        <v>186.45000000000002</v>
      </c>
      <c r="I362" s="16">
        <f t="shared" si="310"/>
        <v>16780.5</v>
      </c>
      <c r="K362" s="17"/>
      <c r="L362" s="17">
        <f t="shared" si="311"/>
        <v>90</v>
      </c>
      <c r="M362" s="17"/>
      <c r="N362" s="17">
        <f>SUMIF('MC_SS 98'!$A:$A,'CRONO SERV'!$D362,'MC_SS 98'!L:L)</f>
        <v>90</v>
      </c>
      <c r="O362" s="17">
        <f>SUMIF('MC_SS 98'!$A:$A,'CRONO SERV'!$D362,'MC_SS 98'!M:M)</f>
        <v>0</v>
      </c>
      <c r="P362" s="17">
        <f>SUMIF('MC_SS 98'!$A:$A,'CRONO SERV'!$D362,'MC_SS 98'!N:N)</f>
        <v>0</v>
      </c>
      <c r="Q362" s="17">
        <f>SUMIF('MC_SS 98'!$A:$A,'CRONO SERV'!$D362,'MC_SS 98'!O:O)</f>
        <v>0</v>
      </c>
      <c r="R362" s="17"/>
      <c r="S362" s="17"/>
      <c r="T362" s="17"/>
      <c r="V362" s="22">
        <f t="shared" si="312"/>
        <v>0</v>
      </c>
      <c r="W362" s="22">
        <f t="shared" si="313"/>
        <v>16780.5</v>
      </c>
      <c r="X362" s="22">
        <f t="shared" si="314"/>
        <v>0</v>
      </c>
      <c r="Y362" s="22">
        <f t="shared" si="315"/>
        <v>16780.5</v>
      </c>
      <c r="Z362" s="22">
        <f t="shared" si="316"/>
        <v>0</v>
      </c>
      <c r="AA362" s="22">
        <f t="shared" si="317"/>
        <v>0</v>
      </c>
      <c r="AB362" s="22">
        <f t="shared" si="318"/>
        <v>0</v>
      </c>
      <c r="AC362" s="22">
        <f t="shared" si="319"/>
        <v>0</v>
      </c>
      <c r="AD362" s="22">
        <f t="shared" si="320"/>
        <v>0</v>
      </c>
      <c r="AE362" s="22">
        <f t="shared" si="321"/>
        <v>0</v>
      </c>
      <c r="AF362" s="22">
        <f t="shared" si="322"/>
        <v>16780.5</v>
      </c>
      <c r="AH362" s="79">
        <f t="shared" si="323"/>
        <v>0</v>
      </c>
      <c r="AI362" s="78">
        <f t="shared" si="324"/>
        <v>0</v>
      </c>
    </row>
    <row r="363" spans="1:35" ht="23.5" customHeight="1" collapsed="1" x14ac:dyDescent="0.25">
      <c r="A363" s="11"/>
      <c r="B363" s="183" t="s">
        <v>1293</v>
      </c>
      <c r="C363" s="184" t="s">
        <v>1292</v>
      </c>
      <c r="D363" s="185"/>
      <c r="E363" s="80"/>
      <c r="F363" s="60"/>
      <c r="G363" s="60"/>
      <c r="H363" s="59"/>
      <c r="I363" s="81">
        <f>SUM(I364:I385)</f>
        <v>436043.41230556648</v>
      </c>
      <c r="J363" s="12"/>
      <c r="K363" s="83"/>
      <c r="L363" s="84"/>
      <c r="M363" s="84"/>
      <c r="N363" s="84"/>
      <c r="O363" s="84"/>
      <c r="P363" s="84"/>
      <c r="Q363" s="84"/>
      <c r="R363" s="84"/>
      <c r="S363" s="84"/>
      <c r="T363" s="85"/>
      <c r="U363" s="12"/>
      <c r="V363" s="86">
        <f t="shared" ref="V363:AE363" si="325">SUM(V364:V385)</f>
        <v>25229.166606080566</v>
      </c>
      <c r="W363" s="86">
        <f t="shared" si="325"/>
        <v>410814.24569948588</v>
      </c>
      <c r="X363" s="86">
        <f t="shared" si="325"/>
        <v>13537.891484546297</v>
      </c>
      <c r="Y363" s="86">
        <f t="shared" si="325"/>
        <v>128622.06530069011</v>
      </c>
      <c r="Z363" s="86">
        <f t="shared" si="325"/>
        <v>63410.069686827374</v>
      </c>
      <c r="AA363" s="86">
        <f t="shared" si="325"/>
        <v>90250.365747950695</v>
      </c>
      <c r="AB363" s="86">
        <f t="shared" si="325"/>
        <v>104792.77293752308</v>
      </c>
      <c r="AC363" s="86">
        <f t="shared" si="325"/>
        <v>0</v>
      </c>
      <c r="AD363" s="86">
        <f t="shared" si="325"/>
        <v>0</v>
      </c>
      <c r="AE363" s="86">
        <f t="shared" si="325"/>
        <v>0</v>
      </c>
      <c r="AF363" s="86">
        <f>SUM(AF364:AF385)</f>
        <v>400613.16515753756</v>
      </c>
      <c r="AG363" s="12"/>
      <c r="AH363" s="83"/>
      <c r="AI363" s="85"/>
    </row>
    <row r="364" spans="1:35" ht="22" hidden="1" customHeight="1" outlineLevel="1" x14ac:dyDescent="0.25">
      <c r="B364" s="186" t="s">
        <v>1293</v>
      </c>
      <c r="C364" s="190" t="s">
        <v>1292</v>
      </c>
      <c r="D364" s="188" t="s">
        <v>33</v>
      </c>
      <c r="E364" s="189" t="s">
        <v>34</v>
      </c>
      <c r="F364" s="13" t="s">
        <v>35</v>
      </c>
      <c r="G364" s="14">
        <v>35.6</v>
      </c>
      <c r="H364" s="15">
        <v>231.15274954010695</v>
      </c>
      <c r="I364" s="16">
        <f t="shared" ref="I364:I385" si="326">H364*G364</f>
        <v>8229.0378836278087</v>
      </c>
      <c r="K364" s="17"/>
      <c r="L364" s="17">
        <f t="shared" ref="L364:L385" si="327">G364-K364</f>
        <v>35.6</v>
      </c>
      <c r="M364" s="17"/>
      <c r="N364" s="17">
        <f>SUMIF('MC_SS 166'!$A:$A,'CRONO SERV'!$D364,'MC_SS 166'!M:M)</f>
        <v>35.6</v>
      </c>
      <c r="O364" s="17">
        <f>SUMIF('MC_SS 166'!$A:$A,'CRONO SERV'!$D364,'MC_SS 166'!N:N)</f>
        <v>0</v>
      </c>
      <c r="P364" s="17">
        <f>SUMIF('MC_SS 166'!$A:$A,'CRONO SERV'!$D364,'MC_SS 166'!O:O)</f>
        <v>0</v>
      </c>
      <c r="Q364" s="17">
        <f>SUMIF('MC_SS 166'!$A:$A,'CRONO SERV'!$D364,'MC_SS 166'!P:P)</f>
        <v>0</v>
      </c>
      <c r="R364" s="17"/>
      <c r="S364" s="17"/>
      <c r="T364" s="17"/>
      <c r="V364" s="22">
        <f t="shared" ref="V364:V385" si="328">$H364*K364</f>
        <v>0</v>
      </c>
      <c r="W364" s="22">
        <f t="shared" ref="W364:W385" si="329">$H364*L364</f>
        <v>8229.0378836278087</v>
      </c>
      <c r="X364" s="22">
        <f t="shared" ref="X364:X385" si="330">$H364*M364</f>
        <v>0</v>
      </c>
      <c r="Y364" s="22">
        <f t="shared" ref="Y364:Y385" si="331">$H364*N364</f>
        <v>8229.0378836278087</v>
      </c>
      <c r="Z364" s="22">
        <f t="shared" ref="Z364:Z385" si="332">$H364*O364</f>
        <v>0</v>
      </c>
      <c r="AA364" s="22">
        <f t="shared" ref="AA364:AA385" si="333">$H364*P364</f>
        <v>0</v>
      </c>
      <c r="AB364" s="22">
        <f t="shared" ref="AB364:AB385" si="334">$H364*Q364</f>
        <v>0</v>
      </c>
      <c r="AC364" s="22">
        <f t="shared" ref="AC364:AC385" si="335">$H364*R364</f>
        <v>0</v>
      </c>
      <c r="AD364" s="22">
        <f t="shared" ref="AD364:AD385" si="336">$H364*S364</f>
        <v>0</v>
      </c>
      <c r="AE364" s="22">
        <f t="shared" ref="AE364:AE385" si="337">$H364*T364</f>
        <v>0</v>
      </c>
      <c r="AF364" s="22">
        <f t="shared" ref="AF364:AF385" si="338">SUM(X364:AE364)</f>
        <v>8229.0378836278087</v>
      </c>
      <c r="AH364" s="79">
        <f t="shared" ref="AH364:AH385" si="339">L364-SUM(M364:T364)</f>
        <v>0</v>
      </c>
      <c r="AI364" s="78">
        <f t="shared" ref="AI364:AI385" si="340">W364-SUM(X364:AE364)</f>
        <v>0</v>
      </c>
    </row>
    <row r="365" spans="1:35" ht="22" hidden="1" customHeight="1" outlineLevel="1" x14ac:dyDescent="0.25">
      <c r="B365" s="186" t="s">
        <v>1293</v>
      </c>
      <c r="C365" s="190" t="s">
        <v>1292</v>
      </c>
      <c r="D365" s="188" t="s">
        <v>44</v>
      </c>
      <c r="E365" s="189" t="s">
        <v>45</v>
      </c>
      <c r="F365" s="13" t="s">
        <v>46</v>
      </c>
      <c r="G365" s="14">
        <v>15.15</v>
      </c>
      <c r="H365" s="15">
        <v>44.117647058823529</v>
      </c>
      <c r="I365" s="16">
        <f t="shared" si="326"/>
        <v>668.38235294117646</v>
      </c>
      <c r="K365" s="17"/>
      <c r="L365" s="17">
        <f t="shared" si="327"/>
        <v>15.15</v>
      </c>
      <c r="M365" s="17"/>
      <c r="N365" s="17">
        <f>SUMIF('MC_SS 166'!$A:$A,'CRONO SERV'!$D365,'MC_SS 166'!M:M)</f>
        <v>15.15</v>
      </c>
      <c r="O365" s="17">
        <f>SUMIF('MC_SS 166'!$A:$A,'CRONO SERV'!$D365,'MC_SS 166'!N:N)</f>
        <v>0</v>
      </c>
      <c r="P365" s="17">
        <f>SUMIF('MC_SS 166'!$A:$A,'CRONO SERV'!$D365,'MC_SS 166'!O:O)</f>
        <v>0</v>
      </c>
      <c r="Q365" s="17">
        <f>SUMIF('MC_SS 166'!$A:$A,'CRONO SERV'!$D365,'MC_SS 166'!P:P)</f>
        <v>0</v>
      </c>
      <c r="R365" s="17"/>
      <c r="S365" s="17"/>
      <c r="T365" s="17"/>
      <c r="V365" s="22">
        <f t="shared" si="328"/>
        <v>0</v>
      </c>
      <c r="W365" s="22">
        <f t="shared" si="329"/>
        <v>668.38235294117646</v>
      </c>
      <c r="X365" s="22">
        <f t="shared" si="330"/>
        <v>0</v>
      </c>
      <c r="Y365" s="22">
        <f t="shared" si="331"/>
        <v>668.38235294117646</v>
      </c>
      <c r="Z365" s="22">
        <f t="shared" si="332"/>
        <v>0</v>
      </c>
      <c r="AA365" s="22">
        <f t="shared" si="333"/>
        <v>0</v>
      </c>
      <c r="AB365" s="22">
        <f t="shared" si="334"/>
        <v>0</v>
      </c>
      <c r="AC365" s="22">
        <f t="shared" si="335"/>
        <v>0</v>
      </c>
      <c r="AD365" s="22">
        <f t="shared" si="336"/>
        <v>0</v>
      </c>
      <c r="AE365" s="22">
        <f t="shared" si="337"/>
        <v>0</v>
      </c>
      <c r="AF365" s="22">
        <f t="shared" si="338"/>
        <v>668.38235294117646</v>
      </c>
      <c r="AH365" s="79">
        <f t="shared" si="339"/>
        <v>0</v>
      </c>
      <c r="AI365" s="78">
        <f t="shared" si="340"/>
        <v>0</v>
      </c>
    </row>
    <row r="366" spans="1:35" ht="22" hidden="1" customHeight="1" outlineLevel="1" x14ac:dyDescent="0.25">
      <c r="B366" s="186" t="s">
        <v>1293</v>
      </c>
      <c r="C366" s="190" t="s">
        <v>1292</v>
      </c>
      <c r="D366" s="188" t="s">
        <v>53</v>
      </c>
      <c r="E366" s="189" t="s">
        <v>54</v>
      </c>
      <c r="F366" s="13" t="s">
        <v>46</v>
      </c>
      <c r="G366" s="14">
        <v>6.06</v>
      </c>
      <c r="H366" s="15">
        <v>158.11213362023528</v>
      </c>
      <c r="I366" s="16">
        <f t="shared" si="326"/>
        <v>958.15952973862579</v>
      </c>
      <c r="K366" s="17"/>
      <c r="L366" s="17">
        <f t="shared" si="327"/>
        <v>6.06</v>
      </c>
      <c r="M366" s="17"/>
      <c r="N366" s="17">
        <f>SUMIF('MC_SS 166'!$A:$A,'CRONO SERV'!$D366,'MC_SS 166'!M:M)</f>
        <v>0</v>
      </c>
      <c r="O366" s="17">
        <f>SUMIF('MC_SS 166'!$A:$A,'CRONO SERV'!$D366,'MC_SS 166'!N:N)</f>
        <v>0</v>
      </c>
      <c r="P366" s="17">
        <f>SUMIF('MC_SS 166'!$A:$A,'CRONO SERV'!$D366,'MC_SS 166'!O:O)</f>
        <v>6.06</v>
      </c>
      <c r="Q366" s="17">
        <f>SUMIF('MC_SS 166'!$A:$A,'CRONO SERV'!$D366,'MC_SS 166'!P:P)</f>
        <v>0</v>
      </c>
      <c r="R366" s="17"/>
      <c r="S366" s="17"/>
      <c r="T366" s="17"/>
      <c r="V366" s="22">
        <f t="shared" si="328"/>
        <v>0</v>
      </c>
      <c r="W366" s="22">
        <f t="shared" si="329"/>
        <v>958.15952973862579</v>
      </c>
      <c r="X366" s="22">
        <f t="shared" si="330"/>
        <v>0</v>
      </c>
      <c r="Y366" s="22">
        <f t="shared" si="331"/>
        <v>0</v>
      </c>
      <c r="Z366" s="22">
        <f t="shared" si="332"/>
        <v>0</v>
      </c>
      <c r="AA366" s="22">
        <f t="shared" si="333"/>
        <v>958.15952973862579</v>
      </c>
      <c r="AB366" s="22">
        <f t="shared" si="334"/>
        <v>0</v>
      </c>
      <c r="AC366" s="22">
        <f t="shared" si="335"/>
        <v>0</v>
      </c>
      <c r="AD366" s="22">
        <f t="shared" si="336"/>
        <v>0</v>
      </c>
      <c r="AE366" s="22">
        <f t="shared" si="337"/>
        <v>0</v>
      </c>
      <c r="AF366" s="22">
        <f t="shared" si="338"/>
        <v>958.15952973862579</v>
      </c>
      <c r="AH366" s="79">
        <f t="shared" si="339"/>
        <v>0</v>
      </c>
      <c r="AI366" s="78">
        <f t="shared" si="340"/>
        <v>0</v>
      </c>
    </row>
    <row r="367" spans="1:35" ht="22" hidden="1" customHeight="1" outlineLevel="1" x14ac:dyDescent="0.25">
      <c r="B367" s="186" t="s">
        <v>1293</v>
      </c>
      <c r="C367" s="190" t="s">
        <v>1292</v>
      </c>
      <c r="D367" s="188" t="s">
        <v>65</v>
      </c>
      <c r="E367" s="189" t="s">
        <v>66</v>
      </c>
      <c r="F367" s="13" t="s">
        <v>46</v>
      </c>
      <c r="G367" s="14">
        <v>90.87</v>
      </c>
      <c r="H367" s="15">
        <v>217.63087904352943</v>
      </c>
      <c r="I367" s="16">
        <f t="shared" si="326"/>
        <v>19776.117978685521</v>
      </c>
      <c r="K367" s="17"/>
      <c r="L367" s="17">
        <f t="shared" si="327"/>
        <v>90.87</v>
      </c>
      <c r="M367" s="17"/>
      <c r="N367" s="17">
        <f>SUMIF('MC_SS 166'!$A:$A,'CRONO SERV'!$D367,'MC_SS 166'!M:M)</f>
        <v>20</v>
      </c>
      <c r="O367" s="17">
        <f>SUMIF('MC_SS 166'!$A:$A,'CRONO SERV'!$D367,'MC_SS 166'!N:N)</f>
        <v>33</v>
      </c>
      <c r="P367" s="17">
        <f>SUMIF('MC_SS 166'!$A:$A,'CRONO SERV'!$D367,'MC_SS 166'!O:O)</f>
        <v>37.870000000000005</v>
      </c>
      <c r="Q367" s="17">
        <f>SUMIF('MC_SS 166'!$A:$A,'CRONO SERV'!$D367,'MC_SS 166'!P:P)</f>
        <v>0</v>
      </c>
      <c r="R367" s="17"/>
      <c r="S367" s="17"/>
      <c r="T367" s="17"/>
      <c r="V367" s="22">
        <f t="shared" si="328"/>
        <v>0</v>
      </c>
      <c r="W367" s="22">
        <f t="shared" si="329"/>
        <v>19776.117978685521</v>
      </c>
      <c r="X367" s="22">
        <f t="shared" si="330"/>
        <v>0</v>
      </c>
      <c r="Y367" s="22">
        <f t="shared" si="331"/>
        <v>4352.6175808705884</v>
      </c>
      <c r="Z367" s="22">
        <f t="shared" si="332"/>
        <v>7181.8190084364714</v>
      </c>
      <c r="AA367" s="22">
        <f t="shared" si="333"/>
        <v>8241.6813893784602</v>
      </c>
      <c r="AB367" s="22">
        <f t="shared" si="334"/>
        <v>0</v>
      </c>
      <c r="AC367" s="22">
        <f t="shared" si="335"/>
        <v>0</v>
      </c>
      <c r="AD367" s="22">
        <f t="shared" si="336"/>
        <v>0</v>
      </c>
      <c r="AE367" s="22">
        <f t="shared" si="337"/>
        <v>0</v>
      </c>
      <c r="AF367" s="22">
        <f t="shared" si="338"/>
        <v>19776.117978685521</v>
      </c>
      <c r="AH367" s="79">
        <f t="shared" si="339"/>
        <v>0</v>
      </c>
      <c r="AI367" s="78">
        <f t="shared" si="340"/>
        <v>0</v>
      </c>
    </row>
    <row r="368" spans="1:35" ht="22" hidden="1" customHeight="1" outlineLevel="1" x14ac:dyDescent="0.25">
      <c r="B368" s="186" t="s">
        <v>1293</v>
      </c>
      <c r="C368" s="190" t="s">
        <v>1292</v>
      </c>
      <c r="D368" s="188" t="s">
        <v>68</v>
      </c>
      <c r="E368" s="189" t="s">
        <v>69</v>
      </c>
      <c r="F368" s="13" t="s">
        <v>46</v>
      </c>
      <c r="G368" s="14">
        <v>1.8399999999999999</v>
      </c>
      <c r="H368" s="15">
        <v>15728.689694117647</v>
      </c>
      <c r="I368" s="16">
        <f t="shared" si="326"/>
        <v>28940.78903717647</v>
      </c>
      <c r="K368" s="17"/>
      <c r="L368" s="17">
        <f t="shared" si="327"/>
        <v>1.8399999999999999</v>
      </c>
      <c r="M368" s="17"/>
      <c r="N368" s="17">
        <f>SUMIF('MC_SS 166'!$A:$A,'CRONO SERV'!$D368,'MC_SS 166'!M:M)</f>
        <v>0</v>
      </c>
      <c r="O368" s="17">
        <f>SUMIF('MC_SS 166'!$A:$A,'CRONO SERV'!$D368,'MC_SS 166'!N:N)</f>
        <v>1.52</v>
      </c>
      <c r="P368" s="17">
        <f>SUMIF('MC_SS 166'!$A:$A,'CRONO SERV'!$D368,'MC_SS 166'!O:O)</f>
        <v>0.31999999999999995</v>
      </c>
      <c r="Q368" s="17">
        <f>SUMIF('MC_SS 166'!$A:$A,'CRONO SERV'!$D368,'MC_SS 166'!P:P)</f>
        <v>0</v>
      </c>
      <c r="R368" s="17"/>
      <c r="S368" s="17"/>
      <c r="T368" s="17"/>
      <c r="V368" s="22">
        <f t="shared" si="328"/>
        <v>0</v>
      </c>
      <c r="W368" s="22">
        <f t="shared" si="329"/>
        <v>28940.78903717647</v>
      </c>
      <c r="X368" s="22">
        <f t="shared" si="330"/>
        <v>0</v>
      </c>
      <c r="Y368" s="22">
        <f t="shared" si="331"/>
        <v>0</v>
      </c>
      <c r="Z368" s="22">
        <f t="shared" si="332"/>
        <v>23907.608335058823</v>
      </c>
      <c r="AA368" s="22">
        <f t="shared" si="333"/>
        <v>5033.1807021176464</v>
      </c>
      <c r="AB368" s="22">
        <f t="shared" si="334"/>
        <v>0</v>
      </c>
      <c r="AC368" s="22">
        <f t="shared" si="335"/>
        <v>0</v>
      </c>
      <c r="AD368" s="22">
        <f t="shared" si="336"/>
        <v>0</v>
      </c>
      <c r="AE368" s="22">
        <f t="shared" si="337"/>
        <v>0</v>
      </c>
      <c r="AF368" s="22">
        <f t="shared" si="338"/>
        <v>28940.78903717647</v>
      </c>
      <c r="AH368" s="79">
        <f t="shared" si="339"/>
        <v>0</v>
      </c>
      <c r="AI368" s="78">
        <f t="shared" si="340"/>
        <v>0</v>
      </c>
    </row>
    <row r="369" spans="2:35" ht="22" hidden="1" customHeight="1" outlineLevel="1" x14ac:dyDescent="0.25">
      <c r="B369" s="186" t="s">
        <v>1293</v>
      </c>
      <c r="C369" s="190" t="s">
        <v>1292</v>
      </c>
      <c r="D369" s="188" t="s">
        <v>70</v>
      </c>
      <c r="E369" s="189" t="s">
        <v>71</v>
      </c>
      <c r="F369" s="13" t="s">
        <v>67</v>
      </c>
      <c r="G369" s="14">
        <v>1570.4</v>
      </c>
      <c r="H369" s="15">
        <v>25.691750504117643</v>
      </c>
      <c r="I369" s="16">
        <f t="shared" si="326"/>
        <v>40346.324991666348</v>
      </c>
      <c r="K369" s="17"/>
      <c r="L369" s="17">
        <f t="shared" si="327"/>
        <v>1570.4</v>
      </c>
      <c r="M369" s="17"/>
      <c r="N369" s="17">
        <f>SUMIF('MC_SS 166'!$A:$A,'CRONO SERV'!$D369,'MC_SS 166'!M:M)</f>
        <v>0</v>
      </c>
      <c r="O369" s="17">
        <f>SUMIF('MC_SS 166'!$A:$A,'CRONO SERV'!$D369,'MC_SS 166'!N:N)</f>
        <v>447</v>
      </c>
      <c r="P369" s="17">
        <f>SUMIF('MC_SS 166'!$A:$A,'CRONO SERV'!$D369,'MC_SS 166'!O:O)</f>
        <v>537</v>
      </c>
      <c r="Q369" s="17">
        <f>SUMIF('MC_SS 166'!$A:$A,'CRONO SERV'!$D369,'MC_SS 166'!P:P)</f>
        <v>586.40000000000009</v>
      </c>
      <c r="R369" s="17"/>
      <c r="S369" s="17"/>
      <c r="T369" s="17"/>
      <c r="V369" s="22">
        <f t="shared" si="328"/>
        <v>0</v>
      </c>
      <c r="W369" s="22">
        <f t="shared" si="329"/>
        <v>40346.324991666348</v>
      </c>
      <c r="X369" s="22">
        <f t="shared" si="330"/>
        <v>0</v>
      </c>
      <c r="Y369" s="22">
        <f t="shared" si="331"/>
        <v>0</v>
      </c>
      <c r="Z369" s="22">
        <f t="shared" si="332"/>
        <v>11484.212475340586</v>
      </c>
      <c r="AA369" s="22">
        <f t="shared" si="333"/>
        <v>13796.470020711175</v>
      </c>
      <c r="AB369" s="22">
        <f t="shared" si="334"/>
        <v>15065.642495614587</v>
      </c>
      <c r="AC369" s="22">
        <f t="shared" si="335"/>
        <v>0</v>
      </c>
      <c r="AD369" s="22">
        <f t="shared" si="336"/>
        <v>0</v>
      </c>
      <c r="AE369" s="22">
        <f t="shared" si="337"/>
        <v>0</v>
      </c>
      <c r="AF369" s="22">
        <f t="shared" si="338"/>
        <v>40346.324991666348</v>
      </c>
      <c r="AH369" s="79">
        <f t="shared" si="339"/>
        <v>0</v>
      </c>
      <c r="AI369" s="78">
        <f t="shared" si="340"/>
        <v>0</v>
      </c>
    </row>
    <row r="370" spans="2:35" ht="22" hidden="1" customHeight="1" outlineLevel="1" x14ac:dyDescent="0.25">
      <c r="B370" s="186" t="s">
        <v>1293</v>
      </c>
      <c r="C370" s="190" t="s">
        <v>1292</v>
      </c>
      <c r="D370" s="188" t="s">
        <v>72</v>
      </c>
      <c r="E370" s="189" t="s">
        <v>73</v>
      </c>
      <c r="F370" s="13" t="s">
        <v>46</v>
      </c>
      <c r="G370" s="14">
        <v>0.64</v>
      </c>
      <c r="H370" s="15">
        <v>1248.9986891068236</v>
      </c>
      <c r="I370" s="16">
        <f t="shared" si="326"/>
        <v>799.35916102836711</v>
      </c>
      <c r="K370" s="17"/>
      <c r="L370" s="17">
        <f t="shared" si="327"/>
        <v>0.64</v>
      </c>
      <c r="M370" s="17"/>
      <c r="N370" s="17">
        <f>SUMIF('MC_SS 166'!$A:$A,'CRONO SERV'!$D370,'MC_SS 166'!M:M)</f>
        <v>0</v>
      </c>
      <c r="O370" s="17">
        <f>SUMIF('MC_SS 166'!$A:$A,'CRONO SERV'!$D370,'MC_SS 166'!N:N)</f>
        <v>0</v>
      </c>
      <c r="P370" s="17">
        <f>SUMIF('MC_SS 166'!$A:$A,'CRONO SERV'!$D370,'MC_SS 166'!O:O)</f>
        <v>0.64</v>
      </c>
      <c r="Q370" s="17">
        <f>SUMIF('MC_SS 166'!$A:$A,'CRONO SERV'!$D370,'MC_SS 166'!P:P)</f>
        <v>0</v>
      </c>
      <c r="R370" s="17"/>
      <c r="S370" s="17"/>
      <c r="T370" s="17"/>
      <c r="V370" s="22">
        <f t="shared" si="328"/>
        <v>0</v>
      </c>
      <c r="W370" s="22">
        <f t="shared" si="329"/>
        <v>799.35916102836711</v>
      </c>
      <c r="X370" s="22">
        <f t="shared" si="330"/>
        <v>0</v>
      </c>
      <c r="Y370" s="22">
        <f t="shared" si="331"/>
        <v>0</v>
      </c>
      <c r="Z370" s="22">
        <f t="shared" si="332"/>
        <v>0</v>
      </c>
      <c r="AA370" s="22">
        <f t="shared" si="333"/>
        <v>799.35916102836711</v>
      </c>
      <c r="AB370" s="22">
        <f t="shared" si="334"/>
        <v>0</v>
      </c>
      <c r="AC370" s="22">
        <f t="shared" si="335"/>
        <v>0</v>
      </c>
      <c r="AD370" s="22">
        <f t="shared" si="336"/>
        <v>0</v>
      </c>
      <c r="AE370" s="22">
        <f t="shared" si="337"/>
        <v>0</v>
      </c>
      <c r="AF370" s="22">
        <f t="shared" si="338"/>
        <v>799.35916102836711</v>
      </c>
      <c r="AH370" s="79">
        <f t="shared" si="339"/>
        <v>0</v>
      </c>
      <c r="AI370" s="78">
        <f t="shared" si="340"/>
        <v>0</v>
      </c>
    </row>
    <row r="371" spans="2:35" ht="22" hidden="1" customHeight="1" outlineLevel="1" x14ac:dyDescent="0.25">
      <c r="B371" s="186" t="s">
        <v>1293</v>
      </c>
      <c r="C371" s="190" t="s">
        <v>1292</v>
      </c>
      <c r="D371" s="188" t="s">
        <v>74</v>
      </c>
      <c r="E371" s="189" t="s">
        <v>75</v>
      </c>
      <c r="F371" s="13" t="s">
        <v>46</v>
      </c>
      <c r="G371" s="14">
        <v>49.26</v>
      </c>
      <c r="H371" s="15">
        <v>1703.4074388931767</v>
      </c>
      <c r="I371" s="16">
        <f t="shared" si="326"/>
        <v>83909.85043987789</v>
      </c>
      <c r="K371" s="17"/>
      <c r="L371" s="17">
        <f t="shared" si="327"/>
        <v>49.26</v>
      </c>
      <c r="M371" s="17"/>
      <c r="N371" s="17">
        <f>SUMIF('MC_SS 166'!$A:$A,'CRONO SERV'!$D371,'MC_SS 166'!M:M)</f>
        <v>0</v>
      </c>
      <c r="O371" s="17">
        <f>SUMIF('MC_SS 166'!$A:$A,'CRONO SERV'!$D371,'MC_SS 166'!N:N)</f>
        <v>8</v>
      </c>
      <c r="P371" s="17">
        <f>SUMIF('MC_SS 166'!$A:$A,'CRONO SERV'!$D371,'MC_SS 166'!O:O)</f>
        <v>16.5</v>
      </c>
      <c r="Q371" s="17">
        <f>SUMIF('MC_SS 166'!$A:$A,'CRONO SERV'!$D371,'MC_SS 166'!P:P)</f>
        <v>24.759999999999998</v>
      </c>
      <c r="R371" s="17"/>
      <c r="S371" s="17"/>
      <c r="T371" s="17"/>
      <c r="V371" s="22">
        <f t="shared" si="328"/>
        <v>0</v>
      </c>
      <c r="W371" s="22">
        <f t="shared" si="329"/>
        <v>83909.85043987789</v>
      </c>
      <c r="X371" s="22">
        <f t="shared" si="330"/>
        <v>0</v>
      </c>
      <c r="Y371" s="22">
        <f t="shared" si="331"/>
        <v>0</v>
      </c>
      <c r="Z371" s="22">
        <f t="shared" si="332"/>
        <v>13627.259511145414</v>
      </c>
      <c r="AA371" s="22">
        <f t="shared" si="333"/>
        <v>28106.222741737416</v>
      </c>
      <c r="AB371" s="22">
        <f t="shared" si="334"/>
        <v>42176.368186995052</v>
      </c>
      <c r="AC371" s="22">
        <f t="shared" si="335"/>
        <v>0</v>
      </c>
      <c r="AD371" s="22">
        <f t="shared" si="336"/>
        <v>0</v>
      </c>
      <c r="AE371" s="22">
        <f t="shared" si="337"/>
        <v>0</v>
      </c>
      <c r="AF371" s="22">
        <f t="shared" si="338"/>
        <v>83909.85043987789</v>
      </c>
      <c r="AH371" s="79">
        <f t="shared" si="339"/>
        <v>0</v>
      </c>
      <c r="AI371" s="78">
        <f t="shared" si="340"/>
        <v>0</v>
      </c>
    </row>
    <row r="372" spans="2:35" ht="22" hidden="1" customHeight="1" outlineLevel="1" x14ac:dyDescent="0.25">
      <c r="B372" s="186" t="s">
        <v>1293</v>
      </c>
      <c r="C372" s="190" t="s">
        <v>1292</v>
      </c>
      <c r="D372" s="188" t="s">
        <v>78</v>
      </c>
      <c r="E372" s="189" t="s">
        <v>79</v>
      </c>
      <c r="F372" s="13" t="s">
        <v>46</v>
      </c>
      <c r="G372" s="14">
        <v>0.64</v>
      </c>
      <c r="H372" s="15">
        <v>5609.7852853327058</v>
      </c>
      <c r="I372" s="16">
        <f t="shared" si="326"/>
        <v>3590.262582612932</v>
      </c>
      <c r="K372" s="17"/>
      <c r="L372" s="17">
        <f t="shared" si="327"/>
        <v>0.64</v>
      </c>
      <c r="M372" s="17"/>
      <c r="N372" s="17">
        <f>SUMIF('MC_SS 166'!$A:$A,'CRONO SERV'!$D372,'MC_SS 166'!M:M)</f>
        <v>0</v>
      </c>
      <c r="O372" s="17">
        <f>SUMIF('MC_SS 166'!$A:$A,'CRONO SERV'!$D372,'MC_SS 166'!N:N)</f>
        <v>0</v>
      </c>
      <c r="P372" s="17">
        <f>SUMIF('MC_SS 166'!$A:$A,'CRONO SERV'!$D372,'MC_SS 166'!O:O)</f>
        <v>0</v>
      </c>
      <c r="Q372" s="17">
        <f>SUMIF('MC_SS 166'!$A:$A,'CRONO SERV'!$D372,'MC_SS 166'!P:P)</f>
        <v>0.64</v>
      </c>
      <c r="R372" s="17"/>
      <c r="S372" s="17"/>
      <c r="T372" s="17"/>
      <c r="V372" s="22">
        <f t="shared" si="328"/>
        <v>0</v>
      </c>
      <c r="W372" s="22">
        <f t="shared" si="329"/>
        <v>3590.262582612932</v>
      </c>
      <c r="X372" s="22">
        <f t="shared" si="330"/>
        <v>0</v>
      </c>
      <c r="Y372" s="22">
        <f t="shared" si="331"/>
        <v>0</v>
      </c>
      <c r="Z372" s="22">
        <f t="shared" si="332"/>
        <v>0</v>
      </c>
      <c r="AA372" s="22">
        <f t="shared" si="333"/>
        <v>0</v>
      </c>
      <c r="AB372" s="22">
        <f t="shared" si="334"/>
        <v>3590.262582612932</v>
      </c>
      <c r="AC372" s="22">
        <f t="shared" si="335"/>
        <v>0</v>
      </c>
      <c r="AD372" s="22">
        <f t="shared" si="336"/>
        <v>0</v>
      </c>
      <c r="AE372" s="22">
        <f t="shared" si="337"/>
        <v>0</v>
      </c>
      <c r="AF372" s="22">
        <f t="shared" si="338"/>
        <v>3590.262582612932</v>
      </c>
      <c r="AH372" s="79">
        <f t="shared" si="339"/>
        <v>0</v>
      </c>
      <c r="AI372" s="78">
        <f t="shared" si="340"/>
        <v>0</v>
      </c>
    </row>
    <row r="373" spans="2:35" ht="22" hidden="1" customHeight="1" outlineLevel="1" x14ac:dyDescent="0.25">
      <c r="B373" s="186" t="s">
        <v>1293</v>
      </c>
      <c r="C373" s="190" t="s">
        <v>1292</v>
      </c>
      <c r="D373" s="188" t="s">
        <v>80</v>
      </c>
      <c r="E373" s="189" t="s">
        <v>81</v>
      </c>
      <c r="F373" s="13" t="s">
        <v>67</v>
      </c>
      <c r="G373" s="14">
        <v>25</v>
      </c>
      <c r="H373" s="15">
        <v>168.33412442258825</v>
      </c>
      <c r="I373" s="16">
        <f t="shared" si="326"/>
        <v>4208.3531105647062</v>
      </c>
      <c r="K373" s="17"/>
      <c r="L373" s="17">
        <f t="shared" si="327"/>
        <v>25</v>
      </c>
      <c r="M373" s="17"/>
      <c r="N373" s="17">
        <f>SUMIF('MC_SS 166'!$A:$A,'CRONO SERV'!$D373,'MC_SS 166'!M:M)</f>
        <v>0</v>
      </c>
      <c r="O373" s="17">
        <f>SUMIF('MC_SS 166'!$A:$A,'CRONO SERV'!$D373,'MC_SS 166'!N:N)</f>
        <v>0</v>
      </c>
      <c r="P373" s="17">
        <f>SUMIF('MC_SS 166'!$A:$A,'CRONO SERV'!$D373,'MC_SS 166'!O:O)</f>
        <v>0</v>
      </c>
      <c r="Q373" s="17">
        <f>SUMIF('MC_SS 166'!$A:$A,'CRONO SERV'!$D373,'MC_SS 166'!P:P)</f>
        <v>25</v>
      </c>
      <c r="R373" s="17"/>
      <c r="S373" s="17"/>
      <c r="T373" s="17"/>
      <c r="V373" s="22">
        <f t="shared" si="328"/>
        <v>0</v>
      </c>
      <c r="W373" s="22">
        <f t="shared" si="329"/>
        <v>4208.3531105647062</v>
      </c>
      <c r="X373" s="22">
        <f t="shared" si="330"/>
        <v>0</v>
      </c>
      <c r="Y373" s="22">
        <f t="shared" si="331"/>
        <v>0</v>
      </c>
      <c r="Z373" s="22">
        <f t="shared" si="332"/>
        <v>0</v>
      </c>
      <c r="AA373" s="22">
        <f t="shared" si="333"/>
        <v>0</v>
      </c>
      <c r="AB373" s="22">
        <f t="shared" si="334"/>
        <v>4208.3531105647062</v>
      </c>
      <c r="AC373" s="22">
        <f t="shared" si="335"/>
        <v>0</v>
      </c>
      <c r="AD373" s="22">
        <f t="shared" si="336"/>
        <v>0</v>
      </c>
      <c r="AE373" s="22">
        <f t="shared" si="337"/>
        <v>0</v>
      </c>
      <c r="AF373" s="22">
        <f t="shared" si="338"/>
        <v>4208.3531105647062</v>
      </c>
      <c r="AH373" s="79">
        <f t="shared" si="339"/>
        <v>0</v>
      </c>
      <c r="AI373" s="78">
        <f t="shared" si="340"/>
        <v>0</v>
      </c>
    </row>
    <row r="374" spans="2:35" ht="22" hidden="1" customHeight="1" outlineLevel="1" x14ac:dyDescent="0.25">
      <c r="B374" s="186" t="s">
        <v>1293</v>
      </c>
      <c r="C374" s="190" t="s">
        <v>1292</v>
      </c>
      <c r="D374" s="188" t="s">
        <v>86</v>
      </c>
      <c r="E374" s="189" t="s">
        <v>87</v>
      </c>
      <c r="F374" s="13" t="s">
        <v>40</v>
      </c>
      <c r="G374" s="14">
        <v>252.41</v>
      </c>
      <c r="H374" s="15">
        <v>22.403727834352942</v>
      </c>
      <c r="I374" s="16">
        <f t="shared" si="326"/>
        <v>5654.9249426690258</v>
      </c>
      <c r="K374" s="17"/>
      <c r="L374" s="17">
        <f t="shared" si="327"/>
        <v>252.41</v>
      </c>
      <c r="M374" s="17"/>
      <c r="N374" s="17">
        <f>SUMIF('MC_SS 166'!$A:$A,'CRONO SERV'!$D374,'MC_SS 166'!M:M)</f>
        <v>0</v>
      </c>
      <c r="O374" s="17">
        <f>SUMIF('MC_SS 166'!$A:$A,'CRONO SERV'!$D374,'MC_SS 166'!N:N)</f>
        <v>0</v>
      </c>
      <c r="P374" s="17">
        <f>SUMIF('MC_SS 166'!$A:$A,'CRONO SERV'!$D374,'MC_SS 166'!O:O)</f>
        <v>0</v>
      </c>
      <c r="Q374" s="17">
        <f>SUMIF('MC_SS 166'!$A:$A,'CRONO SERV'!$D374,'MC_SS 166'!P:P)</f>
        <v>252.41</v>
      </c>
      <c r="R374" s="17"/>
      <c r="S374" s="17"/>
      <c r="T374" s="17"/>
      <c r="V374" s="22">
        <f t="shared" si="328"/>
        <v>0</v>
      </c>
      <c r="W374" s="22">
        <f t="shared" si="329"/>
        <v>5654.9249426690258</v>
      </c>
      <c r="X374" s="22">
        <f t="shared" si="330"/>
        <v>0</v>
      </c>
      <c r="Y374" s="22">
        <f t="shared" si="331"/>
        <v>0</v>
      </c>
      <c r="Z374" s="22">
        <f t="shared" si="332"/>
        <v>0</v>
      </c>
      <c r="AA374" s="22">
        <f t="shared" si="333"/>
        <v>0</v>
      </c>
      <c r="AB374" s="22">
        <f t="shared" si="334"/>
        <v>5654.9249426690258</v>
      </c>
      <c r="AC374" s="22">
        <f t="shared" si="335"/>
        <v>0</v>
      </c>
      <c r="AD374" s="22">
        <f t="shared" si="336"/>
        <v>0</v>
      </c>
      <c r="AE374" s="22">
        <f t="shared" si="337"/>
        <v>0</v>
      </c>
      <c r="AF374" s="22">
        <f t="shared" si="338"/>
        <v>5654.9249426690258</v>
      </c>
      <c r="AH374" s="79">
        <f t="shared" si="339"/>
        <v>0</v>
      </c>
      <c r="AI374" s="78">
        <f t="shared" si="340"/>
        <v>0</v>
      </c>
    </row>
    <row r="375" spans="2:35" ht="22" hidden="1" customHeight="1" outlineLevel="1" x14ac:dyDescent="0.25">
      <c r="B375" s="186" t="s">
        <v>1293</v>
      </c>
      <c r="C375" s="190" t="s">
        <v>1292</v>
      </c>
      <c r="D375" s="188" t="s">
        <v>153</v>
      </c>
      <c r="E375" s="189" t="s">
        <v>154</v>
      </c>
      <c r="F375" s="13" t="s">
        <v>143</v>
      </c>
      <c r="G375" s="14">
        <v>372.8</v>
      </c>
      <c r="H375" s="15">
        <v>56.239720636235297</v>
      </c>
      <c r="I375" s="16">
        <f t="shared" si="326"/>
        <v>20966.167853188519</v>
      </c>
      <c r="K375" s="17"/>
      <c r="L375" s="17">
        <f t="shared" si="327"/>
        <v>372.8</v>
      </c>
      <c r="M375" s="17"/>
      <c r="N375" s="17">
        <f>SUMIF('MC_SS 166'!$A:$A,'CRONO SERV'!$D375,'MC_SS 166'!M:M)</f>
        <v>0</v>
      </c>
      <c r="O375" s="17">
        <f>SUMIF('MC_SS 166'!$A:$A,'CRONO SERV'!$D375,'MC_SS 166'!N:N)</f>
        <v>0</v>
      </c>
      <c r="P375" s="17">
        <f>SUMIF('MC_SS 166'!$A:$A,'CRONO SERV'!$D375,'MC_SS 166'!O:O)</f>
        <v>110</v>
      </c>
      <c r="Q375" s="17">
        <f>SUMIF('MC_SS 166'!$A:$A,'CRONO SERV'!$D375,'MC_SS 166'!P:P)</f>
        <v>262.8</v>
      </c>
      <c r="R375" s="17"/>
      <c r="S375" s="17"/>
      <c r="T375" s="17"/>
      <c r="V375" s="22">
        <f t="shared" si="328"/>
        <v>0</v>
      </c>
      <c r="W375" s="22">
        <f t="shared" si="329"/>
        <v>20966.167853188519</v>
      </c>
      <c r="X375" s="22">
        <f t="shared" si="330"/>
        <v>0</v>
      </c>
      <c r="Y375" s="22">
        <f t="shared" si="331"/>
        <v>0</v>
      </c>
      <c r="Z375" s="22">
        <f t="shared" si="332"/>
        <v>0</v>
      </c>
      <c r="AA375" s="22">
        <f t="shared" si="333"/>
        <v>6186.369269985883</v>
      </c>
      <c r="AB375" s="22">
        <f t="shared" si="334"/>
        <v>14779.798583202637</v>
      </c>
      <c r="AC375" s="22">
        <f t="shared" si="335"/>
        <v>0</v>
      </c>
      <c r="AD375" s="22">
        <f t="shared" si="336"/>
        <v>0</v>
      </c>
      <c r="AE375" s="22">
        <f t="shared" si="337"/>
        <v>0</v>
      </c>
      <c r="AF375" s="22">
        <f t="shared" si="338"/>
        <v>20966.167853188519</v>
      </c>
      <c r="AH375" s="79">
        <f t="shared" si="339"/>
        <v>0</v>
      </c>
      <c r="AI375" s="78">
        <f t="shared" si="340"/>
        <v>0</v>
      </c>
    </row>
    <row r="376" spans="2:35" ht="22" hidden="1" customHeight="1" outlineLevel="1" x14ac:dyDescent="0.25">
      <c r="B376" s="186" t="s">
        <v>1293</v>
      </c>
      <c r="C376" s="190" t="s">
        <v>1292</v>
      </c>
      <c r="D376" s="188" t="s">
        <v>167</v>
      </c>
      <c r="E376" s="189" t="s">
        <v>168</v>
      </c>
      <c r="F376" s="13" t="s">
        <v>40</v>
      </c>
      <c r="G376" s="14">
        <v>50.44</v>
      </c>
      <c r="H376" s="15">
        <v>273.07971983435294</v>
      </c>
      <c r="I376" s="16">
        <f t="shared" si="326"/>
        <v>13774.141068444762</v>
      </c>
      <c r="K376" s="17"/>
      <c r="L376" s="17">
        <f t="shared" si="327"/>
        <v>50.44</v>
      </c>
      <c r="M376" s="17"/>
      <c r="N376" s="17">
        <f>SUMIF('MC_SS 166'!$A:$A,'CRONO SERV'!$D376,'MC_SS 166'!M:M)</f>
        <v>0</v>
      </c>
      <c r="O376" s="17">
        <f>SUMIF('MC_SS 166'!$A:$A,'CRONO SERV'!$D376,'MC_SS 166'!N:N)</f>
        <v>0</v>
      </c>
      <c r="P376" s="17">
        <f>SUMIF('MC_SS 166'!$A:$A,'CRONO SERV'!$D376,'MC_SS 166'!O:O)</f>
        <v>0</v>
      </c>
      <c r="Q376" s="17">
        <f>SUMIF('MC_SS 166'!$A:$A,'CRONO SERV'!$D376,'MC_SS 166'!P:P)</f>
        <v>50.44</v>
      </c>
      <c r="R376" s="17"/>
      <c r="S376" s="17"/>
      <c r="T376" s="17"/>
      <c r="V376" s="22">
        <f t="shared" si="328"/>
        <v>0</v>
      </c>
      <c r="W376" s="22">
        <f t="shared" si="329"/>
        <v>13774.141068444762</v>
      </c>
      <c r="X376" s="22">
        <f t="shared" si="330"/>
        <v>0</v>
      </c>
      <c r="Y376" s="22">
        <f t="shared" si="331"/>
        <v>0</v>
      </c>
      <c r="Z376" s="22">
        <f t="shared" si="332"/>
        <v>0</v>
      </c>
      <c r="AA376" s="22">
        <f t="shared" si="333"/>
        <v>0</v>
      </c>
      <c r="AB376" s="22">
        <f t="shared" si="334"/>
        <v>13774.141068444762</v>
      </c>
      <c r="AC376" s="22">
        <f t="shared" si="335"/>
        <v>0</v>
      </c>
      <c r="AD376" s="22">
        <f t="shared" si="336"/>
        <v>0</v>
      </c>
      <c r="AE376" s="22">
        <f t="shared" si="337"/>
        <v>0</v>
      </c>
      <c r="AF376" s="22">
        <f t="shared" si="338"/>
        <v>13774.141068444762</v>
      </c>
      <c r="AH376" s="79">
        <f t="shared" si="339"/>
        <v>0</v>
      </c>
      <c r="AI376" s="78">
        <f t="shared" si="340"/>
        <v>0</v>
      </c>
    </row>
    <row r="377" spans="2:35" ht="22" hidden="1" customHeight="1" outlineLevel="1" x14ac:dyDescent="0.25">
      <c r="B377" s="186" t="s">
        <v>1293</v>
      </c>
      <c r="C377" s="190" t="s">
        <v>1292</v>
      </c>
      <c r="D377" s="188" t="s">
        <v>208</v>
      </c>
      <c r="E377" s="189" t="s">
        <v>209</v>
      </c>
      <c r="F377" s="13" t="s">
        <v>67</v>
      </c>
      <c r="G377" s="14">
        <v>425</v>
      </c>
      <c r="H377" s="15">
        <v>46.722363635294123</v>
      </c>
      <c r="I377" s="16">
        <f t="shared" si="326"/>
        <v>19857.004545000003</v>
      </c>
      <c r="K377" s="17">
        <v>206.666</v>
      </c>
      <c r="L377" s="17">
        <f t="shared" si="327"/>
        <v>218.334</v>
      </c>
      <c r="M377" s="17"/>
      <c r="N377" s="17">
        <f>SUMIF('MC_SS 166'!$A:$A,'CRONO SERV'!$D377,'MC_SS 166'!M:M)</f>
        <v>0</v>
      </c>
      <c r="O377" s="17">
        <f>SUMIF('MC_SS 166'!$A:$A,'CRONO SERV'!$D377,'MC_SS 166'!N:N)</f>
        <v>0</v>
      </c>
      <c r="P377" s="17">
        <f>SUMIF('MC_SS 166'!$A:$A,'CRONO SERV'!$D377,'MC_SS 166'!O:O)</f>
        <v>0</v>
      </c>
      <c r="Q377" s="17">
        <f>SUMIF('MC_SS 166'!$A:$A,'CRONO SERV'!$D377,'MC_SS 166'!P:P)</f>
        <v>0</v>
      </c>
      <c r="R377" s="17"/>
      <c r="S377" s="17"/>
      <c r="T377" s="17"/>
      <c r="V377" s="22">
        <f t="shared" si="328"/>
        <v>9655.9240030516958</v>
      </c>
      <c r="W377" s="22">
        <f t="shared" si="329"/>
        <v>10201.080541948308</v>
      </c>
      <c r="X377" s="22">
        <f t="shared" si="330"/>
        <v>0</v>
      </c>
      <c r="Y377" s="22">
        <f t="shared" si="331"/>
        <v>0</v>
      </c>
      <c r="Z377" s="22">
        <f t="shared" si="332"/>
        <v>0</v>
      </c>
      <c r="AA377" s="22">
        <f t="shared" si="333"/>
        <v>0</v>
      </c>
      <c r="AB377" s="22">
        <f t="shared" si="334"/>
        <v>0</v>
      </c>
      <c r="AC377" s="22">
        <f t="shared" si="335"/>
        <v>0</v>
      </c>
      <c r="AD377" s="22">
        <f t="shared" si="336"/>
        <v>0</v>
      </c>
      <c r="AE377" s="22">
        <f t="shared" si="337"/>
        <v>0</v>
      </c>
      <c r="AF377" s="22">
        <f t="shared" si="338"/>
        <v>0</v>
      </c>
      <c r="AH377" s="79">
        <f t="shared" si="339"/>
        <v>218.334</v>
      </c>
      <c r="AI377" s="78">
        <f t="shared" si="340"/>
        <v>10201.080541948308</v>
      </c>
    </row>
    <row r="378" spans="2:35" ht="22" hidden="1" customHeight="1" outlineLevel="1" x14ac:dyDescent="0.25">
      <c r="B378" s="186" t="s">
        <v>1293</v>
      </c>
      <c r="C378" s="190" t="s">
        <v>1292</v>
      </c>
      <c r="D378" s="188" t="s">
        <v>228</v>
      </c>
      <c r="E378" s="189" t="s">
        <v>229</v>
      </c>
      <c r="F378" s="13" t="s">
        <v>67</v>
      </c>
      <c r="G378" s="14">
        <v>5225.8710000000001</v>
      </c>
      <c r="H378" s="15">
        <v>24.436627228422918</v>
      </c>
      <c r="I378" s="16">
        <f t="shared" si="326"/>
        <v>127702.6615708257</v>
      </c>
      <c r="K378" s="17">
        <v>637.29100000000005</v>
      </c>
      <c r="L378" s="17">
        <f t="shared" si="327"/>
        <v>4588.58</v>
      </c>
      <c r="M378" s="17">
        <v>554</v>
      </c>
      <c r="N378" s="17">
        <f>L378-M378</f>
        <v>4034.58</v>
      </c>
      <c r="O378" s="17">
        <f>SUMIF('MC_SS 166'!$A:$A,'CRONO SERV'!$D378,'MC_SS 166'!N:N)</f>
        <v>0</v>
      </c>
      <c r="P378" s="17">
        <f>SUMIF('MC_SS 166'!$A:$A,'CRONO SERV'!$D378,'MC_SS 166'!O:O)</f>
        <v>0</v>
      </c>
      <c r="Q378" s="17"/>
      <c r="R378" s="17"/>
      <c r="S378" s="17"/>
      <c r="T378" s="17"/>
      <c r="V378" s="22">
        <f t="shared" si="328"/>
        <v>15573.242603028872</v>
      </c>
      <c r="W378" s="22">
        <f t="shared" si="329"/>
        <v>112129.41896779682</v>
      </c>
      <c r="X378" s="22">
        <f t="shared" si="330"/>
        <v>13537.891484546297</v>
      </c>
      <c r="Y378" s="22">
        <f t="shared" si="331"/>
        <v>98591.527483250538</v>
      </c>
      <c r="Z378" s="22">
        <f t="shared" si="332"/>
        <v>0</v>
      </c>
      <c r="AA378" s="22">
        <f t="shared" si="333"/>
        <v>0</v>
      </c>
      <c r="AB378" s="22">
        <f t="shared" si="334"/>
        <v>0</v>
      </c>
      <c r="AC378" s="22">
        <f t="shared" si="335"/>
        <v>0</v>
      </c>
      <c r="AD378" s="22">
        <f t="shared" si="336"/>
        <v>0</v>
      </c>
      <c r="AE378" s="22">
        <f t="shared" si="337"/>
        <v>0</v>
      </c>
      <c r="AF378" s="22">
        <f t="shared" si="338"/>
        <v>112129.41896779684</v>
      </c>
      <c r="AH378" s="79">
        <f t="shared" si="339"/>
        <v>0</v>
      </c>
      <c r="AI378" s="78">
        <f t="shared" si="340"/>
        <v>0</v>
      </c>
    </row>
    <row r="379" spans="2:35" ht="22" hidden="1" customHeight="1" outlineLevel="1" x14ac:dyDescent="0.25">
      <c r="B379" s="186" t="s">
        <v>1293</v>
      </c>
      <c r="C379" s="190" t="s">
        <v>1292</v>
      </c>
      <c r="D379" s="188" t="s">
        <v>255</v>
      </c>
      <c r="E379" s="189" t="s">
        <v>256</v>
      </c>
      <c r="F379" s="13" t="s">
        <v>230</v>
      </c>
      <c r="G379" s="14">
        <v>12</v>
      </c>
      <c r="H379" s="15">
        <v>461.94016395161606</v>
      </c>
      <c r="I379" s="16">
        <f t="shared" si="326"/>
        <v>5543.2819674193925</v>
      </c>
      <c r="K379" s="17"/>
      <c r="L379" s="17">
        <f t="shared" si="327"/>
        <v>12</v>
      </c>
      <c r="M379" s="17"/>
      <c r="N379" s="17">
        <f>SUMIF('MC_SS 166'!$A:$A,'CRONO SERV'!$D379,'MC_SS 166'!M:M)</f>
        <v>0</v>
      </c>
      <c r="O379" s="17">
        <f>SUMIF('MC_SS 166'!$A:$A,'CRONO SERV'!$D379,'MC_SS 166'!N:N)</f>
        <v>0</v>
      </c>
      <c r="P379" s="17">
        <f>SUMIF('MC_SS 166'!$A:$A,'CRONO SERV'!$D379,'MC_SS 166'!O:O)</f>
        <v>0</v>
      </c>
      <c r="Q379" s="17">
        <f>SUMIF('MC_SS 166'!$A:$A,'CRONO SERV'!$D379,'MC_SS 166'!P:P)</f>
        <v>12</v>
      </c>
      <c r="R379" s="17"/>
      <c r="S379" s="17"/>
      <c r="T379" s="17"/>
      <c r="V379" s="22">
        <f t="shared" si="328"/>
        <v>0</v>
      </c>
      <c r="W379" s="22">
        <f t="shared" si="329"/>
        <v>5543.2819674193925</v>
      </c>
      <c r="X379" s="22">
        <f t="shared" si="330"/>
        <v>0</v>
      </c>
      <c r="Y379" s="22">
        <f t="shared" si="331"/>
        <v>0</v>
      </c>
      <c r="Z379" s="22">
        <f t="shared" si="332"/>
        <v>0</v>
      </c>
      <c r="AA379" s="22">
        <f t="shared" si="333"/>
        <v>0</v>
      </c>
      <c r="AB379" s="22">
        <f t="shared" si="334"/>
        <v>5543.2819674193925</v>
      </c>
      <c r="AC379" s="22">
        <f t="shared" si="335"/>
        <v>0</v>
      </c>
      <c r="AD379" s="22">
        <f t="shared" si="336"/>
        <v>0</v>
      </c>
      <c r="AE379" s="22">
        <f t="shared" si="337"/>
        <v>0</v>
      </c>
      <c r="AF379" s="22">
        <f t="shared" si="338"/>
        <v>5543.2819674193925</v>
      </c>
      <c r="AH379" s="79">
        <f t="shared" si="339"/>
        <v>0</v>
      </c>
      <c r="AI379" s="78">
        <f t="shared" si="340"/>
        <v>0</v>
      </c>
    </row>
    <row r="380" spans="2:35" ht="22" hidden="1" customHeight="1" outlineLevel="1" x14ac:dyDescent="0.25">
      <c r="B380" s="186" t="s">
        <v>1293</v>
      </c>
      <c r="C380" s="190" t="s">
        <v>1292</v>
      </c>
      <c r="D380" s="188" t="s">
        <v>261</v>
      </c>
      <c r="E380" s="189" t="s">
        <v>262</v>
      </c>
      <c r="F380" s="13" t="s">
        <v>40</v>
      </c>
      <c r="G380" s="14">
        <v>90</v>
      </c>
      <c r="H380" s="15">
        <v>214.31315472</v>
      </c>
      <c r="I380" s="16">
        <f t="shared" si="326"/>
        <v>19288.1839248</v>
      </c>
      <c r="K380" s="17"/>
      <c r="L380" s="17">
        <f t="shared" si="327"/>
        <v>90</v>
      </c>
      <c r="M380" s="17"/>
      <c r="N380" s="17">
        <f>SUMIF('MC_SS 166'!$A:$A,'CRONO SERV'!$D380,'MC_SS 166'!M:M)</f>
        <v>0</v>
      </c>
      <c r="O380" s="17">
        <f>SUMIF('MC_SS 166'!$A:$A,'CRONO SERV'!$D380,'MC_SS 166'!N:N)</f>
        <v>0</v>
      </c>
      <c r="P380" s="17">
        <f>SUMIF('MC_SS 166'!$A:$A,'CRONO SERV'!$D380,'MC_SS 166'!O:O)</f>
        <v>90</v>
      </c>
      <c r="Q380" s="17">
        <f>SUMIF('MC_SS 166'!$A:$A,'CRONO SERV'!$D380,'MC_SS 166'!P:P)</f>
        <v>0</v>
      </c>
      <c r="R380" s="17"/>
      <c r="S380" s="17"/>
      <c r="T380" s="17"/>
      <c r="V380" s="22">
        <f t="shared" si="328"/>
        <v>0</v>
      </c>
      <c r="W380" s="22">
        <f t="shared" si="329"/>
        <v>19288.1839248</v>
      </c>
      <c r="X380" s="22">
        <f t="shared" si="330"/>
        <v>0</v>
      </c>
      <c r="Y380" s="22">
        <f t="shared" si="331"/>
        <v>0</v>
      </c>
      <c r="Z380" s="22">
        <f t="shared" si="332"/>
        <v>0</v>
      </c>
      <c r="AA380" s="22">
        <f t="shared" si="333"/>
        <v>19288.1839248</v>
      </c>
      <c r="AB380" s="22">
        <f t="shared" si="334"/>
        <v>0</v>
      </c>
      <c r="AC380" s="22">
        <f t="shared" si="335"/>
        <v>0</v>
      </c>
      <c r="AD380" s="22">
        <f t="shared" si="336"/>
        <v>0</v>
      </c>
      <c r="AE380" s="22">
        <f t="shared" si="337"/>
        <v>0</v>
      </c>
      <c r="AF380" s="22">
        <f t="shared" si="338"/>
        <v>19288.1839248</v>
      </c>
      <c r="AH380" s="79">
        <f t="shared" si="339"/>
        <v>0</v>
      </c>
      <c r="AI380" s="78">
        <f t="shared" si="340"/>
        <v>0</v>
      </c>
    </row>
    <row r="381" spans="2:35" ht="22" hidden="1" customHeight="1" outlineLevel="1" x14ac:dyDescent="0.25">
      <c r="B381" s="186" t="s">
        <v>1293</v>
      </c>
      <c r="C381" s="190" t="s">
        <v>1292</v>
      </c>
      <c r="D381" s="188" t="s">
        <v>279</v>
      </c>
      <c r="E381" s="189" t="s">
        <v>280</v>
      </c>
      <c r="F381" s="13" t="s">
        <v>40</v>
      </c>
      <c r="G381" s="14">
        <v>90</v>
      </c>
      <c r="H381" s="15">
        <v>29.420289472</v>
      </c>
      <c r="I381" s="16">
        <f t="shared" si="326"/>
        <v>2647.8260524799998</v>
      </c>
      <c r="K381" s="17"/>
      <c r="L381" s="17">
        <f t="shared" si="327"/>
        <v>90</v>
      </c>
      <c r="M381" s="17"/>
      <c r="N381" s="17">
        <f>SUMIF('MC_SS 166'!$A:$A,'CRONO SERV'!$D381,'MC_SS 166'!M:M)</f>
        <v>0</v>
      </c>
      <c r="O381" s="17">
        <f>SUMIF('MC_SS 166'!$A:$A,'CRONO SERV'!$D381,'MC_SS 166'!N:N)</f>
        <v>45</v>
      </c>
      <c r="P381" s="17">
        <f>SUMIF('MC_SS 166'!$A:$A,'CRONO SERV'!$D381,'MC_SS 166'!O:O)</f>
        <v>45</v>
      </c>
      <c r="Q381" s="17">
        <f>SUMIF('MC_SS 166'!$A:$A,'CRONO SERV'!$D381,'MC_SS 166'!P:P)</f>
        <v>0</v>
      </c>
      <c r="R381" s="17"/>
      <c r="S381" s="17"/>
      <c r="T381" s="17"/>
      <c r="V381" s="22">
        <f t="shared" si="328"/>
        <v>0</v>
      </c>
      <c r="W381" s="22">
        <f t="shared" si="329"/>
        <v>2647.8260524799998</v>
      </c>
      <c r="X381" s="22">
        <f t="shared" si="330"/>
        <v>0</v>
      </c>
      <c r="Y381" s="22">
        <f t="shared" si="331"/>
        <v>0</v>
      </c>
      <c r="Z381" s="22">
        <f t="shared" si="332"/>
        <v>1323.9130262399999</v>
      </c>
      <c r="AA381" s="22">
        <f t="shared" si="333"/>
        <v>1323.9130262399999</v>
      </c>
      <c r="AB381" s="22">
        <f t="shared" si="334"/>
        <v>0</v>
      </c>
      <c r="AC381" s="22">
        <f t="shared" si="335"/>
        <v>0</v>
      </c>
      <c r="AD381" s="22">
        <f t="shared" si="336"/>
        <v>0</v>
      </c>
      <c r="AE381" s="22">
        <f t="shared" si="337"/>
        <v>0</v>
      </c>
      <c r="AF381" s="22">
        <f t="shared" si="338"/>
        <v>2647.8260524799998</v>
      </c>
      <c r="AH381" s="79">
        <f t="shared" si="339"/>
        <v>0</v>
      </c>
      <c r="AI381" s="78">
        <f t="shared" si="340"/>
        <v>0</v>
      </c>
    </row>
    <row r="382" spans="2:35" ht="22" hidden="1" customHeight="1" outlineLevel="1" x14ac:dyDescent="0.25">
      <c r="B382" s="186" t="s">
        <v>1293</v>
      </c>
      <c r="C382" s="190" t="s">
        <v>1292</v>
      </c>
      <c r="D382" s="188" t="s">
        <v>297</v>
      </c>
      <c r="E382" s="189" t="s">
        <v>298</v>
      </c>
      <c r="F382" s="13" t="s">
        <v>40</v>
      </c>
      <c r="G382" s="14">
        <v>200</v>
      </c>
      <c r="H382" s="15">
        <v>49.043811088383997</v>
      </c>
      <c r="I382" s="16">
        <f t="shared" si="326"/>
        <v>9808.7622176768</v>
      </c>
      <c r="K382" s="17"/>
      <c r="L382" s="17">
        <f t="shared" si="327"/>
        <v>200</v>
      </c>
      <c r="M382" s="17"/>
      <c r="N382" s="17">
        <f>SUMIF('MC_SS 166'!$A:$A,'CRONO SERV'!$D382,'MC_SS 166'!M:M)</f>
        <v>0</v>
      </c>
      <c r="O382" s="17">
        <f>SUMIF('MC_SS 166'!$A:$A,'CRONO SERV'!$D382,'MC_SS 166'!N:N)</f>
        <v>120</v>
      </c>
      <c r="P382" s="17">
        <f>SUMIF('MC_SS 166'!$A:$A,'CRONO SERV'!$D382,'MC_SS 166'!O:O)</f>
        <v>80</v>
      </c>
      <c r="Q382" s="17">
        <f>SUMIF('MC_SS 166'!$A:$A,'CRONO SERV'!$D382,'MC_SS 166'!P:P)</f>
        <v>0</v>
      </c>
      <c r="R382" s="17"/>
      <c r="S382" s="17"/>
      <c r="T382" s="17"/>
      <c r="V382" s="22">
        <f t="shared" si="328"/>
        <v>0</v>
      </c>
      <c r="W382" s="22">
        <f t="shared" si="329"/>
        <v>9808.7622176768</v>
      </c>
      <c r="X382" s="22">
        <f t="shared" si="330"/>
        <v>0</v>
      </c>
      <c r="Y382" s="22">
        <f t="shared" si="331"/>
        <v>0</v>
      </c>
      <c r="Z382" s="22">
        <f t="shared" si="332"/>
        <v>5885.2573306060794</v>
      </c>
      <c r="AA382" s="22">
        <f t="shared" si="333"/>
        <v>3923.5048870707196</v>
      </c>
      <c r="AB382" s="22">
        <f t="shared" si="334"/>
        <v>0</v>
      </c>
      <c r="AC382" s="22">
        <f t="shared" si="335"/>
        <v>0</v>
      </c>
      <c r="AD382" s="22">
        <f t="shared" si="336"/>
        <v>0</v>
      </c>
      <c r="AE382" s="22">
        <f t="shared" si="337"/>
        <v>0</v>
      </c>
      <c r="AF382" s="22">
        <f t="shared" si="338"/>
        <v>9808.7622176767982</v>
      </c>
      <c r="AH382" s="79">
        <f t="shared" si="339"/>
        <v>0</v>
      </c>
      <c r="AI382" s="78">
        <f t="shared" si="340"/>
        <v>0</v>
      </c>
    </row>
    <row r="383" spans="2:35" ht="22" hidden="1" customHeight="1" outlineLevel="1" x14ac:dyDescent="0.25">
      <c r="B383" s="186" t="s">
        <v>1293</v>
      </c>
      <c r="C383" s="190" t="s">
        <v>1292</v>
      </c>
      <c r="D383" s="188" t="s">
        <v>301</v>
      </c>
      <c r="E383" s="189" t="s">
        <v>302</v>
      </c>
      <c r="F383" s="13" t="s">
        <v>303</v>
      </c>
      <c r="G383" s="14">
        <v>2</v>
      </c>
      <c r="H383" s="15">
        <v>162.58581024</v>
      </c>
      <c r="I383" s="16">
        <f t="shared" si="326"/>
        <v>325.17162048</v>
      </c>
      <c r="K383" s="17"/>
      <c r="L383" s="17">
        <f t="shared" si="327"/>
        <v>2</v>
      </c>
      <c r="M383" s="17"/>
      <c r="N383" s="17">
        <f>SUMIF('MC_SS 166'!$A:$A,'CRONO SERV'!$D383,'MC_SS 166'!M:M)</f>
        <v>0</v>
      </c>
      <c r="O383" s="17">
        <f>SUMIF('MC_SS 166'!$A:$A,'CRONO SERV'!$D383,'MC_SS 166'!N:N)</f>
        <v>0</v>
      </c>
      <c r="P383" s="17">
        <f>SUMIF('MC_SS 166'!$A:$A,'CRONO SERV'!$D383,'MC_SS 166'!O:O)</f>
        <v>2</v>
      </c>
      <c r="Q383" s="17">
        <f>SUMIF('MC_SS 166'!$A:$A,'CRONO SERV'!$D383,'MC_SS 166'!P:P)</f>
        <v>0</v>
      </c>
      <c r="R383" s="17"/>
      <c r="S383" s="17"/>
      <c r="T383" s="17"/>
      <c r="V383" s="22">
        <f t="shared" si="328"/>
        <v>0</v>
      </c>
      <c r="W383" s="22">
        <f t="shared" si="329"/>
        <v>325.17162048</v>
      </c>
      <c r="X383" s="22">
        <f t="shared" si="330"/>
        <v>0</v>
      </c>
      <c r="Y383" s="22">
        <f t="shared" si="331"/>
        <v>0</v>
      </c>
      <c r="Z383" s="22">
        <f t="shared" si="332"/>
        <v>0</v>
      </c>
      <c r="AA383" s="22">
        <f t="shared" si="333"/>
        <v>325.17162048</v>
      </c>
      <c r="AB383" s="22">
        <f t="shared" si="334"/>
        <v>0</v>
      </c>
      <c r="AC383" s="22">
        <f t="shared" si="335"/>
        <v>0</v>
      </c>
      <c r="AD383" s="22">
        <f t="shared" si="336"/>
        <v>0</v>
      </c>
      <c r="AE383" s="22">
        <f t="shared" si="337"/>
        <v>0</v>
      </c>
      <c r="AF383" s="22">
        <f t="shared" si="338"/>
        <v>325.17162048</v>
      </c>
      <c r="AH383" s="79">
        <f t="shared" si="339"/>
        <v>0</v>
      </c>
      <c r="AI383" s="78">
        <f t="shared" si="340"/>
        <v>0</v>
      </c>
    </row>
    <row r="384" spans="2:35" ht="22" hidden="1" customHeight="1" outlineLevel="1" x14ac:dyDescent="0.25">
      <c r="B384" s="186" t="s">
        <v>1293</v>
      </c>
      <c r="C384" s="190" t="s">
        <v>1292</v>
      </c>
      <c r="D384" s="188" t="s">
        <v>318</v>
      </c>
      <c r="E384" s="189" t="s">
        <v>319</v>
      </c>
      <c r="F384" s="13" t="s">
        <v>230</v>
      </c>
      <c r="G384" s="14">
        <v>10</v>
      </c>
      <c r="H384" s="15">
        <v>226.81494746623997</v>
      </c>
      <c r="I384" s="16">
        <f t="shared" si="326"/>
        <v>2268.1494746623998</v>
      </c>
      <c r="K384" s="17"/>
      <c r="L384" s="17">
        <f t="shared" si="327"/>
        <v>10</v>
      </c>
      <c r="M384" s="17"/>
      <c r="N384" s="17">
        <f>SUMIF('MC_SS 166'!$A:$A,'CRONO SERV'!$D384,'MC_SS 166'!M:M)</f>
        <v>0</v>
      </c>
      <c r="O384" s="17">
        <f>SUMIF('MC_SS 166'!$A:$A,'CRONO SERV'!$D384,'MC_SS 166'!N:N)</f>
        <v>0</v>
      </c>
      <c r="P384" s="17">
        <f>SUMIF('MC_SS 166'!$A:$A,'CRONO SERV'!$D384,'MC_SS 166'!O:O)</f>
        <v>10</v>
      </c>
      <c r="Q384" s="17">
        <f>SUMIF('MC_SS 166'!$A:$A,'CRONO SERV'!$D384,'MC_SS 166'!P:P)</f>
        <v>0</v>
      </c>
      <c r="R384" s="17"/>
      <c r="S384" s="17"/>
      <c r="T384" s="17"/>
      <c r="V384" s="22">
        <f t="shared" si="328"/>
        <v>0</v>
      </c>
      <c r="W384" s="22">
        <f t="shared" si="329"/>
        <v>2268.1494746623998</v>
      </c>
      <c r="X384" s="22">
        <f t="shared" si="330"/>
        <v>0</v>
      </c>
      <c r="Y384" s="22">
        <f t="shared" si="331"/>
        <v>0</v>
      </c>
      <c r="Z384" s="22">
        <f t="shared" si="332"/>
        <v>0</v>
      </c>
      <c r="AA384" s="22">
        <f t="shared" si="333"/>
        <v>2268.1494746623998</v>
      </c>
      <c r="AB384" s="22">
        <f t="shared" si="334"/>
        <v>0</v>
      </c>
      <c r="AC384" s="22">
        <f t="shared" si="335"/>
        <v>0</v>
      </c>
      <c r="AD384" s="22">
        <f t="shared" si="336"/>
        <v>0</v>
      </c>
      <c r="AE384" s="22">
        <f t="shared" si="337"/>
        <v>0</v>
      </c>
      <c r="AF384" s="22">
        <f t="shared" si="338"/>
        <v>2268.1494746623998</v>
      </c>
      <c r="AH384" s="79">
        <f t="shared" si="339"/>
        <v>0</v>
      </c>
      <c r="AI384" s="78">
        <f t="shared" si="340"/>
        <v>0</v>
      </c>
    </row>
    <row r="385" spans="1:35" ht="22" hidden="1" customHeight="1" outlineLevel="1" x14ac:dyDescent="0.25">
      <c r="B385" s="186" t="s">
        <v>1293</v>
      </c>
      <c r="C385" s="190" t="s">
        <v>1292</v>
      </c>
      <c r="D385" s="188" t="s">
        <v>344</v>
      </c>
      <c r="E385" s="189" t="s">
        <v>345</v>
      </c>
      <c r="F385" s="13" t="s">
        <v>35</v>
      </c>
      <c r="G385" s="14">
        <v>90</v>
      </c>
      <c r="H385" s="15">
        <v>186.45000000000002</v>
      </c>
      <c r="I385" s="16">
        <f t="shared" si="326"/>
        <v>16780.5</v>
      </c>
      <c r="K385" s="17"/>
      <c r="L385" s="17">
        <f t="shared" si="327"/>
        <v>90</v>
      </c>
      <c r="M385" s="17"/>
      <c r="N385" s="17">
        <f>SUMIF('MC_SS 166'!$A:$A,'CRONO SERV'!$D385,'MC_SS 166'!M:M)</f>
        <v>90</v>
      </c>
      <c r="O385" s="17">
        <f>SUMIF('MC_SS 166'!$A:$A,'CRONO SERV'!$D385,'MC_SS 166'!N:N)</f>
        <v>0</v>
      </c>
      <c r="P385" s="17">
        <f>SUMIF('MC_SS 166'!$A:$A,'CRONO SERV'!$D385,'MC_SS 166'!O:O)</f>
        <v>0</v>
      </c>
      <c r="Q385" s="17">
        <f>SUMIF('MC_SS 166'!$A:$A,'CRONO SERV'!$D385,'MC_SS 166'!P:P)</f>
        <v>0</v>
      </c>
      <c r="R385" s="17"/>
      <c r="S385" s="17"/>
      <c r="T385" s="17"/>
      <c r="V385" s="22">
        <f t="shared" si="328"/>
        <v>0</v>
      </c>
      <c r="W385" s="22">
        <f t="shared" si="329"/>
        <v>16780.5</v>
      </c>
      <c r="X385" s="22">
        <f t="shared" si="330"/>
        <v>0</v>
      </c>
      <c r="Y385" s="22">
        <f t="shared" si="331"/>
        <v>16780.5</v>
      </c>
      <c r="Z385" s="22">
        <f t="shared" si="332"/>
        <v>0</v>
      </c>
      <c r="AA385" s="22">
        <f t="shared" si="333"/>
        <v>0</v>
      </c>
      <c r="AB385" s="22">
        <f t="shared" si="334"/>
        <v>0</v>
      </c>
      <c r="AC385" s="22">
        <f t="shared" si="335"/>
        <v>0</v>
      </c>
      <c r="AD385" s="22">
        <f t="shared" si="336"/>
        <v>0</v>
      </c>
      <c r="AE385" s="22">
        <f t="shared" si="337"/>
        <v>0</v>
      </c>
      <c r="AF385" s="22">
        <f t="shared" si="338"/>
        <v>16780.5</v>
      </c>
      <c r="AH385" s="79">
        <f t="shared" si="339"/>
        <v>0</v>
      </c>
      <c r="AI385" s="78">
        <f t="shared" si="340"/>
        <v>0</v>
      </c>
    </row>
    <row r="386" spans="1:35" ht="23.5" customHeight="1" collapsed="1" x14ac:dyDescent="0.25">
      <c r="A386" s="11"/>
      <c r="B386" s="183" t="s">
        <v>1</v>
      </c>
      <c r="C386" s="184" t="s">
        <v>1184</v>
      </c>
      <c r="D386" s="185"/>
      <c r="E386" s="80"/>
      <c r="F386" s="60"/>
      <c r="G386" s="60"/>
      <c r="H386" s="59"/>
      <c r="I386" s="81">
        <f>SUM(I387:I406)</f>
        <v>596335.77100789093</v>
      </c>
      <c r="J386" s="12"/>
      <c r="K386" s="83"/>
      <c r="L386" s="84"/>
      <c r="M386" s="84"/>
      <c r="N386" s="84"/>
      <c r="O386" s="84"/>
      <c r="P386" s="84"/>
      <c r="Q386" s="84"/>
      <c r="R386" s="84"/>
      <c r="S386" s="84"/>
      <c r="T386" s="85"/>
      <c r="U386" s="12"/>
      <c r="V386" s="86">
        <f>SUM(V387:V406)</f>
        <v>295919.8147064065</v>
      </c>
      <c r="W386" s="86">
        <f t="shared" ref="W386:AE386" si="341">SUM(W387:W406)</f>
        <v>300415.95630148437</v>
      </c>
      <c r="X386" s="86">
        <f t="shared" si="341"/>
        <v>4200.9060389647066</v>
      </c>
      <c r="Y386" s="86">
        <f t="shared" si="341"/>
        <v>128688.31873580453</v>
      </c>
      <c r="Z386" s="86">
        <f t="shared" si="341"/>
        <v>148091.71550266104</v>
      </c>
      <c r="AA386" s="86">
        <f t="shared" si="341"/>
        <v>19342.554924238128</v>
      </c>
      <c r="AB386" s="86">
        <f t="shared" si="341"/>
        <v>0</v>
      </c>
      <c r="AC386" s="86">
        <f t="shared" si="341"/>
        <v>0</v>
      </c>
      <c r="AD386" s="86">
        <f t="shared" si="341"/>
        <v>0</v>
      </c>
      <c r="AE386" s="86">
        <f t="shared" si="341"/>
        <v>0</v>
      </c>
      <c r="AF386" s="86">
        <f>SUM(AF387:AF406)</f>
        <v>300323.49520166835</v>
      </c>
      <c r="AG386" s="12"/>
      <c r="AH386" s="83"/>
      <c r="AI386" s="85"/>
    </row>
    <row r="387" spans="1:35" ht="22" hidden="1" customHeight="1" outlineLevel="1" x14ac:dyDescent="0.25">
      <c r="B387" s="186" t="s">
        <v>1</v>
      </c>
      <c r="C387" s="187" t="s">
        <v>1184</v>
      </c>
      <c r="D387" s="188" t="s">
        <v>33</v>
      </c>
      <c r="E387" s="189" t="s">
        <v>34</v>
      </c>
      <c r="F387" s="13" t="s">
        <v>35</v>
      </c>
      <c r="G387" s="14">
        <v>35.6</v>
      </c>
      <c r="H387" s="15">
        <v>231.15274954010695</v>
      </c>
      <c r="I387" s="16">
        <f t="shared" si="274"/>
        <v>8229.0378836278087</v>
      </c>
      <c r="K387" s="17">
        <v>17.600000000000001</v>
      </c>
      <c r="L387" s="17">
        <f t="shared" si="275"/>
        <v>18</v>
      </c>
      <c r="M387" s="17">
        <f>SUMIF('MC_SS 100'!$A:$A,'CRONO SERV'!$D387,'MC_SS 100'!L:L)</f>
        <v>17.600000000000001</v>
      </c>
      <c r="N387" s="17">
        <f>SUMIF('MC_SS 100'!$A:$A,'CRONO SERV'!$D387,'MC_SS 100'!M:M)</f>
        <v>0</v>
      </c>
      <c r="O387" s="17">
        <f>SUMIF('MC_SS 100'!$A:$A,'CRONO SERV'!$D387,'MC_SS 100'!N:N)</f>
        <v>0</v>
      </c>
      <c r="P387" s="17">
        <f>SUMIF('MC_SS 100'!$A:$A,'CRONO SERV'!$D387,'MC_SS 100'!O:O)</f>
        <v>0</v>
      </c>
      <c r="Q387" s="17"/>
      <c r="R387" s="17"/>
      <c r="S387" s="17"/>
      <c r="T387" s="17"/>
      <c r="V387" s="22">
        <f t="shared" ref="V387:V406" si="342">$H387*K387</f>
        <v>4068.2883919058827</v>
      </c>
      <c r="W387" s="22">
        <f t="shared" ref="W387:W406" si="343">$H387*L387</f>
        <v>4160.7494917219256</v>
      </c>
      <c r="X387" s="22">
        <f t="shared" ref="X387:X406" si="344">$H387*M387</f>
        <v>4068.2883919058827</v>
      </c>
      <c r="Y387" s="22">
        <f t="shared" ref="Y387:Y406" si="345">$H387*N387</f>
        <v>0</v>
      </c>
      <c r="Z387" s="22">
        <f t="shared" ref="Z387:Z406" si="346">$H387*O387</f>
        <v>0</v>
      </c>
      <c r="AA387" s="22">
        <f t="shared" ref="AA387:AA406" si="347">$H387*P387</f>
        <v>0</v>
      </c>
      <c r="AB387" s="22">
        <f t="shared" ref="AB387:AB406" si="348">$H387*Q387</f>
        <v>0</v>
      </c>
      <c r="AC387" s="22">
        <f t="shared" ref="AC387:AC406" si="349">$H387*R387</f>
        <v>0</v>
      </c>
      <c r="AD387" s="22">
        <f t="shared" ref="AD387:AD406" si="350">$H387*S387</f>
        <v>0</v>
      </c>
      <c r="AE387" s="22">
        <f t="shared" ref="AE387:AE406" si="351">$H387*T387</f>
        <v>0</v>
      </c>
      <c r="AF387" s="22">
        <f t="shared" ref="AF387:AF406" si="352">SUM(X387:AE387)</f>
        <v>4068.2883919058827</v>
      </c>
      <c r="AH387" s="79">
        <f t="shared" ref="AH387:AH406" si="353">L387-SUM(M387:T387)</f>
        <v>0.39999999999999858</v>
      </c>
      <c r="AI387" s="78">
        <f t="shared" ref="AI387:AI406" si="354">W387-SUM(X387:AE387)</f>
        <v>92.461099816042861</v>
      </c>
    </row>
    <row r="388" spans="1:35" ht="22" hidden="1" customHeight="1" outlineLevel="1" x14ac:dyDescent="0.25">
      <c r="B388" s="186" t="s">
        <v>1</v>
      </c>
      <c r="C388" s="187" t="s">
        <v>1184</v>
      </c>
      <c r="D388" s="188" t="s">
        <v>44</v>
      </c>
      <c r="E388" s="189" t="s">
        <v>45</v>
      </c>
      <c r="F388" s="13" t="s">
        <v>46</v>
      </c>
      <c r="G388" s="14">
        <v>9.11</v>
      </c>
      <c r="H388" s="15">
        <v>44.117647058823529</v>
      </c>
      <c r="I388" s="16">
        <f t="shared" si="274"/>
        <v>401.91176470588232</v>
      </c>
      <c r="K388" s="17"/>
      <c r="L388" s="17">
        <f t="shared" si="275"/>
        <v>9.11</v>
      </c>
      <c r="M388" s="17">
        <f>SUMIF('MC_SS 100'!$A:$A,'CRONO SERV'!$D388,'MC_SS 100'!L:L)</f>
        <v>3.0059999999999998</v>
      </c>
      <c r="N388" s="17">
        <f>SUMIF('MC_SS 100'!$A:$A,'CRONO SERV'!$D388,'MC_SS 100'!M:M)</f>
        <v>6.1039999999999992</v>
      </c>
      <c r="O388" s="17">
        <f>SUMIF('MC_SS 100'!$A:$A,'CRONO SERV'!$D388,'MC_SS 100'!N:N)</f>
        <v>0</v>
      </c>
      <c r="P388" s="17">
        <f>SUMIF('MC_SS 100'!$A:$A,'CRONO SERV'!$D388,'MC_SS 100'!O:O)</f>
        <v>0</v>
      </c>
      <c r="Q388" s="17"/>
      <c r="R388" s="17"/>
      <c r="S388" s="17"/>
      <c r="T388" s="17"/>
      <c r="V388" s="22">
        <f t="shared" si="342"/>
        <v>0</v>
      </c>
      <c r="W388" s="22">
        <f t="shared" si="343"/>
        <v>401.91176470588232</v>
      </c>
      <c r="X388" s="22">
        <f t="shared" si="344"/>
        <v>132.61764705882351</v>
      </c>
      <c r="Y388" s="22">
        <f t="shared" si="345"/>
        <v>269.29411764705878</v>
      </c>
      <c r="Z388" s="22">
        <f t="shared" si="346"/>
        <v>0</v>
      </c>
      <c r="AA388" s="22">
        <f t="shared" si="347"/>
        <v>0</v>
      </c>
      <c r="AB388" s="22">
        <f t="shared" si="348"/>
        <v>0</v>
      </c>
      <c r="AC388" s="22">
        <f t="shared" si="349"/>
        <v>0</v>
      </c>
      <c r="AD388" s="22">
        <f t="shared" si="350"/>
        <v>0</v>
      </c>
      <c r="AE388" s="22">
        <f t="shared" si="351"/>
        <v>0</v>
      </c>
      <c r="AF388" s="22">
        <f t="shared" si="352"/>
        <v>401.91176470588232</v>
      </c>
      <c r="AH388" s="79">
        <f t="shared" si="353"/>
        <v>0</v>
      </c>
      <c r="AI388" s="78">
        <f t="shared" si="354"/>
        <v>0</v>
      </c>
    </row>
    <row r="389" spans="1:35" ht="22" hidden="1" customHeight="1" outlineLevel="1" x14ac:dyDescent="0.25">
      <c r="B389" s="186" t="s">
        <v>1</v>
      </c>
      <c r="C389" s="187" t="s">
        <v>1184</v>
      </c>
      <c r="D389" s="188" t="s">
        <v>53</v>
      </c>
      <c r="E389" s="189" t="s">
        <v>54</v>
      </c>
      <c r="F389" s="13" t="s">
        <v>46</v>
      </c>
      <c r="G389" s="14">
        <v>4.5</v>
      </c>
      <c r="H389" s="15">
        <v>158.11213362023528</v>
      </c>
      <c r="I389" s="16">
        <f t="shared" si="274"/>
        <v>711.50460129105875</v>
      </c>
      <c r="K389" s="17"/>
      <c r="L389" s="17">
        <f t="shared" si="275"/>
        <v>4.5</v>
      </c>
      <c r="M389" s="17">
        <f>SUMIF('MC_SS 100'!$A:$A,'CRONO SERV'!$D389,'MC_SS 100'!L:L)</f>
        <v>0</v>
      </c>
      <c r="N389" s="17">
        <f>SUMIF('MC_SS 100'!$A:$A,'CRONO SERV'!$D389,'MC_SS 100'!M:M)</f>
        <v>0</v>
      </c>
      <c r="O389" s="17">
        <f>SUMIF('MC_SS 100'!$A:$A,'CRONO SERV'!$D389,'MC_SS 100'!N:N)</f>
        <v>4.5</v>
      </c>
      <c r="P389" s="17">
        <f>SUMIF('MC_SS 100'!$A:$A,'CRONO SERV'!$D389,'MC_SS 100'!O:O)</f>
        <v>0</v>
      </c>
      <c r="Q389" s="17"/>
      <c r="R389" s="17"/>
      <c r="S389" s="17"/>
      <c r="T389" s="17"/>
      <c r="V389" s="22">
        <f t="shared" si="342"/>
        <v>0</v>
      </c>
      <c r="W389" s="22">
        <f t="shared" si="343"/>
        <v>711.50460129105875</v>
      </c>
      <c r="X389" s="22">
        <f t="shared" si="344"/>
        <v>0</v>
      </c>
      <c r="Y389" s="22">
        <f t="shared" si="345"/>
        <v>0</v>
      </c>
      <c r="Z389" s="22">
        <f t="shared" si="346"/>
        <v>711.50460129105875</v>
      </c>
      <c r="AA389" s="22">
        <f t="shared" si="347"/>
        <v>0</v>
      </c>
      <c r="AB389" s="22">
        <f t="shared" si="348"/>
        <v>0</v>
      </c>
      <c r="AC389" s="22">
        <f t="shared" si="349"/>
        <v>0</v>
      </c>
      <c r="AD389" s="22">
        <f t="shared" si="350"/>
        <v>0</v>
      </c>
      <c r="AE389" s="22">
        <f t="shared" si="351"/>
        <v>0</v>
      </c>
      <c r="AF389" s="22">
        <f t="shared" si="352"/>
        <v>711.50460129105875</v>
      </c>
      <c r="AH389" s="79">
        <f t="shared" si="353"/>
        <v>0</v>
      </c>
      <c r="AI389" s="78">
        <f t="shared" si="354"/>
        <v>0</v>
      </c>
    </row>
    <row r="390" spans="1:35" ht="22" hidden="1" customHeight="1" outlineLevel="1" x14ac:dyDescent="0.25">
      <c r="B390" s="186" t="s">
        <v>1</v>
      </c>
      <c r="C390" s="187" t="s">
        <v>1184</v>
      </c>
      <c r="D390" s="188" t="s">
        <v>65</v>
      </c>
      <c r="E390" s="189" t="s">
        <v>66</v>
      </c>
      <c r="F390" s="13" t="s">
        <v>46</v>
      </c>
      <c r="G390" s="14">
        <v>46.019999999999996</v>
      </c>
      <c r="H390" s="15">
        <v>217.63087904352943</v>
      </c>
      <c r="I390" s="16">
        <f t="shared" si="274"/>
        <v>10015.373053583224</v>
      </c>
      <c r="K390" s="17"/>
      <c r="L390" s="17">
        <f t="shared" si="275"/>
        <v>46.019999999999996</v>
      </c>
      <c r="M390" s="17">
        <f>SUMIF('MC_SS 100'!$A:$A,'CRONO SERV'!$D390,'MC_SS 100'!L:L)</f>
        <v>0</v>
      </c>
      <c r="N390" s="17">
        <f>SUMIF('MC_SS 100'!$A:$A,'CRONO SERV'!$D390,'MC_SS 100'!M:M)</f>
        <v>46.019999999999996</v>
      </c>
      <c r="O390" s="17">
        <f>SUMIF('MC_SS 100'!$A:$A,'CRONO SERV'!$D390,'MC_SS 100'!N:N)</f>
        <v>0</v>
      </c>
      <c r="P390" s="17">
        <f>SUMIF('MC_SS 100'!$A:$A,'CRONO SERV'!$D390,'MC_SS 100'!O:O)</f>
        <v>0</v>
      </c>
      <c r="Q390" s="17"/>
      <c r="R390" s="17"/>
      <c r="S390" s="17"/>
      <c r="T390" s="17"/>
      <c r="V390" s="22">
        <f t="shared" si="342"/>
        <v>0</v>
      </c>
      <c r="W390" s="22">
        <f t="shared" si="343"/>
        <v>10015.373053583224</v>
      </c>
      <c r="X390" s="22">
        <f t="shared" si="344"/>
        <v>0</v>
      </c>
      <c r="Y390" s="22">
        <f t="shared" si="345"/>
        <v>10015.373053583224</v>
      </c>
      <c r="Z390" s="22">
        <f t="shared" si="346"/>
        <v>0</v>
      </c>
      <c r="AA390" s="22">
        <f t="shared" si="347"/>
        <v>0</v>
      </c>
      <c r="AB390" s="22">
        <f t="shared" si="348"/>
        <v>0</v>
      </c>
      <c r="AC390" s="22">
        <f t="shared" si="349"/>
        <v>0</v>
      </c>
      <c r="AD390" s="22">
        <f t="shared" si="350"/>
        <v>0</v>
      </c>
      <c r="AE390" s="22">
        <f t="shared" si="351"/>
        <v>0</v>
      </c>
      <c r="AF390" s="22">
        <f t="shared" si="352"/>
        <v>10015.373053583224</v>
      </c>
      <c r="AH390" s="79">
        <f t="shared" si="353"/>
        <v>0</v>
      </c>
      <c r="AI390" s="78">
        <f t="shared" si="354"/>
        <v>0</v>
      </c>
    </row>
    <row r="391" spans="1:35" ht="22" hidden="1" customHeight="1" outlineLevel="1" x14ac:dyDescent="0.25">
      <c r="B391" s="186" t="s">
        <v>1</v>
      </c>
      <c r="C391" s="187" t="s">
        <v>1184</v>
      </c>
      <c r="D391" s="188" t="s">
        <v>68</v>
      </c>
      <c r="E391" s="189" t="s">
        <v>69</v>
      </c>
      <c r="F391" s="13" t="s">
        <v>46</v>
      </c>
      <c r="G391" s="14">
        <v>1.61</v>
      </c>
      <c r="H391" s="15">
        <v>15728.689694117647</v>
      </c>
      <c r="I391" s="16">
        <f t="shared" si="274"/>
        <v>25323.190407529415</v>
      </c>
      <c r="K391" s="17"/>
      <c r="L391" s="17">
        <f t="shared" si="275"/>
        <v>1.61</v>
      </c>
      <c r="M391" s="17">
        <f>SUMIF('MC_SS 100'!$A:$A,'CRONO SERV'!$D391,'MC_SS 100'!L:L)</f>
        <v>0</v>
      </c>
      <c r="N391" s="17">
        <f>SUMIF('MC_SS 100'!$A:$A,'CRONO SERV'!$D391,'MC_SS 100'!M:M)</f>
        <v>1.6100000000000003</v>
      </c>
      <c r="O391" s="17">
        <f>SUMIF('MC_SS 100'!$A:$A,'CRONO SERV'!$D391,'MC_SS 100'!N:N)</f>
        <v>0</v>
      </c>
      <c r="P391" s="17">
        <f>SUMIF('MC_SS 100'!$A:$A,'CRONO SERV'!$D391,'MC_SS 100'!O:O)</f>
        <v>0</v>
      </c>
      <c r="Q391" s="17"/>
      <c r="R391" s="17"/>
      <c r="S391" s="17"/>
      <c r="T391" s="17"/>
      <c r="V391" s="22">
        <f t="shared" si="342"/>
        <v>0</v>
      </c>
      <c r="W391" s="22">
        <f t="shared" si="343"/>
        <v>25323.190407529415</v>
      </c>
      <c r="X391" s="22">
        <f t="shared" si="344"/>
        <v>0</v>
      </c>
      <c r="Y391" s="22">
        <f t="shared" si="345"/>
        <v>25323.190407529419</v>
      </c>
      <c r="Z391" s="22">
        <f t="shared" si="346"/>
        <v>0</v>
      </c>
      <c r="AA391" s="22">
        <f t="shared" si="347"/>
        <v>0</v>
      </c>
      <c r="AB391" s="22">
        <f t="shared" si="348"/>
        <v>0</v>
      </c>
      <c r="AC391" s="22">
        <f t="shared" si="349"/>
        <v>0</v>
      </c>
      <c r="AD391" s="22">
        <f t="shared" si="350"/>
        <v>0</v>
      </c>
      <c r="AE391" s="22">
        <f t="shared" si="351"/>
        <v>0</v>
      </c>
      <c r="AF391" s="22">
        <f t="shared" si="352"/>
        <v>25323.190407529419</v>
      </c>
      <c r="AH391" s="79">
        <f t="shared" si="353"/>
        <v>0</v>
      </c>
      <c r="AI391" s="78">
        <f t="shared" si="354"/>
        <v>0</v>
      </c>
    </row>
    <row r="392" spans="1:35" ht="22" hidden="1" customHeight="1" outlineLevel="1" x14ac:dyDescent="0.25">
      <c r="B392" s="186" t="s">
        <v>1</v>
      </c>
      <c r="C392" s="187" t="s">
        <v>1184</v>
      </c>
      <c r="D392" s="188" t="s">
        <v>70</v>
      </c>
      <c r="E392" s="189" t="s">
        <v>71</v>
      </c>
      <c r="F392" s="13" t="s">
        <v>67</v>
      </c>
      <c r="G392" s="14">
        <v>913.6</v>
      </c>
      <c r="H392" s="15">
        <v>25.691750504117643</v>
      </c>
      <c r="I392" s="16">
        <f t="shared" si="274"/>
        <v>23471.983260561879</v>
      </c>
      <c r="K392" s="17"/>
      <c r="L392" s="17">
        <f t="shared" si="275"/>
        <v>913.6</v>
      </c>
      <c r="M392" s="17">
        <f>SUMIF('MC_SS 100'!$A:$A,'CRONO SERV'!$D392,'MC_SS 100'!L:L)</f>
        <v>0</v>
      </c>
      <c r="N392" s="17">
        <f>SUMIF('MC_SS 100'!$A:$A,'CRONO SERV'!$D392,'MC_SS 100'!M:M)</f>
        <v>365.44000000000005</v>
      </c>
      <c r="O392" s="17">
        <f>SUMIF('MC_SS 100'!$A:$A,'CRONO SERV'!$D392,'MC_SS 100'!N:N)</f>
        <v>548.16000000000008</v>
      </c>
      <c r="P392" s="17">
        <f>SUMIF('MC_SS 100'!$A:$A,'CRONO SERV'!$D392,'MC_SS 100'!O:O)</f>
        <v>0</v>
      </c>
      <c r="Q392" s="17"/>
      <c r="R392" s="17"/>
      <c r="S392" s="17"/>
      <c r="T392" s="17"/>
      <c r="V392" s="22">
        <f t="shared" si="342"/>
        <v>0</v>
      </c>
      <c r="W392" s="22">
        <f t="shared" si="343"/>
        <v>23471.983260561879</v>
      </c>
      <c r="X392" s="22">
        <f t="shared" si="344"/>
        <v>0</v>
      </c>
      <c r="Y392" s="22">
        <f t="shared" si="345"/>
        <v>9388.7933042247532</v>
      </c>
      <c r="Z392" s="22">
        <f t="shared" si="346"/>
        <v>14083.18995633713</v>
      </c>
      <c r="AA392" s="22">
        <f t="shared" si="347"/>
        <v>0</v>
      </c>
      <c r="AB392" s="22">
        <f t="shared" si="348"/>
        <v>0</v>
      </c>
      <c r="AC392" s="22">
        <f t="shared" si="349"/>
        <v>0</v>
      </c>
      <c r="AD392" s="22">
        <f t="shared" si="350"/>
        <v>0</v>
      </c>
      <c r="AE392" s="22">
        <f t="shared" si="351"/>
        <v>0</v>
      </c>
      <c r="AF392" s="22">
        <f t="shared" si="352"/>
        <v>23471.983260561883</v>
      </c>
      <c r="AH392" s="79">
        <f t="shared" si="353"/>
        <v>0</v>
      </c>
      <c r="AI392" s="78">
        <f t="shared" si="354"/>
        <v>0</v>
      </c>
    </row>
    <row r="393" spans="1:35" ht="22" hidden="1" customHeight="1" outlineLevel="1" x14ac:dyDescent="0.25">
      <c r="B393" s="186" t="s">
        <v>1</v>
      </c>
      <c r="C393" s="187" t="s">
        <v>1184</v>
      </c>
      <c r="D393" s="188" t="s">
        <v>72</v>
      </c>
      <c r="E393" s="189" t="s">
        <v>73</v>
      </c>
      <c r="F393" s="13" t="s">
        <v>46</v>
      </c>
      <c r="G393" s="14">
        <v>5.0999999999999996</v>
      </c>
      <c r="H393" s="15">
        <v>1248.9986891068236</v>
      </c>
      <c r="I393" s="16">
        <f t="shared" si="274"/>
        <v>6369.8933144448001</v>
      </c>
      <c r="K393" s="17"/>
      <c r="L393" s="17">
        <f t="shared" si="275"/>
        <v>5.0999999999999996</v>
      </c>
      <c r="M393" s="17">
        <f>SUMIF('MC_SS 100'!$A:$A,'CRONO SERV'!$D393,'MC_SS 100'!L:L)</f>
        <v>0</v>
      </c>
      <c r="N393" s="17">
        <f>SUMIF('MC_SS 100'!$A:$A,'CRONO SERV'!$D393,'MC_SS 100'!M:M)</f>
        <v>5.0999999999999996</v>
      </c>
      <c r="O393" s="17">
        <f>SUMIF('MC_SS 100'!$A:$A,'CRONO SERV'!$D393,'MC_SS 100'!N:N)</f>
        <v>0</v>
      </c>
      <c r="P393" s="17">
        <f>SUMIF('MC_SS 100'!$A:$A,'CRONO SERV'!$D393,'MC_SS 100'!O:O)</f>
        <v>0</v>
      </c>
      <c r="Q393" s="17"/>
      <c r="R393" s="17"/>
      <c r="S393" s="17"/>
      <c r="T393" s="17"/>
      <c r="V393" s="22">
        <f t="shared" si="342"/>
        <v>0</v>
      </c>
      <c r="W393" s="22">
        <f t="shared" si="343"/>
        <v>6369.8933144448001</v>
      </c>
      <c r="X393" s="22">
        <f t="shared" si="344"/>
        <v>0</v>
      </c>
      <c r="Y393" s="22">
        <f t="shared" si="345"/>
        <v>6369.8933144448001</v>
      </c>
      <c r="Z393" s="22">
        <f t="shared" si="346"/>
        <v>0</v>
      </c>
      <c r="AA393" s="22">
        <f t="shared" si="347"/>
        <v>0</v>
      </c>
      <c r="AB393" s="22">
        <f t="shared" si="348"/>
        <v>0</v>
      </c>
      <c r="AC393" s="22">
        <f t="shared" si="349"/>
        <v>0</v>
      </c>
      <c r="AD393" s="22">
        <f t="shared" si="350"/>
        <v>0</v>
      </c>
      <c r="AE393" s="22">
        <f t="shared" si="351"/>
        <v>0</v>
      </c>
      <c r="AF393" s="22">
        <f t="shared" si="352"/>
        <v>6369.8933144448001</v>
      </c>
      <c r="AH393" s="79">
        <f t="shared" si="353"/>
        <v>0</v>
      </c>
      <c r="AI393" s="78">
        <f t="shared" si="354"/>
        <v>0</v>
      </c>
    </row>
    <row r="394" spans="1:35" ht="22" hidden="1" customHeight="1" outlineLevel="1" x14ac:dyDescent="0.25">
      <c r="B394" s="186" t="s">
        <v>1</v>
      </c>
      <c r="C394" s="187" t="s">
        <v>1184</v>
      </c>
      <c r="D394" s="188" t="s">
        <v>74</v>
      </c>
      <c r="E394" s="189" t="s">
        <v>75</v>
      </c>
      <c r="F394" s="13" t="s">
        <v>46</v>
      </c>
      <c r="G394" s="14">
        <v>43.269999999999996</v>
      </c>
      <c r="H394" s="15">
        <v>1703.4074388931767</v>
      </c>
      <c r="I394" s="16">
        <f t="shared" si="274"/>
        <v>73706.439880907754</v>
      </c>
      <c r="K394" s="17"/>
      <c r="L394" s="17">
        <f t="shared" si="275"/>
        <v>43.269999999999996</v>
      </c>
      <c r="M394" s="17">
        <f>SUMIF('MC_SS 100'!$A:$A,'CRONO SERV'!$D394,'MC_SS 100'!L:L)</f>
        <v>0</v>
      </c>
      <c r="N394" s="17">
        <f>SUMIF('MC_SS 100'!$A:$A,'CRONO SERV'!$D394,'MC_SS 100'!M:M)</f>
        <v>17.308</v>
      </c>
      <c r="O394" s="17">
        <f>SUMIF('MC_SS 100'!$A:$A,'CRONO SERV'!$D394,'MC_SS 100'!N:N)</f>
        <v>25.961999999999996</v>
      </c>
      <c r="P394" s="17">
        <f>SUMIF('MC_SS 100'!$A:$A,'CRONO SERV'!$D394,'MC_SS 100'!O:O)</f>
        <v>0</v>
      </c>
      <c r="Q394" s="17"/>
      <c r="R394" s="17"/>
      <c r="S394" s="17"/>
      <c r="T394" s="17"/>
      <c r="V394" s="22">
        <f t="shared" si="342"/>
        <v>0</v>
      </c>
      <c r="W394" s="22">
        <f t="shared" si="343"/>
        <v>73706.439880907754</v>
      </c>
      <c r="X394" s="22">
        <f t="shared" si="344"/>
        <v>0</v>
      </c>
      <c r="Y394" s="22">
        <f t="shared" si="345"/>
        <v>29482.575952363102</v>
      </c>
      <c r="Z394" s="22">
        <f t="shared" si="346"/>
        <v>44223.863928544648</v>
      </c>
      <c r="AA394" s="22">
        <f t="shared" si="347"/>
        <v>0</v>
      </c>
      <c r="AB394" s="22">
        <f t="shared" si="348"/>
        <v>0</v>
      </c>
      <c r="AC394" s="22">
        <f t="shared" si="349"/>
        <v>0</v>
      </c>
      <c r="AD394" s="22">
        <f t="shared" si="350"/>
        <v>0</v>
      </c>
      <c r="AE394" s="22">
        <f t="shared" si="351"/>
        <v>0</v>
      </c>
      <c r="AF394" s="22">
        <f t="shared" si="352"/>
        <v>73706.439880907754</v>
      </c>
      <c r="AH394" s="79">
        <f t="shared" si="353"/>
        <v>0</v>
      </c>
      <c r="AI394" s="78">
        <f t="shared" si="354"/>
        <v>0</v>
      </c>
    </row>
    <row r="395" spans="1:35" ht="22" hidden="1" customHeight="1" outlineLevel="1" x14ac:dyDescent="0.25">
      <c r="B395" s="186" t="s">
        <v>1</v>
      </c>
      <c r="C395" s="187" t="s">
        <v>1184</v>
      </c>
      <c r="D395" s="188" t="s">
        <v>78</v>
      </c>
      <c r="E395" s="189" t="s">
        <v>79</v>
      </c>
      <c r="F395" s="13" t="s">
        <v>46</v>
      </c>
      <c r="G395" s="14">
        <v>3.31</v>
      </c>
      <c r="H395" s="15">
        <v>5609.7852853327058</v>
      </c>
      <c r="I395" s="16">
        <f t="shared" si="274"/>
        <v>18568.389294451255</v>
      </c>
      <c r="K395" s="17"/>
      <c r="L395" s="17">
        <f t="shared" si="275"/>
        <v>3.31</v>
      </c>
      <c r="M395" s="17">
        <f>SUMIF('MC_SS 100'!$A:$A,'CRONO SERV'!$D395,'MC_SS 100'!L:L)</f>
        <v>0</v>
      </c>
      <c r="N395" s="17">
        <f>SUMIF('MC_SS 100'!$A:$A,'CRONO SERV'!$D395,'MC_SS 100'!M:M)</f>
        <v>0</v>
      </c>
      <c r="O395" s="17">
        <f>SUMIF('MC_SS 100'!$A:$A,'CRONO SERV'!$D395,'MC_SS 100'!N:N)</f>
        <v>3.31</v>
      </c>
      <c r="P395" s="17">
        <f>SUMIF('MC_SS 100'!$A:$A,'CRONO SERV'!$D395,'MC_SS 100'!O:O)</f>
        <v>0</v>
      </c>
      <c r="Q395" s="17"/>
      <c r="R395" s="17"/>
      <c r="S395" s="17"/>
      <c r="T395" s="17"/>
      <c r="V395" s="22">
        <f t="shared" si="342"/>
        <v>0</v>
      </c>
      <c r="W395" s="22">
        <f t="shared" si="343"/>
        <v>18568.389294451255</v>
      </c>
      <c r="X395" s="22">
        <f t="shared" si="344"/>
        <v>0</v>
      </c>
      <c r="Y395" s="22">
        <f t="shared" si="345"/>
        <v>0</v>
      </c>
      <c r="Z395" s="22">
        <f t="shared" si="346"/>
        <v>18568.389294451255</v>
      </c>
      <c r="AA395" s="22">
        <f t="shared" si="347"/>
        <v>0</v>
      </c>
      <c r="AB395" s="22">
        <f t="shared" si="348"/>
        <v>0</v>
      </c>
      <c r="AC395" s="22">
        <f t="shared" si="349"/>
        <v>0</v>
      </c>
      <c r="AD395" s="22">
        <f t="shared" si="350"/>
        <v>0</v>
      </c>
      <c r="AE395" s="22">
        <f t="shared" si="351"/>
        <v>0</v>
      </c>
      <c r="AF395" s="22">
        <f t="shared" si="352"/>
        <v>18568.389294451255</v>
      </c>
      <c r="AH395" s="79">
        <f t="shared" si="353"/>
        <v>0</v>
      </c>
      <c r="AI395" s="78">
        <f t="shared" si="354"/>
        <v>0</v>
      </c>
    </row>
    <row r="396" spans="1:35" ht="22" hidden="1" customHeight="1" outlineLevel="1" x14ac:dyDescent="0.25">
      <c r="B396" s="186" t="s">
        <v>1</v>
      </c>
      <c r="C396" s="187" t="s">
        <v>1184</v>
      </c>
      <c r="D396" s="188" t="s">
        <v>80</v>
      </c>
      <c r="E396" s="189" t="s">
        <v>81</v>
      </c>
      <c r="F396" s="13" t="s">
        <v>67</v>
      </c>
      <c r="G396" s="14">
        <v>80</v>
      </c>
      <c r="H396" s="15">
        <v>168.33412442258825</v>
      </c>
      <c r="I396" s="16">
        <f t="shared" si="274"/>
        <v>13466.72995380706</v>
      </c>
      <c r="K396" s="17"/>
      <c r="L396" s="17">
        <f t="shared" si="275"/>
        <v>80</v>
      </c>
      <c r="M396" s="17">
        <f>SUMIF('MC_SS 100'!$A:$A,'CRONO SERV'!$D396,'MC_SS 100'!L:L)</f>
        <v>0</v>
      </c>
      <c r="N396" s="17">
        <f>SUMIF('MC_SS 100'!$A:$A,'CRONO SERV'!$D396,'MC_SS 100'!M:M)</f>
        <v>0</v>
      </c>
      <c r="O396" s="17">
        <f>SUMIF('MC_SS 100'!$A:$A,'CRONO SERV'!$D396,'MC_SS 100'!N:N)</f>
        <v>80</v>
      </c>
      <c r="P396" s="17">
        <f>SUMIF('MC_SS 100'!$A:$A,'CRONO SERV'!$D396,'MC_SS 100'!O:O)</f>
        <v>0</v>
      </c>
      <c r="Q396" s="17"/>
      <c r="R396" s="17"/>
      <c r="S396" s="17"/>
      <c r="T396" s="17"/>
      <c r="V396" s="22">
        <f t="shared" si="342"/>
        <v>0</v>
      </c>
      <c r="W396" s="22">
        <f t="shared" si="343"/>
        <v>13466.72995380706</v>
      </c>
      <c r="X396" s="22">
        <f t="shared" si="344"/>
        <v>0</v>
      </c>
      <c r="Y396" s="22">
        <f t="shared" si="345"/>
        <v>0</v>
      </c>
      <c r="Z396" s="22">
        <f t="shared" si="346"/>
        <v>13466.72995380706</v>
      </c>
      <c r="AA396" s="22">
        <f t="shared" si="347"/>
        <v>0</v>
      </c>
      <c r="AB396" s="22">
        <f t="shared" si="348"/>
        <v>0</v>
      </c>
      <c r="AC396" s="22">
        <f t="shared" si="349"/>
        <v>0</v>
      </c>
      <c r="AD396" s="22">
        <f t="shared" si="350"/>
        <v>0</v>
      </c>
      <c r="AE396" s="22">
        <f t="shared" si="351"/>
        <v>0</v>
      </c>
      <c r="AF396" s="22">
        <f t="shared" si="352"/>
        <v>13466.72995380706</v>
      </c>
      <c r="AH396" s="79">
        <f t="shared" si="353"/>
        <v>0</v>
      </c>
      <c r="AI396" s="78">
        <f t="shared" si="354"/>
        <v>0</v>
      </c>
    </row>
    <row r="397" spans="1:35" ht="22" hidden="1" customHeight="1" outlineLevel="1" x14ac:dyDescent="0.25">
      <c r="B397" s="186" t="s">
        <v>1</v>
      </c>
      <c r="C397" s="187" t="s">
        <v>1184</v>
      </c>
      <c r="D397" s="188" t="s">
        <v>153</v>
      </c>
      <c r="E397" s="189" t="s">
        <v>154</v>
      </c>
      <c r="F397" s="13" t="s">
        <v>143</v>
      </c>
      <c r="G397" s="14">
        <v>243.8</v>
      </c>
      <c r="H397" s="15">
        <v>56.239720636235297</v>
      </c>
      <c r="I397" s="16">
        <f t="shared" si="274"/>
        <v>13711.243891114165</v>
      </c>
      <c r="K397" s="17"/>
      <c r="L397" s="17">
        <f t="shared" si="275"/>
        <v>243.8</v>
      </c>
      <c r="M397" s="17">
        <f>SUMIF('MC_SS 100'!$A:$A,'CRONO SERV'!$D397,'MC_SS 100'!L:L)</f>
        <v>0</v>
      </c>
      <c r="N397" s="17">
        <f>SUMIF('MC_SS 100'!$A:$A,'CRONO SERV'!$D397,'MC_SS 100'!M:M)</f>
        <v>0</v>
      </c>
      <c r="O397" s="17">
        <f>SUMIF('MC_SS 100'!$A:$A,'CRONO SERV'!$D397,'MC_SS 100'!N:N)</f>
        <v>97</v>
      </c>
      <c r="P397" s="17">
        <f>SUMIF('MC_SS 100'!$A:$A,'CRONO SERV'!$D397,'MC_SS 100'!O:O)</f>
        <v>146.80000000000001</v>
      </c>
      <c r="Q397" s="17"/>
      <c r="R397" s="17"/>
      <c r="S397" s="17"/>
      <c r="T397" s="17"/>
      <c r="V397" s="22">
        <f t="shared" si="342"/>
        <v>0</v>
      </c>
      <c r="W397" s="22">
        <f t="shared" si="343"/>
        <v>13711.243891114165</v>
      </c>
      <c r="X397" s="22">
        <f t="shared" si="344"/>
        <v>0</v>
      </c>
      <c r="Y397" s="22">
        <f t="shared" si="345"/>
        <v>0</v>
      </c>
      <c r="Z397" s="22">
        <f t="shared" si="346"/>
        <v>5455.2529017148236</v>
      </c>
      <c r="AA397" s="22">
        <f t="shared" si="347"/>
        <v>8255.9909893993427</v>
      </c>
      <c r="AB397" s="22">
        <f t="shared" si="348"/>
        <v>0</v>
      </c>
      <c r="AC397" s="22">
        <f t="shared" si="349"/>
        <v>0</v>
      </c>
      <c r="AD397" s="22">
        <f t="shared" si="350"/>
        <v>0</v>
      </c>
      <c r="AE397" s="22">
        <f t="shared" si="351"/>
        <v>0</v>
      </c>
      <c r="AF397" s="22">
        <f t="shared" si="352"/>
        <v>13711.243891114165</v>
      </c>
      <c r="AH397" s="79">
        <f t="shared" si="353"/>
        <v>0</v>
      </c>
      <c r="AI397" s="78">
        <f t="shared" si="354"/>
        <v>0</v>
      </c>
    </row>
    <row r="398" spans="1:35" ht="22" hidden="1" customHeight="1" outlineLevel="1" x14ac:dyDescent="0.25">
      <c r="B398" s="186" t="s">
        <v>1</v>
      </c>
      <c r="C398" s="187" t="s">
        <v>1184</v>
      </c>
      <c r="D398" s="188" t="s">
        <v>167</v>
      </c>
      <c r="E398" s="189" t="s">
        <v>168</v>
      </c>
      <c r="F398" s="13" t="s">
        <v>40</v>
      </c>
      <c r="G398" s="14">
        <v>51.14</v>
      </c>
      <c r="H398" s="15">
        <v>273.07971983435294</v>
      </c>
      <c r="I398" s="16">
        <f t="shared" si="274"/>
        <v>13965.29687232881</v>
      </c>
      <c r="K398" s="17"/>
      <c r="L398" s="17">
        <f t="shared" si="275"/>
        <v>51.14</v>
      </c>
      <c r="M398" s="17">
        <f>SUMIF('MC_SS 100'!$A:$A,'CRONO SERV'!$D398,'MC_SS 100'!L:L)</f>
        <v>0</v>
      </c>
      <c r="N398" s="17">
        <f>SUMIF('MC_SS 100'!$A:$A,'CRONO SERV'!$D398,'MC_SS 100'!M:M)</f>
        <v>0</v>
      </c>
      <c r="O398" s="17">
        <f>SUMIF('MC_SS 100'!$A:$A,'CRONO SERV'!$D398,'MC_SS 100'!N:N)</f>
        <v>51.14</v>
      </c>
      <c r="P398" s="17">
        <f>SUMIF('MC_SS 100'!$A:$A,'CRONO SERV'!$D398,'MC_SS 100'!O:O)</f>
        <v>0</v>
      </c>
      <c r="Q398" s="17"/>
      <c r="R398" s="17"/>
      <c r="S398" s="17"/>
      <c r="T398" s="17"/>
      <c r="V398" s="22">
        <f t="shared" si="342"/>
        <v>0</v>
      </c>
      <c r="W398" s="22">
        <f t="shared" si="343"/>
        <v>13965.29687232881</v>
      </c>
      <c r="X398" s="22">
        <f t="shared" si="344"/>
        <v>0</v>
      </c>
      <c r="Y398" s="22">
        <f t="shared" si="345"/>
        <v>0</v>
      </c>
      <c r="Z398" s="22">
        <f t="shared" si="346"/>
        <v>13965.29687232881</v>
      </c>
      <c r="AA398" s="22">
        <f t="shared" si="347"/>
        <v>0</v>
      </c>
      <c r="AB398" s="22">
        <f t="shared" si="348"/>
        <v>0</v>
      </c>
      <c r="AC398" s="22">
        <f t="shared" si="349"/>
        <v>0</v>
      </c>
      <c r="AD398" s="22">
        <f t="shared" si="350"/>
        <v>0</v>
      </c>
      <c r="AE398" s="22">
        <f t="shared" si="351"/>
        <v>0</v>
      </c>
      <c r="AF398" s="22">
        <f t="shared" si="352"/>
        <v>13965.29687232881</v>
      </c>
      <c r="AH398" s="79">
        <f t="shared" si="353"/>
        <v>0</v>
      </c>
      <c r="AI398" s="78">
        <f t="shared" si="354"/>
        <v>0</v>
      </c>
    </row>
    <row r="399" spans="1:35" ht="22" hidden="1" customHeight="1" outlineLevel="1" x14ac:dyDescent="0.25">
      <c r="B399" s="186" t="s">
        <v>1</v>
      </c>
      <c r="C399" s="187" t="s">
        <v>1184</v>
      </c>
      <c r="D399" s="188" t="s">
        <v>228</v>
      </c>
      <c r="E399" s="189" t="s">
        <v>229</v>
      </c>
      <c r="F399" s="13" t="s">
        <v>67</v>
      </c>
      <c r="G399" s="14">
        <v>11943.2</v>
      </c>
      <c r="H399" s="15">
        <v>24.436627228422918</v>
      </c>
      <c r="I399" s="16">
        <f t="shared" si="274"/>
        <v>291851.5263145006</v>
      </c>
      <c r="K399" s="17">
        <v>11943.2</v>
      </c>
      <c r="L399" s="17">
        <f t="shared" si="275"/>
        <v>0</v>
      </c>
      <c r="M399" s="17">
        <f>SUMIF('MC_SS 100'!$A:$A,'CRONO SERV'!$D399,'MC_SS 100'!L:L)</f>
        <v>0</v>
      </c>
      <c r="N399" s="17">
        <f>SUMIF('MC_SS 100'!$A:$A,'CRONO SERV'!$D399,'MC_SS 100'!M:M)</f>
        <v>0</v>
      </c>
      <c r="O399" s="17">
        <f>SUMIF('MC_SS 100'!$A:$A,'CRONO SERV'!$D399,'MC_SS 100'!N:N)</f>
        <v>0</v>
      </c>
      <c r="P399" s="17">
        <f>L399</f>
        <v>0</v>
      </c>
      <c r="Q399" s="17"/>
      <c r="R399" s="17"/>
      <c r="S399" s="17"/>
      <c r="T399" s="17"/>
      <c r="V399" s="22">
        <f t="shared" si="342"/>
        <v>291851.5263145006</v>
      </c>
      <c r="W399" s="22">
        <f t="shared" si="343"/>
        <v>0</v>
      </c>
      <c r="X399" s="22">
        <f t="shared" si="344"/>
        <v>0</v>
      </c>
      <c r="Y399" s="22">
        <f t="shared" si="345"/>
        <v>0</v>
      </c>
      <c r="Z399" s="22">
        <f t="shared" si="346"/>
        <v>0</v>
      </c>
      <c r="AA399" s="22">
        <f t="shared" si="347"/>
        <v>0</v>
      </c>
      <c r="AB399" s="22">
        <f t="shared" si="348"/>
        <v>0</v>
      </c>
      <c r="AC399" s="22">
        <f t="shared" si="349"/>
        <v>0</v>
      </c>
      <c r="AD399" s="22">
        <f t="shared" si="350"/>
        <v>0</v>
      </c>
      <c r="AE399" s="22">
        <f t="shared" si="351"/>
        <v>0</v>
      </c>
      <c r="AF399" s="22">
        <f t="shared" si="352"/>
        <v>0</v>
      </c>
      <c r="AH399" s="79">
        <f t="shared" si="353"/>
        <v>0</v>
      </c>
      <c r="AI399" s="78">
        <f t="shared" si="354"/>
        <v>0</v>
      </c>
    </row>
    <row r="400" spans="1:35" ht="22" hidden="1" customHeight="1" outlineLevel="1" x14ac:dyDescent="0.25">
      <c r="B400" s="186" t="s">
        <v>1</v>
      </c>
      <c r="C400" s="187" t="s">
        <v>1184</v>
      </c>
      <c r="D400" s="188" t="s">
        <v>255</v>
      </c>
      <c r="E400" s="189" t="s">
        <v>256</v>
      </c>
      <c r="F400" s="13" t="s">
        <v>230</v>
      </c>
      <c r="G400" s="14">
        <v>24</v>
      </c>
      <c r="H400" s="15">
        <v>461.94016395161606</v>
      </c>
      <c r="I400" s="16">
        <f t="shared" si="274"/>
        <v>11086.563934838785</v>
      </c>
      <c r="K400" s="17"/>
      <c r="L400" s="17">
        <f t="shared" si="275"/>
        <v>24</v>
      </c>
      <c r="M400" s="17">
        <f>SUMIF('MC_SS 100'!$A:$A,'CRONO SERV'!$D400,'MC_SS 100'!L:L)</f>
        <v>0</v>
      </c>
      <c r="N400" s="17">
        <f>SUMIF('MC_SS 100'!$A:$A,'CRONO SERV'!$D400,'MC_SS 100'!M:M)</f>
        <v>0</v>
      </c>
      <c r="O400" s="17">
        <f>SUMIF('MC_SS 100'!$A:$A,'CRONO SERV'!$D400,'MC_SS 100'!N:N)</f>
        <v>0</v>
      </c>
      <c r="P400" s="17">
        <f>SUMIF('MC_SS 100'!$A:$A,'CRONO SERV'!$D400,'MC_SS 100'!O:O)</f>
        <v>24</v>
      </c>
      <c r="Q400" s="17"/>
      <c r="R400" s="17"/>
      <c r="S400" s="17"/>
      <c r="T400" s="17"/>
      <c r="V400" s="22">
        <f t="shared" si="342"/>
        <v>0</v>
      </c>
      <c r="W400" s="22">
        <f t="shared" si="343"/>
        <v>11086.563934838785</v>
      </c>
      <c r="X400" s="22">
        <f t="shared" si="344"/>
        <v>0</v>
      </c>
      <c r="Y400" s="22">
        <f t="shared" si="345"/>
        <v>0</v>
      </c>
      <c r="Z400" s="22">
        <f t="shared" si="346"/>
        <v>0</v>
      </c>
      <c r="AA400" s="22">
        <f t="shared" si="347"/>
        <v>11086.563934838785</v>
      </c>
      <c r="AB400" s="22">
        <f t="shared" si="348"/>
        <v>0</v>
      </c>
      <c r="AC400" s="22">
        <f t="shared" si="349"/>
        <v>0</v>
      </c>
      <c r="AD400" s="22">
        <f t="shared" si="350"/>
        <v>0</v>
      </c>
      <c r="AE400" s="22">
        <f t="shared" si="351"/>
        <v>0</v>
      </c>
      <c r="AF400" s="22">
        <f t="shared" si="352"/>
        <v>11086.563934838785</v>
      </c>
      <c r="AH400" s="79">
        <f t="shared" si="353"/>
        <v>0</v>
      </c>
      <c r="AI400" s="78">
        <f t="shared" si="354"/>
        <v>0</v>
      </c>
    </row>
    <row r="401" spans="1:35" ht="22" hidden="1" customHeight="1" outlineLevel="1" x14ac:dyDescent="0.25">
      <c r="B401" s="186" t="s">
        <v>1</v>
      </c>
      <c r="C401" s="187" t="s">
        <v>1184</v>
      </c>
      <c r="D401" s="188" t="s">
        <v>261</v>
      </c>
      <c r="E401" s="189" t="s">
        <v>262</v>
      </c>
      <c r="F401" s="13" t="s">
        <v>40</v>
      </c>
      <c r="G401" s="14">
        <v>180</v>
      </c>
      <c r="H401" s="15">
        <v>214.31315472</v>
      </c>
      <c r="I401" s="16">
        <f t="shared" si="274"/>
        <v>38576.367849599999</v>
      </c>
      <c r="K401" s="17"/>
      <c r="L401" s="17">
        <f t="shared" si="275"/>
        <v>180</v>
      </c>
      <c r="M401" s="17">
        <f>SUMIF('MC_SS 100'!$A:$A,'CRONO SERV'!$D401,'MC_SS 100'!L:L)</f>
        <v>0</v>
      </c>
      <c r="N401" s="17">
        <f>SUMIF('MC_SS 100'!$A:$A,'CRONO SERV'!$D401,'MC_SS 100'!M:M)</f>
        <v>90</v>
      </c>
      <c r="O401" s="17">
        <f>SUMIF('MC_SS 100'!$A:$A,'CRONO SERV'!$D401,'MC_SS 100'!N:N)</f>
        <v>90</v>
      </c>
      <c r="P401" s="17">
        <f>SUMIF('MC_SS 100'!$A:$A,'CRONO SERV'!$D401,'MC_SS 100'!O:O)</f>
        <v>0</v>
      </c>
      <c r="Q401" s="17"/>
      <c r="R401" s="17"/>
      <c r="S401" s="17"/>
      <c r="T401" s="17"/>
      <c r="V401" s="22">
        <f t="shared" si="342"/>
        <v>0</v>
      </c>
      <c r="W401" s="22">
        <f t="shared" si="343"/>
        <v>38576.367849599999</v>
      </c>
      <c r="X401" s="22">
        <f t="shared" si="344"/>
        <v>0</v>
      </c>
      <c r="Y401" s="22">
        <f t="shared" si="345"/>
        <v>19288.1839248</v>
      </c>
      <c r="Z401" s="22">
        <f t="shared" si="346"/>
        <v>19288.1839248</v>
      </c>
      <c r="AA401" s="22">
        <f t="shared" si="347"/>
        <v>0</v>
      </c>
      <c r="AB401" s="22">
        <f t="shared" si="348"/>
        <v>0</v>
      </c>
      <c r="AC401" s="22">
        <f t="shared" si="349"/>
        <v>0</v>
      </c>
      <c r="AD401" s="22">
        <f t="shared" si="350"/>
        <v>0</v>
      </c>
      <c r="AE401" s="22">
        <f t="shared" si="351"/>
        <v>0</v>
      </c>
      <c r="AF401" s="22">
        <f t="shared" si="352"/>
        <v>38576.367849599999</v>
      </c>
      <c r="AH401" s="79">
        <f t="shared" si="353"/>
        <v>0</v>
      </c>
      <c r="AI401" s="78">
        <f t="shared" si="354"/>
        <v>0</v>
      </c>
    </row>
    <row r="402" spans="1:35" ht="22" hidden="1" customHeight="1" outlineLevel="1" x14ac:dyDescent="0.25">
      <c r="B402" s="186" t="s">
        <v>1</v>
      </c>
      <c r="C402" s="187" t="s">
        <v>1184</v>
      </c>
      <c r="D402" s="188" t="s">
        <v>279</v>
      </c>
      <c r="E402" s="189" t="s">
        <v>280</v>
      </c>
      <c r="F402" s="13" t="s">
        <v>40</v>
      </c>
      <c r="G402" s="14">
        <v>180</v>
      </c>
      <c r="H402" s="15">
        <v>29.420289472</v>
      </c>
      <c r="I402" s="16">
        <f t="shared" si="274"/>
        <v>5295.6521049599996</v>
      </c>
      <c r="K402" s="17"/>
      <c r="L402" s="17">
        <f t="shared" si="275"/>
        <v>180</v>
      </c>
      <c r="M402" s="17">
        <f>SUMIF('MC_SS 100'!$A:$A,'CRONO SERV'!$D402,'MC_SS 100'!L:L)</f>
        <v>0</v>
      </c>
      <c r="N402" s="17">
        <f>SUMIF('MC_SS 100'!$A:$A,'CRONO SERV'!$D402,'MC_SS 100'!M:M)</f>
        <v>0</v>
      </c>
      <c r="O402" s="17">
        <f>SUMIF('MC_SS 100'!$A:$A,'CRONO SERV'!$D402,'MC_SS 100'!N:N)</f>
        <v>180</v>
      </c>
      <c r="P402" s="17">
        <f>SUMIF('MC_SS 100'!$A:$A,'CRONO SERV'!$D402,'MC_SS 100'!O:O)</f>
        <v>0</v>
      </c>
      <c r="Q402" s="17"/>
      <c r="R402" s="17"/>
      <c r="S402" s="17"/>
      <c r="T402" s="17"/>
      <c r="V402" s="22">
        <f t="shared" si="342"/>
        <v>0</v>
      </c>
      <c r="W402" s="22">
        <f t="shared" si="343"/>
        <v>5295.6521049599996</v>
      </c>
      <c r="X402" s="22">
        <f t="shared" si="344"/>
        <v>0</v>
      </c>
      <c r="Y402" s="22">
        <f t="shared" si="345"/>
        <v>0</v>
      </c>
      <c r="Z402" s="22">
        <f t="shared" si="346"/>
        <v>5295.6521049599996</v>
      </c>
      <c r="AA402" s="22">
        <f t="shared" si="347"/>
        <v>0</v>
      </c>
      <c r="AB402" s="22">
        <f t="shared" si="348"/>
        <v>0</v>
      </c>
      <c r="AC402" s="22">
        <f t="shared" si="349"/>
        <v>0</v>
      </c>
      <c r="AD402" s="22">
        <f t="shared" si="350"/>
        <v>0</v>
      </c>
      <c r="AE402" s="22">
        <f t="shared" si="351"/>
        <v>0</v>
      </c>
      <c r="AF402" s="22">
        <f t="shared" si="352"/>
        <v>5295.6521049599996</v>
      </c>
      <c r="AH402" s="79">
        <f t="shared" si="353"/>
        <v>0</v>
      </c>
      <c r="AI402" s="78">
        <f t="shared" si="354"/>
        <v>0</v>
      </c>
    </row>
    <row r="403" spans="1:35" ht="22" hidden="1" customHeight="1" outlineLevel="1" x14ac:dyDescent="0.25">
      <c r="B403" s="186" t="s">
        <v>1</v>
      </c>
      <c r="C403" s="187" t="s">
        <v>1184</v>
      </c>
      <c r="D403" s="188" t="s">
        <v>297</v>
      </c>
      <c r="E403" s="189" t="s">
        <v>298</v>
      </c>
      <c r="F403" s="13" t="s">
        <v>40</v>
      </c>
      <c r="G403" s="14">
        <v>400</v>
      </c>
      <c r="H403" s="15">
        <v>49.043811088383997</v>
      </c>
      <c r="I403" s="16">
        <f t="shared" si="274"/>
        <v>19617.5244353536</v>
      </c>
      <c r="K403" s="17"/>
      <c r="L403" s="17">
        <f t="shared" si="275"/>
        <v>400</v>
      </c>
      <c r="M403" s="17">
        <f>SUMIF('MC_SS 100'!$A:$A,'CRONO SERV'!$D403,'MC_SS 100'!L:L)</f>
        <v>0</v>
      </c>
      <c r="N403" s="17">
        <f>SUMIF('MC_SS 100'!$A:$A,'CRONO SERV'!$D403,'MC_SS 100'!M:M)</f>
        <v>240</v>
      </c>
      <c r="O403" s="17">
        <f>SUMIF('MC_SS 100'!$A:$A,'CRONO SERV'!$D403,'MC_SS 100'!N:N)</f>
        <v>160</v>
      </c>
      <c r="P403" s="17">
        <f>SUMIF('MC_SS 100'!$A:$A,'CRONO SERV'!$D403,'MC_SS 100'!O:O)</f>
        <v>0</v>
      </c>
      <c r="Q403" s="17"/>
      <c r="R403" s="17"/>
      <c r="S403" s="17"/>
      <c r="T403" s="17"/>
      <c r="V403" s="22">
        <f t="shared" si="342"/>
        <v>0</v>
      </c>
      <c r="W403" s="22">
        <f t="shared" si="343"/>
        <v>19617.5244353536</v>
      </c>
      <c r="X403" s="22">
        <f t="shared" si="344"/>
        <v>0</v>
      </c>
      <c r="Y403" s="22">
        <f t="shared" si="345"/>
        <v>11770.514661212159</v>
      </c>
      <c r="Z403" s="22">
        <f t="shared" si="346"/>
        <v>7847.0097741414393</v>
      </c>
      <c r="AA403" s="22">
        <f t="shared" si="347"/>
        <v>0</v>
      </c>
      <c r="AB403" s="22">
        <f t="shared" si="348"/>
        <v>0</v>
      </c>
      <c r="AC403" s="22">
        <f t="shared" si="349"/>
        <v>0</v>
      </c>
      <c r="AD403" s="22">
        <f t="shared" si="350"/>
        <v>0</v>
      </c>
      <c r="AE403" s="22">
        <f t="shared" si="351"/>
        <v>0</v>
      </c>
      <c r="AF403" s="22">
        <f t="shared" si="352"/>
        <v>19617.524435353596</v>
      </c>
      <c r="AH403" s="79">
        <f t="shared" si="353"/>
        <v>0</v>
      </c>
      <c r="AI403" s="78">
        <f t="shared" si="354"/>
        <v>0</v>
      </c>
    </row>
    <row r="404" spans="1:35" ht="22" hidden="1" customHeight="1" outlineLevel="1" x14ac:dyDescent="0.25">
      <c r="B404" s="186" t="s">
        <v>1</v>
      </c>
      <c r="C404" s="187" t="s">
        <v>1184</v>
      </c>
      <c r="D404" s="188" t="s">
        <v>301</v>
      </c>
      <c r="E404" s="189" t="s">
        <v>302</v>
      </c>
      <c r="F404" s="13" t="s">
        <v>303</v>
      </c>
      <c r="G404" s="14">
        <v>4</v>
      </c>
      <c r="H404" s="15">
        <v>162.58581024</v>
      </c>
      <c r="I404" s="16">
        <f t="shared" si="274"/>
        <v>650.34324096</v>
      </c>
      <c r="K404" s="17"/>
      <c r="L404" s="17">
        <f t="shared" si="275"/>
        <v>4</v>
      </c>
      <c r="M404" s="17">
        <f>SUMIF('MC_SS 100'!$A:$A,'CRONO SERV'!$D404,'MC_SS 100'!L:L)</f>
        <v>0</v>
      </c>
      <c r="N404" s="17">
        <f>SUMIF('MC_SS 100'!$A:$A,'CRONO SERV'!$D404,'MC_SS 100'!M:M)</f>
        <v>0</v>
      </c>
      <c r="O404" s="17">
        <f>SUMIF('MC_SS 100'!$A:$A,'CRONO SERV'!$D404,'MC_SS 100'!N:N)</f>
        <v>4</v>
      </c>
      <c r="P404" s="17">
        <f>SUMIF('MC_SS 100'!$A:$A,'CRONO SERV'!$D404,'MC_SS 100'!O:O)</f>
        <v>0</v>
      </c>
      <c r="Q404" s="17"/>
      <c r="R404" s="17"/>
      <c r="S404" s="17"/>
      <c r="T404" s="17"/>
      <c r="V404" s="22">
        <f t="shared" si="342"/>
        <v>0</v>
      </c>
      <c r="W404" s="22">
        <f t="shared" si="343"/>
        <v>650.34324096</v>
      </c>
      <c r="X404" s="22">
        <f t="shared" si="344"/>
        <v>0</v>
      </c>
      <c r="Y404" s="22">
        <f t="shared" si="345"/>
        <v>0</v>
      </c>
      <c r="Z404" s="22">
        <f t="shared" si="346"/>
        <v>650.34324096</v>
      </c>
      <c r="AA404" s="22">
        <f t="shared" si="347"/>
        <v>0</v>
      </c>
      <c r="AB404" s="22">
        <f t="shared" si="348"/>
        <v>0</v>
      </c>
      <c r="AC404" s="22">
        <f t="shared" si="349"/>
        <v>0</v>
      </c>
      <c r="AD404" s="22">
        <f t="shared" si="350"/>
        <v>0</v>
      </c>
      <c r="AE404" s="22">
        <f t="shared" si="351"/>
        <v>0</v>
      </c>
      <c r="AF404" s="22">
        <f t="shared" si="352"/>
        <v>650.34324096</v>
      </c>
      <c r="AH404" s="79">
        <f t="shared" si="353"/>
        <v>0</v>
      </c>
      <c r="AI404" s="78">
        <f t="shared" si="354"/>
        <v>0</v>
      </c>
    </row>
    <row r="405" spans="1:35" ht="22" hidden="1" customHeight="1" outlineLevel="1" x14ac:dyDescent="0.25">
      <c r="B405" s="186" t="s">
        <v>1</v>
      </c>
      <c r="C405" s="187" t="s">
        <v>1184</v>
      </c>
      <c r="D405" s="188" t="s">
        <v>318</v>
      </c>
      <c r="E405" s="189" t="s">
        <v>319</v>
      </c>
      <c r="F405" s="13" t="s">
        <v>230</v>
      </c>
      <c r="G405" s="14">
        <v>20</v>
      </c>
      <c r="H405" s="15">
        <v>226.81494746623997</v>
      </c>
      <c r="I405" s="16">
        <f t="shared" si="274"/>
        <v>4536.2989493247997</v>
      </c>
      <c r="K405" s="17"/>
      <c r="L405" s="17">
        <f t="shared" si="275"/>
        <v>20</v>
      </c>
      <c r="M405" s="17">
        <f>SUMIF('MC_SS 100'!$A:$A,'CRONO SERV'!$D405,'MC_SS 100'!L:L)</f>
        <v>0</v>
      </c>
      <c r="N405" s="17">
        <f>SUMIF('MC_SS 100'!$A:$A,'CRONO SERV'!$D405,'MC_SS 100'!M:M)</f>
        <v>0</v>
      </c>
      <c r="O405" s="17">
        <f>SUMIF('MC_SS 100'!$A:$A,'CRONO SERV'!$D405,'MC_SS 100'!N:N)</f>
        <v>20</v>
      </c>
      <c r="P405" s="17">
        <f>SUMIF('MC_SS 100'!$A:$A,'CRONO SERV'!$D405,'MC_SS 100'!O:O)</f>
        <v>0</v>
      </c>
      <c r="Q405" s="17"/>
      <c r="R405" s="17"/>
      <c r="S405" s="17"/>
      <c r="T405" s="17"/>
      <c r="V405" s="22">
        <f t="shared" si="342"/>
        <v>0</v>
      </c>
      <c r="W405" s="22">
        <f t="shared" si="343"/>
        <v>4536.2989493247997</v>
      </c>
      <c r="X405" s="22">
        <f t="shared" si="344"/>
        <v>0</v>
      </c>
      <c r="Y405" s="22">
        <f t="shared" si="345"/>
        <v>0</v>
      </c>
      <c r="Z405" s="22">
        <f t="shared" si="346"/>
        <v>4536.2989493247997</v>
      </c>
      <c r="AA405" s="22">
        <f t="shared" si="347"/>
        <v>0</v>
      </c>
      <c r="AB405" s="22">
        <f t="shared" si="348"/>
        <v>0</v>
      </c>
      <c r="AC405" s="22">
        <f t="shared" si="349"/>
        <v>0</v>
      </c>
      <c r="AD405" s="22">
        <f t="shared" si="350"/>
        <v>0</v>
      </c>
      <c r="AE405" s="22">
        <f t="shared" si="351"/>
        <v>0</v>
      </c>
      <c r="AF405" s="22">
        <f t="shared" si="352"/>
        <v>4536.2989493247997</v>
      </c>
      <c r="AH405" s="79">
        <f t="shared" si="353"/>
        <v>0</v>
      </c>
      <c r="AI405" s="78">
        <f t="shared" si="354"/>
        <v>0</v>
      </c>
    </row>
    <row r="406" spans="1:35" ht="22" hidden="1" customHeight="1" outlineLevel="1" x14ac:dyDescent="0.25">
      <c r="B406" s="186" t="s">
        <v>1</v>
      </c>
      <c r="C406" s="187" t="s">
        <v>1184</v>
      </c>
      <c r="D406" s="188" t="s">
        <v>344</v>
      </c>
      <c r="E406" s="189" t="s">
        <v>345</v>
      </c>
      <c r="F406" s="13" t="s">
        <v>35</v>
      </c>
      <c r="G406" s="14">
        <v>90</v>
      </c>
      <c r="H406" s="15">
        <v>186.45000000000002</v>
      </c>
      <c r="I406" s="16">
        <f t="shared" si="274"/>
        <v>16780.5</v>
      </c>
      <c r="K406" s="17"/>
      <c r="L406" s="17">
        <f t="shared" si="275"/>
        <v>90</v>
      </c>
      <c r="M406" s="17">
        <f>SUMIF('MC_SS 100'!$A:$A,'CRONO SERV'!$D406,'MC_SS 100'!L:L)</f>
        <v>0</v>
      </c>
      <c r="N406" s="17">
        <f>SUMIF('MC_SS 100'!$A:$A,'CRONO SERV'!$D406,'MC_SS 100'!M:M)</f>
        <v>90</v>
      </c>
      <c r="O406" s="17">
        <f>SUMIF('MC_SS 100'!$A:$A,'CRONO SERV'!$D406,'MC_SS 100'!N:N)</f>
        <v>0</v>
      </c>
      <c r="P406" s="17">
        <f>SUMIF('MC_SS 100'!$A:$A,'CRONO SERV'!$D406,'MC_SS 100'!O:O)</f>
        <v>0</v>
      </c>
      <c r="Q406" s="17"/>
      <c r="R406" s="17"/>
      <c r="S406" s="17"/>
      <c r="T406" s="17"/>
      <c r="V406" s="22">
        <f t="shared" si="342"/>
        <v>0</v>
      </c>
      <c r="W406" s="22">
        <f t="shared" si="343"/>
        <v>16780.5</v>
      </c>
      <c r="X406" s="22">
        <f t="shared" si="344"/>
        <v>0</v>
      </c>
      <c r="Y406" s="22">
        <f t="shared" si="345"/>
        <v>16780.5</v>
      </c>
      <c r="Z406" s="22">
        <f t="shared" si="346"/>
        <v>0</v>
      </c>
      <c r="AA406" s="22">
        <f t="shared" si="347"/>
        <v>0</v>
      </c>
      <c r="AB406" s="22">
        <f t="shared" si="348"/>
        <v>0</v>
      </c>
      <c r="AC406" s="22">
        <f t="shared" si="349"/>
        <v>0</v>
      </c>
      <c r="AD406" s="22">
        <f t="shared" si="350"/>
        <v>0</v>
      </c>
      <c r="AE406" s="22">
        <f t="shared" si="351"/>
        <v>0</v>
      </c>
      <c r="AF406" s="22">
        <f t="shared" si="352"/>
        <v>16780.5</v>
      </c>
      <c r="AH406" s="79">
        <f t="shared" si="353"/>
        <v>0</v>
      </c>
      <c r="AI406" s="78">
        <f t="shared" si="354"/>
        <v>0</v>
      </c>
    </row>
    <row r="407" spans="1:35" ht="23.5" customHeight="1" collapsed="1" x14ac:dyDescent="0.25">
      <c r="A407" s="11"/>
      <c r="B407" s="183" t="s">
        <v>1206</v>
      </c>
      <c r="C407" s="184" t="s">
        <v>1205</v>
      </c>
      <c r="D407" s="184"/>
      <c r="E407" s="80"/>
      <c r="F407" s="60"/>
      <c r="G407" s="60"/>
      <c r="H407" s="59"/>
      <c r="I407" s="81">
        <f>SUM(I408:I428)</f>
        <v>572008.70356961666</v>
      </c>
      <c r="J407" s="12"/>
      <c r="K407" s="83"/>
      <c r="L407" s="84"/>
      <c r="M407" s="84"/>
      <c r="N407" s="84"/>
      <c r="O407" s="84"/>
      <c r="P407" s="84"/>
      <c r="Q407" s="84"/>
      <c r="R407" s="84"/>
      <c r="S407" s="84"/>
      <c r="T407" s="85"/>
      <c r="U407" s="12"/>
      <c r="V407" s="86">
        <f t="shared" ref="V407:AE407" si="355">SUM(V408:V428)</f>
        <v>264027.98255221825</v>
      </c>
      <c r="W407" s="86">
        <f t="shared" si="355"/>
        <v>307980.72101739835</v>
      </c>
      <c r="X407" s="86">
        <f t="shared" si="355"/>
        <v>0</v>
      </c>
      <c r="Y407" s="86">
        <f t="shared" si="355"/>
        <v>8229.0378836278087</v>
      </c>
      <c r="Z407" s="86">
        <f t="shared" si="355"/>
        <v>96757.408092608443</v>
      </c>
      <c r="AA407" s="86">
        <f t="shared" si="355"/>
        <v>188266.34380288157</v>
      </c>
      <c r="AB407" s="86">
        <f t="shared" si="355"/>
        <v>14727.9312382805</v>
      </c>
      <c r="AC407" s="86">
        <f t="shared" si="355"/>
        <v>0</v>
      </c>
      <c r="AD407" s="86">
        <f t="shared" si="355"/>
        <v>0</v>
      </c>
      <c r="AE407" s="86">
        <f t="shared" si="355"/>
        <v>0</v>
      </c>
      <c r="AF407" s="86">
        <f>SUM(AF408:AF428)</f>
        <v>307980.72101739835</v>
      </c>
      <c r="AG407" s="12"/>
      <c r="AH407" s="83"/>
      <c r="AI407" s="85"/>
    </row>
    <row r="408" spans="1:35" ht="22" hidden="1" customHeight="1" outlineLevel="1" x14ac:dyDescent="0.25">
      <c r="B408" s="186" t="s">
        <v>1206</v>
      </c>
      <c r="C408" s="187" t="s">
        <v>1205</v>
      </c>
      <c r="D408" s="188" t="s">
        <v>33</v>
      </c>
      <c r="E408" s="189" t="s">
        <v>34</v>
      </c>
      <c r="F408" s="13" t="s">
        <v>35</v>
      </c>
      <c r="G408" s="14">
        <v>35.6</v>
      </c>
      <c r="H408" s="15">
        <v>231.15274954010695</v>
      </c>
      <c r="I408" s="16">
        <f t="shared" ref="I408:I428" si="356">H408*G408</f>
        <v>8229.0378836278087</v>
      </c>
      <c r="K408" s="17"/>
      <c r="L408" s="17">
        <f t="shared" ref="L408:L428" si="357">G408-K408</f>
        <v>35.6</v>
      </c>
      <c r="M408" s="17"/>
      <c r="N408" s="17">
        <f>SUMIF('MC_SS 171'!$A:$A,'CRONO SERV'!$D408,'MC_SS 171'!L:L)</f>
        <v>35.6</v>
      </c>
      <c r="O408" s="17">
        <f>SUMIF('MC_SS 171'!$A:$A,'CRONO SERV'!$D408,'MC_SS 171'!M:M)</f>
        <v>0</v>
      </c>
      <c r="P408" s="17">
        <f>SUMIF('MC_SS 171'!$A:$A,'CRONO SERV'!$D408,'MC_SS 171'!N:N)</f>
        <v>0</v>
      </c>
      <c r="Q408" s="17">
        <f>SUMIF('MC_SS 171'!$A:$A,'CRONO SERV'!$D408,'MC_SS 171'!O:O)</f>
        <v>0</v>
      </c>
      <c r="R408" s="17"/>
      <c r="S408" s="17"/>
      <c r="T408" s="17"/>
      <c r="V408" s="22">
        <f t="shared" ref="V408:V428" si="358">$H408*K408</f>
        <v>0</v>
      </c>
      <c r="W408" s="22">
        <f t="shared" ref="W408:W428" si="359">$H408*L408</f>
        <v>8229.0378836278087</v>
      </c>
      <c r="X408" s="22">
        <f t="shared" ref="X408:X428" si="360">$H408*M408</f>
        <v>0</v>
      </c>
      <c r="Y408" s="22">
        <f t="shared" ref="Y408:Y428" si="361">$H408*N408</f>
        <v>8229.0378836278087</v>
      </c>
      <c r="Z408" s="22">
        <f t="shared" ref="Z408:Z428" si="362">$H408*O408</f>
        <v>0</v>
      </c>
      <c r="AA408" s="22">
        <f t="shared" ref="AA408:AA428" si="363">$H408*P408</f>
        <v>0</v>
      </c>
      <c r="AB408" s="22">
        <f t="shared" ref="AB408:AB428" si="364">$H408*Q408</f>
        <v>0</v>
      </c>
      <c r="AC408" s="22">
        <f t="shared" ref="AC408:AC428" si="365">$H408*R408</f>
        <v>0</v>
      </c>
      <c r="AD408" s="22">
        <f t="shared" ref="AD408:AD428" si="366">$H408*S408</f>
        <v>0</v>
      </c>
      <c r="AE408" s="22">
        <f t="shared" ref="AE408:AE428" si="367">$H408*T408</f>
        <v>0</v>
      </c>
      <c r="AF408" s="22">
        <f t="shared" ref="AF408:AF428" si="368">SUM(X408:AE408)</f>
        <v>8229.0378836278087</v>
      </c>
      <c r="AH408" s="79">
        <f t="shared" ref="AH408:AH428" si="369">L408-SUM(M408:T408)</f>
        <v>0</v>
      </c>
      <c r="AI408" s="78">
        <f t="shared" ref="AI408:AI428" si="370">W408-SUM(X408:AE408)</f>
        <v>0</v>
      </c>
    </row>
    <row r="409" spans="1:35" ht="22" hidden="1" customHeight="1" outlineLevel="1" x14ac:dyDescent="0.25">
      <c r="B409" s="186" t="s">
        <v>1206</v>
      </c>
      <c r="C409" s="187" t="s">
        <v>1205</v>
      </c>
      <c r="D409" s="188" t="s">
        <v>44</v>
      </c>
      <c r="E409" s="189" t="s">
        <v>45</v>
      </c>
      <c r="F409" s="13" t="s">
        <v>46</v>
      </c>
      <c r="G409" s="14">
        <v>7.81</v>
      </c>
      <c r="H409" s="15">
        <v>44.117647058823529</v>
      </c>
      <c r="I409" s="16">
        <f t="shared" si="356"/>
        <v>344.55882352941177</v>
      </c>
      <c r="K409" s="17"/>
      <c r="L409" s="17">
        <f t="shared" si="357"/>
        <v>7.81</v>
      </c>
      <c r="M409" s="17"/>
      <c r="N409" s="17">
        <f>SUMIF('MC_SS 171'!$A:$A,'CRONO SERV'!$D409,'MC_SS 171'!L:L)</f>
        <v>0</v>
      </c>
      <c r="O409" s="17">
        <f>SUMIF('MC_SS 171'!$A:$A,'CRONO SERV'!$D409,'MC_SS 171'!M:M)</f>
        <v>7.81</v>
      </c>
      <c r="P409" s="17">
        <f>SUMIF('MC_SS 171'!$A:$A,'CRONO SERV'!$D409,'MC_SS 171'!N:N)</f>
        <v>0</v>
      </c>
      <c r="Q409" s="17">
        <f>SUMIF('MC_SS 171'!$A:$A,'CRONO SERV'!$D409,'MC_SS 171'!O:O)</f>
        <v>0</v>
      </c>
      <c r="R409" s="17"/>
      <c r="S409" s="17"/>
      <c r="T409" s="17"/>
      <c r="V409" s="22">
        <f t="shared" si="358"/>
        <v>0</v>
      </c>
      <c r="W409" s="22">
        <f t="shared" si="359"/>
        <v>344.55882352941177</v>
      </c>
      <c r="X409" s="22">
        <f t="shared" si="360"/>
        <v>0</v>
      </c>
      <c r="Y409" s="22">
        <f t="shared" si="361"/>
        <v>0</v>
      </c>
      <c r="Z409" s="22">
        <f t="shared" si="362"/>
        <v>344.55882352941177</v>
      </c>
      <c r="AA409" s="22">
        <f t="shared" si="363"/>
        <v>0</v>
      </c>
      <c r="AB409" s="22">
        <f t="shared" si="364"/>
        <v>0</v>
      </c>
      <c r="AC409" s="22">
        <f t="shared" si="365"/>
        <v>0</v>
      </c>
      <c r="AD409" s="22">
        <f t="shared" si="366"/>
        <v>0</v>
      </c>
      <c r="AE409" s="22">
        <f t="shared" si="367"/>
        <v>0</v>
      </c>
      <c r="AF409" s="22">
        <f t="shared" si="368"/>
        <v>344.55882352941177</v>
      </c>
      <c r="AH409" s="79">
        <f t="shared" si="369"/>
        <v>0</v>
      </c>
      <c r="AI409" s="78">
        <f t="shared" si="370"/>
        <v>0</v>
      </c>
    </row>
    <row r="410" spans="1:35" ht="22" hidden="1" customHeight="1" outlineLevel="1" x14ac:dyDescent="0.25">
      <c r="B410" s="186" t="s">
        <v>1206</v>
      </c>
      <c r="C410" s="187" t="s">
        <v>1205</v>
      </c>
      <c r="D410" s="188" t="s">
        <v>53</v>
      </c>
      <c r="E410" s="189" t="s">
        <v>54</v>
      </c>
      <c r="F410" s="13" t="s">
        <v>46</v>
      </c>
      <c r="G410" s="14">
        <v>3.12</v>
      </c>
      <c r="H410" s="15">
        <v>158.11213362023528</v>
      </c>
      <c r="I410" s="16">
        <f t="shared" si="356"/>
        <v>493.30985689513409</v>
      </c>
      <c r="K410" s="17"/>
      <c r="L410" s="17">
        <f t="shared" si="357"/>
        <v>3.12</v>
      </c>
      <c r="M410" s="17"/>
      <c r="N410" s="17">
        <f>SUMIF('MC_SS 171'!$A:$A,'CRONO SERV'!$D410,'MC_SS 171'!L:L)</f>
        <v>0</v>
      </c>
      <c r="O410" s="17">
        <f>SUMIF('MC_SS 171'!$A:$A,'CRONO SERV'!$D410,'MC_SS 171'!M:M)</f>
        <v>0</v>
      </c>
      <c r="P410" s="17">
        <f>SUMIF('MC_SS 171'!$A:$A,'CRONO SERV'!$D410,'MC_SS 171'!N:N)</f>
        <v>3.12</v>
      </c>
      <c r="Q410" s="17">
        <f>SUMIF('MC_SS 171'!$A:$A,'CRONO SERV'!$D410,'MC_SS 171'!O:O)</f>
        <v>0</v>
      </c>
      <c r="R410" s="17"/>
      <c r="S410" s="17"/>
      <c r="T410" s="17"/>
      <c r="V410" s="22">
        <f t="shared" si="358"/>
        <v>0</v>
      </c>
      <c r="W410" s="22">
        <f t="shared" si="359"/>
        <v>493.30985689513409</v>
      </c>
      <c r="X410" s="22">
        <f t="shared" si="360"/>
        <v>0</v>
      </c>
      <c r="Y410" s="22">
        <f t="shared" si="361"/>
        <v>0</v>
      </c>
      <c r="Z410" s="22">
        <f t="shared" si="362"/>
        <v>0</v>
      </c>
      <c r="AA410" s="22">
        <f t="shared" si="363"/>
        <v>493.30985689513409</v>
      </c>
      <c r="AB410" s="22">
        <f t="shared" si="364"/>
        <v>0</v>
      </c>
      <c r="AC410" s="22">
        <f t="shared" si="365"/>
        <v>0</v>
      </c>
      <c r="AD410" s="22">
        <f t="shared" si="366"/>
        <v>0</v>
      </c>
      <c r="AE410" s="22">
        <f t="shared" si="367"/>
        <v>0</v>
      </c>
      <c r="AF410" s="22">
        <f t="shared" si="368"/>
        <v>493.30985689513409</v>
      </c>
      <c r="AH410" s="79">
        <f t="shared" si="369"/>
        <v>0</v>
      </c>
      <c r="AI410" s="78">
        <f t="shared" si="370"/>
        <v>0</v>
      </c>
    </row>
    <row r="411" spans="1:35" ht="22" hidden="1" customHeight="1" outlineLevel="1" x14ac:dyDescent="0.25">
      <c r="B411" s="186" t="s">
        <v>1206</v>
      </c>
      <c r="C411" s="187" t="s">
        <v>1205</v>
      </c>
      <c r="D411" s="188" t="s">
        <v>65</v>
      </c>
      <c r="E411" s="189" t="s">
        <v>66</v>
      </c>
      <c r="F411" s="13" t="s">
        <v>46</v>
      </c>
      <c r="G411" s="14">
        <v>46.8</v>
      </c>
      <c r="H411" s="15">
        <v>217.63087904352943</v>
      </c>
      <c r="I411" s="16">
        <f t="shared" si="356"/>
        <v>10185.125139237176</v>
      </c>
      <c r="K411" s="17"/>
      <c r="L411" s="17">
        <f t="shared" si="357"/>
        <v>46.8</v>
      </c>
      <c r="M411" s="17"/>
      <c r="N411" s="17">
        <f>SUMIF('MC_SS 171'!$A:$A,'CRONO SERV'!$D411,'MC_SS 171'!L:L)</f>
        <v>0</v>
      </c>
      <c r="O411" s="17">
        <f>SUMIF('MC_SS 171'!$A:$A,'CRONO SERV'!$D411,'MC_SS 171'!M:M)</f>
        <v>46.8</v>
      </c>
      <c r="P411" s="17">
        <f>SUMIF('MC_SS 171'!$A:$A,'CRONO SERV'!$D411,'MC_SS 171'!N:N)</f>
        <v>0</v>
      </c>
      <c r="Q411" s="17">
        <f>SUMIF('MC_SS 171'!$A:$A,'CRONO SERV'!$D411,'MC_SS 171'!O:O)</f>
        <v>0</v>
      </c>
      <c r="R411" s="17"/>
      <c r="S411" s="17"/>
      <c r="T411" s="17"/>
      <c r="V411" s="22">
        <f t="shared" si="358"/>
        <v>0</v>
      </c>
      <c r="W411" s="22">
        <f t="shared" si="359"/>
        <v>10185.125139237176</v>
      </c>
      <c r="X411" s="22">
        <f t="shared" si="360"/>
        <v>0</v>
      </c>
      <c r="Y411" s="22">
        <f t="shared" si="361"/>
        <v>0</v>
      </c>
      <c r="Z411" s="22">
        <f t="shared" si="362"/>
        <v>10185.125139237176</v>
      </c>
      <c r="AA411" s="22">
        <f t="shared" si="363"/>
        <v>0</v>
      </c>
      <c r="AB411" s="22">
        <f t="shared" si="364"/>
        <v>0</v>
      </c>
      <c r="AC411" s="22">
        <f t="shared" si="365"/>
        <v>0</v>
      </c>
      <c r="AD411" s="22">
        <f t="shared" si="366"/>
        <v>0</v>
      </c>
      <c r="AE411" s="22">
        <f t="shared" si="367"/>
        <v>0</v>
      </c>
      <c r="AF411" s="22">
        <f t="shared" si="368"/>
        <v>10185.125139237176</v>
      </c>
      <c r="AH411" s="79">
        <f t="shared" si="369"/>
        <v>0</v>
      </c>
      <c r="AI411" s="78">
        <f t="shared" si="370"/>
        <v>0</v>
      </c>
    </row>
    <row r="412" spans="1:35" ht="22" hidden="1" customHeight="1" outlineLevel="1" x14ac:dyDescent="0.25">
      <c r="B412" s="186" t="s">
        <v>1206</v>
      </c>
      <c r="C412" s="187" t="s">
        <v>1205</v>
      </c>
      <c r="D412" s="188" t="s">
        <v>68</v>
      </c>
      <c r="E412" s="189" t="s">
        <v>69</v>
      </c>
      <c r="F412" s="13" t="s">
        <v>46</v>
      </c>
      <c r="G412" s="14">
        <v>2.33</v>
      </c>
      <c r="H412" s="15">
        <v>15728.689694117647</v>
      </c>
      <c r="I412" s="16">
        <f t="shared" si="356"/>
        <v>36647.84698729412</v>
      </c>
      <c r="K412" s="17"/>
      <c r="L412" s="17">
        <f t="shared" si="357"/>
        <v>2.33</v>
      </c>
      <c r="M412" s="17"/>
      <c r="N412" s="17">
        <f>SUMIF('MC_SS 171'!$A:$A,'CRONO SERV'!$D412,'MC_SS 171'!L:L)</f>
        <v>0</v>
      </c>
      <c r="O412" s="17">
        <f>SUMIF('MC_SS 171'!$A:$A,'CRONO SERV'!$D412,'MC_SS 171'!M:M)</f>
        <v>1.6400000000000001</v>
      </c>
      <c r="P412" s="17">
        <f>SUMIF('MC_SS 171'!$A:$A,'CRONO SERV'!$D412,'MC_SS 171'!N:N)</f>
        <v>0.69000000000000006</v>
      </c>
      <c r="Q412" s="17">
        <f>SUMIF('MC_SS 171'!$A:$A,'CRONO SERV'!$D412,'MC_SS 171'!O:O)</f>
        <v>0</v>
      </c>
      <c r="R412" s="17"/>
      <c r="S412" s="17"/>
      <c r="T412" s="17"/>
      <c r="V412" s="22">
        <f t="shared" si="358"/>
        <v>0</v>
      </c>
      <c r="W412" s="22">
        <f t="shared" si="359"/>
        <v>36647.84698729412</v>
      </c>
      <c r="X412" s="22">
        <f t="shared" si="360"/>
        <v>0</v>
      </c>
      <c r="Y412" s="22">
        <f t="shared" si="361"/>
        <v>0</v>
      </c>
      <c r="Z412" s="22">
        <f t="shared" si="362"/>
        <v>25795.051098352942</v>
      </c>
      <c r="AA412" s="22">
        <f t="shared" si="363"/>
        <v>10852.795888941178</v>
      </c>
      <c r="AB412" s="22">
        <f t="shared" si="364"/>
        <v>0</v>
      </c>
      <c r="AC412" s="22">
        <f t="shared" si="365"/>
        <v>0</v>
      </c>
      <c r="AD412" s="22">
        <f t="shared" si="366"/>
        <v>0</v>
      </c>
      <c r="AE412" s="22">
        <f t="shared" si="367"/>
        <v>0</v>
      </c>
      <c r="AF412" s="22">
        <f t="shared" si="368"/>
        <v>36647.84698729412</v>
      </c>
      <c r="AH412" s="79">
        <f t="shared" si="369"/>
        <v>0</v>
      </c>
      <c r="AI412" s="78">
        <f t="shared" si="370"/>
        <v>0</v>
      </c>
    </row>
    <row r="413" spans="1:35" ht="22" hidden="1" customHeight="1" outlineLevel="1" x14ac:dyDescent="0.25">
      <c r="B413" s="186" t="s">
        <v>1206</v>
      </c>
      <c r="C413" s="187" t="s">
        <v>1205</v>
      </c>
      <c r="D413" s="188" t="s">
        <v>70</v>
      </c>
      <c r="E413" s="189" t="s">
        <v>71</v>
      </c>
      <c r="F413" s="13" t="s">
        <v>67</v>
      </c>
      <c r="G413" s="14">
        <v>854</v>
      </c>
      <c r="H413" s="15">
        <v>25.691750504117643</v>
      </c>
      <c r="I413" s="16">
        <f t="shared" si="356"/>
        <v>21940.754930516468</v>
      </c>
      <c r="K413" s="17"/>
      <c r="L413" s="17">
        <f t="shared" si="357"/>
        <v>854</v>
      </c>
      <c r="M413" s="17"/>
      <c r="N413" s="17">
        <f>SUMIF('MC_SS 171'!$A:$A,'CRONO SERV'!$D413,'MC_SS 171'!L:L)</f>
        <v>0</v>
      </c>
      <c r="O413" s="17">
        <f>SUMIF('MC_SS 171'!$A:$A,'CRONO SERV'!$D413,'MC_SS 171'!M:M)</f>
        <v>586.16000000000008</v>
      </c>
      <c r="P413" s="17">
        <f>SUMIF('MC_SS 171'!$A:$A,'CRONO SERV'!$D413,'MC_SS 171'!N:N)</f>
        <v>267.83999999999997</v>
      </c>
      <c r="Q413" s="17">
        <f>SUMIF('MC_SS 171'!$A:$A,'CRONO SERV'!$D413,'MC_SS 171'!O:O)</f>
        <v>0</v>
      </c>
      <c r="R413" s="17"/>
      <c r="S413" s="17"/>
      <c r="T413" s="17"/>
      <c r="V413" s="22">
        <f t="shared" si="358"/>
        <v>0</v>
      </c>
      <c r="W413" s="22">
        <f t="shared" si="359"/>
        <v>21940.754930516468</v>
      </c>
      <c r="X413" s="22">
        <f t="shared" si="360"/>
        <v>0</v>
      </c>
      <c r="Y413" s="22">
        <f t="shared" si="361"/>
        <v>0</v>
      </c>
      <c r="Z413" s="22">
        <f t="shared" si="362"/>
        <v>15059.476475493599</v>
      </c>
      <c r="AA413" s="22">
        <f t="shared" si="363"/>
        <v>6881.2784550228689</v>
      </c>
      <c r="AB413" s="22">
        <f t="shared" si="364"/>
        <v>0</v>
      </c>
      <c r="AC413" s="22">
        <f t="shared" si="365"/>
        <v>0</v>
      </c>
      <c r="AD413" s="22">
        <f t="shared" si="366"/>
        <v>0</v>
      </c>
      <c r="AE413" s="22">
        <f t="shared" si="367"/>
        <v>0</v>
      </c>
      <c r="AF413" s="22">
        <f t="shared" si="368"/>
        <v>21940.754930516468</v>
      </c>
      <c r="AH413" s="79">
        <f t="shared" si="369"/>
        <v>0</v>
      </c>
      <c r="AI413" s="78">
        <f t="shared" si="370"/>
        <v>0</v>
      </c>
    </row>
    <row r="414" spans="1:35" ht="22" hidden="1" customHeight="1" outlineLevel="1" x14ac:dyDescent="0.25">
      <c r="B414" s="186" t="s">
        <v>1206</v>
      </c>
      <c r="C414" s="187" t="s">
        <v>1205</v>
      </c>
      <c r="D414" s="188" t="s">
        <v>72</v>
      </c>
      <c r="E414" s="189" t="s">
        <v>73</v>
      </c>
      <c r="F414" s="13" t="s">
        <v>46</v>
      </c>
      <c r="G414" s="14">
        <v>4.2</v>
      </c>
      <c r="H414" s="15">
        <v>1248.9986891068236</v>
      </c>
      <c r="I414" s="16">
        <f t="shared" si="356"/>
        <v>5245.7944942486592</v>
      </c>
      <c r="K414" s="17"/>
      <c r="L414" s="17">
        <f t="shared" si="357"/>
        <v>4.2</v>
      </c>
      <c r="M414" s="17"/>
      <c r="N414" s="17">
        <f>SUMIF('MC_SS 171'!$A:$A,'CRONO SERV'!$D414,'MC_SS 171'!L:L)</f>
        <v>0</v>
      </c>
      <c r="O414" s="17">
        <f>SUMIF('MC_SS 171'!$A:$A,'CRONO SERV'!$D414,'MC_SS 171'!M:M)</f>
        <v>4.2</v>
      </c>
      <c r="P414" s="17">
        <f>SUMIF('MC_SS 171'!$A:$A,'CRONO SERV'!$D414,'MC_SS 171'!N:N)</f>
        <v>0</v>
      </c>
      <c r="Q414" s="17">
        <f>SUMIF('MC_SS 171'!$A:$A,'CRONO SERV'!$D414,'MC_SS 171'!O:O)</f>
        <v>0</v>
      </c>
      <c r="R414" s="17"/>
      <c r="S414" s="17"/>
      <c r="T414" s="17"/>
      <c r="V414" s="22">
        <f t="shared" si="358"/>
        <v>0</v>
      </c>
      <c r="W414" s="22">
        <f t="shared" si="359"/>
        <v>5245.7944942486592</v>
      </c>
      <c r="X414" s="22">
        <f t="shared" si="360"/>
        <v>0</v>
      </c>
      <c r="Y414" s="22">
        <f t="shared" si="361"/>
        <v>0</v>
      </c>
      <c r="Z414" s="22">
        <f t="shared" si="362"/>
        <v>5245.7944942486592</v>
      </c>
      <c r="AA414" s="22">
        <f t="shared" si="363"/>
        <v>0</v>
      </c>
      <c r="AB414" s="22">
        <f t="shared" si="364"/>
        <v>0</v>
      </c>
      <c r="AC414" s="22">
        <f t="shared" si="365"/>
        <v>0</v>
      </c>
      <c r="AD414" s="22">
        <f t="shared" si="366"/>
        <v>0</v>
      </c>
      <c r="AE414" s="22">
        <f t="shared" si="367"/>
        <v>0</v>
      </c>
      <c r="AF414" s="22">
        <f t="shared" si="368"/>
        <v>5245.7944942486592</v>
      </c>
      <c r="AH414" s="79">
        <f t="shared" si="369"/>
        <v>0</v>
      </c>
      <c r="AI414" s="78">
        <f t="shared" si="370"/>
        <v>0</v>
      </c>
    </row>
    <row r="415" spans="1:35" ht="22" hidden="1" customHeight="1" outlineLevel="1" x14ac:dyDescent="0.25">
      <c r="B415" s="186" t="s">
        <v>1206</v>
      </c>
      <c r="C415" s="187" t="s">
        <v>1205</v>
      </c>
      <c r="D415" s="188" t="s">
        <v>74</v>
      </c>
      <c r="E415" s="189" t="s">
        <v>75</v>
      </c>
      <c r="F415" s="13" t="s">
        <v>46</v>
      </c>
      <c r="G415" s="14">
        <v>48.91</v>
      </c>
      <c r="H415" s="15">
        <v>1703.4074388931767</v>
      </c>
      <c r="I415" s="16">
        <f t="shared" si="356"/>
        <v>83313.657836265265</v>
      </c>
      <c r="K415" s="17"/>
      <c r="L415" s="17">
        <f t="shared" si="357"/>
        <v>48.91</v>
      </c>
      <c r="M415" s="17"/>
      <c r="N415" s="17">
        <f>SUMIF('MC_SS 171'!$A:$A,'CRONO SERV'!$D415,'MC_SS 171'!L:L)</f>
        <v>0</v>
      </c>
      <c r="O415" s="17">
        <f>SUMIF('MC_SS 171'!$A:$A,'CRONO SERV'!$D415,'MC_SS 171'!M:M)</f>
        <v>10.016</v>
      </c>
      <c r="P415" s="17">
        <f>SUMIF('MC_SS 171'!$A:$A,'CRONO SERV'!$D415,'MC_SS 171'!N:N)</f>
        <v>38.893999999999998</v>
      </c>
      <c r="Q415" s="17">
        <f>SUMIF('MC_SS 171'!$A:$A,'CRONO SERV'!$D415,'MC_SS 171'!O:O)</f>
        <v>0</v>
      </c>
      <c r="R415" s="17"/>
      <c r="S415" s="17"/>
      <c r="T415" s="17"/>
      <c r="V415" s="22">
        <f t="shared" si="358"/>
        <v>0</v>
      </c>
      <c r="W415" s="22">
        <f t="shared" si="359"/>
        <v>83313.657836265265</v>
      </c>
      <c r="X415" s="22">
        <f t="shared" si="360"/>
        <v>0</v>
      </c>
      <c r="Y415" s="22">
        <f t="shared" si="361"/>
        <v>0</v>
      </c>
      <c r="Z415" s="22">
        <f t="shared" si="362"/>
        <v>17061.328907954059</v>
      </c>
      <c r="AA415" s="22">
        <f t="shared" si="363"/>
        <v>66252.32892831121</v>
      </c>
      <c r="AB415" s="22">
        <f t="shared" si="364"/>
        <v>0</v>
      </c>
      <c r="AC415" s="22">
        <f t="shared" si="365"/>
        <v>0</v>
      </c>
      <c r="AD415" s="22">
        <f t="shared" si="366"/>
        <v>0</v>
      </c>
      <c r="AE415" s="22">
        <f t="shared" si="367"/>
        <v>0</v>
      </c>
      <c r="AF415" s="22">
        <f t="shared" si="368"/>
        <v>83313.657836265265</v>
      </c>
      <c r="AH415" s="79">
        <f t="shared" si="369"/>
        <v>0</v>
      </c>
      <c r="AI415" s="78">
        <f t="shared" si="370"/>
        <v>0</v>
      </c>
    </row>
    <row r="416" spans="1:35" ht="22" hidden="1" customHeight="1" outlineLevel="1" x14ac:dyDescent="0.25">
      <c r="B416" s="186" t="s">
        <v>1206</v>
      </c>
      <c r="C416" s="187" t="s">
        <v>1205</v>
      </c>
      <c r="D416" s="188" t="s">
        <v>78</v>
      </c>
      <c r="E416" s="189" t="s">
        <v>79</v>
      </c>
      <c r="F416" s="13" t="s">
        <v>46</v>
      </c>
      <c r="G416" s="14">
        <v>2.2000000000000002</v>
      </c>
      <c r="H416" s="15">
        <v>5609.7852853327058</v>
      </c>
      <c r="I416" s="16">
        <f t="shared" si="356"/>
        <v>12341.527627731954</v>
      </c>
      <c r="K416" s="17"/>
      <c r="L416" s="17">
        <f t="shared" si="357"/>
        <v>2.2000000000000002</v>
      </c>
      <c r="M416" s="17"/>
      <c r="N416" s="17">
        <f>SUMIF('MC_SS 171'!$A:$A,'CRONO SERV'!$D416,'MC_SS 171'!L:L)</f>
        <v>0</v>
      </c>
      <c r="O416" s="17">
        <f>SUMIF('MC_SS 171'!$A:$A,'CRONO SERV'!$D416,'MC_SS 171'!M:M)</f>
        <v>0</v>
      </c>
      <c r="P416" s="17">
        <f>SUMIF('MC_SS 171'!$A:$A,'CRONO SERV'!$D416,'MC_SS 171'!N:N)</f>
        <v>2.2000000000000002</v>
      </c>
      <c r="Q416" s="17">
        <f>SUMIF('MC_SS 171'!$A:$A,'CRONO SERV'!$D416,'MC_SS 171'!O:O)</f>
        <v>0</v>
      </c>
      <c r="R416" s="17"/>
      <c r="S416" s="17"/>
      <c r="T416" s="17"/>
      <c r="V416" s="22">
        <f t="shared" si="358"/>
        <v>0</v>
      </c>
      <c r="W416" s="22">
        <f t="shared" si="359"/>
        <v>12341.527627731954</v>
      </c>
      <c r="X416" s="22">
        <f t="shared" si="360"/>
        <v>0</v>
      </c>
      <c r="Y416" s="22">
        <f t="shared" si="361"/>
        <v>0</v>
      </c>
      <c r="Z416" s="22">
        <f t="shared" si="362"/>
        <v>0</v>
      </c>
      <c r="AA416" s="22">
        <f t="shared" si="363"/>
        <v>12341.527627731954</v>
      </c>
      <c r="AB416" s="22">
        <f t="shared" si="364"/>
        <v>0</v>
      </c>
      <c r="AC416" s="22">
        <f t="shared" si="365"/>
        <v>0</v>
      </c>
      <c r="AD416" s="22">
        <f t="shared" si="366"/>
        <v>0</v>
      </c>
      <c r="AE416" s="22">
        <f t="shared" si="367"/>
        <v>0</v>
      </c>
      <c r="AF416" s="22">
        <f t="shared" si="368"/>
        <v>12341.527627731954</v>
      </c>
      <c r="AH416" s="79">
        <f t="shared" si="369"/>
        <v>0</v>
      </c>
      <c r="AI416" s="78">
        <f t="shared" si="370"/>
        <v>0</v>
      </c>
    </row>
    <row r="417" spans="1:35" ht="22" hidden="1" customHeight="1" outlineLevel="1" x14ac:dyDescent="0.25">
      <c r="B417" s="186" t="s">
        <v>1206</v>
      </c>
      <c r="C417" s="187" t="s">
        <v>1205</v>
      </c>
      <c r="D417" s="188" t="s">
        <v>80</v>
      </c>
      <c r="E417" s="189" t="s">
        <v>81</v>
      </c>
      <c r="F417" s="13" t="s">
        <v>67</v>
      </c>
      <c r="G417" s="14">
        <v>80</v>
      </c>
      <c r="H417" s="15">
        <v>168.33412442258825</v>
      </c>
      <c r="I417" s="16">
        <f t="shared" si="356"/>
        <v>13466.72995380706</v>
      </c>
      <c r="K417" s="17"/>
      <c r="L417" s="17">
        <f t="shared" si="357"/>
        <v>80</v>
      </c>
      <c r="M417" s="17"/>
      <c r="N417" s="17">
        <f>SUMIF('MC_SS 171'!$A:$A,'CRONO SERV'!$D417,'MC_SS 171'!L:L)</f>
        <v>0</v>
      </c>
      <c r="O417" s="17">
        <f>SUMIF('MC_SS 171'!$A:$A,'CRONO SERV'!$D417,'MC_SS 171'!M:M)</f>
        <v>0</v>
      </c>
      <c r="P417" s="17">
        <f>SUMIF('MC_SS 171'!$A:$A,'CRONO SERV'!$D417,'MC_SS 171'!N:N)</f>
        <v>80</v>
      </c>
      <c r="Q417" s="17">
        <f>SUMIF('MC_SS 171'!$A:$A,'CRONO SERV'!$D417,'MC_SS 171'!O:O)</f>
        <v>0</v>
      </c>
      <c r="R417" s="17"/>
      <c r="S417" s="17"/>
      <c r="T417" s="17"/>
      <c r="V417" s="22">
        <f t="shared" si="358"/>
        <v>0</v>
      </c>
      <c r="W417" s="22">
        <f t="shared" si="359"/>
        <v>13466.72995380706</v>
      </c>
      <c r="X417" s="22">
        <f t="shared" si="360"/>
        <v>0</v>
      </c>
      <c r="Y417" s="22">
        <f t="shared" si="361"/>
        <v>0</v>
      </c>
      <c r="Z417" s="22">
        <f t="shared" si="362"/>
        <v>0</v>
      </c>
      <c r="AA417" s="22">
        <f t="shared" si="363"/>
        <v>13466.72995380706</v>
      </c>
      <c r="AB417" s="22">
        <f t="shared" si="364"/>
        <v>0</v>
      </c>
      <c r="AC417" s="22">
        <f t="shared" si="365"/>
        <v>0</v>
      </c>
      <c r="AD417" s="22">
        <f t="shared" si="366"/>
        <v>0</v>
      </c>
      <c r="AE417" s="22">
        <f t="shared" si="367"/>
        <v>0</v>
      </c>
      <c r="AF417" s="22">
        <f t="shared" si="368"/>
        <v>13466.72995380706</v>
      </c>
      <c r="AH417" s="79">
        <f t="shared" si="369"/>
        <v>0</v>
      </c>
      <c r="AI417" s="78">
        <f t="shared" si="370"/>
        <v>0</v>
      </c>
    </row>
    <row r="418" spans="1:35" ht="22" hidden="1" customHeight="1" outlineLevel="1" x14ac:dyDescent="0.25">
      <c r="B418" s="186" t="s">
        <v>1206</v>
      </c>
      <c r="C418" s="187" t="s">
        <v>1205</v>
      </c>
      <c r="D418" s="188" t="s">
        <v>86</v>
      </c>
      <c r="E418" s="189" t="s">
        <v>87</v>
      </c>
      <c r="F418" s="13" t="s">
        <v>40</v>
      </c>
      <c r="G418" s="14">
        <v>60</v>
      </c>
      <c r="H418" s="15">
        <v>22.403727834352942</v>
      </c>
      <c r="I418" s="16">
        <f t="shared" si="356"/>
        <v>1344.2236700611766</v>
      </c>
      <c r="K418" s="17"/>
      <c r="L418" s="17">
        <f t="shared" si="357"/>
        <v>60</v>
      </c>
      <c r="M418" s="17"/>
      <c r="N418" s="17">
        <f>SUMIF('MC_SS 171'!$A:$A,'CRONO SERV'!$D418,'MC_SS 171'!L:L)</f>
        <v>0</v>
      </c>
      <c r="O418" s="17">
        <f>SUMIF('MC_SS 171'!$A:$A,'CRONO SERV'!$D418,'MC_SS 171'!M:M)</f>
        <v>0</v>
      </c>
      <c r="P418" s="17">
        <f>SUMIF('MC_SS 171'!$A:$A,'CRONO SERV'!$D418,'MC_SS 171'!N:N)</f>
        <v>60</v>
      </c>
      <c r="Q418" s="17">
        <f>SUMIF('MC_SS 171'!$A:$A,'CRONO SERV'!$D418,'MC_SS 171'!O:O)</f>
        <v>0</v>
      </c>
      <c r="R418" s="17"/>
      <c r="S418" s="17"/>
      <c r="T418" s="17"/>
      <c r="V418" s="22">
        <f t="shared" si="358"/>
        <v>0</v>
      </c>
      <c r="W418" s="22">
        <f t="shared" si="359"/>
        <v>1344.2236700611766</v>
      </c>
      <c r="X418" s="22">
        <f t="shared" si="360"/>
        <v>0</v>
      </c>
      <c r="Y418" s="22">
        <f t="shared" si="361"/>
        <v>0</v>
      </c>
      <c r="Z418" s="22">
        <f t="shared" si="362"/>
        <v>0</v>
      </c>
      <c r="AA418" s="22">
        <f t="shared" si="363"/>
        <v>1344.2236700611766</v>
      </c>
      <c r="AB418" s="22">
        <f t="shared" si="364"/>
        <v>0</v>
      </c>
      <c r="AC418" s="22">
        <f t="shared" si="365"/>
        <v>0</v>
      </c>
      <c r="AD418" s="22">
        <f t="shared" si="366"/>
        <v>0</v>
      </c>
      <c r="AE418" s="22">
        <f t="shared" si="367"/>
        <v>0</v>
      </c>
      <c r="AF418" s="22">
        <f t="shared" si="368"/>
        <v>1344.2236700611766</v>
      </c>
      <c r="AH418" s="79">
        <f t="shared" si="369"/>
        <v>0</v>
      </c>
      <c r="AI418" s="78">
        <f t="shared" si="370"/>
        <v>0</v>
      </c>
    </row>
    <row r="419" spans="1:35" ht="22" hidden="1" customHeight="1" outlineLevel="1" x14ac:dyDescent="0.25">
      <c r="B419" s="186" t="s">
        <v>1206</v>
      </c>
      <c r="C419" s="187" t="s">
        <v>1205</v>
      </c>
      <c r="D419" s="188" t="s">
        <v>153</v>
      </c>
      <c r="E419" s="189" t="s">
        <v>154</v>
      </c>
      <c r="F419" s="13" t="s">
        <v>143</v>
      </c>
      <c r="G419" s="14">
        <v>192</v>
      </c>
      <c r="H419" s="15">
        <v>56.239720636235297</v>
      </c>
      <c r="I419" s="16">
        <f t="shared" si="356"/>
        <v>10798.026362157178</v>
      </c>
      <c r="K419" s="17"/>
      <c r="L419" s="17">
        <f t="shared" si="357"/>
        <v>192</v>
      </c>
      <c r="M419" s="17"/>
      <c r="N419" s="17">
        <f>SUMIF('MC_SS 171'!$A:$A,'CRONO SERV'!$D419,'MC_SS 171'!L:L)</f>
        <v>0</v>
      </c>
      <c r="O419" s="17">
        <f>SUMIF('MC_SS 171'!$A:$A,'CRONO SERV'!$D419,'MC_SS 171'!M:M)</f>
        <v>42</v>
      </c>
      <c r="P419" s="17">
        <f>SUMIF('MC_SS 171'!$A:$A,'CRONO SERV'!$D419,'MC_SS 171'!N:N)</f>
        <v>90.8</v>
      </c>
      <c r="Q419" s="17">
        <f>SUMIF('MC_SS 171'!$A:$A,'CRONO SERV'!$D419,'MC_SS 171'!O:O)</f>
        <v>59.2</v>
      </c>
      <c r="R419" s="17"/>
      <c r="S419" s="17"/>
      <c r="T419" s="17"/>
      <c r="V419" s="22">
        <f t="shared" si="358"/>
        <v>0</v>
      </c>
      <c r="W419" s="22">
        <f t="shared" si="359"/>
        <v>10798.026362157178</v>
      </c>
      <c r="X419" s="22">
        <f t="shared" si="360"/>
        <v>0</v>
      </c>
      <c r="Y419" s="22">
        <f t="shared" si="361"/>
        <v>0</v>
      </c>
      <c r="Z419" s="22">
        <f t="shared" si="362"/>
        <v>2362.0682667218825</v>
      </c>
      <c r="AA419" s="22">
        <f t="shared" si="363"/>
        <v>5106.566633770165</v>
      </c>
      <c r="AB419" s="22">
        <f t="shared" si="364"/>
        <v>3329.3914616651296</v>
      </c>
      <c r="AC419" s="22">
        <f t="shared" si="365"/>
        <v>0</v>
      </c>
      <c r="AD419" s="22">
        <f t="shared" si="366"/>
        <v>0</v>
      </c>
      <c r="AE419" s="22">
        <f t="shared" si="367"/>
        <v>0</v>
      </c>
      <c r="AF419" s="22">
        <f t="shared" si="368"/>
        <v>10798.026362157178</v>
      </c>
      <c r="AH419" s="79">
        <f t="shared" si="369"/>
        <v>0</v>
      </c>
      <c r="AI419" s="78">
        <f t="shared" si="370"/>
        <v>0</v>
      </c>
    </row>
    <row r="420" spans="1:35" ht="22" hidden="1" customHeight="1" outlineLevel="1" x14ac:dyDescent="0.25">
      <c r="B420" s="186" t="s">
        <v>1206</v>
      </c>
      <c r="C420" s="187" t="s">
        <v>1205</v>
      </c>
      <c r="D420" s="188" t="s">
        <v>167</v>
      </c>
      <c r="E420" s="189" t="s">
        <v>168</v>
      </c>
      <c r="F420" s="13" t="s">
        <v>40</v>
      </c>
      <c r="G420" s="14">
        <v>26</v>
      </c>
      <c r="H420" s="15">
        <v>273.07971983435294</v>
      </c>
      <c r="I420" s="16">
        <f t="shared" si="356"/>
        <v>7100.0727156931762</v>
      </c>
      <c r="K420" s="17"/>
      <c r="L420" s="17">
        <f t="shared" si="357"/>
        <v>26</v>
      </c>
      <c r="M420" s="17"/>
      <c r="N420" s="17">
        <f>SUMIF('MC_SS 171'!$A:$A,'CRONO SERV'!$D420,'MC_SS 171'!L:L)</f>
        <v>0</v>
      </c>
      <c r="O420" s="17">
        <f>SUMIF('MC_SS 171'!$A:$A,'CRONO SERV'!$D420,'MC_SS 171'!M:M)</f>
        <v>0</v>
      </c>
      <c r="P420" s="17">
        <f>SUMIF('MC_SS 171'!$A:$A,'CRONO SERV'!$D420,'MC_SS 171'!N:N)</f>
        <v>26</v>
      </c>
      <c r="Q420" s="17">
        <f>SUMIF('MC_SS 171'!$A:$A,'CRONO SERV'!$D420,'MC_SS 171'!O:O)</f>
        <v>0</v>
      </c>
      <c r="R420" s="17"/>
      <c r="S420" s="17"/>
      <c r="T420" s="17"/>
      <c r="V420" s="22">
        <f t="shared" si="358"/>
        <v>0</v>
      </c>
      <c r="W420" s="22">
        <f t="shared" si="359"/>
        <v>7100.0727156931762</v>
      </c>
      <c r="X420" s="22">
        <f t="shared" si="360"/>
        <v>0</v>
      </c>
      <c r="Y420" s="22">
        <f t="shared" si="361"/>
        <v>0</v>
      </c>
      <c r="Z420" s="22">
        <f t="shared" si="362"/>
        <v>0</v>
      </c>
      <c r="AA420" s="22">
        <f t="shared" si="363"/>
        <v>7100.0727156931762</v>
      </c>
      <c r="AB420" s="22">
        <f t="shared" si="364"/>
        <v>0</v>
      </c>
      <c r="AC420" s="22">
        <f t="shared" si="365"/>
        <v>0</v>
      </c>
      <c r="AD420" s="22">
        <f t="shared" si="366"/>
        <v>0</v>
      </c>
      <c r="AE420" s="22">
        <f t="shared" si="367"/>
        <v>0</v>
      </c>
      <c r="AF420" s="22">
        <f t="shared" si="368"/>
        <v>7100.0727156931762</v>
      </c>
      <c r="AH420" s="79">
        <f t="shared" si="369"/>
        <v>0</v>
      </c>
      <c r="AI420" s="78">
        <f t="shared" si="370"/>
        <v>0</v>
      </c>
    </row>
    <row r="421" spans="1:35" ht="22" hidden="1" customHeight="1" outlineLevel="1" x14ac:dyDescent="0.25">
      <c r="B421" s="186" t="s">
        <v>1206</v>
      </c>
      <c r="C421" s="187" t="s">
        <v>1205</v>
      </c>
      <c r="D421" s="188" t="s">
        <v>228</v>
      </c>
      <c r="E421" s="189" t="s">
        <v>229</v>
      </c>
      <c r="F421" s="13" t="s">
        <v>67</v>
      </c>
      <c r="G421" s="14">
        <v>10804.059999999998</v>
      </c>
      <c r="H421" s="15">
        <v>24.436627228422918</v>
      </c>
      <c r="I421" s="16">
        <f t="shared" si="356"/>
        <v>264014.78677351488</v>
      </c>
      <c r="K421" s="17">
        <v>10804.6</v>
      </c>
      <c r="L421" s="17">
        <f t="shared" si="357"/>
        <v>-0.5400000000026921</v>
      </c>
      <c r="M421" s="17"/>
      <c r="N421" s="17">
        <f>SUMIF('MC_SS 171'!$A:$A,'CRONO SERV'!$D421,'MC_SS 171'!L:L)</f>
        <v>0</v>
      </c>
      <c r="O421" s="17">
        <f>SUMIF('MC_SS 171'!$A:$A,'CRONO SERV'!$D421,'MC_SS 171'!M:M)</f>
        <v>0</v>
      </c>
      <c r="P421" s="17">
        <f>SUMIF('MC_SS 171'!$A:$A,'CRONO SERV'!$D421,'MC_SS 171'!N:N)</f>
        <v>0</v>
      </c>
      <c r="Q421" s="17">
        <f>L421</f>
        <v>-0.5400000000026921</v>
      </c>
      <c r="R421" s="17"/>
      <c r="S421" s="17"/>
      <c r="T421" s="17"/>
      <c r="V421" s="22">
        <f t="shared" si="358"/>
        <v>264027.98255221825</v>
      </c>
      <c r="W421" s="22">
        <f t="shared" si="359"/>
        <v>-13.195778703414161</v>
      </c>
      <c r="X421" s="22">
        <f t="shared" si="360"/>
        <v>0</v>
      </c>
      <c r="Y421" s="22">
        <f t="shared" si="361"/>
        <v>0</v>
      </c>
      <c r="Z421" s="22">
        <f t="shared" si="362"/>
        <v>0</v>
      </c>
      <c r="AA421" s="22">
        <f t="shared" si="363"/>
        <v>0</v>
      </c>
      <c r="AB421" s="22">
        <f t="shared" si="364"/>
        <v>-13.195778703414161</v>
      </c>
      <c r="AC421" s="22">
        <f t="shared" si="365"/>
        <v>0</v>
      </c>
      <c r="AD421" s="22">
        <f t="shared" si="366"/>
        <v>0</v>
      </c>
      <c r="AE421" s="22">
        <f t="shared" si="367"/>
        <v>0</v>
      </c>
      <c r="AF421" s="22">
        <f t="shared" si="368"/>
        <v>-13.195778703414161</v>
      </c>
      <c r="AH421" s="79">
        <f t="shared" si="369"/>
        <v>0</v>
      </c>
      <c r="AI421" s="78">
        <f t="shared" si="370"/>
        <v>0</v>
      </c>
    </row>
    <row r="422" spans="1:35" ht="22" hidden="1" customHeight="1" outlineLevel="1" x14ac:dyDescent="0.25">
      <c r="B422" s="186" t="s">
        <v>1206</v>
      </c>
      <c r="C422" s="187" t="s">
        <v>1205</v>
      </c>
      <c r="D422" s="188" t="s">
        <v>255</v>
      </c>
      <c r="E422" s="189" t="s">
        <v>256</v>
      </c>
      <c r="F422" s="13" t="s">
        <v>230</v>
      </c>
      <c r="G422" s="14">
        <v>24</v>
      </c>
      <c r="H422" s="15">
        <v>461.94016395161606</v>
      </c>
      <c r="I422" s="16">
        <f t="shared" si="356"/>
        <v>11086.563934838785</v>
      </c>
      <c r="K422" s="17"/>
      <c r="L422" s="17">
        <f t="shared" si="357"/>
        <v>24</v>
      </c>
      <c r="M422" s="17"/>
      <c r="N422" s="17">
        <f>SUMIF('MC_SS 171'!$A:$A,'CRONO SERV'!$D422,'MC_SS 171'!L:L)</f>
        <v>0</v>
      </c>
      <c r="O422" s="17">
        <f>SUMIF('MC_SS 171'!$A:$A,'CRONO SERV'!$D422,'MC_SS 171'!M:M)</f>
        <v>0</v>
      </c>
      <c r="P422" s="17">
        <f>SUMIF('MC_SS 171'!$A:$A,'CRONO SERV'!$D422,'MC_SS 171'!N:N)</f>
        <v>0</v>
      </c>
      <c r="Q422" s="17">
        <f>SUMIF('MC_SS 171'!$A:$A,'CRONO SERV'!$D422,'MC_SS 171'!O:O)</f>
        <v>24</v>
      </c>
      <c r="R422" s="17"/>
      <c r="S422" s="17"/>
      <c r="T422" s="17"/>
      <c r="V422" s="22">
        <f t="shared" si="358"/>
        <v>0</v>
      </c>
      <c r="W422" s="22">
        <f t="shared" si="359"/>
        <v>11086.563934838785</v>
      </c>
      <c r="X422" s="22">
        <f t="shared" si="360"/>
        <v>0</v>
      </c>
      <c r="Y422" s="22">
        <f t="shared" si="361"/>
        <v>0</v>
      </c>
      <c r="Z422" s="22">
        <f t="shared" si="362"/>
        <v>0</v>
      </c>
      <c r="AA422" s="22">
        <f t="shared" si="363"/>
        <v>0</v>
      </c>
      <c r="AB422" s="22">
        <f t="shared" si="364"/>
        <v>11086.563934838785</v>
      </c>
      <c r="AC422" s="22">
        <f t="shared" si="365"/>
        <v>0</v>
      </c>
      <c r="AD422" s="22">
        <f t="shared" si="366"/>
        <v>0</v>
      </c>
      <c r="AE422" s="22">
        <f t="shared" si="367"/>
        <v>0</v>
      </c>
      <c r="AF422" s="22">
        <f t="shared" si="368"/>
        <v>11086.563934838785</v>
      </c>
      <c r="AH422" s="79">
        <f t="shared" si="369"/>
        <v>0</v>
      </c>
      <c r="AI422" s="78">
        <f t="shared" si="370"/>
        <v>0</v>
      </c>
    </row>
    <row r="423" spans="1:35" ht="22" hidden="1" customHeight="1" outlineLevel="1" x14ac:dyDescent="0.25">
      <c r="B423" s="186" t="s">
        <v>1206</v>
      </c>
      <c r="C423" s="187" t="s">
        <v>1205</v>
      </c>
      <c r="D423" s="188" t="s">
        <v>261</v>
      </c>
      <c r="E423" s="189" t="s">
        <v>262</v>
      </c>
      <c r="F423" s="13" t="s">
        <v>40</v>
      </c>
      <c r="G423" s="14">
        <v>180</v>
      </c>
      <c r="H423" s="15">
        <v>214.31315472</v>
      </c>
      <c r="I423" s="16">
        <f t="shared" si="356"/>
        <v>38576.367849599999</v>
      </c>
      <c r="K423" s="17"/>
      <c r="L423" s="17">
        <f t="shared" si="357"/>
        <v>180</v>
      </c>
      <c r="M423" s="17"/>
      <c r="N423" s="17">
        <f>SUMIF('MC_SS 171'!$A:$A,'CRONO SERV'!$D423,'MC_SS 171'!L:L)</f>
        <v>0</v>
      </c>
      <c r="O423" s="17">
        <f>SUMIF('MC_SS 171'!$A:$A,'CRONO SERV'!$D423,'MC_SS 171'!M:M)</f>
        <v>0</v>
      </c>
      <c r="P423" s="17">
        <f>SUMIF('MC_SS 171'!$A:$A,'CRONO SERV'!$D423,'MC_SS 171'!N:N)</f>
        <v>180</v>
      </c>
      <c r="Q423" s="17">
        <f>SUMIF('MC_SS 171'!$A:$A,'CRONO SERV'!$D423,'MC_SS 171'!O:O)</f>
        <v>0</v>
      </c>
      <c r="R423" s="17"/>
      <c r="S423" s="17"/>
      <c r="T423" s="17"/>
      <c r="V423" s="22">
        <f t="shared" si="358"/>
        <v>0</v>
      </c>
      <c r="W423" s="22">
        <f t="shared" si="359"/>
        <v>38576.367849599999</v>
      </c>
      <c r="X423" s="22">
        <f t="shared" si="360"/>
        <v>0</v>
      </c>
      <c r="Y423" s="22">
        <f t="shared" si="361"/>
        <v>0</v>
      </c>
      <c r="Z423" s="22">
        <f t="shared" si="362"/>
        <v>0</v>
      </c>
      <c r="AA423" s="22">
        <f t="shared" si="363"/>
        <v>38576.367849599999</v>
      </c>
      <c r="AB423" s="22">
        <f t="shared" si="364"/>
        <v>0</v>
      </c>
      <c r="AC423" s="22">
        <f t="shared" si="365"/>
        <v>0</v>
      </c>
      <c r="AD423" s="22">
        <f t="shared" si="366"/>
        <v>0</v>
      </c>
      <c r="AE423" s="22">
        <f t="shared" si="367"/>
        <v>0</v>
      </c>
      <c r="AF423" s="22">
        <f t="shared" si="368"/>
        <v>38576.367849599999</v>
      </c>
      <c r="AH423" s="79">
        <f t="shared" si="369"/>
        <v>0</v>
      </c>
      <c r="AI423" s="78">
        <f t="shared" si="370"/>
        <v>0</v>
      </c>
    </row>
    <row r="424" spans="1:35" ht="22" hidden="1" customHeight="1" outlineLevel="1" x14ac:dyDescent="0.25">
      <c r="B424" s="186" t="s">
        <v>1206</v>
      </c>
      <c r="C424" s="187" t="s">
        <v>1205</v>
      </c>
      <c r="D424" s="188" t="s">
        <v>279</v>
      </c>
      <c r="E424" s="189" t="s">
        <v>280</v>
      </c>
      <c r="F424" s="13" t="s">
        <v>40</v>
      </c>
      <c r="G424" s="14">
        <v>180</v>
      </c>
      <c r="H424" s="15">
        <v>29.420289472</v>
      </c>
      <c r="I424" s="16">
        <f t="shared" si="356"/>
        <v>5295.6521049599996</v>
      </c>
      <c r="K424" s="17"/>
      <c r="L424" s="17">
        <f t="shared" si="357"/>
        <v>180</v>
      </c>
      <c r="M424" s="17"/>
      <c r="N424" s="17">
        <f>SUMIF('MC_SS 171'!$A:$A,'CRONO SERV'!$D424,'MC_SS 171'!L:L)</f>
        <v>0</v>
      </c>
      <c r="O424" s="17">
        <f>SUMIF('MC_SS 171'!$A:$A,'CRONO SERV'!$D424,'MC_SS 171'!M:M)</f>
        <v>0</v>
      </c>
      <c r="P424" s="17">
        <f>SUMIF('MC_SS 171'!$A:$A,'CRONO SERV'!$D424,'MC_SS 171'!N:N)</f>
        <v>180</v>
      </c>
      <c r="Q424" s="17">
        <f>SUMIF('MC_SS 171'!$A:$A,'CRONO SERV'!$D424,'MC_SS 171'!O:O)</f>
        <v>0</v>
      </c>
      <c r="R424" s="17"/>
      <c r="S424" s="17"/>
      <c r="T424" s="17"/>
      <c r="V424" s="22">
        <f t="shared" si="358"/>
        <v>0</v>
      </c>
      <c r="W424" s="22">
        <f t="shared" si="359"/>
        <v>5295.6521049599996</v>
      </c>
      <c r="X424" s="22">
        <f t="shared" si="360"/>
        <v>0</v>
      </c>
      <c r="Y424" s="22">
        <f t="shared" si="361"/>
        <v>0</v>
      </c>
      <c r="Z424" s="22">
        <f t="shared" si="362"/>
        <v>0</v>
      </c>
      <c r="AA424" s="22">
        <f t="shared" si="363"/>
        <v>5295.6521049599996</v>
      </c>
      <c r="AB424" s="22">
        <f t="shared" si="364"/>
        <v>0</v>
      </c>
      <c r="AC424" s="22">
        <f t="shared" si="365"/>
        <v>0</v>
      </c>
      <c r="AD424" s="22">
        <f t="shared" si="366"/>
        <v>0</v>
      </c>
      <c r="AE424" s="22">
        <f t="shared" si="367"/>
        <v>0</v>
      </c>
      <c r="AF424" s="22">
        <f t="shared" si="368"/>
        <v>5295.6521049599996</v>
      </c>
      <c r="AH424" s="79">
        <f t="shared" si="369"/>
        <v>0</v>
      </c>
      <c r="AI424" s="78">
        <f t="shared" si="370"/>
        <v>0</v>
      </c>
    </row>
    <row r="425" spans="1:35" ht="22" hidden="1" customHeight="1" outlineLevel="1" x14ac:dyDescent="0.25">
      <c r="B425" s="186" t="s">
        <v>1206</v>
      </c>
      <c r="C425" s="187" t="s">
        <v>1205</v>
      </c>
      <c r="D425" s="188" t="s">
        <v>297</v>
      </c>
      <c r="E425" s="189" t="s">
        <v>298</v>
      </c>
      <c r="F425" s="13" t="s">
        <v>40</v>
      </c>
      <c r="G425" s="14">
        <v>400</v>
      </c>
      <c r="H425" s="15">
        <v>49.043811088383997</v>
      </c>
      <c r="I425" s="16">
        <f t="shared" si="356"/>
        <v>19617.5244353536</v>
      </c>
      <c r="K425" s="17"/>
      <c r="L425" s="17">
        <f t="shared" si="357"/>
        <v>400</v>
      </c>
      <c r="M425" s="17"/>
      <c r="N425" s="17">
        <f>SUMIF('MC_SS 171'!$A:$A,'CRONO SERV'!$D425,'MC_SS 171'!L:L)</f>
        <v>0</v>
      </c>
      <c r="O425" s="17">
        <f>SUMIF('MC_SS 171'!$A:$A,'CRONO SERV'!$D425,'MC_SS 171'!M:M)</f>
        <v>80</v>
      </c>
      <c r="P425" s="17">
        <f>SUMIF('MC_SS 171'!$A:$A,'CRONO SERV'!$D425,'MC_SS 171'!N:N)</f>
        <v>320</v>
      </c>
      <c r="Q425" s="17">
        <f>SUMIF('MC_SS 171'!$A:$A,'CRONO SERV'!$D425,'MC_SS 171'!O:O)</f>
        <v>0</v>
      </c>
      <c r="R425" s="17"/>
      <c r="S425" s="17"/>
      <c r="T425" s="17"/>
      <c r="V425" s="22">
        <f t="shared" si="358"/>
        <v>0</v>
      </c>
      <c r="W425" s="22">
        <f t="shared" si="359"/>
        <v>19617.5244353536</v>
      </c>
      <c r="X425" s="22">
        <f t="shared" si="360"/>
        <v>0</v>
      </c>
      <c r="Y425" s="22">
        <f t="shared" si="361"/>
        <v>0</v>
      </c>
      <c r="Z425" s="22">
        <f t="shared" si="362"/>
        <v>3923.5048870707196</v>
      </c>
      <c r="AA425" s="22">
        <f t="shared" si="363"/>
        <v>15694.019548282879</v>
      </c>
      <c r="AB425" s="22">
        <f t="shared" si="364"/>
        <v>0</v>
      </c>
      <c r="AC425" s="22">
        <f t="shared" si="365"/>
        <v>0</v>
      </c>
      <c r="AD425" s="22">
        <f t="shared" si="366"/>
        <v>0</v>
      </c>
      <c r="AE425" s="22">
        <f t="shared" si="367"/>
        <v>0</v>
      </c>
      <c r="AF425" s="22">
        <f t="shared" si="368"/>
        <v>19617.524435353596</v>
      </c>
      <c r="AH425" s="79">
        <f t="shared" si="369"/>
        <v>0</v>
      </c>
      <c r="AI425" s="78">
        <f t="shared" si="370"/>
        <v>0</v>
      </c>
    </row>
    <row r="426" spans="1:35" ht="22" hidden="1" customHeight="1" outlineLevel="1" x14ac:dyDescent="0.25">
      <c r="B426" s="186" t="s">
        <v>1206</v>
      </c>
      <c r="C426" s="187" t="s">
        <v>1205</v>
      </c>
      <c r="D426" s="188" t="s">
        <v>301</v>
      </c>
      <c r="E426" s="189" t="s">
        <v>302</v>
      </c>
      <c r="F426" s="13" t="s">
        <v>303</v>
      </c>
      <c r="G426" s="14">
        <v>4</v>
      </c>
      <c r="H426" s="15">
        <v>162.58581024</v>
      </c>
      <c r="I426" s="16">
        <f t="shared" si="356"/>
        <v>650.34324096</v>
      </c>
      <c r="K426" s="17"/>
      <c r="L426" s="17">
        <f t="shared" si="357"/>
        <v>4</v>
      </c>
      <c r="M426" s="17"/>
      <c r="N426" s="17">
        <f>SUMIF('MC_SS 171'!$A:$A,'CRONO SERV'!$D426,'MC_SS 171'!L:L)</f>
        <v>0</v>
      </c>
      <c r="O426" s="17">
        <f>SUMIF('MC_SS 171'!$A:$A,'CRONO SERV'!$D426,'MC_SS 171'!M:M)</f>
        <v>0</v>
      </c>
      <c r="P426" s="17">
        <f>SUMIF('MC_SS 171'!$A:$A,'CRONO SERV'!$D426,'MC_SS 171'!N:N)</f>
        <v>2</v>
      </c>
      <c r="Q426" s="17">
        <f>SUMIF('MC_SS 171'!$A:$A,'CRONO SERV'!$D426,'MC_SS 171'!O:O)</f>
        <v>2</v>
      </c>
      <c r="R426" s="17"/>
      <c r="S426" s="17"/>
      <c r="T426" s="17"/>
      <c r="V426" s="22">
        <f t="shared" si="358"/>
        <v>0</v>
      </c>
      <c r="W426" s="22">
        <f t="shared" si="359"/>
        <v>650.34324096</v>
      </c>
      <c r="X426" s="22">
        <f t="shared" si="360"/>
        <v>0</v>
      </c>
      <c r="Y426" s="22">
        <f t="shared" si="361"/>
        <v>0</v>
      </c>
      <c r="Z426" s="22">
        <f t="shared" si="362"/>
        <v>0</v>
      </c>
      <c r="AA426" s="22">
        <f t="shared" si="363"/>
        <v>325.17162048</v>
      </c>
      <c r="AB426" s="22">
        <f t="shared" si="364"/>
        <v>325.17162048</v>
      </c>
      <c r="AC426" s="22">
        <f t="shared" si="365"/>
        <v>0</v>
      </c>
      <c r="AD426" s="22">
        <f t="shared" si="366"/>
        <v>0</v>
      </c>
      <c r="AE426" s="22">
        <f t="shared" si="367"/>
        <v>0</v>
      </c>
      <c r="AF426" s="22">
        <f t="shared" si="368"/>
        <v>650.34324096</v>
      </c>
      <c r="AH426" s="79">
        <f t="shared" si="369"/>
        <v>0</v>
      </c>
      <c r="AI426" s="78">
        <f t="shared" si="370"/>
        <v>0</v>
      </c>
    </row>
    <row r="427" spans="1:35" ht="22" hidden="1" customHeight="1" outlineLevel="1" x14ac:dyDescent="0.25">
      <c r="B427" s="186" t="s">
        <v>1206</v>
      </c>
      <c r="C427" s="187" t="s">
        <v>1205</v>
      </c>
      <c r="D427" s="188" t="s">
        <v>318</v>
      </c>
      <c r="E427" s="189" t="s">
        <v>319</v>
      </c>
      <c r="F427" s="13" t="s">
        <v>230</v>
      </c>
      <c r="G427" s="14">
        <v>20</v>
      </c>
      <c r="H427" s="15">
        <v>226.81494746623997</v>
      </c>
      <c r="I427" s="16">
        <f t="shared" si="356"/>
        <v>4536.2989493247997</v>
      </c>
      <c r="K427" s="17"/>
      <c r="L427" s="17">
        <f t="shared" si="357"/>
        <v>20</v>
      </c>
      <c r="M427" s="17"/>
      <c r="N427" s="17">
        <f>SUMIF('MC_SS 171'!$A:$A,'CRONO SERV'!$D427,'MC_SS 171'!L:L)</f>
        <v>0</v>
      </c>
      <c r="O427" s="17">
        <f>SUMIF('MC_SS 171'!$A:$A,'CRONO SERV'!$D427,'MC_SS 171'!M:M)</f>
        <v>0</v>
      </c>
      <c r="P427" s="17">
        <f>SUMIF('MC_SS 171'!$A:$A,'CRONO SERV'!$D427,'MC_SS 171'!N:N)</f>
        <v>20</v>
      </c>
      <c r="Q427" s="17">
        <f>SUMIF('MC_SS 171'!$A:$A,'CRONO SERV'!$D427,'MC_SS 171'!O:O)</f>
        <v>0</v>
      </c>
      <c r="R427" s="17"/>
      <c r="S427" s="17"/>
      <c r="T427" s="17"/>
      <c r="V427" s="22">
        <f t="shared" si="358"/>
        <v>0</v>
      </c>
      <c r="W427" s="22">
        <f t="shared" si="359"/>
        <v>4536.2989493247997</v>
      </c>
      <c r="X427" s="22">
        <f t="shared" si="360"/>
        <v>0</v>
      </c>
      <c r="Y427" s="22">
        <f t="shared" si="361"/>
        <v>0</v>
      </c>
      <c r="Z427" s="22">
        <f t="shared" si="362"/>
        <v>0</v>
      </c>
      <c r="AA427" s="22">
        <f t="shared" si="363"/>
        <v>4536.2989493247997</v>
      </c>
      <c r="AB427" s="22">
        <f t="shared" si="364"/>
        <v>0</v>
      </c>
      <c r="AC427" s="22">
        <f t="shared" si="365"/>
        <v>0</v>
      </c>
      <c r="AD427" s="22">
        <f t="shared" si="366"/>
        <v>0</v>
      </c>
      <c r="AE427" s="22">
        <f t="shared" si="367"/>
        <v>0</v>
      </c>
      <c r="AF427" s="22">
        <f t="shared" si="368"/>
        <v>4536.2989493247997</v>
      </c>
      <c r="AH427" s="79">
        <f t="shared" si="369"/>
        <v>0</v>
      </c>
      <c r="AI427" s="78">
        <f t="shared" si="370"/>
        <v>0</v>
      </c>
    </row>
    <row r="428" spans="1:35" ht="22" hidden="1" customHeight="1" outlineLevel="1" x14ac:dyDescent="0.25">
      <c r="B428" s="186" t="s">
        <v>1206</v>
      </c>
      <c r="C428" s="187" t="s">
        <v>1205</v>
      </c>
      <c r="D428" s="188" t="s">
        <v>344</v>
      </c>
      <c r="E428" s="189" t="s">
        <v>345</v>
      </c>
      <c r="F428" s="13" t="s">
        <v>35</v>
      </c>
      <c r="G428" s="14">
        <v>90</v>
      </c>
      <c r="H428" s="15">
        <v>186.45000000000002</v>
      </c>
      <c r="I428" s="16">
        <f t="shared" si="356"/>
        <v>16780.5</v>
      </c>
      <c r="K428" s="17"/>
      <c r="L428" s="17">
        <f t="shared" si="357"/>
        <v>90</v>
      </c>
      <c r="M428" s="17"/>
      <c r="N428" s="17">
        <f>SUMIF('MC_SS 171'!$A:$A,'CRONO SERV'!$D428,'MC_SS 171'!L:L)</f>
        <v>0</v>
      </c>
      <c r="O428" s="17">
        <f>SUMIF('MC_SS 171'!$A:$A,'CRONO SERV'!$D428,'MC_SS 171'!M:M)</f>
        <v>90</v>
      </c>
      <c r="P428" s="17">
        <f>SUMIF('MC_SS 171'!$A:$A,'CRONO SERV'!$D428,'MC_SS 171'!N:N)</f>
        <v>0</v>
      </c>
      <c r="Q428" s="17">
        <f>SUMIF('MC_SS 171'!$A:$A,'CRONO SERV'!$D428,'MC_SS 171'!O:O)</f>
        <v>0</v>
      </c>
      <c r="R428" s="17"/>
      <c r="S428" s="17"/>
      <c r="T428" s="17"/>
      <c r="V428" s="22">
        <f t="shared" si="358"/>
        <v>0</v>
      </c>
      <c r="W428" s="22">
        <f t="shared" si="359"/>
        <v>16780.5</v>
      </c>
      <c r="X428" s="22">
        <f t="shared" si="360"/>
        <v>0</v>
      </c>
      <c r="Y428" s="22">
        <f t="shared" si="361"/>
        <v>0</v>
      </c>
      <c r="Z428" s="22">
        <f t="shared" si="362"/>
        <v>16780.5</v>
      </c>
      <c r="AA428" s="22">
        <f t="shared" si="363"/>
        <v>0</v>
      </c>
      <c r="AB428" s="22">
        <f t="shared" si="364"/>
        <v>0</v>
      </c>
      <c r="AC428" s="22">
        <f t="shared" si="365"/>
        <v>0</v>
      </c>
      <c r="AD428" s="22">
        <f t="shared" si="366"/>
        <v>0</v>
      </c>
      <c r="AE428" s="22">
        <f t="shared" si="367"/>
        <v>0</v>
      </c>
      <c r="AF428" s="22">
        <f t="shared" si="368"/>
        <v>16780.5</v>
      </c>
      <c r="AH428" s="79">
        <f t="shared" si="369"/>
        <v>0</v>
      </c>
      <c r="AI428" s="78">
        <f t="shared" si="370"/>
        <v>0</v>
      </c>
    </row>
    <row r="429" spans="1:35" ht="23.5" customHeight="1" collapsed="1" x14ac:dyDescent="0.25">
      <c r="A429" s="11"/>
      <c r="B429" s="183" t="s">
        <v>1204</v>
      </c>
      <c r="C429" s="184" t="s">
        <v>1205</v>
      </c>
      <c r="D429" s="184"/>
      <c r="E429" s="80"/>
      <c r="F429" s="60"/>
      <c r="G429" s="60"/>
      <c r="H429" s="59"/>
      <c r="I429" s="81">
        <f>SUM(I430:I450)</f>
        <v>590138.42962293257</v>
      </c>
      <c r="J429" s="12"/>
      <c r="K429" s="83"/>
      <c r="L429" s="84"/>
      <c r="M429" s="84"/>
      <c r="N429" s="84"/>
      <c r="O429" s="84"/>
      <c r="P429" s="84"/>
      <c r="Q429" s="84"/>
      <c r="R429" s="84"/>
      <c r="S429" s="84"/>
      <c r="T429" s="85"/>
      <c r="U429" s="12"/>
      <c r="V429" s="86">
        <f t="shared" ref="V429:AE429" si="371">SUM(V430:V450)</f>
        <v>244977.61436188853</v>
      </c>
      <c r="W429" s="86">
        <f t="shared" si="371"/>
        <v>345160.8152610439</v>
      </c>
      <c r="X429" s="86">
        <f t="shared" si="371"/>
        <v>0</v>
      </c>
      <c r="Y429" s="86">
        <f t="shared" si="371"/>
        <v>6398.3081072701607</v>
      </c>
      <c r="Z429" s="86">
        <f t="shared" si="371"/>
        <v>72918.187120081042</v>
      </c>
      <c r="AA429" s="86">
        <f t="shared" si="371"/>
        <v>220615.29928989185</v>
      </c>
      <c r="AB429" s="86">
        <f t="shared" si="371"/>
        <v>26144.014878402573</v>
      </c>
      <c r="AC429" s="86">
        <f t="shared" si="371"/>
        <v>19085.0058653983</v>
      </c>
      <c r="AD429" s="86">
        <f t="shared" si="371"/>
        <v>0</v>
      </c>
      <c r="AE429" s="86">
        <f t="shared" si="371"/>
        <v>0</v>
      </c>
      <c r="AF429" s="86">
        <f>SUM(AF430:AF450)</f>
        <v>345160.8152610439</v>
      </c>
      <c r="AG429" s="12"/>
      <c r="AH429" s="83"/>
      <c r="AI429" s="85"/>
    </row>
    <row r="430" spans="1:35" ht="22" hidden="1" customHeight="1" outlineLevel="1" x14ac:dyDescent="0.25">
      <c r="B430" s="186" t="s">
        <v>1204</v>
      </c>
      <c r="C430" s="187" t="s">
        <v>1205</v>
      </c>
      <c r="D430" s="188" t="s">
        <v>33</v>
      </c>
      <c r="E430" s="189" t="s">
        <v>34</v>
      </c>
      <c r="F430" s="13" t="s">
        <v>35</v>
      </c>
      <c r="G430" s="14">
        <v>35.6</v>
      </c>
      <c r="H430" s="15">
        <v>231.15274954010695</v>
      </c>
      <c r="I430" s="16">
        <f t="shared" ref="I430:I450" si="372">H430*G430</f>
        <v>8229.0378836278087</v>
      </c>
      <c r="K430" s="17">
        <f>G430-27.68</f>
        <v>7.9200000000000017</v>
      </c>
      <c r="L430" s="17">
        <f t="shared" si="275"/>
        <v>27.68</v>
      </c>
      <c r="M430" s="17"/>
      <c r="N430" s="17">
        <f>L430</f>
        <v>27.68</v>
      </c>
      <c r="O430" s="17">
        <f>SUMIF('MC_SS 172'!$A:$A,'CRONO SERV'!$D430,'MC_SS 172'!M:M)</f>
        <v>0</v>
      </c>
      <c r="P430" s="17">
        <f>SUMIF('MC_SS 172'!$A:$A,'CRONO SERV'!$D430,'MC_SS 172'!N:N)</f>
        <v>0</v>
      </c>
      <c r="Q430" s="17">
        <f>SUMIF('MC_SS 172'!$A:$A,'CRONO SERV'!$D430,'MC_SS 172'!O:O)</f>
        <v>0</v>
      </c>
      <c r="R430" s="17"/>
      <c r="S430" s="17"/>
      <c r="T430" s="17"/>
      <c r="V430" s="22">
        <f t="shared" ref="V430:V450" si="373">$H430*K430</f>
        <v>1830.7297763576476</v>
      </c>
      <c r="W430" s="22">
        <f t="shared" ref="W430:W450" si="374">$H430*L430</f>
        <v>6398.3081072701607</v>
      </c>
      <c r="X430" s="22">
        <f t="shared" ref="X430:X450" si="375">$H430*M430</f>
        <v>0</v>
      </c>
      <c r="Y430" s="22">
        <f t="shared" ref="Y430:Y450" si="376">$H430*N430</f>
        <v>6398.3081072701607</v>
      </c>
      <c r="Z430" s="22">
        <f t="shared" ref="Z430:Z450" si="377">$H430*O430</f>
        <v>0</v>
      </c>
      <c r="AA430" s="22">
        <f t="shared" ref="AA430:AA450" si="378">$H430*P430</f>
        <v>0</v>
      </c>
      <c r="AB430" s="22">
        <f t="shared" ref="AB430:AB450" si="379">$H430*Q430</f>
        <v>0</v>
      </c>
      <c r="AC430" s="22">
        <f t="shared" ref="AC430:AC450" si="380">$H430*R430</f>
        <v>0</v>
      </c>
      <c r="AD430" s="22">
        <f t="shared" ref="AD430:AD450" si="381">$H430*S430</f>
        <v>0</v>
      </c>
      <c r="AE430" s="22">
        <f t="shared" ref="AE430:AE450" si="382">$H430*T430</f>
        <v>0</v>
      </c>
      <c r="AF430" s="22">
        <f t="shared" ref="AF430:AF450" si="383">SUM(X430:AE430)</f>
        <v>6398.3081072701607</v>
      </c>
      <c r="AH430" s="79">
        <f t="shared" ref="AH430:AH450" si="384">L430-SUM(M430:T430)</f>
        <v>0</v>
      </c>
      <c r="AI430" s="78">
        <f t="shared" ref="AI430:AI450" si="385">W430-SUM(X430:AE430)</f>
        <v>0</v>
      </c>
    </row>
    <row r="431" spans="1:35" ht="22" hidden="1" customHeight="1" outlineLevel="1" x14ac:dyDescent="0.25">
      <c r="B431" s="186" t="s">
        <v>1204</v>
      </c>
      <c r="C431" s="187" t="s">
        <v>1205</v>
      </c>
      <c r="D431" s="188" t="s">
        <v>44</v>
      </c>
      <c r="E431" s="189" t="s">
        <v>45</v>
      </c>
      <c r="F431" s="13" t="s">
        <v>46</v>
      </c>
      <c r="G431" s="14">
        <v>7.74</v>
      </c>
      <c r="H431" s="15">
        <v>44.117647058823529</v>
      </c>
      <c r="I431" s="16">
        <f t="shared" si="372"/>
        <v>341.47058823529414</v>
      </c>
      <c r="K431" s="17"/>
      <c r="L431" s="17">
        <f t="shared" si="275"/>
        <v>7.74</v>
      </c>
      <c r="M431" s="17"/>
      <c r="N431" s="17">
        <f>SUMIF('MC_SS 172'!$A:$A,'CRONO SERV'!$D431,'MC_SS 172'!L:L)</f>
        <v>0</v>
      </c>
      <c r="O431" s="17">
        <f>SUMIF('MC_SS 172'!$A:$A,'CRONO SERV'!$D431,'MC_SS 172'!M:M)</f>
        <v>5.3580000000000005</v>
      </c>
      <c r="P431" s="17">
        <f>SUMIF('MC_SS 172'!$A:$A,'CRONO SERV'!$D431,'MC_SS 172'!N:N)</f>
        <v>2.3820000000000001</v>
      </c>
      <c r="Q431" s="17">
        <f>SUMIF('MC_SS 172'!$A:$A,'CRONO SERV'!$D431,'MC_SS 172'!O:O)</f>
        <v>0</v>
      </c>
      <c r="R431" s="17"/>
      <c r="S431" s="17"/>
      <c r="T431" s="17"/>
      <c r="V431" s="22">
        <f t="shared" si="373"/>
        <v>0</v>
      </c>
      <c r="W431" s="22">
        <f t="shared" si="374"/>
        <v>341.47058823529414</v>
      </c>
      <c r="X431" s="22">
        <f t="shared" si="375"/>
        <v>0</v>
      </c>
      <c r="Y431" s="22">
        <f t="shared" si="376"/>
        <v>0</v>
      </c>
      <c r="Z431" s="22">
        <f t="shared" si="377"/>
        <v>236.38235294117649</v>
      </c>
      <c r="AA431" s="22">
        <f t="shared" si="378"/>
        <v>105.08823529411765</v>
      </c>
      <c r="AB431" s="22">
        <f t="shared" si="379"/>
        <v>0</v>
      </c>
      <c r="AC431" s="22">
        <f t="shared" si="380"/>
        <v>0</v>
      </c>
      <c r="AD431" s="22">
        <f t="shared" si="381"/>
        <v>0</v>
      </c>
      <c r="AE431" s="22">
        <f t="shared" si="382"/>
        <v>0</v>
      </c>
      <c r="AF431" s="22">
        <f t="shared" si="383"/>
        <v>341.47058823529414</v>
      </c>
      <c r="AH431" s="79">
        <f t="shared" si="384"/>
        <v>0</v>
      </c>
      <c r="AI431" s="78">
        <f t="shared" si="385"/>
        <v>0</v>
      </c>
    </row>
    <row r="432" spans="1:35" ht="22" hidden="1" customHeight="1" outlineLevel="1" x14ac:dyDescent="0.25">
      <c r="B432" s="186" t="s">
        <v>1204</v>
      </c>
      <c r="C432" s="187" t="s">
        <v>1205</v>
      </c>
      <c r="D432" s="188" t="s">
        <v>53</v>
      </c>
      <c r="E432" s="189" t="s">
        <v>54</v>
      </c>
      <c r="F432" s="13" t="s">
        <v>46</v>
      </c>
      <c r="G432" s="14">
        <v>3.1</v>
      </c>
      <c r="H432" s="15">
        <v>158.11213362023528</v>
      </c>
      <c r="I432" s="16">
        <f t="shared" si="372"/>
        <v>490.14761422272937</v>
      </c>
      <c r="K432" s="17"/>
      <c r="L432" s="17">
        <f t="shared" si="275"/>
        <v>3.1</v>
      </c>
      <c r="M432" s="17"/>
      <c r="N432" s="17">
        <f>SUMIF('MC_SS 172'!$A:$A,'CRONO SERV'!$D432,'MC_SS 172'!L:L)</f>
        <v>0</v>
      </c>
      <c r="O432" s="17">
        <f>SUMIF('MC_SS 172'!$A:$A,'CRONO SERV'!$D432,'MC_SS 172'!M:M)</f>
        <v>0</v>
      </c>
      <c r="P432" s="17">
        <f>SUMIF('MC_SS 172'!$A:$A,'CRONO SERV'!$D432,'MC_SS 172'!N:N)</f>
        <v>0</v>
      </c>
      <c r="Q432" s="17">
        <f>SUMIF('MC_SS 172'!$A:$A,'CRONO SERV'!$D432,'MC_SS 172'!O:O)</f>
        <v>3.1</v>
      </c>
      <c r="R432" s="17"/>
      <c r="S432" s="17"/>
      <c r="T432" s="17"/>
      <c r="V432" s="22">
        <f t="shared" si="373"/>
        <v>0</v>
      </c>
      <c r="W432" s="22">
        <f t="shared" si="374"/>
        <v>490.14761422272937</v>
      </c>
      <c r="X432" s="22">
        <f t="shared" si="375"/>
        <v>0</v>
      </c>
      <c r="Y432" s="22">
        <f t="shared" si="376"/>
        <v>0</v>
      </c>
      <c r="Z432" s="22">
        <f t="shared" si="377"/>
        <v>0</v>
      </c>
      <c r="AA432" s="22">
        <f t="shared" si="378"/>
        <v>0</v>
      </c>
      <c r="AB432" s="22">
        <f t="shared" si="379"/>
        <v>490.14761422272937</v>
      </c>
      <c r="AC432" s="22">
        <f t="shared" si="380"/>
        <v>0</v>
      </c>
      <c r="AD432" s="22">
        <f t="shared" si="381"/>
        <v>0</v>
      </c>
      <c r="AE432" s="22">
        <f t="shared" si="382"/>
        <v>0</v>
      </c>
      <c r="AF432" s="22">
        <f t="shared" si="383"/>
        <v>490.14761422272937</v>
      </c>
      <c r="AH432" s="79">
        <f t="shared" si="384"/>
        <v>0</v>
      </c>
      <c r="AI432" s="78">
        <f t="shared" si="385"/>
        <v>0</v>
      </c>
    </row>
    <row r="433" spans="2:35" ht="22" hidden="1" customHeight="1" outlineLevel="1" x14ac:dyDescent="0.25">
      <c r="B433" s="186" t="s">
        <v>1204</v>
      </c>
      <c r="C433" s="187" t="s">
        <v>1205</v>
      </c>
      <c r="D433" s="188" t="s">
        <v>65</v>
      </c>
      <c r="E433" s="189" t="s">
        <v>66</v>
      </c>
      <c r="F433" s="13" t="s">
        <v>46</v>
      </c>
      <c r="G433" s="14">
        <v>46.41</v>
      </c>
      <c r="H433" s="15">
        <v>217.63087904352943</v>
      </c>
      <c r="I433" s="16">
        <f t="shared" si="372"/>
        <v>10100.2490964102</v>
      </c>
      <c r="K433" s="17"/>
      <c r="L433" s="17">
        <f t="shared" si="275"/>
        <v>46.41</v>
      </c>
      <c r="M433" s="17"/>
      <c r="N433" s="17">
        <f>SUMIF('MC_SS 172'!$A:$A,'CRONO SERV'!$D433,'MC_SS 172'!L:L)</f>
        <v>0</v>
      </c>
      <c r="O433" s="17">
        <f>SUMIF('MC_SS 172'!$A:$A,'CRONO SERV'!$D433,'MC_SS 172'!M:M)</f>
        <v>22.62</v>
      </c>
      <c r="P433" s="17">
        <f>SUMIF('MC_SS 172'!$A:$A,'CRONO SERV'!$D433,'MC_SS 172'!N:N)</f>
        <v>23.79</v>
      </c>
      <c r="Q433" s="17">
        <f>SUMIF('MC_SS 172'!$A:$A,'CRONO SERV'!$D433,'MC_SS 172'!O:O)</f>
        <v>0</v>
      </c>
      <c r="R433" s="17"/>
      <c r="S433" s="17"/>
      <c r="T433" s="17"/>
      <c r="V433" s="22">
        <f t="shared" si="373"/>
        <v>0</v>
      </c>
      <c r="W433" s="22">
        <f t="shared" si="374"/>
        <v>10100.2490964102</v>
      </c>
      <c r="X433" s="22">
        <f t="shared" si="375"/>
        <v>0</v>
      </c>
      <c r="Y433" s="22">
        <f t="shared" si="376"/>
        <v>0</v>
      </c>
      <c r="Z433" s="22">
        <f t="shared" si="377"/>
        <v>4922.8104839646358</v>
      </c>
      <c r="AA433" s="22">
        <f t="shared" si="378"/>
        <v>5177.438612445565</v>
      </c>
      <c r="AB433" s="22">
        <f t="shared" si="379"/>
        <v>0</v>
      </c>
      <c r="AC433" s="22">
        <f t="shared" si="380"/>
        <v>0</v>
      </c>
      <c r="AD433" s="22">
        <f t="shared" si="381"/>
        <v>0</v>
      </c>
      <c r="AE433" s="22">
        <f t="shared" si="382"/>
        <v>0</v>
      </c>
      <c r="AF433" s="22">
        <f t="shared" si="383"/>
        <v>10100.2490964102</v>
      </c>
      <c r="AH433" s="79">
        <f t="shared" si="384"/>
        <v>0</v>
      </c>
      <c r="AI433" s="78">
        <f t="shared" si="385"/>
        <v>0</v>
      </c>
    </row>
    <row r="434" spans="2:35" ht="22" hidden="1" customHeight="1" outlineLevel="1" x14ac:dyDescent="0.25">
      <c r="B434" s="186" t="s">
        <v>1204</v>
      </c>
      <c r="C434" s="187" t="s">
        <v>1205</v>
      </c>
      <c r="D434" s="188" t="s">
        <v>68</v>
      </c>
      <c r="E434" s="189" t="s">
        <v>69</v>
      </c>
      <c r="F434" s="13" t="s">
        <v>46</v>
      </c>
      <c r="G434" s="14">
        <v>2.33</v>
      </c>
      <c r="H434" s="15">
        <v>15728.689694117647</v>
      </c>
      <c r="I434" s="16">
        <f t="shared" si="372"/>
        <v>36647.84698729412</v>
      </c>
      <c r="K434" s="17"/>
      <c r="L434" s="17">
        <f t="shared" si="275"/>
        <v>2.33</v>
      </c>
      <c r="M434" s="17"/>
      <c r="N434" s="17">
        <f>SUMIF('MC_SS 172'!$A:$A,'CRONO SERV'!$D434,'MC_SS 172'!L:L)</f>
        <v>0</v>
      </c>
      <c r="O434" s="17">
        <f>SUMIF('MC_SS 172'!$A:$A,'CRONO SERV'!$D434,'MC_SS 172'!M:M)</f>
        <v>0.93200000000000016</v>
      </c>
      <c r="P434" s="17">
        <f>SUMIF('MC_SS 172'!$A:$A,'CRONO SERV'!$D434,'MC_SS 172'!N:N)</f>
        <v>1.3980000000000001</v>
      </c>
      <c r="Q434" s="17">
        <f>SUMIF('MC_SS 172'!$A:$A,'CRONO SERV'!$D434,'MC_SS 172'!O:O)</f>
        <v>0</v>
      </c>
      <c r="R434" s="17"/>
      <c r="S434" s="17"/>
      <c r="T434" s="17"/>
      <c r="V434" s="22">
        <f t="shared" si="373"/>
        <v>0</v>
      </c>
      <c r="W434" s="22">
        <f t="shared" si="374"/>
        <v>36647.84698729412</v>
      </c>
      <c r="X434" s="22">
        <f t="shared" si="375"/>
        <v>0</v>
      </c>
      <c r="Y434" s="22">
        <f t="shared" si="376"/>
        <v>0</v>
      </c>
      <c r="Z434" s="22">
        <f t="shared" si="377"/>
        <v>14659.13879491765</v>
      </c>
      <c r="AA434" s="22">
        <f t="shared" si="378"/>
        <v>21988.708192376474</v>
      </c>
      <c r="AB434" s="22">
        <f t="shared" si="379"/>
        <v>0</v>
      </c>
      <c r="AC434" s="22">
        <f t="shared" si="380"/>
        <v>0</v>
      </c>
      <c r="AD434" s="22">
        <f t="shared" si="381"/>
        <v>0</v>
      </c>
      <c r="AE434" s="22">
        <f t="shared" si="382"/>
        <v>0</v>
      </c>
      <c r="AF434" s="22">
        <f t="shared" si="383"/>
        <v>36647.84698729412</v>
      </c>
      <c r="AH434" s="79">
        <f t="shared" si="384"/>
        <v>0</v>
      </c>
      <c r="AI434" s="78">
        <f t="shared" si="385"/>
        <v>0</v>
      </c>
    </row>
    <row r="435" spans="2:35" ht="22" hidden="1" customHeight="1" outlineLevel="1" x14ac:dyDescent="0.25">
      <c r="B435" s="186" t="s">
        <v>1204</v>
      </c>
      <c r="C435" s="187" t="s">
        <v>1205</v>
      </c>
      <c r="D435" s="188" t="s">
        <v>70</v>
      </c>
      <c r="E435" s="189" t="s">
        <v>71</v>
      </c>
      <c r="F435" s="13" t="s">
        <v>67</v>
      </c>
      <c r="G435" s="14">
        <v>788.8</v>
      </c>
      <c r="H435" s="15">
        <v>25.691750504117643</v>
      </c>
      <c r="I435" s="16">
        <f t="shared" si="372"/>
        <v>20265.652797647996</v>
      </c>
      <c r="K435" s="17"/>
      <c r="L435" s="17">
        <f t="shared" si="275"/>
        <v>788.8</v>
      </c>
      <c r="M435" s="17"/>
      <c r="N435" s="17">
        <f>SUMIF('MC_SS 172'!$A:$A,'CRONO SERV'!$D435,'MC_SS 172'!L:L)</f>
        <v>0</v>
      </c>
      <c r="O435" s="17">
        <f>SUMIF('MC_SS 172'!$A:$A,'CRONO SERV'!$D435,'MC_SS 172'!M:M)</f>
        <v>315.52</v>
      </c>
      <c r="P435" s="17">
        <f>SUMIF('MC_SS 172'!$A:$A,'CRONO SERV'!$D435,'MC_SS 172'!N:N)</f>
        <v>473.28</v>
      </c>
      <c r="Q435" s="17">
        <f>SUMIF('MC_SS 172'!$A:$A,'CRONO SERV'!$D435,'MC_SS 172'!O:O)</f>
        <v>0</v>
      </c>
      <c r="R435" s="17"/>
      <c r="S435" s="17"/>
      <c r="T435" s="17"/>
      <c r="V435" s="22">
        <f t="shared" si="373"/>
        <v>0</v>
      </c>
      <c r="W435" s="22">
        <f t="shared" si="374"/>
        <v>20265.652797647996</v>
      </c>
      <c r="X435" s="22">
        <f t="shared" si="375"/>
        <v>0</v>
      </c>
      <c r="Y435" s="22">
        <f t="shared" si="376"/>
        <v>0</v>
      </c>
      <c r="Z435" s="22">
        <f t="shared" si="377"/>
        <v>8106.2611190591979</v>
      </c>
      <c r="AA435" s="22">
        <f t="shared" si="378"/>
        <v>12159.391678588798</v>
      </c>
      <c r="AB435" s="22">
        <f t="shared" si="379"/>
        <v>0</v>
      </c>
      <c r="AC435" s="22">
        <f t="shared" si="380"/>
        <v>0</v>
      </c>
      <c r="AD435" s="22">
        <f t="shared" si="381"/>
        <v>0</v>
      </c>
      <c r="AE435" s="22">
        <f t="shared" si="382"/>
        <v>0</v>
      </c>
      <c r="AF435" s="22">
        <f t="shared" si="383"/>
        <v>20265.652797647996</v>
      </c>
      <c r="AH435" s="79">
        <f t="shared" si="384"/>
        <v>0</v>
      </c>
      <c r="AI435" s="78">
        <f t="shared" si="385"/>
        <v>0</v>
      </c>
    </row>
    <row r="436" spans="2:35" ht="22" hidden="1" customHeight="1" outlineLevel="1" x14ac:dyDescent="0.25">
      <c r="B436" s="186" t="s">
        <v>1204</v>
      </c>
      <c r="C436" s="187" t="s">
        <v>1205</v>
      </c>
      <c r="D436" s="188" t="s">
        <v>72</v>
      </c>
      <c r="E436" s="189" t="s">
        <v>73</v>
      </c>
      <c r="F436" s="13" t="s">
        <v>46</v>
      </c>
      <c r="G436" s="14">
        <v>6</v>
      </c>
      <c r="H436" s="15">
        <v>1248.9986891068236</v>
      </c>
      <c r="I436" s="16">
        <f t="shared" si="372"/>
        <v>7493.992134640941</v>
      </c>
      <c r="K436" s="17"/>
      <c r="L436" s="17">
        <f t="shared" si="275"/>
        <v>6</v>
      </c>
      <c r="M436" s="17"/>
      <c r="N436" s="17">
        <f>SUMIF('MC_SS 172'!$A:$A,'CRONO SERV'!$D436,'MC_SS 172'!L:L)</f>
        <v>0</v>
      </c>
      <c r="O436" s="17">
        <f>SUMIF('MC_SS 172'!$A:$A,'CRONO SERV'!$D436,'MC_SS 172'!M:M)</f>
        <v>6</v>
      </c>
      <c r="P436" s="17">
        <f>SUMIF('MC_SS 172'!$A:$A,'CRONO SERV'!$D436,'MC_SS 172'!N:N)</f>
        <v>0</v>
      </c>
      <c r="Q436" s="17">
        <f>SUMIF('MC_SS 172'!$A:$A,'CRONO SERV'!$D436,'MC_SS 172'!O:O)</f>
        <v>0</v>
      </c>
      <c r="R436" s="17"/>
      <c r="S436" s="17"/>
      <c r="T436" s="17"/>
      <c r="V436" s="22">
        <f t="shared" si="373"/>
        <v>0</v>
      </c>
      <c r="W436" s="22">
        <f t="shared" si="374"/>
        <v>7493.992134640941</v>
      </c>
      <c r="X436" s="22">
        <f t="shared" si="375"/>
        <v>0</v>
      </c>
      <c r="Y436" s="22">
        <f t="shared" si="376"/>
        <v>0</v>
      </c>
      <c r="Z436" s="22">
        <f t="shared" si="377"/>
        <v>7493.992134640941</v>
      </c>
      <c r="AA436" s="22">
        <f t="shared" si="378"/>
        <v>0</v>
      </c>
      <c r="AB436" s="22">
        <f t="shared" si="379"/>
        <v>0</v>
      </c>
      <c r="AC436" s="22">
        <f t="shared" si="380"/>
        <v>0</v>
      </c>
      <c r="AD436" s="22">
        <f t="shared" si="381"/>
        <v>0</v>
      </c>
      <c r="AE436" s="22">
        <f t="shared" si="382"/>
        <v>0</v>
      </c>
      <c r="AF436" s="22">
        <f t="shared" si="383"/>
        <v>7493.992134640941</v>
      </c>
      <c r="AH436" s="79">
        <f t="shared" si="384"/>
        <v>0</v>
      </c>
      <c r="AI436" s="78">
        <f t="shared" si="385"/>
        <v>0</v>
      </c>
    </row>
    <row r="437" spans="2:35" ht="22" hidden="1" customHeight="1" outlineLevel="1" x14ac:dyDescent="0.25">
      <c r="B437" s="186" t="s">
        <v>1204</v>
      </c>
      <c r="C437" s="187" t="s">
        <v>1205</v>
      </c>
      <c r="D437" s="188" t="s">
        <v>74</v>
      </c>
      <c r="E437" s="189" t="s">
        <v>75</v>
      </c>
      <c r="F437" s="13" t="s">
        <v>46</v>
      </c>
      <c r="G437" s="14">
        <v>60.41</v>
      </c>
      <c r="H437" s="15">
        <v>1703.4074388931767</v>
      </c>
      <c r="I437" s="16">
        <f t="shared" si="372"/>
        <v>102902.84338353681</v>
      </c>
      <c r="K437" s="17"/>
      <c r="L437" s="17">
        <f t="shared" si="275"/>
        <v>60.41</v>
      </c>
      <c r="M437" s="17"/>
      <c r="N437" s="17">
        <f>SUMIF('MC_SS 172'!$A:$A,'CRONO SERV'!$D437,'MC_SS 172'!L:L)</f>
        <v>0</v>
      </c>
      <c r="O437" s="17">
        <f>SUMIF('MC_SS 172'!$A:$A,'CRONO SERV'!$D437,'MC_SS 172'!M:M)</f>
        <v>9.86</v>
      </c>
      <c r="P437" s="17">
        <f>SUMIF('MC_SS 172'!$A:$A,'CRONO SERV'!$D437,'MC_SS 172'!N:N)</f>
        <v>50.55</v>
      </c>
      <c r="Q437" s="17">
        <f>SUMIF('MC_SS 172'!$A:$A,'CRONO SERV'!$D437,'MC_SS 172'!O:O)</f>
        <v>0</v>
      </c>
      <c r="R437" s="17"/>
      <c r="S437" s="17"/>
      <c r="T437" s="17"/>
      <c r="V437" s="22">
        <f t="shared" si="373"/>
        <v>0</v>
      </c>
      <c r="W437" s="22">
        <f t="shared" si="374"/>
        <v>102902.84338353681</v>
      </c>
      <c r="X437" s="22">
        <f t="shared" si="375"/>
        <v>0</v>
      </c>
      <c r="Y437" s="22">
        <f t="shared" si="376"/>
        <v>0</v>
      </c>
      <c r="Z437" s="22">
        <f t="shared" si="377"/>
        <v>16795.597347486721</v>
      </c>
      <c r="AA437" s="22">
        <f t="shared" si="378"/>
        <v>86107.246036050085</v>
      </c>
      <c r="AB437" s="22">
        <f t="shared" si="379"/>
        <v>0</v>
      </c>
      <c r="AC437" s="22">
        <f t="shared" si="380"/>
        <v>0</v>
      </c>
      <c r="AD437" s="22">
        <f t="shared" si="381"/>
        <v>0</v>
      </c>
      <c r="AE437" s="22">
        <f t="shared" si="382"/>
        <v>0</v>
      </c>
      <c r="AF437" s="22">
        <f t="shared" si="383"/>
        <v>102902.84338353681</v>
      </c>
      <c r="AH437" s="79">
        <f t="shared" si="384"/>
        <v>0</v>
      </c>
      <c r="AI437" s="78">
        <f t="shared" si="385"/>
        <v>0</v>
      </c>
    </row>
    <row r="438" spans="2:35" ht="22" hidden="1" customHeight="1" outlineLevel="1" x14ac:dyDescent="0.25">
      <c r="B438" s="186" t="s">
        <v>1204</v>
      </c>
      <c r="C438" s="187" t="s">
        <v>1205</v>
      </c>
      <c r="D438" s="188" t="s">
        <v>78</v>
      </c>
      <c r="E438" s="189" t="s">
        <v>79</v>
      </c>
      <c r="F438" s="13" t="s">
        <v>46</v>
      </c>
      <c r="G438" s="14">
        <v>2.2000000000000002</v>
      </c>
      <c r="H438" s="15">
        <v>5609.7852853327058</v>
      </c>
      <c r="I438" s="16">
        <f t="shared" si="372"/>
        <v>12341.527627731954</v>
      </c>
      <c r="K438" s="17"/>
      <c r="L438" s="17">
        <f t="shared" si="275"/>
        <v>2.2000000000000002</v>
      </c>
      <c r="M438" s="17"/>
      <c r="N438" s="17">
        <f>SUMIF('MC_SS 172'!$A:$A,'CRONO SERV'!$D438,'MC_SS 172'!L:L)</f>
        <v>0</v>
      </c>
      <c r="O438" s="17">
        <f>SUMIF('MC_SS 172'!$A:$A,'CRONO SERV'!$D438,'MC_SS 172'!M:M)</f>
        <v>0</v>
      </c>
      <c r="P438" s="17">
        <f>SUMIF('MC_SS 172'!$A:$A,'CRONO SERV'!$D438,'MC_SS 172'!N:N)</f>
        <v>1.1000000000000001</v>
      </c>
      <c r="Q438" s="17">
        <f>SUMIF('MC_SS 172'!$A:$A,'CRONO SERV'!$D438,'MC_SS 172'!O:O)</f>
        <v>1.1000000000000001</v>
      </c>
      <c r="R438" s="17"/>
      <c r="S438" s="17"/>
      <c r="T438" s="17"/>
      <c r="V438" s="22">
        <f t="shared" si="373"/>
        <v>0</v>
      </c>
      <c r="W438" s="22">
        <f t="shared" si="374"/>
        <v>12341.527627731954</v>
      </c>
      <c r="X438" s="22">
        <f t="shared" si="375"/>
        <v>0</v>
      </c>
      <c r="Y438" s="22">
        <f t="shared" si="376"/>
        <v>0</v>
      </c>
      <c r="Z438" s="22">
        <f t="shared" si="377"/>
        <v>0</v>
      </c>
      <c r="AA438" s="22">
        <f t="shared" si="378"/>
        <v>6170.7638138659768</v>
      </c>
      <c r="AB438" s="22">
        <f t="shared" si="379"/>
        <v>6170.7638138659768</v>
      </c>
      <c r="AC438" s="22">
        <f t="shared" si="380"/>
        <v>0</v>
      </c>
      <c r="AD438" s="22">
        <f t="shared" si="381"/>
        <v>0</v>
      </c>
      <c r="AE438" s="22">
        <f t="shared" si="382"/>
        <v>0</v>
      </c>
      <c r="AF438" s="22">
        <f t="shared" si="383"/>
        <v>12341.527627731954</v>
      </c>
      <c r="AH438" s="79">
        <f t="shared" si="384"/>
        <v>0</v>
      </c>
      <c r="AI438" s="78">
        <f t="shared" si="385"/>
        <v>0</v>
      </c>
    </row>
    <row r="439" spans="2:35" ht="22" hidden="1" customHeight="1" outlineLevel="1" x14ac:dyDescent="0.25">
      <c r="B439" s="186" t="s">
        <v>1204</v>
      </c>
      <c r="C439" s="187" t="s">
        <v>1205</v>
      </c>
      <c r="D439" s="188" t="s">
        <v>80</v>
      </c>
      <c r="E439" s="189" t="s">
        <v>81</v>
      </c>
      <c r="F439" s="13" t="s">
        <v>67</v>
      </c>
      <c r="G439" s="14">
        <v>80</v>
      </c>
      <c r="H439" s="15">
        <v>168.33412442258825</v>
      </c>
      <c r="I439" s="16">
        <f t="shared" si="372"/>
        <v>13466.72995380706</v>
      </c>
      <c r="K439" s="17"/>
      <c r="L439" s="17">
        <f t="shared" si="275"/>
        <v>80</v>
      </c>
      <c r="M439" s="17"/>
      <c r="N439" s="17">
        <f>SUMIF('MC_SS 172'!$A:$A,'CRONO SERV'!$D439,'MC_SS 172'!L:L)</f>
        <v>0</v>
      </c>
      <c r="O439" s="17">
        <f>SUMIF('MC_SS 172'!$A:$A,'CRONO SERV'!$D439,'MC_SS 172'!M:M)</f>
        <v>0</v>
      </c>
      <c r="P439" s="17">
        <f>SUMIF('MC_SS 172'!$A:$A,'CRONO SERV'!$D439,'MC_SS 172'!N:N)</f>
        <v>40</v>
      </c>
      <c r="Q439" s="17">
        <f>SUMIF('MC_SS 172'!$A:$A,'CRONO SERV'!$D439,'MC_SS 172'!O:O)</f>
        <v>40</v>
      </c>
      <c r="R439" s="17"/>
      <c r="S439" s="17"/>
      <c r="T439" s="17"/>
      <c r="V439" s="22">
        <f t="shared" si="373"/>
        <v>0</v>
      </c>
      <c r="W439" s="22">
        <f t="shared" si="374"/>
        <v>13466.72995380706</v>
      </c>
      <c r="X439" s="22">
        <f t="shared" si="375"/>
        <v>0</v>
      </c>
      <c r="Y439" s="22">
        <f t="shared" si="376"/>
        <v>0</v>
      </c>
      <c r="Z439" s="22">
        <f t="shared" si="377"/>
        <v>0</v>
      </c>
      <c r="AA439" s="22">
        <f t="shared" si="378"/>
        <v>6733.3649769035301</v>
      </c>
      <c r="AB439" s="22">
        <f t="shared" si="379"/>
        <v>6733.3649769035301</v>
      </c>
      <c r="AC439" s="22">
        <f t="shared" si="380"/>
        <v>0</v>
      </c>
      <c r="AD439" s="22">
        <f t="shared" si="381"/>
        <v>0</v>
      </c>
      <c r="AE439" s="22">
        <f t="shared" si="382"/>
        <v>0</v>
      </c>
      <c r="AF439" s="22">
        <f t="shared" si="383"/>
        <v>13466.72995380706</v>
      </c>
      <c r="AH439" s="79">
        <f t="shared" si="384"/>
        <v>0</v>
      </c>
      <c r="AI439" s="78">
        <f t="shared" si="385"/>
        <v>0</v>
      </c>
    </row>
    <row r="440" spans="2:35" ht="22" hidden="1" customHeight="1" outlineLevel="1" x14ac:dyDescent="0.25">
      <c r="B440" s="186" t="s">
        <v>1204</v>
      </c>
      <c r="C440" s="187" t="s">
        <v>1205</v>
      </c>
      <c r="D440" s="188" t="s">
        <v>86</v>
      </c>
      <c r="E440" s="189" t="s">
        <v>87</v>
      </c>
      <c r="F440" s="13" t="s">
        <v>40</v>
      </c>
      <c r="G440" s="14">
        <v>59.5</v>
      </c>
      <c r="H440" s="15">
        <v>22.403727834352942</v>
      </c>
      <c r="I440" s="16">
        <f t="shared" si="372"/>
        <v>1333.021806144</v>
      </c>
      <c r="K440" s="17"/>
      <c r="L440" s="17">
        <f t="shared" si="275"/>
        <v>59.5</v>
      </c>
      <c r="M440" s="17"/>
      <c r="N440" s="17">
        <f>SUMIF('MC_SS 172'!$A:$A,'CRONO SERV'!$D440,'MC_SS 172'!L:L)</f>
        <v>0</v>
      </c>
      <c r="O440" s="17">
        <f>SUMIF('MC_SS 172'!$A:$A,'CRONO SERV'!$D440,'MC_SS 172'!M:M)</f>
        <v>0</v>
      </c>
      <c r="P440" s="17">
        <f>SUMIF('MC_SS 172'!$A:$A,'CRONO SERV'!$D440,'MC_SS 172'!N:N)</f>
        <v>59.5</v>
      </c>
      <c r="Q440" s="17">
        <f>SUMIF('MC_SS 172'!$A:$A,'CRONO SERV'!$D440,'MC_SS 172'!O:O)</f>
        <v>0</v>
      </c>
      <c r="R440" s="17"/>
      <c r="S440" s="17"/>
      <c r="T440" s="17"/>
      <c r="V440" s="22">
        <f t="shared" si="373"/>
        <v>0</v>
      </c>
      <c r="W440" s="22">
        <f t="shared" si="374"/>
        <v>1333.021806144</v>
      </c>
      <c r="X440" s="22">
        <f t="shared" si="375"/>
        <v>0</v>
      </c>
      <c r="Y440" s="22">
        <f t="shared" si="376"/>
        <v>0</v>
      </c>
      <c r="Z440" s="22">
        <f t="shared" si="377"/>
        <v>0</v>
      </c>
      <c r="AA440" s="22">
        <f t="shared" si="378"/>
        <v>1333.021806144</v>
      </c>
      <c r="AB440" s="22">
        <f t="shared" si="379"/>
        <v>0</v>
      </c>
      <c r="AC440" s="22">
        <f t="shared" si="380"/>
        <v>0</v>
      </c>
      <c r="AD440" s="22">
        <f t="shared" si="381"/>
        <v>0</v>
      </c>
      <c r="AE440" s="22">
        <f t="shared" si="382"/>
        <v>0</v>
      </c>
      <c r="AF440" s="22">
        <f t="shared" si="383"/>
        <v>1333.021806144</v>
      </c>
      <c r="AH440" s="79">
        <f t="shared" si="384"/>
        <v>0</v>
      </c>
      <c r="AI440" s="78">
        <f t="shared" si="385"/>
        <v>0</v>
      </c>
    </row>
    <row r="441" spans="2:35" ht="22" hidden="1" customHeight="1" outlineLevel="1" x14ac:dyDescent="0.25">
      <c r="B441" s="186" t="s">
        <v>1204</v>
      </c>
      <c r="C441" s="187" t="s">
        <v>1205</v>
      </c>
      <c r="D441" s="188" t="s">
        <v>153</v>
      </c>
      <c r="E441" s="189" t="s">
        <v>154</v>
      </c>
      <c r="F441" s="13" t="s">
        <v>143</v>
      </c>
      <c r="G441" s="14">
        <v>190.39999999999998</v>
      </c>
      <c r="H441" s="15">
        <v>56.239720636235297</v>
      </c>
      <c r="I441" s="16">
        <f t="shared" si="372"/>
        <v>10708.042809139199</v>
      </c>
      <c r="K441" s="17"/>
      <c r="L441" s="17">
        <f t="shared" si="275"/>
        <v>190.39999999999998</v>
      </c>
      <c r="M441" s="17"/>
      <c r="N441" s="17">
        <f>SUMIF('MC_SS 172'!$A:$A,'CRONO SERV'!$D441,'MC_SS 172'!L:L)</f>
        <v>0</v>
      </c>
      <c r="O441" s="17">
        <f>SUMIF('MC_SS 172'!$A:$A,'CRONO SERV'!$D441,'MC_SS 172'!M:M)</f>
        <v>0</v>
      </c>
      <c r="P441" s="17">
        <f>SUMIF('MC_SS 172'!$A:$A,'CRONO SERV'!$D441,'MC_SS 172'!N:N)</f>
        <v>74</v>
      </c>
      <c r="Q441" s="17">
        <f>SUMIF('MC_SS 172'!$A:$A,'CRONO SERV'!$D441,'MC_SS 172'!O:O)</f>
        <v>116.39999999999999</v>
      </c>
      <c r="R441" s="17"/>
      <c r="S441" s="17"/>
      <c r="T441" s="17"/>
      <c r="V441" s="22">
        <f t="shared" si="373"/>
        <v>0</v>
      </c>
      <c r="W441" s="22">
        <f t="shared" si="374"/>
        <v>10708.042809139199</v>
      </c>
      <c r="X441" s="22">
        <f t="shared" si="375"/>
        <v>0</v>
      </c>
      <c r="Y441" s="22">
        <f t="shared" si="376"/>
        <v>0</v>
      </c>
      <c r="Z441" s="22">
        <f t="shared" si="377"/>
        <v>0</v>
      </c>
      <c r="AA441" s="22">
        <f t="shared" si="378"/>
        <v>4161.7393270814118</v>
      </c>
      <c r="AB441" s="22">
        <f t="shared" si="379"/>
        <v>6546.3034820577877</v>
      </c>
      <c r="AC441" s="22">
        <f t="shared" si="380"/>
        <v>0</v>
      </c>
      <c r="AD441" s="22">
        <f t="shared" si="381"/>
        <v>0</v>
      </c>
      <c r="AE441" s="22">
        <f t="shared" si="382"/>
        <v>0</v>
      </c>
      <c r="AF441" s="22">
        <f t="shared" si="383"/>
        <v>10708.042809139199</v>
      </c>
      <c r="AH441" s="79">
        <f t="shared" si="384"/>
        <v>0</v>
      </c>
      <c r="AI441" s="78">
        <f t="shared" si="385"/>
        <v>0</v>
      </c>
    </row>
    <row r="442" spans="2:35" ht="22" hidden="1" customHeight="1" outlineLevel="1" x14ac:dyDescent="0.25">
      <c r="B442" s="186" t="s">
        <v>1204</v>
      </c>
      <c r="C442" s="187" t="s">
        <v>1205</v>
      </c>
      <c r="D442" s="188" t="s">
        <v>167</v>
      </c>
      <c r="E442" s="189" t="s">
        <v>168</v>
      </c>
      <c r="F442" s="13" t="s">
        <v>40</v>
      </c>
      <c r="G442" s="14">
        <v>25.79</v>
      </c>
      <c r="H442" s="15">
        <v>273.07971983435294</v>
      </c>
      <c r="I442" s="16">
        <f t="shared" si="372"/>
        <v>7042.7259745279625</v>
      </c>
      <c r="K442" s="17"/>
      <c r="L442" s="17">
        <f t="shared" si="275"/>
        <v>25.79</v>
      </c>
      <c r="M442" s="17"/>
      <c r="N442" s="17">
        <f>SUMIF('MC_SS 172'!$A:$A,'CRONO SERV'!$D442,'MC_SS 172'!L:L)</f>
        <v>0</v>
      </c>
      <c r="O442" s="17">
        <f>SUMIF('MC_SS 172'!$A:$A,'CRONO SERV'!$D442,'MC_SS 172'!M:M)</f>
        <v>0</v>
      </c>
      <c r="P442" s="17">
        <f>SUMIF('MC_SS 172'!$A:$A,'CRONO SERV'!$D442,'MC_SS 172'!N:N)</f>
        <v>12.57</v>
      </c>
      <c r="Q442" s="17">
        <f>SUMIF('MC_SS 172'!$A:$A,'CRONO SERV'!$D442,'MC_SS 172'!O:O)</f>
        <v>13.22</v>
      </c>
      <c r="R442" s="17"/>
      <c r="S442" s="17"/>
      <c r="T442" s="17"/>
      <c r="V442" s="22">
        <f t="shared" si="373"/>
        <v>0</v>
      </c>
      <c r="W442" s="22">
        <f t="shared" si="374"/>
        <v>7042.7259745279625</v>
      </c>
      <c r="X442" s="22">
        <f t="shared" si="375"/>
        <v>0</v>
      </c>
      <c r="Y442" s="22">
        <f t="shared" si="376"/>
        <v>0</v>
      </c>
      <c r="Z442" s="22">
        <f t="shared" si="377"/>
        <v>0</v>
      </c>
      <c r="AA442" s="22">
        <f t="shared" si="378"/>
        <v>3432.6120783178167</v>
      </c>
      <c r="AB442" s="22">
        <f t="shared" si="379"/>
        <v>3610.1138962101459</v>
      </c>
      <c r="AC442" s="22">
        <f t="shared" si="380"/>
        <v>0</v>
      </c>
      <c r="AD442" s="22">
        <f t="shared" si="381"/>
        <v>0</v>
      </c>
      <c r="AE442" s="22">
        <f t="shared" si="382"/>
        <v>0</v>
      </c>
      <c r="AF442" s="22">
        <f t="shared" si="383"/>
        <v>7042.7259745279625</v>
      </c>
      <c r="AH442" s="79">
        <f t="shared" si="384"/>
        <v>0</v>
      </c>
      <c r="AI442" s="78">
        <f t="shared" si="385"/>
        <v>0</v>
      </c>
    </row>
    <row r="443" spans="2:35" ht="22" hidden="1" customHeight="1" outlineLevel="1" x14ac:dyDescent="0.25">
      <c r="B443" s="186" t="s">
        <v>1204</v>
      </c>
      <c r="C443" s="187" t="s">
        <v>1205</v>
      </c>
      <c r="D443" s="188" t="s">
        <v>228</v>
      </c>
      <c r="E443" s="189" t="s">
        <v>229</v>
      </c>
      <c r="F443" s="13" t="s">
        <v>67</v>
      </c>
      <c r="G443" s="14">
        <v>10731.1</v>
      </c>
      <c r="H443" s="15">
        <v>24.436627228422918</v>
      </c>
      <c r="I443" s="16">
        <f t="shared" si="372"/>
        <v>262231.89045092918</v>
      </c>
      <c r="K443" s="17">
        <v>9950.1</v>
      </c>
      <c r="L443" s="17">
        <f t="shared" si="275"/>
        <v>781</v>
      </c>
      <c r="M443" s="17"/>
      <c r="N443" s="17">
        <f>SUMIF('MC_SS 172'!$A:$A,'CRONO SERV'!$D443,'MC_SS 172'!L:L)</f>
        <v>0</v>
      </c>
      <c r="O443" s="17">
        <f>SUMIF('MC_SS 172'!$A:$A,'CRONO SERV'!$D443,'MC_SS 172'!M:M)</f>
        <v>0</v>
      </c>
      <c r="P443" s="17">
        <f>SUMIF('MC_SS 172'!$A:$A,'CRONO SERV'!$D443,'MC_SS 172'!N:N)</f>
        <v>0</v>
      </c>
      <c r="Q443" s="17">
        <f>SUMIF('MC_SS 172'!$A:$A,'CRONO SERV'!$D443,'MC_SS 172'!O:O)</f>
        <v>0</v>
      </c>
      <c r="R443" s="17">
        <f>L443</f>
        <v>781</v>
      </c>
      <c r="S443" s="17"/>
      <c r="T443" s="17"/>
      <c r="V443" s="22">
        <f t="shared" si="373"/>
        <v>243146.88458553088</v>
      </c>
      <c r="W443" s="22">
        <f t="shared" si="374"/>
        <v>19085.0058653983</v>
      </c>
      <c r="X443" s="22">
        <f t="shared" si="375"/>
        <v>0</v>
      </c>
      <c r="Y443" s="22">
        <f t="shared" si="376"/>
        <v>0</v>
      </c>
      <c r="Z443" s="22">
        <f t="shared" si="377"/>
        <v>0</v>
      </c>
      <c r="AA443" s="22">
        <f t="shared" si="378"/>
        <v>0</v>
      </c>
      <c r="AB443" s="22">
        <f t="shared" si="379"/>
        <v>0</v>
      </c>
      <c r="AC443" s="22">
        <f t="shared" si="380"/>
        <v>19085.0058653983</v>
      </c>
      <c r="AD443" s="22">
        <f t="shared" si="381"/>
        <v>0</v>
      </c>
      <c r="AE443" s="22">
        <f t="shared" si="382"/>
        <v>0</v>
      </c>
      <c r="AF443" s="22">
        <f t="shared" si="383"/>
        <v>19085.0058653983</v>
      </c>
      <c r="AH443" s="79">
        <f t="shared" si="384"/>
        <v>0</v>
      </c>
      <c r="AI443" s="78">
        <f t="shared" si="385"/>
        <v>0</v>
      </c>
    </row>
    <row r="444" spans="2:35" ht="22" hidden="1" customHeight="1" outlineLevel="1" x14ac:dyDescent="0.25">
      <c r="B444" s="186" t="s">
        <v>1204</v>
      </c>
      <c r="C444" s="187" t="s">
        <v>1205</v>
      </c>
      <c r="D444" s="188" t="s">
        <v>255</v>
      </c>
      <c r="E444" s="189" t="s">
        <v>256</v>
      </c>
      <c r="F444" s="13" t="s">
        <v>230</v>
      </c>
      <c r="G444" s="14">
        <v>24</v>
      </c>
      <c r="H444" s="15">
        <v>461.94016395161606</v>
      </c>
      <c r="I444" s="16">
        <f t="shared" si="372"/>
        <v>11086.563934838785</v>
      </c>
      <c r="K444" s="17"/>
      <c r="L444" s="17">
        <f t="shared" si="275"/>
        <v>24</v>
      </c>
      <c r="M444" s="17"/>
      <c r="N444" s="17">
        <f>SUMIF('MC_SS 172'!$A:$A,'CRONO SERV'!$D444,'MC_SS 172'!L:L)</f>
        <v>0</v>
      </c>
      <c r="O444" s="17">
        <f>SUMIF('MC_SS 172'!$A:$A,'CRONO SERV'!$D444,'MC_SS 172'!M:M)</f>
        <v>0</v>
      </c>
      <c r="P444" s="17">
        <f>SUMIF('MC_SS 172'!$A:$A,'CRONO SERV'!$D444,'MC_SS 172'!N:N)</f>
        <v>24</v>
      </c>
      <c r="Q444" s="17">
        <f>SUMIF('MC_SS 172'!$A:$A,'CRONO SERV'!$D444,'MC_SS 172'!O:O)</f>
        <v>0</v>
      </c>
      <c r="R444" s="17"/>
      <c r="S444" s="17"/>
      <c r="T444" s="17"/>
      <c r="V444" s="22">
        <f t="shared" si="373"/>
        <v>0</v>
      </c>
      <c r="W444" s="22">
        <f t="shared" si="374"/>
        <v>11086.563934838785</v>
      </c>
      <c r="X444" s="22">
        <f t="shared" si="375"/>
        <v>0</v>
      </c>
      <c r="Y444" s="22">
        <f t="shared" si="376"/>
        <v>0</v>
      </c>
      <c r="Z444" s="22">
        <f t="shared" si="377"/>
        <v>0</v>
      </c>
      <c r="AA444" s="22">
        <f t="shared" si="378"/>
        <v>11086.563934838785</v>
      </c>
      <c r="AB444" s="22">
        <f t="shared" si="379"/>
        <v>0</v>
      </c>
      <c r="AC444" s="22">
        <f t="shared" si="380"/>
        <v>0</v>
      </c>
      <c r="AD444" s="22">
        <f t="shared" si="381"/>
        <v>0</v>
      </c>
      <c r="AE444" s="22">
        <f t="shared" si="382"/>
        <v>0</v>
      </c>
      <c r="AF444" s="22">
        <f t="shared" si="383"/>
        <v>11086.563934838785</v>
      </c>
      <c r="AH444" s="79">
        <f t="shared" si="384"/>
        <v>0</v>
      </c>
      <c r="AI444" s="78">
        <f t="shared" si="385"/>
        <v>0</v>
      </c>
    </row>
    <row r="445" spans="2:35" ht="22" hidden="1" customHeight="1" outlineLevel="1" x14ac:dyDescent="0.25">
      <c r="B445" s="186" t="s">
        <v>1204</v>
      </c>
      <c r="C445" s="187" t="s">
        <v>1205</v>
      </c>
      <c r="D445" s="188" t="s">
        <v>261</v>
      </c>
      <c r="E445" s="189" t="s">
        <v>262</v>
      </c>
      <c r="F445" s="13" t="s">
        <v>40</v>
      </c>
      <c r="G445" s="14">
        <v>180</v>
      </c>
      <c r="H445" s="15">
        <v>214.31315472</v>
      </c>
      <c r="I445" s="16">
        <f t="shared" si="372"/>
        <v>38576.367849599999</v>
      </c>
      <c r="K445" s="17"/>
      <c r="L445" s="17">
        <f t="shared" si="275"/>
        <v>180</v>
      </c>
      <c r="M445" s="17"/>
      <c r="N445" s="17">
        <f>SUMIF('MC_SS 172'!$A:$A,'CRONO SERV'!$D445,'MC_SS 172'!L:L)</f>
        <v>0</v>
      </c>
      <c r="O445" s="17">
        <f>SUMIF('MC_SS 172'!$A:$A,'CRONO SERV'!$D445,'MC_SS 172'!M:M)</f>
        <v>0</v>
      </c>
      <c r="P445" s="17">
        <f>SUMIF('MC_SS 172'!$A:$A,'CRONO SERV'!$D445,'MC_SS 172'!N:N)</f>
        <v>180</v>
      </c>
      <c r="Q445" s="17">
        <f>SUMIF('MC_SS 172'!$A:$A,'CRONO SERV'!$D445,'MC_SS 172'!O:O)</f>
        <v>0</v>
      </c>
      <c r="R445" s="17"/>
      <c r="S445" s="17"/>
      <c r="T445" s="17"/>
      <c r="V445" s="22">
        <f t="shared" si="373"/>
        <v>0</v>
      </c>
      <c r="W445" s="22">
        <f t="shared" si="374"/>
        <v>38576.367849599999</v>
      </c>
      <c r="X445" s="22">
        <f t="shared" si="375"/>
        <v>0</v>
      </c>
      <c r="Y445" s="22">
        <f t="shared" si="376"/>
        <v>0</v>
      </c>
      <c r="Z445" s="22">
        <f t="shared" si="377"/>
        <v>0</v>
      </c>
      <c r="AA445" s="22">
        <f t="shared" si="378"/>
        <v>38576.367849599999</v>
      </c>
      <c r="AB445" s="22">
        <f t="shared" si="379"/>
        <v>0</v>
      </c>
      <c r="AC445" s="22">
        <f t="shared" si="380"/>
        <v>0</v>
      </c>
      <c r="AD445" s="22">
        <f t="shared" si="381"/>
        <v>0</v>
      </c>
      <c r="AE445" s="22">
        <f t="shared" si="382"/>
        <v>0</v>
      </c>
      <c r="AF445" s="22">
        <f t="shared" si="383"/>
        <v>38576.367849599999</v>
      </c>
      <c r="AH445" s="79">
        <f t="shared" si="384"/>
        <v>0</v>
      </c>
      <c r="AI445" s="78">
        <f t="shared" si="385"/>
        <v>0</v>
      </c>
    </row>
    <row r="446" spans="2:35" ht="22" hidden="1" customHeight="1" outlineLevel="1" x14ac:dyDescent="0.25">
      <c r="B446" s="186" t="s">
        <v>1204</v>
      </c>
      <c r="C446" s="187" t="s">
        <v>1205</v>
      </c>
      <c r="D446" s="188" t="s">
        <v>279</v>
      </c>
      <c r="E446" s="189" t="s">
        <v>280</v>
      </c>
      <c r="F446" s="13" t="s">
        <v>40</v>
      </c>
      <c r="G446" s="14">
        <v>180</v>
      </c>
      <c r="H446" s="15">
        <v>29.420289472</v>
      </c>
      <c r="I446" s="16">
        <f t="shared" si="372"/>
        <v>5295.6521049599996</v>
      </c>
      <c r="K446" s="17"/>
      <c r="L446" s="17">
        <f t="shared" si="275"/>
        <v>180</v>
      </c>
      <c r="M446" s="17"/>
      <c r="N446" s="17">
        <f>SUMIF('MC_SS 172'!$A:$A,'CRONO SERV'!$D446,'MC_SS 172'!L:L)</f>
        <v>0</v>
      </c>
      <c r="O446" s="17">
        <f>SUMIF('MC_SS 172'!$A:$A,'CRONO SERV'!$D446,'MC_SS 172'!M:M)</f>
        <v>0</v>
      </c>
      <c r="P446" s="17">
        <f>SUMIF('MC_SS 172'!$A:$A,'CRONO SERV'!$D446,'MC_SS 172'!N:N)</f>
        <v>180</v>
      </c>
      <c r="Q446" s="17">
        <f>SUMIF('MC_SS 172'!$A:$A,'CRONO SERV'!$D446,'MC_SS 172'!O:O)</f>
        <v>0</v>
      </c>
      <c r="R446" s="17"/>
      <c r="S446" s="17"/>
      <c r="T446" s="17"/>
      <c r="V446" s="22">
        <f t="shared" si="373"/>
        <v>0</v>
      </c>
      <c r="W446" s="22">
        <f t="shared" si="374"/>
        <v>5295.6521049599996</v>
      </c>
      <c r="X446" s="22">
        <f t="shared" si="375"/>
        <v>0</v>
      </c>
      <c r="Y446" s="22">
        <f t="shared" si="376"/>
        <v>0</v>
      </c>
      <c r="Z446" s="22">
        <f t="shared" si="377"/>
        <v>0</v>
      </c>
      <c r="AA446" s="22">
        <f t="shared" si="378"/>
        <v>5295.6521049599996</v>
      </c>
      <c r="AB446" s="22">
        <f t="shared" si="379"/>
        <v>0</v>
      </c>
      <c r="AC446" s="22">
        <f t="shared" si="380"/>
        <v>0</v>
      </c>
      <c r="AD446" s="22">
        <f t="shared" si="381"/>
        <v>0</v>
      </c>
      <c r="AE446" s="22">
        <f t="shared" si="382"/>
        <v>0</v>
      </c>
      <c r="AF446" s="22">
        <f t="shared" si="383"/>
        <v>5295.6521049599996</v>
      </c>
      <c r="AH446" s="79">
        <f t="shared" si="384"/>
        <v>0</v>
      </c>
      <c r="AI446" s="78">
        <f t="shared" si="385"/>
        <v>0</v>
      </c>
    </row>
    <row r="447" spans="2:35" ht="22" hidden="1" customHeight="1" outlineLevel="1" x14ac:dyDescent="0.25">
      <c r="B447" s="186" t="s">
        <v>1204</v>
      </c>
      <c r="C447" s="187" t="s">
        <v>1205</v>
      </c>
      <c r="D447" s="188" t="s">
        <v>297</v>
      </c>
      <c r="E447" s="189" t="s">
        <v>298</v>
      </c>
      <c r="F447" s="13" t="s">
        <v>40</v>
      </c>
      <c r="G447" s="14">
        <v>400</v>
      </c>
      <c r="H447" s="15">
        <v>49.043811088383997</v>
      </c>
      <c r="I447" s="16">
        <f t="shared" si="372"/>
        <v>19617.5244353536</v>
      </c>
      <c r="K447" s="17"/>
      <c r="L447" s="17">
        <f t="shared" si="275"/>
        <v>400</v>
      </c>
      <c r="M447" s="17"/>
      <c r="N447" s="17">
        <f>SUMIF('MC_SS 172'!$A:$A,'CRONO SERV'!$D447,'MC_SS 172'!L:L)</f>
        <v>0</v>
      </c>
      <c r="O447" s="17">
        <f>SUMIF('MC_SS 172'!$A:$A,'CRONO SERV'!$D447,'MC_SS 172'!M:M)</f>
        <v>80</v>
      </c>
      <c r="P447" s="17">
        <f>SUMIF('MC_SS 172'!$A:$A,'CRONO SERV'!$D447,'MC_SS 172'!N:N)</f>
        <v>320</v>
      </c>
      <c r="Q447" s="17">
        <f>SUMIF('MC_SS 172'!$A:$A,'CRONO SERV'!$D447,'MC_SS 172'!O:O)</f>
        <v>0</v>
      </c>
      <c r="R447" s="17"/>
      <c r="S447" s="17"/>
      <c r="T447" s="17"/>
      <c r="V447" s="22">
        <f t="shared" si="373"/>
        <v>0</v>
      </c>
      <c r="W447" s="22">
        <f t="shared" si="374"/>
        <v>19617.5244353536</v>
      </c>
      <c r="X447" s="22">
        <f t="shared" si="375"/>
        <v>0</v>
      </c>
      <c r="Y447" s="22">
        <f t="shared" si="376"/>
        <v>0</v>
      </c>
      <c r="Z447" s="22">
        <f t="shared" si="377"/>
        <v>3923.5048870707196</v>
      </c>
      <c r="AA447" s="22">
        <f t="shared" si="378"/>
        <v>15694.019548282879</v>
      </c>
      <c r="AB447" s="22">
        <f t="shared" si="379"/>
        <v>0</v>
      </c>
      <c r="AC447" s="22">
        <f t="shared" si="380"/>
        <v>0</v>
      </c>
      <c r="AD447" s="22">
        <f t="shared" si="381"/>
        <v>0</v>
      </c>
      <c r="AE447" s="22">
        <f t="shared" si="382"/>
        <v>0</v>
      </c>
      <c r="AF447" s="22">
        <f t="shared" si="383"/>
        <v>19617.524435353596</v>
      </c>
      <c r="AH447" s="79">
        <f t="shared" si="384"/>
        <v>0</v>
      </c>
      <c r="AI447" s="78">
        <f t="shared" si="385"/>
        <v>0</v>
      </c>
    </row>
    <row r="448" spans="2:35" ht="22" hidden="1" customHeight="1" outlineLevel="1" x14ac:dyDescent="0.25">
      <c r="B448" s="186" t="s">
        <v>1204</v>
      </c>
      <c r="C448" s="187" t="s">
        <v>1205</v>
      </c>
      <c r="D448" s="188" t="s">
        <v>301</v>
      </c>
      <c r="E448" s="189" t="s">
        <v>302</v>
      </c>
      <c r="F448" s="13" t="s">
        <v>303</v>
      </c>
      <c r="G448" s="14">
        <v>4</v>
      </c>
      <c r="H448" s="15">
        <v>162.58581024</v>
      </c>
      <c r="I448" s="16">
        <f t="shared" si="372"/>
        <v>650.34324096</v>
      </c>
      <c r="K448" s="17"/>
      <c r="L448" s="17">
        <f t="shared" si="275"/>
        <v>4</v>
      </c>
      <c r="M448" s="17"/>
      <c r="N448" s="17">
        <f>SUMIF('MC_SS 172'!$A:$A,'CRONO SERV'!$D448,'MC_SS 172'!L:L)</f>
        <v>0</v>
      </c>
      <c r="O448" s="17">
        <f>SUMIF('MC_SS 172'!$A:$A,'CRONO SERV'!$D448,'MC_SS 172'!M:M)</f>
        <v>0</v>
      </c>
      <c r="P448" s="17">
        <f>SUMIF('MC_SS 172'!$A:$A,'CRONO SERV'!$D448,'MC_SS 172'!N:N)</f>
        <v>2</v>
      </c>
      <c r="Q448" s="17">
        <f>SUMIF('MC_SS 172'!$A:$A,'CRONO SERV'!$D448,'MC_SS 172'!O:O)</f>
        <v>2</v>
      </c>
      <c r="R448" s="17"/>
      <c r="S448" s="17"/>
      <c r="T448" s="17"/>
      <c r="V448" s="22">
        <f t="shared" si="373"/>
        <v>0</v>
      </c>
      <c r="W448" s="22">
        <f t="shared" si="374"/>
        <v>650.34324096</v>
      </c>
      <c r="X448" s="22">
        <f t="shared" si="375"/>
        <v>0</v>
      </c>
      <c r="Y448" s="22">
        <f t="shared" si="376"/>
        <v>0</v>
      </c>
      <c r="Z448" s="22">
        <f t="shared" si="377"/>
        <v>0</v>
      </c>
      <c r="AA448" s="22">
        <f t="shared" si="378"/>
        <v>325.17162048</v>
      </c>
      <c r="AB448" s="22">
        <f t="shared" si="379"/>
        <v>325.17162048</v>
      </c>
      <c r="AC448" s="22">
        <f t="shared" si="380"/>
        <v>0</v>
      </c>
      <c r="AD448" s="22">
        <f t="shared" si="381"/>
        <v>0</v>
      </c>
      <c r="AE448" s="22">
        <f t="shared" si="382"/>
        <v>0</v>
      </c>
      <c r="AF448" s="22">
        <f t="shared" si="383"/>
        <v>650.34324096</v>
      </c>
      <c r="AH448" s="79">
        <f t="shared" si="384"/>
        <v>0</v>
      </c>
      <c r="AI448" s="78">
        <f t="shared" si="385"/>
        <v>0</v>
      </c>
    </row>
    <row r="449" spans="1:35" ht="22" hidden="1" customHeight="1" outlineLevel="1" x14ac:dyDescent="0.25">
      <c r="B449" s="186" t="s">
        <v>1204</v>
      </c>
      <c r="C449" s="187" t="s">
        <v>1205</v>
      </c>
      <c r="D449" s="188" t="s">
        <v>318</v>
      </c>
      <c r="E449" s="189" t="s">
        <v>319</v>
      </c>
      <c r="F449" s="13" t="s">
        <v>230</v>
      </c>
      <c r="G449" s="14">
        <v>20</v>
      </c>
      <c r="H449" s="15">
        <v>226.81494746623997</v>
      </c>
      <c r="I449" s="16">
        <f t="shared" si="372"/>
        <v>4536.2989493247997</v>
      </c>
      <c r="K449" s="17"/>
      <c r="L449" s="17">
        <f t="shared" si="275"/>
        <v>20</v>
      </c>
      <c r="M449" s="17"/>
      <c r="N449" s="17">
        <f>SUMIF('MC_SS 172'!$A:$A,'CRONO SERV'!$D449,'MC_SS 172'!L:L)</f>
        <v>0</v>
      </c>
      <c r="O449" s="17">
        <f>SUMIF('MC_SS 172'!$A:$A,'CRONO SERV'!$D449,'MC_SS 172'!M:M)</f>
        <v>0</v>
      </c>
      <c r="P449" s="17">
        <f>SUMIF('MC_SS 172'!$A:$A,'CRONO SERV'!$D449,'MC_SS 172'!N:N)</f>
        <v>10</v>
      </c>
      <c r="Q449" s="17">
        <f>SUMIF('MC_SS 172'!$A:$A,'CRONO SERV'!$D449,'MC_SS 172'!O:O)</f>
        <v>10</v>
      </c>
      <c r="R449" s="17"/>
      <c r="S449" s="17"/>
      <c r="T449" s="17"/>
      <c r="V449" s="22">
        <f t="shared" si="373"/>
        <v>0</v>
      </c>
      <c r="W449" s="22">
        <f t="shared" si="374"/>
        <v>4536.2989493247997</v>
      </c>
      <c r="X449" s="22">
        <f t="shared" si="375"/>
        <v>0</v>
      </c>
      <c r="Y449" s="22">
        <f t="shared" si="376"/>
        <v>0</v>
      </c>
      <c r="Z449" s="22">
        <f t="shared" si="377"/>
        <v>0</v>
      </c>
      <c r="AA449" s="22">
        <f t="shared" si="378"/>
        <v>2268.1494746623998</v>
      </c>
      <c r="AB449" s="22">
        <f t="shared" si="379"/>
        <v>2268.1494746623998</v>
      </c>
      <c r="AC449" s="22">
        <f t="shared" si="380"/>
        <v>0</v>
      </c>
      <c r="AD449" s="22">
        <f t="shared" si="381"/>
        <v>0</v>
      </c>
      <c r="AE449" s="22">
        <f t="shared" si="382"/>
        <v>0</v>
      </c>
      <c r="AF449" s="22">
        <f t="shared" si="383"/>
        <v>4536.2989493247997</v>
      </c>
      <c r="AH449" s="79">
        <f t="shared" si="384"/>
        <v>0</v>
      </c>
      <c r="AI449" s="78">
        <f t="shared" si="385"/>
        <v>0</v>
      </c>
    </row>
    <row r="450" spans="1:35" ht="22" hidden="1" customHeight="1" outlineLevel="1" x14ac:dyDescent="0.25">
      <c r="B450" s="186" t="s">
        <v>1204</v>
      </c>
      <c r="C450" s="187" t="s">
        <v>1205</v>
      </c>
      <c r="D450" s="188" t="s">
        <v>344</v>
      </c>
      <c r="E450" s="189" t="s">
        <v>345</v>
      </c>
      <c r="F450" s="13" t="s">
        <v>35</v>
      </c>
      <c r="G450" s="14">
        <v>90</v>
      </c>
      <c r="H450" s="15">
        <v>186.45000000000002</v>
      </c>
      <c r="I450" s="16">
        <f t="shared" si="372"/>
        <v>16780.5</v>
      </c>
      <c r="K450" s="17"/>
      <c r="L450" s="17">
        <f t="shared" si="275"/>
        <v>90</v>
      </c>
      <c r="M450" s="17"/>
      <c r="N450" s="17">
        <f>SUMIF('MC_SS 172'!$A:$A,'CRONO SERV'!$D450,'MC_SS 172'!L:L)</f>
        <v>0</v>
      </c>
      <c r="O450" s="17">
        <f>SUMIF('MC_SS 172'!$A:$A,'CRONO SERV'!$D450,'MC_SS 172'!M:M)</f>
        <v>90</v>
      </c>
      <c r="P450" s="17">
        <f>SUMIF('MC_SS 172'!$A:$A,'CRONO SERV'!$D450,'MC_SS 172'!N:N)</f>
        <v>0</v>
      </c>
      <c r="Q450" s="17">
        <f>SUMIF('MC_SS 172'!$A:$A,'CRONO SERV'!$D450,'MC_SS 172'!O:O)</f>
        <v>0</v>
      </c>
      <c r="R450" s="17"/>
      <c r="S450" s="17"/>
      <c r="T450" s="17"/>
      <c r="V450" s="22">
        <f t="shared" si="373"/>
        <v>0</v>
      </c>
      <c r="W450" s="22">
        <f t="shared" si="374"/>
        <v>16780.5</v>
      </c>
      <c r="X450" s="22">
        <f t="shared" si="375"/>
        <v>0</v>
      </c>
      <c r="Y450" s="22">
        <f t="shared" si="376"/>
        <v>0</v>
      </c>
      <c r="Z450" s="22">
        <f t="shared" si="377"/>
        <v>16780.5</v>
      </c>
      <c r="AA450" s="22">
        <f t="shared" si="378"/>
        <v>0</v>
      </c>
      <c r="AB450" s="22">
        <f t="shared" si="379"/>
        <v>0</v>
      </c>
      <c r="AC450" s="22">
        <f t="shared" si="380"/>
        <v>0</v>
      </c>
      <c r="AD450" s="22">
        <f t="shared" si="381"/>
        <v>0</v>
      </c>
      <c r="AE450" s="22">
        <f t="shared" si="382"/>
        <v>0</v>
      </c>
      <c r="AF450" s="22">
        <f t="shared" si="383"/>
        <v>16780.5</v>
      </c>
      <c r="AH450" s="79">
        <f t="shared" si="384"/>
        <v>0</v>
      </c>
      <c r="AI450" s="78">
        <f t="shared" si="385"/>
        <v>0</v>
      </c>
    </row>
    <row r="451" spans="1:35" ht="23.5" customHeight="1" collapsed="1" x14ac:dyDescent="0.25">
      <c r="A451" s="11"/>
      <c r="B451" s="183" t="s">
        <v>871</v>
      </c>
      <c r="C451" s="184" t="s">
        <v>870</v>
      </c>
      <c r="D451" s="185"/>
      <c r="E451" s="80"/>
      <c r="F451" s="60"/>
      <c r="G451" s="60"/>
      <c r="H451" s="59"/>
      <c r="I451" s="81">
        <f>SUM(I452:I458)</f>
        <v>40914.94871128771</v>
      </c>
      <c r="J451" s="12"/>
      <c r="K451" s="83"/>
      <c r="L451" s="84"/>
      <c r="M451" s="84"/>
      <c r="N451" s="84"/>
      <c r="O451" s="84"/>
      <c r="P451" s="84"/>
      <c r="Q451" s="84"/>
      <c r="R451" s="84"/>
      <c r="S451" s="84"/>
      <c r="T451" s="85"/>
      <c r="U451" s="12"/>
      <c r="V451" s="86">
        <f>SUM(V452:V458)</f>
        <v>0</v>
      </c>
      <c r="W451" s="86">
        <f t="shared" ref="W451:AE451" si="386">SUM(W452:W458)</f>
        <v>40914.94871128771</v>
      </c>
      <c r="X451" s="86">
        <f t="shared" si="386"/>
        <v>17135.816696328402</v>
      </c>
      <c r="Y451" s="86">
        <f t="shared" si="386"/>
        <v>23779.132014959308</v>
      </c>
      <c r="Z451" s="86">
        <f t="shared" si="386"/>
        <v>0</v>
      </c>
      <c r="AA451" s="86">
        <f t="shared" si="386"/>
        <v>0</v>
      </c>
      <c r="AB451" s="86">
        <f t="shared" si="386"/>
        <v>0</v>
      </c>
      <c r="AC451" s="86">
        <f t="shared" si="386"/>
        <v>0</v>
      </c>
      <c r="AD451" s="86">
        <f t="shared" si="386"/>
        <v>0</v>
      </c>
      <c r="AE451" s="86">
        <f t="shared" si="386"/>
        <v>0</v>
      </c>
      <c r="AF451" s="86">
        <f>SUM(AF452:AF458)</f>
        <v>40914.94871128771</v>
      </c>
      <c r="AG451" s="12"/>
      <c r="AH451" s="83"/>
      <c r="AI451" s="85"/>
    </row>
    <row r="452" spans="1:35" ht="22" hidden="1" customHeight="1" outlineLevel="1" x14ac:dyDescent="0.25">
      <c r="B452" s="186" t="s">
        <v>871</v>
      </c>
      <c r="C452" s="190" t="s">
        <v>870</v>
      </c>
      <c r="D452" s="188" t="s">
        <v>88</v>
      </c>
      <c r="E452" s="189" t="s">
        <v>89</v>
      </c>
      <c r="F452" s="13" t="s">
        <v>67</v>
      </c>
      <c r="G452" s="14">
        <v>0.5</v>
      </c>
      <c r="H452" s="15">
        <v>113.58390181270592</v>
      </c>
      <c r="I452" s="16">
        <f t="shared" si="274"/>
        <v>56.791950906352959</v>
      </c>
      <c r="K452" s="17"/>
      <c r="L452" s="17">
        <f t="shared" ref="L452:L458" si="387">G452-K452</f>
        <v>0.5</v>
      </c>
      <c r="M452" s="17">
        <f>SUMIF(MC_SS_103!A:A,'CRONO SERV'!D452,MC_SS_103!K:K)</f>
        <v>0.5</v>
      </c>
      <c r="N452" s="17">
        <f>SUMIF(MC_SS_103!B:B,'CRONO SERV'!E452,MC_SS_103!L:L)</f>
        <v>0</v>
      </c>
      <c r="O452" s="17"/>
      <c r="P452" s="17"/>
      <c r="Q452" s="17"/>
      <c r="R452" s="17">
        <v>0</v>
      </c>
      <c r="S452" s="17">
        <v>0</v>
      </c>
      <c r="T452" s="17">
        <v>0</v>
      </c>
      <c r="V452" s="22">
        <f t="shared" ref="V452:W458" si="388">$H452*K452</f>
        <v>0</v>
      </c>
      <c r="W452" s="22">
        <f t="shared" si="388"/>
        <v>56.791950906352959</v>
      </c>
      <c r="X452" s="22">
        <f t="shared" ref="X452:AE458" si="389">$H452*M452</f>
        <v>56.791950906352959</v>
      </c>
      <c r="Y452" s="22">
        <f t="shared" si="389"/>
        <v>0</v>
      </c>
      <c r="Z452" s="22">
        <f t="shared" si="389"/>
        <v>0</v>
      </c>
      <c r="AA452" s="22">
        <f t="shared" si="389"/>
        <v>0</v>
      </c>
      <c r="AB452" s="22">
        <f t="shared" si="389"/>
        <v>0</v>
      </c>
      <c r="AC452" s="22">
        <f t="shared" si="389"/>
        <v>0</v>
      </c>
      <c r="AD452" s="22">
        <f t="shared" si="389"/>
        <v>0</v>
      </c>
      <c r="AE452" s="22">
        <f t="shared" si="389"/>
        <v>0</v>
      </c>
      <c r="AF452" s="22">
        <f t="shared" ref="AF452:AF458" si="390">SUM(X452:AE452)</f>
        <v>56.791950906352959</v>
      </c>
      <c r="AH452" s="79">
        <f t="shared" ref="AH452:AH458" si="391">L452-SUM(M452:T452)</f>
        <v>0</v>
      </c>
      <c r="AI452" s="78">
        <f t="shared" ref="AI452:AI458" si="392">W452-SUM(X452:AE452)</f>
        <v>0</v>
      </c>
    </row>
    <row r="453" spans="1:35" ht="22" hidden="1" customHeight="1" outlineLevel="1" x14ac:dyDescent="0.25">
      <c r="B453" s="186" t="s">
        <v>871</v>
      </c>
      <c r="C453" s="190" t="s">
        <v>870</v>
      </c>
      <c r="D453" s="188" t="s">
        <v>208</v>
      </c>
      <c r="E453" s="189" t="s">
        <v>209</v>
      </c>
      <c r="F453" s="13" t="s">
        <v>67</v>
      </c>
      <c r="G453" s="14">
        <v>200</v>
      </c>
      <c r="H453" s="15">
        <v>46.722363635294123</v>
      </c>
      <c r="I453" s="16">
        <f t="shared" si="274"/>
        <v>9344.4727270588246</v>
      </c>
      <c r="K453" s="17"/>
      <c r="L453" s="17">
        <f t="shared" si="387"/>
        <v>200</v>
      </c>
      <c r="M453" s="17">
        <f>SUMIF(MC_SS_103!A:A,'CRONO SERV'!D453,MC_SS_103!K:K)</f>
        <v>200</v>
      </c>
      <c r="N453" s="17">
        <f>SUMIF(MC_SS_103!B:B,'CRONO SERV'!E453,MC_SS_103!L:L)</f>
        <v>0</v>
      </c>
      <c r="O453" s="17"/>
      <c r="P453" s="17"/>
      <c r="Q453" s="17"/>
      <c r="R453" s="17">
        <v>0</v>
      </c>
      <c r="S453" s="17">
        <v>0</v>
      </c>
      <c r="T453" s="17">
        <v>0</v>
      </c>
      <c r="V453" s="22">
        <f t="shared" si="388"/>
        <v>0</v>
      </c>
      <c r="W453" s="22">
        <f t="shared" si="388"/>
        <v>9344.4727270588246</v>
      </c>
      <c r="X453" s="22">
        <f t="shared" si="389"/>
        <v>9344.4727270588246</v>
      </c>
      <c r="Y453" s="22">
        <f t="shared" si="389"/>
        <v>0</v>
      </c>
      <c r="Z453" s="22">
        <f t="shared" si="389"/>
        <v>0</v>
      </c>
      <c r="AA453" s="22">
        <f t="shared" si="389"/>
        <v>0</v>
      </c>
      <c r="AB453" s="22">
        <f t="shared" si="389"/>
        <v>0</v>
      </c>
      <c r="AC453" s="22">
        <f t="shared" si="389"/>
        <v>0</v>
      </c>
      <c r="AD453" s="22">
        <f t="shared" si="389"/>
        <v>0</v>
      </c>
      <c r="AE453" s="22">
        <f t="shared" si="389"/>
        <v>0</v>
      </c>
      <c r="AF453" s="22">
        <f t="shared" si="390"/>
        <v>9344.4727270588246</v>
      </c>
      <c r="AH453" s="79">
        <f t="shared" si="391"/>
        <v>0</v>
      </c>
      <c r="AI453" s="78">
        <f t="shared" si="392"/>
        <v>0</v>
      </c>
    </row>
    <row r="454" spans="1:35" ht="22" hidden="1" customHeight="1" outlineLevel="1" x14ac:dyDescent="0.25">
      <c r="B454" s="186" t="s">
        <v>871</v>
      </c>
      <c r="C454" s="190" t="s">
        <v>870</v>
      </c>
      <c r="D454" s="188" t="s">
        <v>228</v>
      </c>
      <c r="E454" s="189" t="s">
        <v>229</v>
      </c>
      <c r="F454" s="13" t="s">
        <v>67</v>
      </c>
      <c r="G454" s="14">
        <v>50</v>
      </c>
      <c r="H454" s="15">
        <v>24.436627228422918</v>
      </c>
      <c r="I454" s="16">
        <f t="shared" si="274"/>
        <v>1221.8313614211459</v>
      </c>
      <c r="K454" s="17"/>
      <c r="L454" s="17">
        <f t="shared" si="387"/>
        <v>50</v>
      </c>
      <c r="M454" s="17">
        <f>SUMIF(MC_SS_103!A:A,'CRONO SERV'!D454,MC_SS_103!K:K)</f>
        <v>50</v>
      </c>
      <c r="N454" s="17">
        <f>SUMIF(MC_SS_103!B:B,'CRONO SERV'!E454,MC_SS_103!L:L)</f>
        <v>0</v>
      </c>
      <c r="O454" s="17"/>
      <c r="P454" s="17"/>
      <c r="Q454" s="17"/>
      <c r="R454" s="17">
        <v>0</v>
      </c>
      <c r="S454" s="17">
        <v>0</v>
      </c>
      <c r="T454" s="17">
        <v>0</v>
      </c>
      <c r="V454" s="22">
        <f t="shared" si="388"/>
        <v>0</v>
      </c>
      <c r="W454" s="22">
        <f t="shared" si="388"/>
        <v>1221.8313614211459</v>
      </c>
      <c r="X454" s="22">
        <f t="shared" si="389"/>
        <v>1221.8313614211459</v>
      </c>
      <c r="Y454" s="22">
        <f t="shared" si="389"/>
        <v>0</v>
      </c>
      <c r="Z454" s="22">
        <f t="shared" si="389"/>
        <v>0</v>
      </c>
      <c r="AA454" s="22">
        <f t="shared" si="389"/>
        <v>0</v>
      </c>
      <c r="AB454" s="22">
        <f t="shared" si="389"/>
        <v>0</v>
      </c>
      <c r="AC454" s="22">
        <f t="shared" si="389"/>
        <v>0</v>
      </c>
      <c r="AD454" s="22">
        <f t="shared" si="389"/>
        <v>0</v>
      </c>
      <c r="AE454" s="22">
        <f t="shared" si="389"/>
        <v>0</v>
      </c>
      <c r="AF454" s="22">
        <f t="shared" si="390"/>
        <v>1221.8313614211459</v>
      </c>
      <c r="AH454" s="79">
        <f t="shared" si="391"/>
        <v>0</v>
      </c>
      <c r="AI454" s="78">
        <f t="shared" si="392"/>
        <v>0</v>
      </c>
    </row>
    <row r="455" spans="1:35" ht="22" hidden="1" customHeight="1" outlineLevel="1" x14ac:dyDescent="0.25">
      <c r="B455" s="186" t="s">
        <v>871</v>
      </c>
      <c r="C455" s="190" t="s">
        <v>870</v>
      </c>
      <c r="D455" s="188" t="s">
        <v>263</v>
      </c>
      <c r="E455" s="189" t="s">
        <v>264</v>
      </c>
      <c r="F455" s="13" t="s">
        <v>40</v>
      </c>
      <c r="G455" s="14">
        <v>12</v>
      </c>
      <c r="H455" s="15">
        <v>300.03841660799998</v>
      </c>
      <c r="I455" s="16">
        <f t="shared" si="274"/>
        <v>3600.4609992959995</v>
      </c>
      <c r="K455" s="17"/>
      <c r="L455" s="17">
        <f t="shared" si="387"/>
        <v>12</v>
      </c>
      <c r="M455" s="17">
        <f>SUMIF(MC_SS_103!A:A,'CRONO SERV'!D455,MC_SS_103!K:K)</f>
        <v>12</v>
      </c>
      <c r="N455" s="17">
        <f>SUMIF(MC_SS_103!B:B,'CRONO SERV'!E455,MC_SS_103!L:L)</f>
        <v>0</v>
      </c>
      <c r="O455" s="17"/>
      <c r="P455" s="17"/>
      <c r="Q455" s="17"/>
      <c r="R455" s="17">
        <v>0</v>
      </c>
      <c r="S455" s="17">
        <v>0</v>
      </c>
      <c r="T455" s="17">
        <v>0</v>
      </c>
      <c r="V455" s="22">
        <f t="shared" si="388"/>
        <v>0</v>
      </c>
      <c r="W455" s="22">
        <f t="shared" si="388"/>
        <v>3600.4609992959995</v>
      </c>
      <c r="X455" s="22">
        <f t="shared" si="389"/>
        <v>3600.4609992959995</v>
      </c>
      <c r="Y455" s="22">
        <f t="shared" si="389"/>
        <v>0</v>
      </c>
      <c r="Z455" s="22">
        <f t="shared" si="389"/>
        <v>0</v>
      </c>
      <c r="AA455" s="22">
        <f t="shared" si="389"/>
        <v>0</v>
      </c>
      <c r="AB455" s="22">
        <f t="shared" si="389"/>
        <v>0</v>
      </c>
      <c r="AC455" s="22">
        <f t="shared" si="389"/>
        <v>0</v>
      </c>
      <c r="AD455" s="22">
        <f t="shared" si="389"/>
        <v>0</v>
      </c>
      <c r="AE455" s="22">
        <f t="shared" si="389"/>
        <v>0</v>
      </c>
      <c r="AF455" s="22">
        <f t="shared" si="390"/>
        <v>3600.4609992959995</v>
      </c>
      <c r="AH455" s="79">
        <f t="shared" si="391"/>
        <v>0</v>
      </c>
      <c r="AI455" s="78">
        <f t="shared" si="392"/>
        <v>0</v>
      </c>
    </row>
    <row r="456" spans="1:35" ht="22" hidden="1" customHeight="1" outlineLevel="1" x14ac:dyDescent="0.25">
      <c r="B456" s="186" t="s">
        <v>871</v>
      </c>
      <c r="C456" s="190" t="s">
        <v>870</v>
      </c>
      <c r="D456" s="188" t="s">
        <v>306</v>
      </c>
      <c r="E456" s="189" t="s">
        <v>307</v>
      </c>
      <c r="F456" s="13" t="s">
        <v>230</v>
      </c>
      <c r="G456" s="14">
        <v>26</v>
      </c>
      <c r="H456" s="15">
        <v>30.968725760000005</v>
      </c>
      <c r="I456" s="16">
        <f t="shared" si="274"/>
        <v>805.18686976000015</v>
      </c>
      <c r="K456" s="17"/>
      <c r="L456" s="17">
        <f t="shared" si="387"/>
        <v>26</v>
      </c>
      <c r="M456" s="17">
        <f>SUMIF(MC_SS_103!A:A,'CRONO SERV'!D456,MC_SS_103!K:K)</f>
        <v>0</v>
      </c>
      <c r="N456" s="17">
        <f>SUMIF(MC_SS_103!B:B,'CRONO SERV'!E456,MC_SS_103!L:L)</f>
        <v>26</v>
      </c>
      <c r="O456" s="17"/>
      <c r="P456" s="17"/>
      <c r="Q456" s="17"/>
      <c r="R456" s="17">
        <v>0</v>
      </c>
      <c r="S456" s="17">
        <v>0</v>
      </c>
      <c r="T456" s="17">
        <v>0</v>
      </c>
      <c r="V456" s="22">
        <f t="shared" si="388"/>
        <v>0</v>
      </c>
      <c r="W456" s="22">
        <f t="shared" si="388"/>
        <v>805.18686976000015</v>
      </c>
      <c r="X456" s="22">
        <f t="shared" si="389"/>
        <v>0</v>
      </c>
      <c r="Y456" s="22">
        <f t="shared" si="389"/>
        <v>805.18686976000015</v>
      </c>
      <c r="Z456" s="22">
        <f t="shared" si="389"/>
        <v>0</v>
      </c>
      <c r="AA456" s="22">
        <f t="shared" si="389"/>
        <v>0</v>
      </c>
      <c r="AB456" s="22">
        <f t="shared" si="389"/>
        <v>0</v>
      </c>
      <c r="AC456" s="22">
        <f t="shared" si="389"/>
        <v>0</v>
      </c>
      <c r="AD456" s="22">
        <f t="shared" si="389"/>
        <v>0</v>
      </c>
      <c r="AE456" s="22">
        <f t="shared" si="389"/>
        <v>0</v>
      </c>
      <c r="AF456" s="22">
        <f t="shared" si="390"/>
        <v>805.18686976000015</v>
      </c>
      <c r="AH456" s="79">
        <f t="shared" si="391"/>
        <v>0</v>
      </c>
      <c r="AI456" s="78">
        <f t="shared" si="392"/>
        <v>0</v>
      </c>
    </row>
    <row r="457" spans="1:35" ht="22" hidden="1" customHeight="1" outlineLevel="1" x14ac:dyDescent="0.25">
      <c r="B457" s="186" t="s">
        <v>871</v>
      </c>
      <c r="C457" s="190" t="s">
        <v>870</v>
      </c>
      <c r="D457" s="188" t="s">
        <v>314</v>
      </c>
      <c r="E457" s="189" t="s">
        <v>315</v>
      </c>
      <c r="F457" s="13" t="s">
        <v>40</v>
      </c>
      <c r="G457" s="14">
        <v>600</v>
      </c>
      <c r="H457" s="15">
        <v>24.268830480383997</v>
      </c>
      <c r="I457" s="16">
        <f t="shared" si="274"/>
        <v>14561.298288230399</v>
      </c>
      <c r="K457" s="17"/>
      <c r="L457" s="17">
        <f t="shared" si="387"/>
        <v>600</v>
      </c>
      <c r="M457" s="17">
        <f>SUMIF(MC_SS_103!A:A,'CRONO SERV'!D457,MC_SS_103!K:K)</f>
        <v>120</v>
      </c>
      <c r="N457" s="17">
        <f>SUMIF(MC_SS_103!B:B,'CRONO SERV'!E457,MC_SS_103!L:L)</f>
        <v>480</v>
      </c>
      <c r="O457" s="17"/>
      <c r="P457" s="17"/>
      <c r="Q457" s="17"/>
      <c r="R457" s="17">
        <v>0</v>
      </c>
      <c r="S457" s="17">
        <v>0</v>
      </c>
      <c r="T457" s="17">
        <v>0</v>
      </c>
      <c r="V457" s="22">
        <f t="shared" si="388"/>
        <v>0</v>
      </c>
      <c r="W457" s="22">
        <f t="shared" si="388"/>
        <v>14561.298288230399</v>
      </c>
      <c r="X457" s="22">
        <f t="shared" si="389"/>
        <v>2912.2596576460796</v>
      </c>
      <c r="Y457" s="22">
        <f t="shared" si="389"/>
        <v>11649.038630584319</v>
      </c>
      <c r="Z457" s="22">
        <f t="shared" si="389"/>
        <v>0</v>
      </c>
      <c r="AA457" s="22">
        <f t="shared" si="389"/>
        <v>0</v>
      </c>
      <c r="AB457" s="22">
        <f t="shared" si="389"/>
        <v>0</v>
      </c>
      <c r="AC457" s="22">
        <f t="shared" si="389"/>
        <v>0</v>
      </c>
      <c r="AD457" s="22">
        <f t="shared" si="389"/>
        <v>0</v>
      </c>
      <c r="AE457" s="22">
        <f t="shared" si="389"/>
        <v>0</v>
      </c>
      <c r="AF457" s="22">
        <f t="shared" si="390"/>
        <v>14561.298288230399</v>
      </c>
      <c r="AH457" s="79">
        <f t="shared" si="391"/>
        <v>0</v>
      </c>
      <c r="AI457" s="78">
        <f t="shared" si="392"/>
        <v>0</v>
      </c>
    </row>
    <row r="458" spans="1:35" ht="22" hidden="1" customHeight="1" outlineLevel="1" x14ac:dyDescent="0.25">
      <c r="B458" s="186" t="s">
        <v>871</v>
      </c>
      <c r="C458" s="190" t="s">
        <v>870</v>
      </c>
      <c r="D458" s="188" t="s">
        <v>340</v>
      </c>
      <c r="E458" s="189" t="s">
        <v>341</v>
      </c>
      <c r="F458" s="13" t="s">
        <v>230</v>
      </c>
      <c r="G458" s="14">
        <v>26</v>
      </c>
      <c r="H458" s="15">
        <v>435.57332748519201</v>
      </c>
      <c r="I458" s="16">
        <f t="shared" si="274"/>
        <v>11324.906514614991</v>
      </c>
      <c r="K458" s="17"/>
      <c r="L458" s="17">
        <f t="shared" si="387"/>
        <v>26</v>
      </c>
      <c r="M458" s="17">
        <f>SUMIF(MC_SS_103!A:A,'CRONO SERV'!D458,MC_SS_103!K:K)</f>
        <v>0</v>
      </c>
      <c r="N458" s="17">
        <f>SUMIF(MC_SS_103!B:B,'CRONO SERV'!E458,MC_SS_103!L:L)</f>
        <v>26</v>
      </c>
      <c r="O458" s="17"/>
      <c r="P458" s="17"/>
      <c r="Q458" s="17"/>
      <c r="R458" s="17">
        <v>0</v>
      </c>
      <c r="S458" s="17">
        <v>0</v>
      </c>
      <c r="T458" s="17">
        <v>0</v>
      </c>
      <c r="V458" s="22">
        <f t="shared" si="388"/>
        <v>0</v>
      </c>
      <c r="W458" s="22">
        <f t="shared" si="388"/>
        <v>11324.906514614991</v>
      </c>
      <c r="X458" s="22">
        <f t="shared" si="389"/>
        <v>0</v>
      </c>
      <c r="Y458" s="22">
        <f t="shared" si="389"/>
        <v>11324.906514614991</v>
      </c>
      <c r="Z458" s="22">
        <f t="shared" si="389"/>
        <v>0</v>
      </c>
      <c r="AA458" s="22">
        <f t="shared" si="389"/>
        <v>0</v>
      </c>
      <c r="AB458" s="22">
        <f t="shared" si="389"/>
        <v>0</v>
      </c>
      <c r="AC458" s="22">
        <f t="shared" si="389"/>
        <v>0</v>
      </c>
      <c r="AD458" s="22">
        <f t="shared" si="389"/>
        <v>0</v>
      </c>
      <c r="AE458" s="22">
        <f t="shared" si="389"/>
        <v>0</v>
      </c>
      <c r="AF458" s="22">
        <f t="shared" si="390"/>
        <v>11324.906514614991</v>
      </c>
      <c r="AH458" s="79">
        <f t="shared" si="391"/>
        <v>0</v>
      </c>
      <c r="AI458" s="78">
        <f t="shared" si="392"/>
        <v>0</v>
      </c>
    </row>
    <row r="459" spans="1:35" ht="23.5" customHeight="1" collapsed="1" x14ac:dyDescent="0.25">
      <c r="A459" s="11"/>
      <c r="B459" s="183" t="s">
        <v>10</v>
      </c>
      <c r="C459" s="184" t="s">
        <v>11</v>
      </c>
      <c r="D459" s="185"/>
      <c r="E459" s="80"/>
      <c r="F459" s="60"/>
      <c r="G459" s="60"/>
      <c r="H459" s="59"/>
      <c r="I459" s="81">
        <f>SUM(I460:I462)</f>
        <v>912150.81235757621</v>
      </c>
      <c r="J459" s="12"/>
      <c r="K459" s="83"/>
      <c r="L459" s="84"/>
      <c r="M459" s="84"/>
      <c r="N459" s="84"/>
      <c r="O459" s="84"/>
      <c r="P459" s="84"/>
      <c r="Q459" s="84"/>
      <c r="R459" s="84"/>
      <c r="S459" s="84"/>
      <c r="T459" s="85"/>
      <c r="U459" s="12"/>
      <c r="V459" s="86">
        <f>SUM(V460:V462)</f>
        <v>337432.48813861335</v>
      </c>
      <c r="W459" s="86">
        <f>SUM(W460:W462)</f>
        <v>574718.32421896281</v>
      </c>
      <c r="X459" s="86">
        <f t="shared" ref="X459:AE459" si="393">SUM(X460:X462)</f>
        <v>103605.84203986642</v>
      </c>
      <c r="Y459" s="86">
        <f>SUM(Y460:Y462)</f>
        <v>309293.63682276697</v>
      </c>
      <c r="Z459" s="86">
        <f t="shared" si="393"/>
        <v>161818.84535632943</v>
      </c>
      <c r="AA459" s="86">
        <f t="shared" si="393"/>
        <v>0</v>
      </c>
      <c r="AB459" s="86">
        <f t="shared" si="393"/>
        <v>0</v>
      </c>
      <c r="AC459" s="86">
        <f t="shared" si="393"/>
        <v>0</v>
      </c>
      <c r="AD459" s="86">
        <f t="shared" si="393"/>
        <v>0</v>
      </c>
      <c r="AE459" s="86">
        <f t="shared" si="393"/>
        <v>0</v>
      </c>
      <c r="AF459" s="86">
        <f t="shared" ref="AF459" si="394">SUM(AF460:AF462)</f>
        <v>574718.32421896281</v>
      </c>
      <c r="AG459" s="12"/>
      <c r="AH459" s="83"/>
      <c r="AI459" s="85"/>
    </row>
    <row r="460" spans="1:35" ht="22" hidden="1" customHeight="1" outlineLevel="1" x14ac:dyDescent="0.25">
      <c r="B460" s="186" t="s">
        <v>10</v>
      </c>
      <c r="C460" s="187" t="s">
        <v>11</v>
      </c>
      <c r="D460" s="188" t="s">
        <v>189</v>
      </c>
      <c r="E460" s="189" t="s">
        <v>190</v>
      </c>
      <c r="F460" s="13" t="s">
        <v>67</v>
      </c>
      <c r="G460" s="14">
        <v>20.490100000000002</v>
      </c>
      <c r="H460" s="15">
        <v>48.374645770519059</v>
      </c>
      <c r="I460" s="16">
        <f>H460*G460</f>
        <v>991.2013293025127</v>
      </c>
      <c r="K460" s="17"/>
      <c r="L460" s="17">
        <f t="shared" si="161"/>
        <v>20.490100000000002</v>
      </c>
      <c r="M460" s="17">
        <f>SUM(MC_SS_109!N3:N13)</f>
        <v>2.5345300000000002</v>
      </c>
      <c r="N460" s="17">
        <f>L460-M460</f>
        <v>17.955570000000002</v>
      </c>
      <c r="O460" s="17"/>
      <c r="P460" s="17"/>
      <c r="Q460" s="17"/>
      <c r="R460" s="17"/>
      <c r="S460" s="17"/>
      <c r="T460" s="17"/>
      <c r="V460" s="22">
        <f t="shared" ref="V460:W462" si="395">$H460*K460</f>
        <v>0</v>
      </c>
      <c r="W460" s="22">
        <f t="shared" si="395"/>
        <v>991.2013293025127</v>
      </c>
      <c r="X460" s="22">
        <f t="shared" ref="X460:AE462" si="396">$H460*M460</f>
        <v>122.60699094475368</v>
      </c>
      <c r="Y460" s="22">
        <f t="shared" si="396"/>
        <v>868.59433835775894</v>
      </c>
      <c r="Z460" s="22">
        <f t="shared" si="396"/>
        <v>0</v>
      </c>
      <c r="AA460" s="22">
        <f t="shared" si="396"/>
        <v>0</v>
      </c>
      <c r="AB460" s="22">
        <f t="shared" si="396"/>
        <v>0</v>
      </c>
      <c r="AC460" s="22">
        <f t="shared" si="396"/>
        <v>0</v>
      </c>
      <c r="AD460" s="22">
        <f t="shared" si="396"/>
        <v>0</v>
      </c>
      <c r="AE460" s="22">
        <f t="shared" si="396"/>
        <v>0</v>
      </c>
      <c r="AF460" s="22">
        <f t="shared" ref="AF460:AF462" si="397">SUM(X460:AE460)</f>
        <v>991.20132930251259</v>
      </c>
      <c r="AH460" s="79">
        <f>L460-SUM(M460:T460)</f>
        <v>0</v>
      </c>
      <c r="AI460" s="78">
        <f>W460-SUM(X460:AE460)</f>
        <v>0</v>
      </c>
    </row>
    <row r="461" spans="1:35" ht="22" hidden="1" customHeight="1" outlineLevel="1" x14ac:dyDescent="0.25">
      <c r="B461" s="186" t="s">
        <v>10</v>
      </c>
      <c r="C461" s="187" t="s">
        <v>11</v>
      </c>
      <c r="D461" s="188" t="s">
        <v>191</v>
      </c>
      <c r="E461" s="189" t="s">
        <v>192</v>
      </c>
      <c r="F461" s="13" t="s">
        <v>67</v>
      </c>
      <c r="G461" s="14">
        <v>20687.941690000047</v>
      </c>
      <c r="H461" s="15">
        <v>36.221136781053183</v>
      </c>
      <c r="I461" s="16">
        <f>H461*G461</f>
        <v>749340.76567194425</v>
      </c>
      <c r="K461" s="17">
        <v>9315.9</v>
      </c>
      <c r="L461" s="17">
        <f t="shared" si="161"/>
        <v>11372.041690000047</v>
      </c>
      <c r="M461" s="17">
        <f>SUM(MC_SS_109!O3:O13)</f>
        <v>2856.9847399999999</v>
      </c>
      <c r="N461" s="17">
        <f>L461-M461</f>
        <v>8515.0569500000474</v>
      </c>
      <c r="O461" s="17"/>
      <c r="P461" s="17"/>
      <c r="Q461" s="17"/>
      <c r="R461" s="17"/>
      <c r="S461" s="17"/>
      <c r="T461" s="17"/>
      <c r="V461" s="22">
        <f t="shared" si="395"/>
        <v>337432.48813861335</v>
      </c>
      <c r="W461" s="22">
        <f t="shared" si="395"/>
        <v>411908.2775333309</v>
      </c>
      <c r="X461" s="22">
        <f t="shared" si="396"/>
        <v>103483.23504892166</v>
      </c>
      <c r="Y461" s="22">
        <f t="shared" si="396"/>
        <v>308425.04248440923</v>
      </c>
      <c r="Z461" s="22">
        <f t="shared" si="396"/>
        <v>0</v>
      </c>
      <c r="AA461" s="22">
        <f t="shared" si="396"/>
        <v>0</v>
      </c>
      <c r="AB461" s="22">
        <f t="shared" si="396"/>
        <v>0</v>
      </c>
      <c r="AC461" s="22">
        <f t="shared" si="396"/>
        <v>0</v>
      </c>
      <c r="AD461" s="22">
        <f t="shared" si="396"/>
        <v>0</v>
      </c>
      <c r="AE461" s="22">
        <f t="shared" si="396"/>
        <v>0</v>
      </c>
      <c r="AF461" s="22">
        <f t="shared" si="397"/>
        <v>411908.2775333309</v>
      </c>
      <c r="AH461" s="79">
        <f>L461-SUM(M461:T461)</f>
        <v>0</v>
      </c>
      <c r="AI461" s="78">
        <f>W461-SUM(X461:AE461)</f>
        <v>0</v>
      </c>
    </row>
    <row r="462" spans="1:35" ht="22" hidden="1" customHeight="1" outlineLevel="1" x14ac:dyDescent="0.25">
      <c r="B462" s="186" t="s">
        <v>10</v>
      </c>
      <c r="C462" s="187" t="s">
        <v>11</v>
      </c>
      <c r="D462" s="188" t="s">
        <v>210</v>
      </c>
      <c r="E462" s="189" t="s">
        <v>211</v>
      </c>
      <c r="F462" s="13" t="s">
        <v>205</v>
      </c>
      <c r="G462" s="14">
        <v>47</v>
      </c>
      <c r="H462" s="15">
        <v>3442.9541565176473</v>
      </c>
      <c r="I462" s="16">
        <f>H462*G462</f>
        <v>161818.84535632943</v>
      </c>
      <c r="K462" s="17"/>
      <c r="L462" s="17">
        <f t="shared" si="161"/>
        <v>47</v>
      </c>
      <c r="M462" s="17"/>
      <c r="N462" s="17"/>
      <c r="O462" s="17">
        <f>G462</f>
        <v>47</v>
      </c>
      <c r="P462" s="17"/>
      <c r="Q462" s="17"/>
      <c r="R462" s="17"/>
      <c r="S462" s="17"/>
      <c r="T462" s="17"/>
      <c r="V462" s="22">
        <f t="shared" si="395"/>
        <v>0</v>
      </c>
      <c r="W462" s="22">
        <f t="shared" si="395"/>
        <v>161818.84535632943</v>
      </c>
      <c r="X462" s="22">
        <f t="shared" si="396"/>
        <v>0</v>
      </c>
      <c r="Y462" s="22">
        <f t="shared" si="396"/>
        <v>0</v>
      </c>
      <c r="Z462" s="22">
        <f t="shared" si="396"/>
        <v>161818.84535632943</v>
      </c>
      <c r="AA462" s="22">
        <f t="shared" si="396"/>
        <v>0</v>
      </c>
      <c r="AB462" s="22">
        <f t="shared" si="396"/>
        <v>0</v>
      </c>
      <c r="AC462" s="22">
        <f t="shared" si="396"/>
        <v>0</v>
      </c>
      <c r="AD462" s="22">
        <f t="shared" si="396"/>
        <v>0</v>
      </c>
      <c r="AE462" s="22">
        <f t="shared" si="396"/>
        <v>0</v>
      </c>
      <c r="AF462" s="22">
        <f t="shared" si="397"/>
        <v>161818.84535632943</v>
      </c>
      <c r="AH462" s="79">
        <f>L462-SUM(M462:T462)</f>
        <v>0</v>
      </c>
      <c r="AI462" s="78">
        <f>W462-SUM(X462:AE462)</f>
        <v>0</v>
      </c>
    </row>
    <row r="463" spans="1:35" ht="23.5" customHeight="1" collapsed="1" x14ac:dyDescent="0.25">
      <c r="A463" s="11"/>
      <c r="B463" s="183" t="s">
        <v>12</v>
      </c>
      <c r="C463" s="184" t="s">
        <v>13</v>
      </c>
      <c r="D463" s="185"/>
      <c r="E463" s="80"/>
      <c r="F463" s="60"/>
      <c r="G463" s="60"/>
      <c r="H463" s="59"/>
      <c r="I463" s="81">
        <f>SUM(I464:I466)</f>
        <v>1148756.1221663023</v>
      </c>
      <c r="J463" s="12"/>
      <c r="K463" s="83"/>
      <c r="L463" s="84"/>
      <c r="M463" s="84"/>
      <c r="N463" s="84"/>
      <c r="O463" s="84"/>
      <c r="P463" s="84"/>
      <c r="Q463" s="84"/>
      <c r="R463" s="84"/>
      <c r="S463" s="84"/>
      <c r="T463" s="85"/>
      <c r="U463" s="12"/>
      <c r="V463" s="86">
        <f>SUM(V464:V467)</f>
        <v>0</v>
      </c>
      <c r="W463" s="86">
        <f t="shared" ref="W463:AF463" si="398">SUM(W464:W467)</f>
        <v>1167680.7971663023</v>
      </c>
      <c r="X463" s="86">
        <f t="shared" si="398"/>
        <v>153566.31234957647</v>
      </c>
      <c r="Y463" s="86">
        <f t="shared" si="398"/>
        <v>429735.63730462239</v>
      </c>
      <c r="Z463" s="86">
        <f t="shared" si="398"/>
        <v>447774.83471456572</v>
      </c>
      <c r="AA463" s="86">
        <f t="shared" si="398"/>
        <v>117679.33779753748</v>
      </c>
      <c r="AB463" s="86">
        <f t="shared" si="398"/>
        <v>0</v>
      </c>
      <c r="AC463" s="86">
        <f t="shared" si="398"/>
        <v>18924.675000000003</v>
      </c>
      <c r="AD463" s="86">
        <f t="shared" si="398"/>
        <v>0</v>
      </c>
      <c r="AE463" s="86">
        <f t="shared" si="398"/>
        <v>0</v>
      </c>
      <c r="AF463" s="86">
        <f t="shared" si="398"/>
        <v>1167680.7971663021</v>
      </c>
      <c r="AG463" s="12"/>
      <c r="AH463" s="83"/>
      <c r="AI463" s="85"/>
    </row>
    <row r="464" spans="1:35" ht="22" hidden="1" customHeight="1" outlineLevel="1" x14ac:dyDescent="0.25">
      <c r="B464" s="186" t="s">
        <v>12</v>
      </c>
      <c r="C464" s="187" t="s">
        <v>13</v>
      </c>
      <c r="D464" s="188" t="s">
        <v>197</v>
      </c>
      <c r="E464" s="189" t="s">
        <v>190</v>
      </c>
      <c r="F464" s="13" t="s">
        <v>67</v>
      </c>
      <c r="G464" s="14">
        <v>20.490100000000002</v>
      </c>
      <c r="H464" s="15">
        <v>80.332282683862573</v>
      </c>
      <c r="I464" s="16">
        <f>H464*G464</f>
        <v>1646.0165054206127</v>
      </c>
      <c r="K464" s="17"/>
      <c r="L464" s="17">
        <f t="shared" si="161"/>
        <v>20.490100000000002</v>
      </c>
      <c r="M464" s="17">
        <f>SUM(MC_SS_110!L3:L13)</f>
        <v>2.5345300000000002</v>
      </c>
      <c r="N464" s="17">
        <f>SUM(MC_SS_110!N3:N13)</f>
        <v>8.4474700000000009</v>
      </c>
      <c r="O464" s="17">
        <f>SUM(MC_SS_110!P3:P13)</f>
        <v>7.39262</v>
      </c>
      <c r="P464" s="17">
        <f>SUM(MC_SS_110!R3:R13)</f>
        <v>2.1154800000000002</v>
      </c>
      <c r="Q464" s="17"/>
      <c r="R464" s="17"/>
      <c r="S464" s="17"/>
      <c r="T464" s="17"/>
      <c r="V464" s="22">
        <f t="shared" ref="V464:W467" si="399">$H464*K464</f>
        <v>0</v>
      </c>
      <c r="W464" s="22">
        <f t="shared" si="399"/>
        <v>1646.0165054206127</v>
      </c>
      <c r="X464" s="22">
        <f t="shared" ref="X464:AE467" si="400">$H464*M464</f>
        <v>203.60458043073021</v>
      </c>
      <c r="Y464" s="22">
        <f t="shared" si="400"/>
        <v>678.6045480034486</v>
      </c>
      <c r="Z464" s="22">
        <f t="shared" si="400"/>
        <v>593.86603961437618</v>
      </c>
      <c r="AA464" s="22">
        <f t="shared" si="400"/>
        <v>169.9413373720576</v>
      </c>
      <c r="AB464" s="22">
        <f t="shared" si="400"/>
        <v>0</v>
      </c>
      <c r="AC464" s="22">
        <f t="shared" si="400"/>
        <v>0</v>
      </c>
      <c r="AD464" s="22">
        <f t="shared" si="400"/>
        <v>0</v>
      </c>
      <c r="AE464" s="22">
        <f t="shared" si="400"/>
        <v>0</v>
      </c>
      <c r="AF464" s="22">
        <f t="shared" ref="AF464:AF467" si="401">SUM(X464:AE464)</f>
        <v>1646.0165054206127</v>
      </c>
      <c r="AH464" s="79">
        <f>L464-SUM(M464:T464)</f>
        <v>0</v>
      </c>
      <c r="AI464" s="78">
        <f>W464-SUM(X464:AE464)</f>
        <v>0</v>
      </c>
    </row>
    <row r="465" spans="1:35" ht="22" hidden="1" customHeight="1" outlineLevel="1" x14ac:dyDescent="0.25">
      <c r="B465" s="186" t="s">
        <v>12</v>
      </c>
      <c r="C465" s="187" t="s">
        <v>13</v>
      </c>
      <c r="D465" s="188" t="s">
        <v>198</v>
      </c>
      <c r="E465" s="189" t="s">
        <v>192</v>
      </c>
      <c r="F465" s="13" t="s">
        <v>67</v>
      </c>
      <c r="G465" s="14">
        <v>20494.78239</v>
      </c>
      <c r="H465" s="15">
        <v>53.954935199615441</v>
      </c>
      <c r="I465" s="16">
        <f>H465*G465</f>
        <v>1105794.6557826698</v>
      </c>
      <c r="K465" s="17"/>
      <c r="L465" s="17">
        <f t="shared" si="161"/>
        <v>20494.78239</v>
      </c>
      <c r="M465" s="17">
        <f>SUM(MC_SS_110!M3:M13)</f>
        <v>2842.4222399999999</v>
      </c>
      <c r="N465" s="17">
        <f>SUM(MC_SS_110!O3:O13)</f>
        <v>7952.1369300000006</v>
      </c>
      <c r="O465" s="17">
        <f>SUM(MC_SS_110!Q3:Q13)</f>
        <v>8288.0456999999988</v>
      </c>
      <c r="P465" s="17">
        <f>SUM(MC_SS_110!S3:S13)</f>
        <v>1412.17752</v>
      </c>
      <c r="Q465" s="17"/>
      <c r="R465" s="17"/>
      <c r="S465" s="17"/>
      <c r="T465" s="17"/>
      <c r="V465" s="22">
        <f t="shared" si="399"/>
        <v>0</v>
      </c>
      <c r="W465" s="22">
        <f t="shared" si="399"/>
        <v>1105794.6557826698</v>
      </c>
      <c r="X465" s="22">
        <f t="shared" si="400"/>
        <v>153362.70776914575</v>
      </c>
      <c r="Y465" s="22">
        <f t="shared" si="400"/>
        <v>429057.03275661892</v>
      </c>
      <c r="Z465" s="22">
        <f t="shared" si="400"/>
        <v>447180.96867495135</v>
      </c>
      <c r="AA465" s="22">
        <f t="shared" si="400"/>
        <v>76193.946581953642</v>
      </c>
      <c r="AB465" s="22">
        <f t="shared" si="400"/>
        <v>0</v>
      </c>
      <c r="AC465" s="22">
        <f t="shared" si="400"/>
        <v>0</v>
      </c>
      <c r="AD465" s="22">
        <f t="shared" si="400"/>
        <v>0</v>
      </c>
      <c r="AE465" s="22">
        <f t="shared" si="400"/>
        <v>0</v>
      </c>
      <c r="AF465" s="22">
        <f t="shared" si="401"/>
        <v>1105794.6557826695</v>
      </c>
      <c r="AH465" s="79">
        <f>L465-SUM(M465:T465)</f>
        <v>0</v>
      </c>
      <c r="AI465" s="78">
        <f>W465-SUM(X465:AE465)</f>
        <v>0</v>
      </c>
    </row>
    <row r="466" spans="1:35" ht="22" hidden="1" customHeight="1" outlineLevel="1" x14ac:dyDescent="0.25">
      <c r="B466" s="186" t="s">
        <v>12</v>
      </c>
      <c r="C466" s="187" t="s">
        <v>13</v>
      </c>
      <c r="D466" s="188" t="s">
        <v>210</v>
      </c>
      <c r="E466" s="189" t="s">
        <v>211</v>
      </c>
      <c r="F466" s="13" t="s">
        <v>205</v>
      </c>
      <c r="G466" s="14">
        <v>12</v>
      </c>
      <c r="H466" s="15">
        <v>3442.9541565176473</v>
      </c>
      <c r="I466" s="16">
        <f>H466*G466</f>
        <v>41315.449878211766</v>
      </c>
      <c r="K466" s="17"/>
      <c r="L466" s="17">
        <f t="shared" si="161"/>
        <v>12</v>
      </c>
      <c r="M466" s="17"/>
      <c r="N466" s="17"/>
      <c r="O466" s="17"/>
      <c r="P466" s="17">
        <f>G466</f>
        <v>12</v>
      </c>
      <c r="Q466" s="17"/>
      <c r="R466" s="17"/>
      <c r="S466" s="17"/>
      <c r="T466" s="17"/>
      <c r="V466" s="22">
        <f t="shared" si="399"/>
        <v>0</v>
      </c>
      <c r="W466" s="22">
        <f t="shared" si="399"/>
        <v>41315.449878211766</v>
      </c>
      <c r="X466" s="22">
        <f t="shared" si="400"/>
        <v>0</v>
      </c>
      <c r="Y466" s="22">
        <f t="shared" si="400"/>
        <v>0</v>
      </c>
      <c r="Z466" s="22">
        <f t="shared" si="400"/>
        <v>0</v>
      </c>
      <c r="AA466" s="22">
        <f t="shared" si="400"/>
        <v>41315.449878211766</v>
      </c>
      <c r="AB466" s="22">
        <f t="shared" si="400"/>
        <v>0</v>
      </c>
      <c r="AC466" s="22">
        <f t="shared" si="400"/>
        <v>0</v>
      </c>
      <c r="AD466" s="22">
        <f t="shared" si="400"/>
        <v>0</v>
      </c>
      <c r="AE466" s="22">
        <f t="shared" si="400"/>
        <v>0</v>
      </c>
      <c r="AF466" s="22">
        <f t="shared" si="401"/>
        <v>41315.449878211766</v>
      </c>
      <c r="AH466" s="79">
        <f>L466-SUM(M466:T466)</f>
        <v>0</v>
      </c>
      <c r="AI466" s="78">
        <f>W466-SUM(X466:AE466)</f>
        <v>0</v>
      </c>
    </row>
    <row r="467" spans="1:35" ht="22" hidden="1" customHeight="1" outlineLevel="1" x14ac:dyDescent="0.25">
      <c r="B467" s="186" t="s">
        <v>844</v>
      </c>
      <c r="C467" s="187" t="s">
        <v>845</v>
      </c>
      <c r="D467" s="188" t="s">
        <v>344</v>
      </c>
      <c r="E467" s="189" t="s">
        <v>345</v>
      </c>
      <c r="F467" s="13" t="s">
        <v>35</v>
      </c>
      <c r="G467" s="14">
        <v>101.5</v>
      </c>
      <c r="H467" s="15">
        <v>186.45000000000002</v>
      </c>
      <c r="I467" s="16">
        <f t="shared" ref="I467" si="402">H467*G467</f>
        <v>18924.675000000003</v>
      </c>
      <c r="K467" s="17"/>
      <c r="L467" s="17">
        <f t="shared" ref="L467" si="403">G467-K467</f>
        <v>101.5</v>
      </c>
      <c r="M467" s="17"/>
      <c r="N467" s="17"/>
      <c r="O467" s="17"/>
      <c r="P467" s="17"/>
      <c r="Q467" s="17"/>
      <c r="R467" s="17">
        <f>G467</f>
        <v>101.5</v>
      </c>
      <c r="S467" s="17"/>
      <c r="T467" s="17"/>
      <c r="V467" s="22">
        <f t="shared" si="399"/>
        <v>0</v>
      </c>
      <c r="W467" s="22">
        <f t="shared" si="399"/>
        <v>18924.675000000003</v>
      </c>
      <c r="X467" s="22">
        <f t="shared" si="400"/>
        <v>0</v>
      </c>
      <c r="Y467" s="22">
        <f t="shared" si="400"/>
        <v>0</v>
      </c>
      <c r="Z467" s="22">
        <f t="shared" si="400"/>
        <v>0</v>
      </c>
      <c r="AA467" s="22">
        <f t="shared" si="400"/>
        <v>0</v>
      </c>
      <c r="AB467" s="22">
        <f t="shared" si="400"/>
        <v>0</v>
      </c>
      <c r="AC467" s="22">
        <f t="shared" si="400"/>
        <v>18924.675000000003</v>
      </c>
      <c r="AD467" s="22">
        <f t="shared" si="400"/>
        <v>0</v>
      </c>
      <c r="AE467" s="22">
        <f t="shared" si="400"/>
        <v>0</v>
      </c>
      <c r="AF467" s="22">
        <f t="shared" si="401"/>
        <v>18924.675000000003</v>
      </c>
      <c r="AH467" s="79">
        <f>L467-SUM(M467:T467)</f>
        <v>0</v>
      </c>
      <c r="AI467" s="78">
        <f>W467-SUM(X467:AE467)</f>
        <v>0</v>
      </c>
    </row>
    <row r="468" spans="1:35" ht="23.5" customHeight="1" collapsed="1" x14ac:dyDescent="0.25">
      <c r="A468" s="11"/>
      <c r="B468" s="183" t="s">
        <v>842</v>
      </c>
      <c r="C468" s="184" t="s">
        <v>843</v>
      </c>
      <c r="D468" s="185"/>
      <c r="E468" s="80"/>
      <c r="F468" s="60"/>
      <c r="G468" s="60"/>
      <c r="H468" s="59"/>
      <c r="I468" s="81">
        <f>SUM(I469:I472)</f>
        <v>354277.68784102943</v>
      </c>
      <c r="J468" s="12"/>
      <c r="K468" s="83"/>
      <c r="L468" s="84"/>
      <c r="M468" s="84"/>
      <c r="N468" s="84"/>
      <c r="O468" s="84"/>
      <c r="P468" s="84"/>
      <c r="Q468" s="84"/>
      <c r="R468" s="84"/>
      <c r="S468" s="84"/>
      <c r="T468" s="85"/>
      <c r="U468" s="12"/>
      <c r="V468" s="86">
        <f>SUM(V469:V472)</f>
        <v>0</v>
      </c>
      <c r="W468" s="86">
        <f t="shared" ref="W468:AE468" si="404">SUM(W469:W472)</f>
        <v>354277.68784102943</v>
      </c>
      <c r="X468" s="86">
        <f t="shared" si="404"/>
        <v>0</v>
      </c>
      <c r="Y468" s="86">
        <f>SUM(Y469:Y472)</f>
        <v>354277.68784102943</v>
      </c>
      <c r="Z468" s="86">
        <f t="shared" si="404"/>
        <v>0</v>
      </c>
      <c r="AA468" s="86">
        <f t="shared" si="404"/>
        <v>0</v>
      </c>
      <c r="AB468" s="86">
        <f t="shared" si="404"/>
        <v>0</v>
      </c>
      <c r="AC468" s="86">
        <f t="shared" si="404"/>
        <v>0</v>
      </c>
      <c r="AD468" s="86">
        <f t="shared" si="404"/>
        <v>0</v>
      </c>
      <c r="AE468" s="86">
        <f t="shared" si="404"/>
        <v>0</v>
      </c>
      <c r="AF468" s="86">
        <f>SUM(AF469:AF472)</f>
        <v>354277.68784102943</v>
      </c>
      <c r="AG468" s="12"/>
      <c r="AH468" s="83"/>
      <c r="AI468" s="85"/>
    </row>
    <row r="469" spans="1:35" ht="22" hidden="1" customHeight="1" outlineLevel="1" x14ac:dyDescent="0.25">
      <c r="B469" s="186" t="s">
        <v>842</v>
      </c>
      <c r="C469" s="190" t="s">
        <v>843</v>
      </c>
      <c r="D469" s="188" t="s">
        <v>33</v>
      </c>
      <c r="E469" s="189" t="s">
        <v>34</v>
      </c>
      <c r="F469" s="13" t="s">
        <v>35</v>
      </c>
      <c r="G469" s="14">
        <v>26.4</v>
      </c>
      <c r="H469" s="15">
        <v>231.15274954010695</v>
      </c>
      <c r="I469" s="16">
        <f>H469*G469</f>
        <v>6102.4325878588234</v>
      </c>
      <c r="K469" s="17"/>
      <c r="L469" s="17">
        <f t="shared" ref="L469:L472" si="405">G469-K469</f>
        <v>26.4</v>
      </c>
      <c r="M469" s="17"/>
      <c r="N469" s="17">
        <f>G469</f>
        <v>26.4</v>
      </c>
      <c r="O469" s="17"/>
      <c r="P469" s="17"/>
      <c r="Q469" s="17"/>
      <c r="R469" s="17"/>
      <c r="S469" s="17"/>
      <c r="T469" s="17"/>
      <c r="V469" s="22">
        <f t="shared" ref="V469:W472" si="406">$H469*K469</f>
        <v>0</v>
      </c>
      <c r="W469" s="22">
        <f t="shared" si="406"/>
        <v>6102.4325878588234</v>
      </c>
      <c r="X469" s="22">
        <f t="shared" ref="X469:AE472" si="407">$H469*M469</f>
        <v>0</v>
      </c>
      <c r="Y469" s="22">
        <f t="shared" si="407"/>
        <v>6102.4325878588234</v>
      </c>
      <c r="Z469" s="22">
        <f t="shared" si="407"/>
        <v>0</v>
      </c>
      <c r="AA469" s="22">
        <f t="shared" si="407"/>
        <v>0</v>
      </c>
      <c r="AB469" s="22">
        <f t="shared" si="407"/>
        <v>0</v>
      </c>
      <c r="AC469" s="22">
        <f t="shared" si="407"/>
        <v>0</v>
      </c>
      <c r="AD469" s="22">
        <f t="shared" si="407"/>
        <v>0</v>
      </c>
      <c r="AE469" s="22">
        <f t="shared" si="407"/>
        <v>0</v>
      </c>
      <c r="AF469" s="22">
        <f t="shared" ref="AF469:AF472" si="408">SUM(X469:AE469)</f>
        <v>6102.4325878588234</v>
      </c>
      <c r="AH469" s="79">
        <f>L469-SUM(M469:T469)</f>
        <v>0</v>
      </c>
      <c r="AI469" s="78">
        <f>W469-SUM(X469:AE469)</f>
        <v>0</v>
      </c>
    </row>
    <row r="470" spans="1:35" ht="22" hidden="1" customHeight="1" outlineLevel="1" x14ac:dyDescent="0.25">
      <c r="B470" s="186" t="s">
        <v>842</v>
      </c>
      <c r="C470" s="190" t="s">
        <v>843</v>
      </c>
      <c r="D470" s="188" t="s">
        <v>44</v>
      </c>
      <c r="E470" s="189" t="s">
        <v>45</v>
      </c>
      <c r="F470" s="13" t="s">
        <v>46</v>
      </c>
      <c r="G470" s="14">
        <v>2850.98</v>
      </c>
      <c r="H470" s="15">
        <v>44.117647058823529</v>
      </c>
      <c r="I470" s="16">
        <f>H470*G470</f>
        <v>125778.5294117647</v>
      </c>
      <c r="K470" s="17"/>
      <c r="L470" s="17">
        <f t="shared" si="405"/>
        <v>2850.98</v>
      </c>
      <c r="M470" s="17"/>
      <c r="N470" s="17">
        <f>G470</f>
        <v>2850.98</v>
      </c>
      <c r="O470" s="17"/>
      <c r="P470" s="17"/>
      <c r="Q470" s="17"/>
      <c r="R470" s="17"/>
      <c r="S470" s="17"/>
      <c r="T470" s="17"/>
      <c r="V470" s="22">
        <f t="shared" si="406"/>
        <v>0</v>
      </c>
      <c r="W470" s="22">
        <f t="shared" si="406"/>
        <v>125778.5294117647</v>
      </c>
      <c r="X470" s="22">
        <f t="shared" si="407"/>
        <v>0</v>
      </c>
      <c r="Y470" s="22">
        <f t="shared" si="407"/>
        <v>125778.5294117647</v>
      </c>
      <c r="Z470" s="22">
        <f t="shared" si="407"/>
        <v>0</v>
      </c>
      <c r="AA470" s="22">
        <f t="shared" si="407"/>
        <v>0</v>
      </c>
      <c r="AB470" s="22">
        <f t="shared" si="407"/>
        <v>0</v>
      </c>
      <c r="AC470" s="22">
        <f t="shared" si="407"/>
        <v>0</v>
      </c>
      <c r="AD470" s="22">
        <f t="shared" si="407"/>
        <v>0</v>
      </c>
      <c r="AE470" s="22">
        <f t="shared" si="407"/>
        <v>0</v>
      </c>
      <c r="AF470" s="22">
        <f t="shared" si="408"/>
        <v>125778.5294117647</v>
      </c>
      <c r="AH470" s="79">
        <f>L470-SUM(M470:T470)</f>
        <v>0</v>
      </c>
      <c r="AI470" s="78">
        <f>W470-SUM(X470:AE470)</f>
        <v>0</v>
      </c>
    </row>
    <row r="471" spans="1:35" ht="22" hidden="1" customHeight="1" outlineLevel="1" x14ac:dyDescent="0.25">
      <c r="B471" s="186" t="s">
        <v>842</v>
      </c>
      <c r="C471" s="190" t="s">
        <v>843</v>
      </c>
      <c r="D471" s="188" t="s">
        <v>59</v>
      </c>
      <c r="E471" s="189" t="s">
        <v>60</v>
      </c>
      <c r="F471" s="13" t="s">
        <v>46</v>
      </c>
      <c r="G471" s="14">
        <v>2301.3000000000002</v>
      </c>
      <c r="H471" s="15">
        <v>67.097750764705879</v>
      </c>
      <c r="I471" s="16">
        <f>H471*G471</f>
        <v>154412.05383481766</v>
      </c>
      <c r="K471" s="17"/>
      <c r="L471" s="17">
        <f t="shared" si="405"/>
        <v>2301.3000000000002</v>
      </c>
      <c r="M471" s="17"/>
      <c r="N471" s="17">
        <f>G471</f>
        <v>2301.3000000000002</v>
      </c>
      <c r="O471" s="17"/>
      <c r="P471" s="17"/>
      <c r="Q471" s="17"/>
      <c r="R471" s="17"/>
      <c r="S471" s="17"/>
      <c r="T471" s="17"/>
      <c r="V471" s="22">
        <f t="shared" si="406"/>
        <v>0</v>
      </c>
      <c r="W471" s="22">
        <f t="shared" si="406"/>
        <v>154412.05383481766</v>
      </c>
      <c r="X471" s="22">
        <f t="shared" si="407"/>
        <v>0</v>
      </c>
      <c r="Y471" s="22">
        <f t="shared" si="407"/>
        <v>154412.05383481766</v>
      </c>
      <c r="Z471" s="22">
        <f t="shared" si="407"/>
        <v>0</v>
      </c>
      <c r="AA471" s="22">
        <f t="shared" si="407"/>
        <v>0</v>
      </c>
      <c r="AB471" s="22">
        <f t="shared" si="407"/>
        <v>0</v>
      </c>
      <c r="AC471" s="22">
        <f t="shared" si="407"/>
        <v>0</v>
      </c>
      <c r="AD471" s="22">
        <f t="shared" si="407"/>
        <v>0</v>
      </c>
      <c r="AE471" s="22">
        <f t="shared" si="407"/>
        <v>0</v>
      </c>
      <c r="AF471" s="22">
        <f t="shared" si="408"/>
        <v>154412.05383481766</v>
      </c>
      <c r="AH471" s="79">
        <f>L471-SUM(M471:T471)</f>
        <v>0</v>
      </c>
      <c r="AI471" s="78">
        <f>W471-SUM(X471:AE471)</f>
        <v>0</v>
      </c>
    </row>
    <row r="472" spans="1:35" ht="22" hidden="1" customHeight="1" outlineLevel="1" x14ac:dyDescent="0.25">
      <c r="B472" s="186" t="s">
        <v>842</v>
      </c>
      <c r="C472" s="190" t="s">
        <v>843</v>
      </c>
      <c r="D472" s="188" t="s">
        <v>61</v>
      </c>
      <c r="E472" s="189" t="s">
        <v>62</v>
      </c>
      <c r="F472" s="13" t="s">
        <v>46</v>
      </c>
      <c r="G472" s="14">
        <v>750</v>
      </c>
      <c r="H472" s="15">
        <v>90.64622934211765</v>
      </c>
      <c r="I472" s="16">
        <f>H472*G472</f>
        <v>67984.67200658824</v>
      </c>
      <c r="K472" s="17"/>
      <c r="L472" s="17">
        <f t="shared" si="405"/>
        <v>750</v>
      </c>
      <c r="M472" s="17"/>
      <c r="N472" s="17">
        <f>G472</f>
        <v>750</v>
      </c>
      <c r="O472" s="17"/>
      <c r="P472" s="17"/>
      <c r="Q472" s="17"/>
      <c r="R472" s="17"/>
      <c r="S472" s="17"/>
      <c r="T472" s="17"/>
      <c r="V472" s="22">
        <f t="shared" si="406"/>
        <v>0</v>
      </c>
      <c r="W472" s="22">
        <f t="shared" si="406"/>
        <v>67984.67200658824</v>
      </c>
      <c r="X472" s="22">
        <f t="shared" si="407"/>
        <v>0</v>
      </c>
      <c r="Y472" s="22">
        <f t="shared" si="407"/>
        <v>67984.67200658824</v>
      </c>
      <c r="Z472" s="22">
        <f t="shared" si="407"/>
        <v>0</v>
      </c>
      <c r="AA472" s="22">
        <f t="shared" si="407"/>
        <v>0</v>
      </c>
      <c r="AB472" s="22">
        <f t="shared" si="407"/>
        <v>0</v>
      </c>
      <c r="AC472" s="22">
        <f t="shared" si="407"/>
        <v>0</v>
      </c>
      <c r="AD472" s="22">
        <f t="shared" si="407"/>
        <v>0</v>
      </c>
      <c r="AE472" s="22">
        <f t="shared" si="407"/>
        <v>0</v>
      </c>
      <c r="AF472" s="22">
        <f t="shared" si="408"/>
        <v>67984.67200658824</v>
      </c>
      <c r="AH472" s="79">
        <f>L472-SUM(M472:T472)</f>
        <v>0</v>
      </c>
      <c r="AI472" s="78">
        <f>W472-SUM(X472:AE472)</f>
        <v>0</v>
      </c>
    </row>
    <row r="473" spans="1:35" ht="23.5" customHeight="1" collapsed="1" x14ac:dyDescent="0.25">
      <c r="A473" s="11"/>
      <c r="B473" s="183" t="s">
        <v>847</v>
      </c>
      <c r="C473" s="184" t="s">
        <v>848</v>
      </c>
      <c r="D473" s="185"/>
      <c r="E473" s="80"/>
      <c r="F473" s="60"/>
      <c r="G473" s="60"/>
      <c r="H473" s="59"/>
      <c r="I473" s="81">
        <f>SUM(I474:I476)</f>
        <v>4245.9955900305877</v>
      </c>
      <c r="J473" s="12"/>
      <c r="K473" s="83"/>
      <c r="L473" s="84"/>
      <c r="M473" s="84"/>
      <c r="N473" s="84"/>
      <c r="O473" s="84"/>
      <c r="P473" s="84"/>
      <c r="Q473" s="84"/>
      <c r="R473" s="84"/>
      <c r="S473" s="84"/>
      <c r="T473" s="85"/>
      <c r="U473" s="12"/>
      <c r="V473" s="86">
        <f>SUM(V474:V476)</f>
        <v>0</v>
      </c>
      <c r="W473" s="86">
        <f t="shared" ref="W473:AE473" si="409">SUM(W474:W476)</f>
        <v>4245.9955900305877</v>
      </c>
      <c r="X473" s="86">
        <f t="shared" si="409"/>
        <v>4245.9955900305877</v>
      </c>
      <c r="Y473" s="86">
        <f t="shared" si="409"/>
        <v>0</v>
      </c>
      <c r="Z473" s="86">
        <f t="shared" si="409"/>
        <v>0</v>
      </c>
      <c r="AA473" s="86">
        <f t="shared" si="409"/>
        <v>0</v>
      </c>
      <c r="AB473" s="86">
        <f t="shared" si="409"/>
        <v>0</v>
      </c>
      <c r="AC473" s="86">
        <f t="shared" si="409"/>
        <v>0</v>
      </c>
      <c r="AD473" s="86">
        <f t="shared" si="409"/>
        <v>0</v>
      </c>
      <c r="AE473" s="86">
        <f t="shared" si="409"/>
        <v>0</v>
      </c>
      <c r="AF473" s="86">
        <f>SUM(AF474:AF476)</f>
        <v>4245.9955900305877</v>
      </c>
      <c r="AG473" s="12"/>
      <c r="AH473" s="83"/>
      <c r="AI473" s="85"/>
    </row>
    <row r="474" spans="1:35" ht="22" hidden="1" customHeight="1" outlineLevel="1" x14ac:dyDescent="0.25">
      <c r="B474" s="186" t="s">
        <v>847</v>
      </c>
      <c r="C474" s="190" t="s">
        <v>848</v>
      </c>
      <c r="D474" s="188" t="s">
        <v>23</v>
      </c>
      <c r="E474" s="189" t="s">
        <v>24</v>
      </c>
      <c r="F474" s="13" t="s">
        <v>46</v>
      </c>
      <c r="G474" s="14">
        <v>5</v>
      </c>
      <c r="H474" s="15">
        <v>584.29183764705874</v>
      </c>
      <c r="I474" s="16">
        <f t="shared" ref="I474:I476" si="410">H474*G474</f>
        <v>2921.4591882352938</v>
      </c>
      <c r="K474" s="17"/>
      <c r="L474" s="17">
        <f t="shared" ref="L474:L476" si="411">G474-K474</f>
        <v>5</v>
      </c>
      <c r="M474" s="17">
        <f>G474</f>
        <v>5</v>
      </c>
      <c r="N474" s="17"/>
      <c r="O474" s="17"/>
      <c r="P474" s="17"/>
      <c r="Q474" s="17"/>
      <c r="R474" s="17"/>
      <c r="S474" s="17"/>
      <c r="T474" s="17"/>
      <c r="V474" s="22">
        <f t="shared" ref="V474:W476" si="412">$H474*K474</f>
        <v>0</v>
      </c>
      <c r="W474" s="22">
        <f t="shared" si="412"/>
        <v>2921.4591882352938</v>
      </c>
      <c r="X474" s="22">
        <f t="shared" ref="X474:AE476" si="413">$H474*M474</f>
        <v>2921.4591882352938</v>
      </c>
      <c r="Y474" s="22">
        <f t="shared" si="413"/>
        <v>0</v>
      </c>
      <c r="Z474" s="22">
        <f t="shared" si="413"/>
        <v>0</v>
      </c>
      <c r="AA474" s="22">
        <f t="shared" si="413"/>
        <v>0</v>
      </c>
      <c r="AB474" s="22">
        <f t="shared" si="413"/>
        <v>0</v>
      </c>
      <c r="AC474" s="22">
        <f t="shared" si="413"/>
        <v>0</v>
      </c>
      <c r="AD474" s="22">
        <f t="shared" si="413"/>
        <v>0</v>
      </c>
      <c r="AE474" s="22">
        <f t="shared" si="413"/>
        <v>0</v>
      </c>
      <c r="AF474" s="22">
        <f t="shared" ref="AF474:AF476" si="414">SUM(X474:AE474)</f>
        <v>2921.4591882352938</v>
      </c>
      <c r="AG474" s="12"/>
      <c r="AH474" s="79">
        <f>L474-SUM(M474:T474)</f>
        <v>0</v>
      </c>
      <c r="AI474" s="78">
        <f>W474-SUM(X474:AE474)</f>
        <v>0</v>
      </c>
    </row>
    <row r="475" spans="1:35" ht="22" hidden="1" customHeight="1" outlineLevel="1" x14ac:dyDescent="0.25">
      <c r="B475" s="186" t="s">
        <v>847</v>
      </c>
      <c r="C475" s="190" t="s">
        <v>848</v>
      </c>
      <c r="D475" s="188" t="s">
        <v>41</v>
      </c>
      <c r="E475" s="189" t="s">
        <v>42</v>
      </c>
      <c r="F475" s="13" t="s">
        <v>46</v>
      </c>
      <c r="G475" s="14">
        <v>3</v>
      </c>
      <c r="H475" s="15">
        <v>199.78885568611761</v>
      </c>
      <c r="I475" s="16">
        <f t="shared" si="410"/>
        <v>599.36656705835287</v>
      </c>
      <c r="K475" s="17"/>
      <c r="L475" s="17">
        <f t="shared" si="411"/>
        <v>3</v>
      </c>
      <c r="M475" s="17">
        <f>G475</f>
        <v>3</v>
      </c>
      <c r="N475" s="17"/>
      <c r="O475" s="17"/>
      <c r="P475" s="17"/>
      <c r="Q475" s="17"/>
      <c r="R475" s="17"/>
      <c r="S475" s="17"/>
      <c r="T475" s="17"/>
      <c r="V475" s="22">
        <f t="shared" si="412"/>
        <v>0</v>
      </c>
      <c r="W475" s="22">
        <f t="shared" si="412"/>
        <v>599.36656705835287</v>
      </c>
      <c r="X475" s="22">
        <f t="shared" si="413"/>
        <v>599.36656705835287</v>
      </c>
      <c r="Y475" s="22">
        <f t="shared" si="413"/>
        <v>0</v>
      </c>
      <c r="Z475" s="22">
        <f t="shared" si="413"/>
        <v>0</v>
      </c>
      <c r="AA475" s="22">
        <f t="shared" si="413"/>
        <v>0</v>
      </c>
      <c r="AB475" s="22">
        <f t="shared" si="413"/>
        <v>0</v>
      </c>
      <c r="AC475" s="22">
        <f t="shared" si="413"/>
        <v>0</v>
      </c>
      <c r="AD475" s="22">
        <f t="shared" si="413"/>
        <v>0</v>
      </c>
      <c r="AE475" s="22">
        <f t="shared" si="413"/>
        <v>0</v>
      </c>
      <c r="AF475" s="22">
        <f t="shared" si="414"/>
        <v>599.36656705835287</v>
      </c>
      <c r="AG475" s="12"/>
      <c r="AH475" s="79">
        <f>L475-SUM(M475:T475)</f>
        <v>0</v>
      </c>
      <c r="AI475" s="78">
        <f>W475-SUM(X475:AE475)</f>
        <v>0</v>
      </c>
    </row>
    <row r="476" spans="1:35" ht="22" hidden="1" customHeight="1" outlineLevel="1" x14ac:dyDescent="0.25">
      <c r="B476" s="186" t="s">
        <v>847</v>
      </c>
      <c r="C476" s="190" t="s">
        <v>848</v>
      </c>
      <c r="D476" s="188" t="s">
        <v>61</v>
      </c>
      <c r="E476" s="189" t="s">
        <v>62</v>
      </c>
      <c r="F476" s="13" t="s">
        <v>46</v>
      </c>
      <c r="G476" s="14">
        <v>8</v>
      </c>
      <c r="H476" s="15">
        <v>90.64622934211765</v>
      </c>
      <c r="I476" s="16">
        <f t="shared" si="410"/>
        <v>725.1698347369412</v>
      </c>
      <c r="K476" s="17"/>
      <c r="L476" s="17">
        <f t="shared" si="411"/>
        <v>8</v>
      </c>
      <c r="M476" s="17">
        <f>G476</f>
        <v>8</v>
      </c>
      <c r="N476" s="17"/>
      <c r="O476" s="17"/>
      <c r="P476" s="17"/>
      <c r="Q476" s="17"/>
      <c r="R476" s="17"/>
      <c r="S476" s="17"/>
      <c r="T476" s="17"/>
      <c r="V476" s="22">
        <f t="shared" si="412"/>
        <v>0</v>
      </c>
      <c r="W476" s="22">
        <f t="shared" si="412"/>
        <v>725.1698347369412</v>
      </c>
      <c r="X476" s="22">
        <f t="shared" si="413"/>
        <v>725.1698347369412</v>
      </c>
      <c r="Y476" s="22">
        <f t="shared" si="413"/>
        <v>0</v>
      </c>
      <c r="Z476" s="22">
        <f t="shared" si="413"/>
        <v>0</v>
      </c>
      <c r="AA476" s="22">
        <f t="shared" si="413"/>
        <v>0</v>
      </c>
      <c r="AB476" s="22">
        <f t="shared" si="413"/>
        <v>0</v>
      </c>
      <c r="AC476" s="22">
        <f t="shared" si="413"/>
        <v>0</v>
      </c>
      <c r="AD476" s="22">
        <f t="shared" si="413"/>
        <v>0</v>
      </c>
      <c r="AE476" s="22">
        <f t="shared" si="413"/>
        <v>0</v>
      </c>
      <c r="AF476" s="22">
        <f t="shared" si="414"/>
        <v>725.1698347369412</v>
      </c>
      <c r="AG476" s="12"/>
      <c r="AH476" s="79">
        <f>L476-SUM(M476:T476)</f>
        <v>0</v>
      </c>
      <c r="AI476" s="78">
        <f>W476-SUM(X476:AE476)</f>
        <v>0</v>
      </c>
    </row>
    <row r="477" spans="1:35" ht="23.5" customHeight="1" collapsed="1" x14ac:dyDescent="0.25">
      <c r="A477" s="11"/>
      <c r="B477" s="183" t="s">
        <v>787</v>
      </c>
      <c r="C477" s="184" t="s">
        <v>786</v>
      </c>
      <c r="D477" s="185"/>
      <c r="E477" s="80"/>
      <c r="F477" s="60"/>
      <c r="G477" s="60"/>
      <c r="H477" s="59"/>
      <c r="I477" s="81">
        <f>SUM(I478:J494)</f>
        <v>282315.73152531812</v>
      </c>
      <c r="J477" s="12"/>
      <c r="K477" s="83"/>
      <c r="L477" s="84"/>
      <c r="M477" s="84"/>
      <c r="N477" s="84"/>
      <c r="O477" s="84"/>
      <c r="P477" s="84"/>
      <c r="Q477" s="84"/>
      <c r="R477" s="84"/>
      <c r="S477" s="84"/>
      <c r="T477" s="85"/>
      <c r="U477" s="12"/>
      <c r="V477" s="86">
        <f>SUM(V478:V494)</f>
        <v>0</v>
      </c>
      <c r="W477" s="86">
        <f>SUM(W478:W494)</f>
        <v>282315.73152531812</v>
      </c>
      <c r="X477" s="86">
        <f t="shared" ref="X477:AE477" si="415">SUM(X478:X494)</f>
        <v>125265.09348322448</v>
      </c>
      <c r="Y477" s="86">
        <f>SUM(Y478:Y494)</f>
        <v>67761.411982879159</v>
      </c>
      <c r="Z477" s="86">
        <f t="shared" si="415"/>
        <v>89289.226059214445</v>
      </c>
      <c r="AA477" s="86">
        <f t="shared" si="415"/>
        <v>0</v>
      </c>
      <c r="AB477" s="86">
        <f t="shared" si="415"/>
        <v>0</v>
      </c>
      <c r="AC477" s="86">
        <f t="shared" si="415"/>
        <v>0</v>
      </c>
      <c r="AD477" s="86">
        <f t="shared" si="415"/>
        <v>0</v>
      </c>
      <c r="AE477" s="86">
        <f t="shared" si="415"/>
        <v>0</v>
      </c>
      <c r="AF477" s="86">
        <f>SUM(AF478:AF494)</f>
        <v>282315.73152531812</v>
      </c>
      <c r="AG477" s="12"/>
      <c r="AH477" s="83"/>
      <c r="AI477" s="85"/>
    </row>
    <row r="478" spans="1:35" ht="22" hidden="1" customHeight="1" outlineLevel="1" x14ac:dyDescent="0.25">
      <c r="B478" s="186" t="s">
        <v>787</v>
      </c>
      <c r="C478" s="190" t="s">
        <v>786</v>
      </c>
      <c r="D478" s="188" t="s">
        <v>23</v>
      </c>
      <c r="E478" s="189" t="s">
        <v>24</v>
      </c>
      <c r="F478" s="13" t="s">
        <v>46</v>
      </c>
      <c r="G478" s="14">
        <v>5</v>
      </c>
      <c r="H478" s="15">
        <v>584.29183764705874</v>
      </c>
      <c r="I478" s="16">
        <f t="shared" ref="I478:I494" si="416">H478*G478</f>
        <v>2921.4591882352938</v>
      </c>
      <c r="K478" s="17"/>
      <c r="L478" s="17">
        <f t="shared" ref="L478:L494" si="417">G478-K478</f>
        <v>5</v>
      </c>
      <c r="M478" s="17">
        <f>SUMIF(MC_SS_126!$A:$A,'CRONO SERV'!$D478,MC_SS_126!L:L)</f>
        <v>3.5</v>
      </c>
      <c r="N478" s="17">
        <f>SUMIF(MC_SS_126!$A:$A,'CRONO SERV'!$D478,MC_SS_126!M:M)</f>
        <v>1.5</v>
      </c>
      <c r="O478" s="17">
        <f>SUMIF(MC_SS_126!$A:$A,'CRONO SERV'!$D478,MC_SS_126!N:N)</f>
        <v>0</v>
      </c>
      <c r="P478" s="17">
        <f>SUMIF(MC_SS_126!$A:$A,'CRONO SERV'!$D478,MC_SS_126!O:O)</f>
        <v>0</v>
      </c>
      <c r="Q478" s="17"/>
      <c r="R478" s="17"/>
      <c r="S478" s="17"/>
      <c r="T478" s="17"/>
      <c r="V478" s="22">
        <f t="shared" ref="V478:V494" si="418">$H478*K478</f>
        <v>0</v>
      </c>
      <c r="W478" s="22">
        <f t="shared" ref="W478:W494" si="419">$H478*L478</f>
        <v>2921.4591882352938</v>
      </c>
      <c r="X478" s="22">
        <f t="shared" ref="X478:X494" si="420">$H478*M478</f>
        <v>2045.0214317647055</v>
      </c>
      <c r="Y478" s="22">
        <f t="shared" ref="Y478:Y494" si="421">$H478*N478</f>
        <v>876.43775647058806</v>
      </c>
      <c r="Z478" s="22">
        <f t="shared" ref="Z478:Z494" si="422">$H478*O478</f>
        <v>0</v>
      </c>
      <c r="AA478" s="22">
        <f t="shared" ref="AA478:AA494" si="423">$H478*P478</f>
        <v>0</v>
      </c>
      <c r="AB478" s="22">
        <f t="shared" ref="AB478:AB494" si="424">$H478*Q478</f>
        <v>0</v>
      </c>
      <c r="AC478" s="22">
        <f t="shared" ref="AC478:AC494" si="425">$H478*R478</f>
        <v>0</v>
      </c>
      <c r="AD478" s="22">
        <f t="shared" ref="AD478:AD494" si="426">$H478*S478</f>
        <v>0</v>
      </c>
      <c r="AE478" s="22">
        <f t="shared" ref="AE478:AE494" si="427">$H478*T478</f>
        <v>0</v>
      </c>
      <c r="AF478" s="22">
        <f t="shared" ref="AF478:AF494" si="428">SUM(X478:AE478)</f>
        <v>2921.4591882352934</v>
      </c>
      <c r="AG478" s="12"/>
      <c r="AH478" s="79">
        <f t="shared" ref="AH478:AH494" si="429">L478-SUM(M478:T478)</f>
        <v>0</v>
      </c>
      <c r="AI478" s="78">
        <f t="shared" ref="AI478:AI494" si="430">W478-SUM(X478:AE478)</f>
        <v>0</v>
      </c>
    </row>
    <row r="479" spans="1:35" ht="22" hidden="1" customHeight="1" outlineLevel="1" x14ac:dyDescent="0.25">
      <c r="B479" s="186" t="s">
        <v>787</v>
      </c>
      <c r="C479" s="190" t="s">
        <v>786</v>
      </c>
      <c r="D479" s="188" t="s">
        <v>44</v>
      </c>
      <c r="E479" s="189" t="s">
        <v>45</v>
      </c>
      <c r="F479" s="13" t="s">
        <v>46</v>
      </c>
      <c r="G479" s="14">
        <v>15</v>
      </c>
      <c r="H479" s="15">
        <v>44.117647058823529</v>
      </c>
      <c r="I479" s="16">
        <f t="shared" si="416"/>
        <v>661.76470588235293</v>
      </c>
      <c r="K479" s="17"/>
      <c r="L479" s="17">
        <f t="shared" si="417"/>
        <v>15</v>
      </c>
      <c r="M479" s="17">
        <f>SUMIF(MC_SS_126!$A:$A,'CRONO SERV'!$D479,MC_SS_126!L:L)</f>
        <v>0</v>
      </c>
      <c r="N479" s="17">
        <f>SUMIF(MC_SS_126!$A:$A,'CRONO SERV'!$D479,MC_SS_126!M:M)</f>
        <v>15</v>
      </c>
      <c r="O479" s="17">
        <f>SUMIF(MC_SS_126!$A:$A,'CRONO SERV'!$D479,MC_SS_126!N:N)</f>
        <v>0</v>
      </c>
      <c r="P479" s="17">
        <f>SUMIF(MC_SS_126!$A:$A,'CRONO SERV'!$D479,MC_SS_126!O:O)</f>
        <v>0</v>
      </c>
      <c r="Q479" s="17"/>
      <c r="R479" s="17"/>
      <c r="S479" s="17"/>
      <c r="T479" s="17"/>
      <c r="V479" s="22">
        <f t="shared" si="418"/>
        <v>0</v>
      </c>
      <c r="W479" s="22">
        <f t="shared" si="419"/>
        <v>661.76470588235293</v>
      </c>
      <c r="X479" s="22">
        <f t="shared" si="420"/>
        <v>0</v>
      </c>
      <c r="Y479" s="22">
        <f t="shared" si="421"/>
        <v>661.76470588235293</v>
      </c>
      <c r="Z479" s="22">
        <f t="shared" si="422"/>
        <v>0</v>
      </c>
      <c r="AA479" s="22">
        <f t="shared" si="423"/>
        <v>0</v>
      </c>
      <c r="AB479" s="22">
        <f t="shared" si="424"/>
        <v>0</v>
      </c>
      <c r="AC479" s="22">
        <f t="shared" si="425"/>
        <v>0</v>
      </c>
      <c r="AD479" s="22">
        <f t="shared" si="426"/>
        <v>0</v>
      </c>
      <c r="AE479" s="22">
        <f t="shared" si="427"/>
        <v>0</v>
      </c>
      <c r="AF479" s="22">
        <f t="shared" si="428"/>
        <v>661.76470588235293</v>
      </c>
      <c r="AG479" s="12"/>
      <c r="AH479" s="79">
        <f t="shared" si="429"/>
        <v>0</v>
      </c>
      <c r="AI479" s="78">
        <f t="shared" si="430"/>
        <v>0</v>
      </c>
    </row>
    <row r="480" spans="1:35" ht="22" hidden="1" customHeight="1" outlineLevel="1" x14ac:dyDescent="0.25">
      <c r="B480" s="186" t="s">
        <v>787</v>
      </c>
      <c r="C480" s="190" t="s">
        <v>786</v>
      </c>
      <c r="D480" s="188" t="s">
        <v>53</v>
      </c>
      <c r="E480" s="189" t="s">
        <v>54</v>
      </c>
      <c r="F480" s="13" t="s">
        <v>46</v>
      </c>
      <c r="G480" s="14">
        <v>1</v>
      </c>
      <c r="H480" s="15">
        <v>158.11213362023528</v>
      </c>
      <c r="I480" s="16">
        <f t="shared" si="416"/>
        <v>158.11213362023528</v>
      </c>
      <c r="K480" s="17"/>
      <c r="L480" s="17">
        <f t="shared" si="417"/>
        <v>1</v>
      </c>
      <c r="M480" s="17">
        <f>SUMIF(MC_SS_126!$A:$A,'CRONO SERV'!$D480,MC_SS_126!L:L)</f>
        <v>0</v>
      </c>
      <c r="N480" s="17">
        <f>SUMIF(MC_SS_126!$A:$A,'CRONO SERV'!$D480,MC_SS_126!M:M)</f>
        <v>0</v>
      </c>
      <c r="O480" s="17">
        <f>SUMIF(MC_SS_126!$A:$A,'CRONO SERV'!$D480,MC_SS_126!N:N)</f>
        <v>1</v>
      </c>
      <c r="P480" s="17">
        <f>SUMIF(MC_SS_126!$A:$A,'CRONO SERV'!$D480,MC_SS_126!O:O)</f>
        <v>0</v>
      </c>
      <c r="Q480" s="17"/>
      <c r="R480" s="17"/>
      <c r="S480" s="17"/>
      <c r="T480" s="17"/>
      <c r="V480" s="22">
        <f t="shared" si="418"/>
        <v>0</v>
      </c>
      <c r="W480" s="22">
        <f t="shared" si="419"/>
        <v>158.11213362023528</v>
      </c>
      <c r="X480" s="22">
        <f t="shared" si="420"/>
        <v>0</v>
      </c>
      <c r="Y480" s="22">
        <f t="shared" si="421"/>
        <v>0</v>
      </c>
      <c r="Z480" s="22">
        <f t="shared" si="422"/>
        <v>158.11213362023528</v>
      </c>
      <c r="AA480" s="22">
        <f t="shared" si="423"/>
        <v>0</v>
      </c>
      <c r="AB480" s="22">
        <f t="shared" si="424"/>
        <v>0</v>
      </c>
      <c r="AC480" s="22">
        <f t="shared" si="425"/>
        <v>0</v>
      </c>
      <c r="AD480" s="22">
        <f t="shared" si="426"/>
        <v>0</v>
      </c>
      <c r="AE480" s="22">
        <f t="shared" si="427"/>
        <v>0</v>
      </c>
      <c r="AF480" s="22">
        <f t="shared" si="428"/>
        <v>158.11213362023528</v>
      </c>
      <c r="AG480" s="12"/>
      <c r="AH480" s="79">
        <f t="shared" si="429"/>
        <v>0</v>
      </c>
      <c r="AI480" s="78">
        <f t="shared" si="430"/>
        <v>0</v>
      </c>
    </row>
    <row r="481" spans="1:35" ht="22" hidden="1" customHeight="1" outlineLevel="1" x14ac:dyDescent="0.25">
      <c r="B481" s="186" t="s">
        <v>787</v>
      </c>
      <c r="C481" s="190" t="s">
        <v>786</v>
      </c>
      <c r="D481" s="188" t="s">
        <v>59</v>
      </c>
      <c r="E481" s="189" t="s">
        <v>60</v>
      </c>
      <c r="F481" s="13" t="s">
        <v>46</v>
      </c>
      <c r="G481" s="14">
        <v>2</v>
      </c>
      <c r="H481" s="15">
        <v>67.097750764705879</v>
      </c>
      <c r="I481" s="16">
        <f t="shared" si="416"/>
        <v>134.19550152941176</v>
      </c>
      <c r="K481" s="17"/>
      <c r="L481" s="17">
        <f t="shared" si="417"/>
        <v>2</v>
      </c>
      <c r="M481" s="17">
        <f>SUMIF(MC_SS_126!$A:$A,'CRONO SERV'!$D481,MC_SS_126!L:L)</f>
        <v>0</v>
      </c>
      <c r="N481" s="17">
        <f>SUMIF(MC_SS_126!$A:$A,'CRONO SERV'!$D481,MC_SS_126!M:M)</f>
        <v>0</v>
      </c>
      <c r="O481" s="17">
        <f>SUMIF(MC_SS_126!$A:$A,'CRONO SERV'!$D481,MC_SS_126!N:N)</f>
        <v>2</v>
      </c>
      <c r="P481" s="17">
        <f>SUMIF(MC_SS_126!$A:$A,'CRONO SERV'!$D481,MC_SS_126!O:O)</f>
        <v>0</v>
      </c>
      <c r="Q481" s="17"/>
      <c r="R481" s="17"/>
      <c r="S481" s="17"/>
      <c r="T481" s="17"/>
      <c r="V481" s="22">
        <f t="shared" si="418"/>
        <v>0</v>
      </c>
      <c r="W481" s="22">
        <f t="shared" si="419"/>
        <v>134.19550152941176</v>
      </c>
      <c r="X481" s="22">
        <f t="shared" si="420"/>
        <v>0</v>
      </c>
      <c r="Y481" s="22">
        <f t="shared" si="421"/>
        <v>0</v>
      </c>
      <c r="Z481" s="22">
        <f t="shared" si="422"/>
        <v>134.19550152941176</v>
      </c>
      <c r="AA481" s="22">
        <f t="shared" si="423"/>
        <v>0</v>
      </c>
      <c r="AB481" s="22">
        <f t="shared" si="424"/>
        <v>0</v>
      </c>
      <c r="AC481" s="22">
        <f t="shared" si="425"/>
        <v>0</v>
      </c>
      <c r="AD481" s="22">
        <f t="shared" si="426"/>
        <v>0</v>
      </c>
      <c r="AE481" s="22">
        <f t="shared" si="427"/>
        <v>0</v>
      </c>
      <c r="AF481" s="22">
        <f t="shared" si="428"/>
        <v>134.19550152941176</v>
      </c>
      <c r="AG481" s="12"/>
      <c r="AH481" s="79">
        <f t="shared" si="429"/>
        <v>0</v>
      </c>
      <c r="AI481" s="78">
        <f t="shared" si="430"/>
        <v>0</v>
      </c>
    </row>
    <row r="482" spans="1:35" ht="22" hidden="1" customHeight="1" outlineLevel="1" x14ac:dyDescent="0.25">
      <c r="B482" s="186" t="s">
        <v>787</v>
      </c>
      <c r="C482" s="190" t="s">
        <v>786</v>
      </c>
      <c r="D482" s="188" t="s">
        <v>61</v>
      </c>
      <c r="E482" s="189" t="s">
        <v>62</v>
      </c>
      <c r="F482" s="13" t="s">
        <v>46</v>
      </c>
      <c r="G482" s="14">
        <v>13</v>
      </c>
      <c r="H482" s="15">
        <v>90.64622934211765</v>
      </c>
      <c r="I482" s="16">
        <f t="shared" si="416"/>
        <v>1178.4009814475294</v>
      </c>
      <c r="K482" s="17"/>
      <c r="L482" s="17">
        <f t="shared" si="417"/>
        <v>13</v>
      </c>
      <c r="M482" s="17">
        <f>SUMIF(MC_SS_126!$A:$A,'CRONO SERV'!$D482,MC_SS_126!L:L)</f>
        <v>0</v>
      </c>
      <c r="N482" s="17">
        <f>SUMIF(MC_SS_126!$A:$A,'CRONO SERV'!$D482,MC_SS_126!M:M)</f>
        <v>6.5</v>
      </c>
      <c r="O482" s="17">
        <f>SUMIF(MC_SS_126!$A:$A,'CRONO SERV'!$D482,MC_SS_126!N:N)</f>
        <v>6.5</v>
      </c>
      <c r="P482" s="17">
        <f>SUMIF(MC_SS_126!$A:$A,'CRONO SERV'!$D482,MC_SS_126!O:O)</f>
        <v>0</v>
      </c>
      <c r="Q482" s="17"/>
      <c r="R482" s="17"/>
      <c r="S482" s="17"/>
      <c r="T482" s="17"/>
      <c r="V482" s="22">
        <f t="shared" si="418"/>
        <v>0</v>
      </c>
      <c r="W482" s="22">
        <f t="shared" si="419"/>
        <v>1178.4009814475294</v>
      </c>
      <c r="X482" s="22">
        <f t="shared" si="420"/>
        <v>0</v>
      </c>
      <c r="Y482" s="22">
        <f t="shared" si="421"/>
        <v>589.20049072376469</v>
      </c>
      <c r="Z482" s="22">
        <f t="shared" si="422"/>
        <v>589.20049072376469</v>
      </c>
      <c r="AA482" s="22">
        <f t="shared" si="423"/>
        <v>0</v>
      </c>
      <c r="AB482" s="22">
        <f t="shared" si="424"/>
        <v>0</v>
      </c>
      <c r="AC482" s="22">
        <f t="shared" si="425"/>
        <v>0</v>
      </c>
      <c r="AD482" s="22">
        <f t="shared" si="426"/>
        <v>0</v>
      </c>
      <c r="AE482" s="22">
        <f t="shared" si="427"/>
        <v>0</v>
      </c>
      <c r="AF482" s="22">
        <f t="shared" si="428"/>
        <v>1178.4009814475294</v>
      </c>
      <c r="AG482" s="12"/>
      <c r="AH482" s="79">
        <f t="shared" si="429"/>
        <v>0</v>
      </c>
      <c r="AI482" s="78">
        <f t="shared" si="430"/>
        <v>0</v>
      </c>
    </row>
    <row r="483" spans="1:35" ht="22" hidden="1" customHeight="1" outlineLevel="1" x14ac:dyDescent="0.25">
      <c r="B483" s="186" t="s">
        <v>787</v>
      </c>
      <c r="C483" s="190" t="s">
        <v>786</v>
      </c>
      <c r="D483" s="188" t="s">
        <v>65</v>
      </c>
      <c r="E483" s="189" t="s">
        <v>66</v>
      </c>
      <c r="F483" s="13" t="s">
        <v>46</v>
      </c>
      <c r="G483" s="14">
        <v>2</v>
      </c>
      <c r="H483" s="15">
        <v>217.63087904352943</v>
      </c>
      <c r="I483" s="16">
        <f t="shared" si="416"/>
        <v>435.26175808705887</v>
      </c>
      <c r="K483" s="17"/>
      <c r="L483" s="17">
        <f t="shared" si="417"/>
        <v>2</v>
      </c>
      <c r="M483" s="17">
        <f>SUMIF(MC_SS_126!$A:$A,'CRONO SERV'!$D483,MC_SS_126!L:L)</f>
        <v>0</v>
      </c>
      <c r="N483" s="17">
        <f>SUMIF(MC_SS_126!$A:$A,'CRONO SERV'!$D483,MC_SS_126!M:M)</f>
        <v>2</v>
      </c>
      <c r="O483" s="17">
        <f>SUMIF(MC_SS_126!$A:$A,'CRONO SERV'!$D483,MC_SS_126!N:N)</f>
        <v>0</v>
      </c>
      <c r="P483" s="17">
        <f>SUMIF(MC_SS_126!$A:$A,'CRONO SERV'!$D483,MC_SS_126!O:O)</f>
        <v>0</v>
      </c>
      <c r="Q483" s="17"/>
      <c r="R483" s="17"/>
      <c r="S483" s="17"/>
      <c r="T483" s="17"/>
      <c r="V483" s="22">
        <f t="shared" si="418"/>
        <v>0</v>
      </c>
      <c r="W483" s="22">
        <f t="shared" si="419"/>
        <v>435.26175808705887</v>
      </c>
      <c r="X483" s="22">
        <f t="shared" si="420"/>
        <v>0</v>
      </c>
      <c r="Y483" s="22">
        <f t="shared" si="421"/>
        <v>435.26175808705887</v>
      </c>
      <c r="Z483" s="22">
        <f t="shared" si="422"/>
        <v>0</v>
      </c>
      <c r="AA483" s="22">
        <f t="shared" si="423"/>
        <v>0</v>
      </c>
      <c r="AB483" s="22">
        <f t="shared" si="424"/>
        <v>0</v>
      </c>
      <c r="AC483" s="22">
        <f t="shared" si="425"/>
        <v>0</v>
      </c>
      <c r="AD483" s="22">
        <f t="shared" si="426"/>
        <v>0</v>
      </c>
      <c r="AE483" s="22">
        <f t="shared" si="427"/>
        <v>0</v>
      </c>
      <c r="AF483" s="22">
        <f t="shared" si="428"/>
        <v>435.26175808705887</v>
      </c>
      <c r="AG483" s="12"/>
      <c r="AH483" s="79">
        <f t="shared" si="429"/>
        <v>0</v>
      </c>
      <c r="AI483" s="78">
        <f t="shared" si="430"/>
        <v>0</v>
      </c>
    </row>
    <row r="484" spans="1:35" ht="22" hidden="1" customHeight="1" outlineLevel="1" x14ac:dyDescent="0.25">
      <c r="B484" s="186" t="s">
        <v>787</v>
      </c>
      <c r="C484" s="190" t="s">
        <v>786</v>
      </c>
      <c r="D484" s="188" t="s">
        <v>68</v>
      </c>
      <c r="E484" s="189" t="s">
        <v>69</v>
      </c>
      <c r="F484" s="13" t="s">
        <v>46</v>
      </c>
      <c r="G484" s="14">
        <v>1.3</v>
      </c>
      <c r="H484" s="15">
        <v>15728.689694117647</v>
      </c>
      <c r="I484" s="16">
        <f t="shared" si="416"/>
        <v>20447.296602352941</v>
      </c>
      <c r="K484" s="17"/>
      <c r="L484" s="17">
        <f t="shared" si="417"/>
        <v>1.3</v>
      </c>
      <c r="M484" s="17">
        <f>SUMIF(MC_SS_126!$A:$A,'CRONO SERV'!$D484,MC_SS_126!L:L)</f>
        <v>0</v>
      </c>
      <c r="N484" s="17">
        <f>SUMIF(MC_SS_126!$A:$A,'CRONO SERV'!$D484,MC_SS_126!M:M)</f>
        <v>0</v>
      </c>
      <c r="O484" s="17">
        <f>SUMIF(MC_SS_126!$A:$A,'CRONO SERV'!$D484,MC_SS_126!N:N)</f>
        <v>1.3</v>
      </c>
      <c r="P484" s="17">
        <f>SUMIF(MC_SS_126!$A:$A,'CRONO SERV'!$D484,MC_SS_126!O:O)</f>
        <v>0</v>
      </c>
      <c r="Q484" s="17"/>
      <c r="R484" s="17"/>
      <c r="S484" s="17"/>
      <c r="T484" s="17"/>
      <c r="V484" s="22">
        <f t="shared" si="418"/>
        <v>0</v>
      </c>
      <c r="W484" s="22">
        <f t="shared" si="419"/>
        <v>20447.296602352941</v>
      </c>
      <c r="X484" s="22">
        <f t="shared" si="420"/>
        <v>0</v>
      </c>
      <c r="Y484" s="22">
        <f t="shared" si="421"/>
        <v>0</v>
      </c>
      <c r="Z484" s="22">
        <f t="shared" si="422"/>
        <v>20447.296602352941</v>
      </c>
      <c r="AA484" s="22">
        <f t="shared" si="423"/>
        <v>0</v>
      </c>
      <c r="AB484" s="22">
        <f t="shared" si="424"/>
        <v>0</v>
      </c>
      <c r="AC484" s="22">
        <f t="shared" si="425"/>
        <v>0</v>
      </c>
      <c r="AD484" s="22">
        <f t="shared" si="426"/>
        <v>0</v>
      </c>
      <c r="AE484" s="22">
        <f t="shared" si="427"/>
        <v>0</v>
      </c>
      <c r="AF484" s="22">
        <f t="shared" si="428"/>
        <v>20447.296602352941</v>
      </c>
      <c r="AG484" s="12"/>
      <c r="AH484" s="79">
        <f t="shared" si="429"/>
        <v>0</v>
      </c>
      <c r="AI484" s="78">
        <f t="shared" si="430"/>
        <v>0</v>
      </c>
    </row>
    <row r="485" spans="1:35" ht="22" hidden="1" customHeight="1" outlineLevel="1" x14ac:dyDescent="0.25">
      <c r="B485" s="186" t="s">
        <v>787</v>
      </c>
      <c r="C485" s="190" t="s">
        <v>786</v>
      </c>
      <c r="D485" s="188" t="s">
        <v>70</v>
      </c>
      <c r="E485" s="189" t="s">
        <v>71</v>
      </c>
      <c r="F485" s="13" t="s">
        <v>67</v>
      </c>
      <c r="G485" s="14">
        <v>2049</v>
      </c>
      <c r="H485" s="15">
        <v>25.691750504117643</v>
      </c>
      <c r="I485" s="16">
        <f t="shared" si="416"/>
        <v>52642.396782937052</v>
      </c>
      <c r="K485" s="17"/>
      <c r="L485" s="17">
        <f t="shared" si="417"/>
        <v>2049</v>
      </c>
      <c r="M485" s="17">
        <f>SUMIF(MC_SS_126!$A:$A,'CRONO SERV'!$D485,MC_SS_126!L:L)</f>
        <v>0</v>
      </c>
      <c r="N485" s="17">
        <f>SUMIF(MC_SS_126!$A:$A,'CRONO SERV'!$D485,MC_SS_126!M:M)</f>
        <v>2049</v>
      </c>
      <c r="O485" s="17">
        <f>SUMIF(MC_SS_126!$A:$A,'CRONO SERV'!$D485,MC_SS_126!N:N)</f>
        <v>0</v>
      </c>
      <c r="P485" s="17">
        <f>SUMIF(MC_SS_126!$A:$A,'CRONO SERV'!$D485,MC_SS_126!O:O)</f>
        <v>0</v>
      </c>
      <c r="Q485" s="17"/>
      <c r="R485" s="17"/>
      <c r="S485" s="17"/>
      <c r="T485" s="17"/>
      <c r="V485" s="22">
        <f t="shared" si="418"/>
        <v>0</v>
      </c>
      <c r="W485" s="22">
        <f t="shared" si="419"/>
        <v>52642.396782937052</v>
      </c>
      <c r="X485" s="22">
        <f t="shared" si="420"/>
        <v>0</v>
      </c>
      <c r="Y485" s="22">
        <f t="shared" si="421"/>
        <v>52642.396782937052</v>
      </c>
      <c r="Z485" s="22">
        <f t="shared" si="422"/>
        <v>0</v>
      </c>
      <c r="AA485" s="22">
        <f t="shared" si="423"/>
        <v>0</v>
      </c>
      <c r="AB485" s="22">
        <f t="shared" si="424"/>
        <v>0</v>
      </c>
      <c r="AC485" s="22">
        <f t="shared" si="425"/>
        <v>0</v>
      </c>
      <c r="AD485" s="22">
        <f t="shared" si="426"/>
        <v>0</v>
      </c>
      <c r="AE485" s="22">
        <f t="shared" si="427"/>
        <v>0</v>
      </c>
      <c r="AF485" s="22">
        <f t="shared" si="428"/>
        <v>52642.396782937052</v>
      </c>
      <c r="AG485" s="12"/>
      <c r="AH485" s="79">
        <f t="shared" si="429"/>
        <v>0</v>
      </c>
      <c r="AI485" s="78">
        <f t="shared" si="430"/>
        <v>0</v>
      </c>
    </row>
    <row r="486" spans="1:35" ht="22" hidden="1" customHeight="1" outlineLevel="1" x14ac:dyDescent="0.25">
      <c r="B486" s="186" t="s">
        <v>787</v>
      </c>
      <c r="C486" s="190" t="s">
        <v>786</v>
      </c>
      <c r="D486" s="188" t="s">
        <v>72</v>
      </c>
      <c r="E486" s="189" t="s">
        <v>73</v>
      </c>
      <c r="F486" s="13" t="s">
        <v>46</v>
      </c>
      <c r="G486" s="14">
        <v>2</v>
      </c>
      <c r="H486" s="15">
        <v>1248.9986891068236</v>
      </c>
      <c r="I486" s="16">
        <f t="shared" si="416"/>
        <v>2497.9973782136472</v>
      </c>
      <c r="K486" s="17"/>
      <c r="L486" s="17">
        <f t="shared" si="417"/>
        <v>2</v>
      </c>
      <c r="M486" s="17">
        <f>SUMIF(MC_SS_126!$A:$A,'CRONO SERV'!$D486,MC_SS_126!L:L)</f>
        <v>0</v>
      </c>
      <c r="N486" s="17">
        <f>SUMIF(MC_SS_126!$A:$A,'CRONO SERV'!$D486,MC_SS_126!M:M)</f>
        <v>2</v>
      </c>
      <c r="O486" s="17">
        <f>SUMIF(MC_SS_126!$A:$A,'CRONO SERV'!$D486,MC_SS_126!N:N)</f>
        <v>0</v>
      </c>
      <c r="P486" s="17">
        <f>SUMIF(MC_SS_126!$A:$A,'CRONO SERV'!$D486,MC_SS_126!O:O)</f>
        <v>0</v>
      </c>
      <c r="Q486" s="17"/>
      <c r="R486" s="17"/>
      <c r="S486" s="17"/>
      <c r="T486" s="17"/>
      <c r="V486" s="22">
        <f t="shared" si="418"/>
        <v>0</v>
      </c>
      <c r="W486" s="22">
        <f t="shared" si="419"/>
        <v>2497.9973782136472</v>
      </c>
      <c r="X486" s="22">
        <f t="shared" si="420"/>
        <v>0</v>
      </c>
      <c r="Y486" s="22">
        <f t="shared" si="421"/>
        <v>2497.9973782136472</v>
      </c>
      <c r="Z486" s="22">
        <f t="shared" si="422"/>
        <v>0</v>
      </c>
      <c r="AA486" s="22">
        <f t="shared" si="423"/>
        <v>0</v>
      </c>
      <c r="AB486" s="22">
        <f t="shared" si="424"/>
        <v>0</v>
      </c>
      <c r="AC486" s="22">
        <f t="shared" si="425"/>
        <v>0</v>
      </c>
      <c r="AD486" s="22">
        <f t="shared" si="426"/>
        <v>0</v>
      </c>
      <c r="AE486" s="22">
        <f t="shared" si="427"/>
        <v>0</v>
      </c>
      <c r="AF486" s="22">
        <f t="shared" si="428"/>
        <v>2497.9973782136472</v>
      </c>
      <c r="AG486" s="12"/>
      <c r="AH486" s="79">
        <f t="shared" si="429"/>
        <v>0</v>
      </c>
      <c r="AI486" s="78">
        <f t="shared" si="430"/>
        <v>0</v>
      </c>
    </row>
    <row r="487" spans="1:35" ht="22" hidden="1" customHeight="1" outlineLevel="1" x14ac:dyDescent="0.25">
      <c r="B487" s="186" t="s">
        <v>787</v>
      </c>
      <c r="C487" s="190" t="s">
        <v>786</v>
      </c>
      <c r="D487" s="188" t="s">
        <v>74</v>
      </c>
      <c r="E487" s="189" t="s">
        <v>75</v>
      </c>
      <c r="F487" s="13" t="s">
        <v>46</v>
      </c>
      <c r="G487" s="14">
        <v>21</v>
      </c>
      <c r="H487" s="15">
        <v>1703.4074388931767</v>
      </c>
      <c r="I487" s="16">
        <f t="shared" si="416"/>
        <v>35771.556216756711</v>
      </c>
      <c r="K487" s="17"/>
      <c r="L487" s="17">
        <f t="shared" si="417"/>
        <v>21</v>
      </c>
      <c r="M487" s="17">
        <f>SUMIF(MC_SS_126!$A:$A,'CRONO SERV'!$D487,MC_SS_126!L:L)</f>
        <v>0</v>
      </c>
      <c r="N487" s="17">
        <f>SUMIF(MC_SS_126!$A:$A,'CRONO SERV'!$D487,MC_SS_126!M:M)</f>
        <v>0</v>
      </c>
      <c r="O487" s="17">
        <f>SUMIF(MC_SS_126!$A:$A,'CRONO SERV'!$D487,MC_SS_126!N:N)</f>
        <v>21</v>
      </c>
      <c r="P487" s="17">
        <f>SUMIF(MC_SS_126!$A:$A,'CRONO SERV'!$D487,MC_SS_126!O:O)</f>
        <v>0</v>
      </c>
      <c r="Q487" s="17"/>
      <c r="R487" s="17"/>
      <c r="S487" s="17"/>
      <c r="T487" s="17"/>
      <c r="V487" s="22">
        <f t="shared" si="418"/>
        <v>0</v>
      </c>
      <c r="W487" s="22">
        <f t="shared" si="419"/>
        <v>35771.556216756711</v>
      </c>
      <c r="X487" s="22">
        <f t="shared" si="420"/>
        <v>0</v>
      </c>
      <c r="Y487" s="22">
        <f t="shared" si="421"/>
        <v>0</v>
      </c>
      <c r="Z487" s="22">
        <f t="shared" si="422"/>
        <v>35771.556216756711</v>
      </c>
      <c r="AA487" s="22">
        <f t="shared" si="423"/>
        <v>0</v>
      </c>
      <c r="AB487" s="22">
        <f t="shared" si="424"/>
        <v>0</v>
      </c>
      <c r="AC487" s="22">
        <f t="shared" si="425"/>
        <v>0</v>
      </c>
      <c r="AD487" s="22">
        <f t="shared" si="426"/>
        <v>0</v>
      </c>
      <c r="AE487" s="22">
        <f t="shared" si="427"/>
        <v>0</v>
      </c>
      <c r="AF487" s="22">
        <f t="shared" si="428"/>
        <v>35771.556216756711</v>
      </c>
      <c r="AG487" s="12"/>
      <c r="AH487" s="79">
        <f t="shared" si="429"/>
        <v>0</v>
      </c>
      <c r="AI487" s="78">
        <f t="shared" si="430"/>
        <v>0</v>
      </c>
    </row>
    <row r="488" spans="1:35" ht="22" hidden="1" customHeight="1" outlineLevel="1" x14ac:dyDescent="0.25">
      <c r="B488" s="186" t="s">
        <v>787</v>
      </c>
      <c r="C488" s="190" t="s">
        <v>786</v>
      </c>
      <c r="D488" s="188" t="s">
        <v>76</v>
      </c>
      <c r="E488" s="189" t="s">
        <v>77</v>
      </c>
      <c r="F488" s="13" t="s">
        <v>46</v>
      </c>
      <c r="G488" s="14">
        <v>13</v>
      </c>
      <c r="H488" s="15">
        <v>2157.2456727755293</v>
      </c>
      <c r="I488" s="16">
        <f t="shared" si="416"/>
        <v>28044.193746081881</v>
      </c>
      <c r="K488" s="17"/>
      <c r="L488" s="17">
        <f t="shared" si="417"/>
        <v>13</v>
      </c>
      <c r="M488" s="17">
        <f>SUMIF(MC_SS_126!$A:$A,'CRONO SERV'!$D488,MC_SS_126!L:L)</f>
        <v>0</v>
      </c>
      <c r="N488" s="17">
        <f>SUMIF(MC_SS_126!$A:$A,'CRONO SERV'!$D488,MC_SS_126!M:M)</f>
        <v>0</v>
      </c>
      <c r="O488" s="17">
        <f>SUMIF(MC_SS_126!$A:$A,'CRONO SERV'!$D488,MC_SS_126!N:N)</f>
        <v>13</v>
      </c>
      <c r="P488" s="17">
        <f>SUMIF(MC_SS_126!$A:$A,'CRONO SERV'!$D488,MC_SS_126!O:O)</f>
        <v>0</v>
      </c>
      <c r="Q488" s="17"/>
      <c r="R488" s="17"/>
      <c r="S488" s="17"/>
      <c r="T488" s="17"/>
      <c r="V488" s="22">
        <f t="shared" si="418"/>
        <v>0</v>
      </c>
      <c r="W488" s="22">
        <f t="shared" si="419"/>
        <v>28044.193746081881</v>
      </c>
      <c r="X488" s="22">
        <f t="shared" si="420"/>
        <v>0</v>
      </c>
      <c r="Y488" s="22">
        <f t="shared" si="421"/>
        <v>0</v>
      </c>
      <c r="Z488" s="22">
        <f t="shared" si="422"/>
        <v>28044.193746081881</v>
      </c>
      <c r="AA488" s="22">
        <f t="shared" si="423"/>
        <v>0</v>
      </c>
      <c r="AB488" s="22">
        <f t="shared" si="424"/>
        <v>0</v>
      </c>
      <c r="AC488" s="22">
        <f t="shared" si="425"/>
        <v>0</v>
      </c>
      <c r="AD488" s="22">
        <f t="shared" si="426"/>
        <v>0</v>
      </c>
      <c r="AE488" s="22">
        <f t="shared" si="427"/>
        <v>0</v>
      </c>
      <c r="AF488" s="22">
        <f t="shared" si="428"/>
        <v>28044.193746081881</v>
      </c>
      <c r="AG488" s="12"/>
      <c r="AH488" s="79">
        <f t="shared" si="429"/>
        <v>0</v>
      </c>
      <c r="AI488" s="78">
        <f t="shared" si="430"/>
        <v>0</v>
      </c>
    </row>
    <row r="489" spans="1:35" ht="22" hidden="1" customHeight="1" outlineLevel="1" x14ac:dyDescent="0.25">
      <c r="B489" s="186" t="s">
        <v>787</v>
      </c>
      <c r="C489" s="190" t="s">
        <v>786</v>
      </c>
      <c r="D489" s="188" t="s">
        <v>78</v>
      </c>
      <c r="E489" s="189" t="s">
        <v>79</v>
      </c>
      <c r="F489" s="13" t="s">
        <v>46</v>
      </c>
      <c r="G489" s="14">
        <v>0.72199999999999998</v>
      </c>
      <c r="H489" s="15">
        <v>5609.7852853327058</v>
      </c>
      <c r="I489" s="16">
        <f t="shared" si="416"/>
        <v>4050.2649760102136</v>
      </c>
      <c r="K489" s="17"/>
      <c r="L489" s="17">
        <f t="shared" si="417"/>
        <v>0.72199999999999998</v>
      </c>
      <c r="M489" s="17">
        <f>SUMIF(MC_SS_126!$A:$A,'CRONO SERV'!$D489,MC_SS_126!L:L)</f>
        <v>0</v>
      </c>
      <c r="N489" s="17">
        <f>SUMIF(MC_SS_126!$A:$A,'CRONO SERV'!$D489,MC_SS_126!M:M)</f>
        <v>0</v>
      </c>
      <c r="O489" s="17">
        <f>SUMIF(MC_SS_126!$A:$A,'CRONO SERV'!$D489,MC_SS_126!N:N)</f>
        <v>0.72199999999999998</v>
      </c>
      <c r="P489" s="17">
        <f>SUMIF(MC_SS_126!$A:$A,'CRONO SERV'!$D489,MC_SS_126!O:O)</f>
        <v>0</v>
      </c>
      <c r="Q489" s="17"/>
      <c r="R489" s="17"/>
      <c r="S489" s="17"/>
      <c r="T489" s="17"/>
      <c r="V489" s="22">
        <f t="shared" si="418"/>
        <v>0</v>
      </c>
      <c r="W489" s="22">
        <f t="shared" si="419"/>
        <v>4050.2649760102136</v>
      </c>
      <c r="X489" s="22">
        <f t="shared" si="420"/>
        <v>0</v>
      </c>
      <c r="Y489" s="22">
        <f t="shared" si="421"/>
        <v>0</v>
      </c>
      <c r="Z489" s="22">
        <f t="shared" si="422"/>
        <v>4050.2649760102136</v>
      </c>
      <c r="AA489" s="22">
        <f t="shared" si="423"/>
        <v>0</v>
      </c>
      <c r="AB489" s="22">
        <f t="shared" si="424"/>
        <v>0</v>
      </c>
      <c r="AC489" s="22">
        <f t="shared" si="425"/>
        <v>0</v>
      </c>
      <c r="AD489" s="22">
        <f t="shared" si="426"/>
        <v>0</v>
      </c>
      <c r="AE489" s="22">
        <f t="shared" si="427"/>
        <v>0</v>
      </c>
      <c r="AF489" s="22">
        <f t="shared" si="428"/>
        <v>4050.2649760102136</v>
      </c>
      <c r="AG489" s="12"/>
      <c r="AH489" s="79">
        <f t="shared" si="429"/>
        <v>0</v>
      </c>
      <c r="AI489" s="78">
        <f t="shared" si="430"/>
        <v>0</v>
      </c>
    </row>
    <row r="490" spans="1:35" ht="22" hidden="1" customHeight="1" outlineLevel="1" x14ac:dyDescent="0.25">
      <c r="B490" s="186" t="s">
        <v>787</v>
      </c>
      <c r="C490" s="190" t="s">
        <v>786</v>
      </c>
      <c r="D490" s="188" t="s">
        <v>80</v>
      </c>
      <c r="E490" s="189" t="s">
        <v>81</v>
      </c>
      <c r="F490" s="13" t="s">
        <v>67</v>
      </c>
      <c r="G490" s="14">
        <v>25</v>
      </c>
      <c r="H490" s="15">
        <v>168.33412442258825</v>
      </c>
      <c r="I490" s="16">
        <f t="shared" si="416"/>
        <v>4208.3531105647062</v>
      </c>
      <c r="K490" s="17"/>
      <c r="L490" s="17">
        <f t="shared" si="417"/>
        <v>25</v>
      </c>
      <c r="M490" s="17">
        <f>SUMIF(MC_SS_126!$A:$A,'CRONO SERV'!$D490,MC_SS_126!L:L)</f>
        <v>0</v>
      </c>
      <c r="N490" s="17">
        <f>SUMIF(MC_SS_126!$A:$A,'CRONO SERV'!$D490,MC_SS_126!M:M)</f>
        <v>25</v>
      </c>
      <c r="O490" s="17">
        <f>SUMIF(MC_SS_126!$A:$A,'CRONO SERV'!$D490,MC_SS_126!N:N)</f>
        <v>0</v>
      </c>
      <c r="P490" s="17">
        <f>SUMIF(MC_SS_126!$A:$A,'CRONO SERV'!$D490,MC_SS_126!O:O)</f>
        <v>0</v>
      </c>
      <c r="Q490" s="17"/>
      <c r="R490" s="17"/>
      <c r="S490" s="17"/>
      <c r="T490" s="17"/>
      <c r="V490" s="22">
        <f t="shared" si="418"/>
        <v>0</v>
      </c>
      <c r="W490" s="22">
        <f t="shared" si="419"/>
        <v>4208.3531105647062</v>
      </c>
      <c r="X490" s="22">
        <f t="shared" si="420"/>
        <v>0</v>
      </c>
      <c r="Y490" s="22">
        <f t="shared" si="421"/>
        <v>4208.3531105647062</v>
      </c>
      <c r="Z490" s="22">
        <f t="shared" si="422"/>
        <v>0</v>
      </c>
      <c r="AA490" s="22">
        <f t="shared" si="423"/>
        <v>0</v>
      </c>
      <c r="AB490" s="22">
        <f t="shared" si="424"/>
        <v>0</v>
      </c>
      <c r="AC490" s="22">
        <f t="shared" si="425"/>
        <v>0</v>
      </c>
      <c r="AD490" s="22">
        <f t="shared" si="426"/>
        <v>0</v>
      </c>
      <c r="AE490" s="22">
        <f t="shared" si="427"/>
        <v>0</v>
      </c>
      <c r="AF490" s="22">
        <f t="shared" si="428"/>
        <v>4208.3531105647062</v>
      </c>
      <c r="AG490" s="12"/>
      <c r="AH490" s="79">
        <f t="shared" si="429"/>
        <v>0</v>
      </c>
      <c r="AI490" s="78">
        <f t="shared" si="430"/>
        <v>0</v>
      </c>
    </row>
    <row r="491" spans="1:35" ht="22" hidden="1" customHeight="1" outlineLevel="1" x14ac:dyDescent="0.25">
      <c r="B491" s="186" t="s">
        <v>787</v>
      </c>
      <c r="C491" s="190" t="s">
        <v>786</v>
      </c>
      <c r="D491" s="188" t="s">
        <v>82</v>
      </c>
      <c r="E491" s="189" t="s">
        <v>83</v>
      </c>
      <c r="F491" s="13" t="s">
        <v>40</v>
      </c>
      <c r="G491" s="14">
        <v>1</v>
      </c>
      <c r="H491" s="15">
        <v>94.406392139294127</v>
      </c>
      <c r="I491" s="16">
        <f t="shared" si="416"/>
        <v>94.406392139294127</v>
      </c>
      <c r="K491" s="17"/>
      <c r="L491" s="17">
        <f t="shared" si="417"/>
        <v>1</v>
      </c>
      <c r="M491" s="17">
        <f>SUMIF(MC_SS_126!$A:$A,'CRONO SERV'!$D491,MC_SS_126!L:L)</f>
        <v>0</v>
      </c>
      <c r="N491" s="17">
        <f>SUMIF(MC_SS_126!$A:$A,'CRONO SERV'!$D491,MC_SS_126!M:M)</f>
        <v>0</v>
      </c>
      <c r="O491" s="17">
        <f>SUMIF(MC_SS_126!$A:$A,'CRONO SERV'!$D491,MC_SS_126!N:N)</f>
        <v>1</v>
      </c>
      <c r="P491" s="17">
        <f>SUMIF(MC_SS_126!$A:$A,'CRONO SERV'!$D491,MC_SS_126!O:O)</f>
        <v>0</v>
      </c>
      <c r="Q491" s="17"/>
      <c r="R491" s="17"/>
      <c r="S491" s="17"/>
      <c r="T491" s="17"/>
      <c r="V491" s="22">
        <f t="shared" si="418"/>
        <v>0</v>
      </c>
      <c r="W491" s="22">
        <f t="shared" si="419"/>
        <v>94.406392139294127</v>
      </c>
      <c r="X491" s="22">
        <f t="shared" si="420"/>
        <v>0</v>
      </c>
      <c r="Y491" s="22">
        <f t="shared" si="421"/>
        <v>0</v>
      </c>
      <c r="Z491" s="22">
        <f t="shared" si="422"/>
        <v>94.406392139294127</v>
      </c>
      <c r="AA491" s="22">
        <f t="shared" si="423"/>
        <v>0</v>
      </c>
      <c r="AB491" s="22">
        <f t="shared" si="424"/>
        <v>0</v>
      </c>
      <c r="AC491" s="22">
        <f t="shared" si="425"/>
        <v>0</v>
      </c>
      <c r="AD491" s="22">
        <f t="shared" si="426"/>
        <v>0</v>
      </c>
      <c r="AE491" s="22">
        <f t="shared" si="427"/>
        <v>0</v>
      </c>
      <c r="AF491" s="22">
        <f t="shared" si="428"/>
        <v>94.406392139294127</v>
      </c>
      <c r="AG491" s="12"/>
      <c r="AH491" s="79">
        <f t="shared" si="429"/>
        <v>0</v>
      </c>
      <c r="AI491" s="78">
        <f t="shared" si="430"/>
        <v>0</v>
      </c>
    </row>
    <row r="492" spans="1:35" ht="22" hidden="1" customHeight="1" outlineLevel="1" x14ac:dyDescent="0.25">
      <c r="B492" s="186" t="s">
        <v>787</v>
      </c>
      <c r="C492" s="190" t="s">
        <v>786</v>
      </c>
      <c r="D492" s="188" t="s">
        <v>91</v>
      </c>
      <c r="E492" s="189" t="s">
        <v>92</v>
      </c>
      <c r="F492" s="13" t="s">
        <v>90</v>
      </c>
      <c r="G492" s="14">
        <v>1</v>
      </c>
      <c r="H492" s="15">
        <v>11808.520051459764</v>
      </c>
      <c r="I492" s="16">
        <f t="shared" si="416"/>
        <v>11808.520051459764</v>
      </c>
      <c r="K492" s="17"/>
      <c r="L492" s="17">
        <f t="shared" si="417"/>
        <v>1</v>
      </c>
      <c r="M492" s="17">
        <f>SUMIF(MC_SS_126!$A:$A,'CRONO SERV'!$D492,MC_SS_126!L:L)</f>
        <v>1</v>
      </c>
      <c r="N492" s="17">
        <f>SUMIF(MC_SS_126!$A:$A,'CRONO SERV'!$D492,MC_SS_126!M:M)</f>
        <v>0</v>
      </c>
      <c r="O492" s="17">
        <f>SUMIF(MC_SS_126!$A:$A,'CRONO SERV'!$D492,MC_SS_126!N:N)</f>
        <v>0</v>
      </c>
      <c r="P492" s="17">
        <f>SUMIF(MC_SS_126!$A:$A,'CRONO SERV'!$D492,MC_SS_126!O:O)</f>
        <v>0</v>
      </c>
      <c r="Q492" s="17"/>
      <c r="R492" s="17"/>
      <c r="S492" s="17"/>
      <c r="T492" s="17"/>
      <c r="V492" s="22">
        <f t="shared" si="418"/>
        <v>0</v>
      </c>
      <c r="W492" s="22">
        <f t="shared" si="419"/>
        <v>11808.520051459764</v>
      </c>
      <c r="X492" s="22">
        <f t="shared" si="420"/>
        <v>11808.520051459764</v>
      </c>
      <c r="Y492" s="22">
        <f t="shared" si="421"/>
        <v>0</v>
      </c>
      <c r="Z492" s="22">
        <f t="shared" si="422"/>
        <v>0</v>
      </c>
      <c r="AA492" s="22">
        <f t="shared" si="423"/>
        <v>0</v>
      </c>
      <c r="AB492" s="22">
        <f t="shared" si="424"/>
        <v>0</v>
      </c>
      <c r="AC492" s="22">
        <f t="shared" si="425"/>
        <v>0</v>
      </c>
      <c r="AD492" s="22">
        <f t="shared" si="426"/>
        <v>0</v>
      </c>
      <c r="AE492" s="22">
        <f t="shared" si="427"/>
        <v>0</v>
      </c>
      <c r="AF492" s="22">
        <f t="shared" si="428"/>
        <v>11808.520051459764</v>
      </c>
      <c r="AG492" s="12"/>
      <c r="AH492" s="79">
        <f t="shared" si="429"/>
        <v>0</v>
      </c>
      <c r="AI492" s="78">
        <f t="shared" si="430"/>
        <v>0</v>
      </c>
    </row>
    <row r="493" spans="1:35" ht="22" hidden="1" customHeight="1" outlineLevel="1" x14ac:dyDescent="0.25">
      <c r="B493" s="186" t="s">
        <v>787</v>
      </c>
      <c r="C493" s="190" t="s">
        <v>786</v>
      </c>
      <c r="D493" s="188" t="s">
        <v>93</v>
      </c>
      <c r="E493" s="189" t="s">
        <v>94</v>
      </c>
      <c r="F493" s="13" t="s">
        <v>40</v>
      </c>
      <c r="G493" s="14">
        <v>68</v>
      </c>
      <c r="H493" s="15">
        <v>1638.4051764705885</v>
      </c>
      <c r="I493" s="16">
        <f t="shared" si="416"/>
        <v>111411.55200000001</v>
      </c>
      <c r="K493" s="17"/>
      <c r="L493" s="17">
        <f t="shared" si="417"/>
        <v>68</v>
      </c>
      <c r="M493" s="17">
        <f>SUMIF(MC_SS_126!$A:$A,'CRONO SERV'!$D493,MC_SS_126!L:L)</f>
        <v>68</v>
      </c>
      <c r="N493" s="17">
        <f>SUMIF(MC_SS_126!$A:$A,'CRONO SERV'!$D493,MC_SS_126!M:M)</f>
        <v>0</v>
      </c>
      <c r="O493" s="17">
        <f>SUMIF(MC_SS_126!$A:$A,'CRONO SERV'!$D493,MC_SS_126!N:N)</f>
        <v>0</v>
      </c>
      <c r="P493" s="17">
        <f>SUMIF(MC_SS_126!$A:$A,'CRONO SERV'!$D493,MC_SS_126!O:O)</f>
        <v>0</v>
      </c>
      <c r="Q493" s="17"/>
      <c r="R493" s="17"/>
      <c r="S493" s="17"/>
      <c r="T493" s="17"/>
      <c r="V493" s="22">
        <f t="shared" si="418"/>
        <v>0</v>
      </c>
      <c r="W493" s="22">
        <f t="shared" si="419"/>
        <v>111411.55200000001</v>
      </c>
      <c r="X493" s="22">
        <f t="shared" si="420"/>
        <v>111411.55200000001</v>
      </c>
      <c r="Y493" s="22">
        <f t="shared" si="421"/>
        <v>0</v>
      </c>
      <c r="Z493" s="22">
        <f t="shared" si="422"/>
        <v>0</v>
      </c>
      <c r="AA493" s="22">
        <f t="shared" si="423"/>
        <v>0</v>
      </c>
      <c r="AB493" s="22">
        <f t="shared" si="424"/>
        <v>0</v>
      </c>
      <c r="AC493" s="22">
        <f t="shared" si="425"/>
        <v>0</v>
      </c>
      <c r="AD493" s="22">
        <f t="shared" si="426"/>
        <v>0</v>
      </c>
      <c r="AE493" s="22">
        <f t="shared" si="427"/>
        <v>0</v>
      </c>
      <c r="AF493" s="22">
        <f t="shared" si="428"/>
        <v>111411.55200000001</v>
      </c>
      <c r="AG493" s="12"/>
      <c r="AH493" s="79">
        <f t="shared" si="429"/>
        <v>0</v>
      </c>
      <c r="AI493" s="78">
        <f t="shared" si="430"/>
        <v>0</v>
      </c>
    </row>
    <row r="494" spans="1:35" ht="22" hidden="1" customHeight="1" outlineLevel="1" x14ac:dyDescent="0.25">
      <c r="B494" s="186" t="s">
        <v>787</v>
      </c>
      <c r="C494" s="190" t="s">
        <v>786</v>
      </c>
      <c r="D494" s="188" t="s">
        <v>95</v>
      </c>
      <c r="E494" s="189" t="s">
        <v>96</v>
      </c>
      <c r="F494" s="13" t="s">
        <v>35</v>
      </c>
      <c r="G494" s="14">
        <v>4</v>
      </c>
      <c r="H494" s="15">
        <v>1462.5</v>
      </c>
      <c r="I494" s="16">
        <f t="shared" si="416"/>
        <v>5850</v>
      </c>
      <c r="K494" s="17"/>
      <c r="L494" s="17">
        <f t="shared" si="417"/>
        <v>4</v>
      </c>
      <c r="M494" s="17">
        <f>SUMIF(MC_SS_126!$A:$A,'CRONO SERV'!$D494,MC_SS_126!L:L)</f>
        <v>0</v>
      </c>
      <c r="N494" s="17">
        <f>SUMIF(MC_SS_126!$A:$A,'CRONO SERV'!$D494,MC_SS_126!M:M)</f>
        <v>4</v>
      </c>
      <c r="O494" s="17">
        <f>SUMIF(MC_SS_126!$A:$A,'CRONO SERV'!$D494,MC_SS_126!N:N)</f>
        <v>0</v>
      </c>
      <c r="P494" s="17">
        <f>SUMIF(MC_SS_126!$A:$A,'CRONO SERV'!$D494,MC_SS_126!O:O)</f>
        <v>0</v>
      </c>
      <c r="Q494" s="17"/>
      <c r="R494" s="17"/>
      <c r="S494" s="17"/>
      <c r="T494" s="17"/>
      <c r="V494" s="22">
        <f t="shared" si="418"/>
        <v>0</v>
      </c>
      <c r="W494" s="22">
        <f t="shared" si="419"/>
        <v>5850</v>
      </c>
      <c r="X494" s="22">
        <f t="shared" si="420"/>
        <v>0</v>
      </c>
      <c r="Y494" s="22">
        <f t="shared" si="421"/>
        <v>5850</v>
      </c>
      <c r="Z494" s="22">
        <f t="shared" si="422"/>
        <v>0</v>
      </c>
      <c r="AA494" s="22">
        <f t="shared" si="423"/>
        <v>0</v>
      </c>
      <c r="AB494" s="22">
        <f t="shared" si="424"/>
        <v>0</v>
      </c>
      <c r="AC494" s="22">
        <f t="shared" si="425"/>
        <v>0</v>
      </c>
      <c r="AD494" s="22">
        <f t="shared" si="426"/>
        <v>0</v>
      </c>
      <c r="AE494" s="22">
        <f t="shared" si="427"/>
        <v>0</v>
      </c>
      <c r="AF494" s="22">
        <f t="shared" si="428"/>
        <v>5850</v>
      </c>
      <c r="AG494" s="12"/>
      <c r="AH494" s="79">
        <f t="shared" si="429"/>
        <v>0</v>
      </c>
      <c r="AI494" s="78">
        <f t="shared" si="430"/>
        <v>0</v>
      </c>
    </row>
    <row r="495" spans="1:35" ht="23.5" customHeight="1" collapsed="1" x14ac:dyDescent="0.25">
      <c r="A495" s="11"/>
      <c r="B495" s="183" t="s">
        <v>782</v>
      </c>
      <c r="C495" s="184" t="s">
        <v>783</v>
      </c>
      <c r="D495" s="185"/>
      <c r="E495" s="80"/>
      <c r="F495" s="60"/>
      <c r="G495" s="60"/>
      <c r="H495" s="59"/>
      <c r="I495" s="81">
        <f>SUM(I496:I497)</f>
        <v>61003.156699242776</v>
      </c>
      <c r="J495" s="12"/>
      <c r="K495" s="83"/>
      <c r="L495" s="84"/>
      <c r="M495" s="84"/>
      <c r="N495" s="84"/>
      <c r="O495" s="84"/>
      <c r="P495" s="84"/>
      <c r="Q495" s="84"/>
      <c r="R495" s="84"/>
      <c r="S495" s="84"/>
      <c r="T495" s="85"/>
      <c r="U495" s="12"/>
      <c r="V495" s="86">
        <f>V496</f>
        <v>0</v>
      </c>
      <c r="W495" s="86">
        <f t="shared" ref="W495:AE495" si="431">SUM(W496:W497)</f>
        <v>61003.156699242776</v>
      </c>
      <c r="X495" s="86">
        <f t="shared" si="431"/>
        <v>0</v>
      </c>
      <c r="Y495" s="86">
        <f t="shared" si="431"/>
        <v>61003.156699242776</v>
      </c>
      <c r="Z495" s="86">
        <f t="shared" si="431"/>
        <v>0</v>
      </c>
      <c r="AA495" s="86">
        <f t="shared" si="431"/>
        <v>0</v>
      </c>
      <c r="AB495" s="86">
        <f t="shared" si="431"/>
        <v>0</v>
      </c>
      <c r="AC495" s="86">
        <f t="shared" si="431"/>
        <v>0</v>
      </c>
      <c r="AD495" s="86">
        <f t="shared" si="431"/>
        <v>0</v>
      </c>
      <c r="AE495" s="86">
        <f t="shared" si="431"/>
        <v>0</v>
      </c>
      <c r="AF495" s="86">
        <f>SUM(AF496:AF497)</f>
        <v>61003.156699242776</v>
      </c>
      <c r="AG495" s="12"/>
      <c r="AH495" s="83"/>
      <c r="AI495" s="85"/>
    </row>
    <row r="496" spans="1:35" ht="22" hidden="1" customHeight="1" outlineLevel="1" x14ac:dyDescent="0.25">
      <c r="B496" s="186" t="s">
        <v>782</v>
      </c>
      <c r="C496" s="190" t="s">
        <v>783</v>
      </c>
      <c r="D496" s="188" t="s">
        <v>189</v>
      </c>
      <c r="E496" s="189" t="s">
        <v>190</v>
      </c>
      <c r="F496" s="13" t="s">
        <v>67</v>
      </c>
      <c r="G496" s="14">
        <v>2.03451</v>
      </c>
      <c r="H496" s="15">
        <v>48.374645770519059</v>
      </c>
      <c r="I496" s="16">
        <f t="shared" ref="I496:I502" si="432">H496*G496</f>
        <v>98.418700566578735</v>
      </c>
      <c r="K496" s="17"/>
      <c r="L496" s="17">
        <f t="shared" ref="L496:L576" si="433">G496-K496</f>
        <v>2.03451</v>
      </c>
      <c r="M496" s="17"/>
      <c r="N496" s="17">
        <f>L496</f>
        <v>2.03451</v>
      </c>
      <c r="O496" s="17"/>
      <c r="P496" s="17"/>
      <c r="Q496" s="17"/>
      <c r="R496" s="17"/>
      <c r="S496" s="17"/>
      <c r="T496" s="17"/>
      <c r="V496" s="22">
        <f>$H496*K496</f>
        <v>0</v>
      </c>
      <c r="W496" s="22">
        <f>$H496*L496</f>
        <v>98.418700566578735</v>
      </c>
      <c r="X496" s="22">
        <f t="shared" ref="X496:AE497" si="434">$H496*M496</f>
        <v>0</v>
      </c>
      <c r="Y496" s="22">
        <f t="shared" si="434"/>
        <v>98.418700566578735</v>
      </c>
      <c r="Z496" s="22">
        <f t="shared" si="434"/>
        <v>0</v>
      </c>
      <c r="AA496" s="22">
        <f t="shared" si="434"/>
        <v>0</v>
      </c>
      <c r="AB496" s="22">
        <f t="shared" si="434"/>
        <v>0</v>
      </c>
      <c r="AC496" s="22">
        <f t="shared" si="434"/>
        <v>0</v>
      </c>
      <c r="AD496" s="22">
        <f t="shared" si="434"/>
        <v>0</v>
      </c>
      <c r="AE496" s="22">
        <f t="shared" si="434"/>
        <v>0</v>
      </c>
      <c r="AF496" s="22">
        <f t="shared" ref="AF496:AF497" si="435">SUM(X496:AE496)</f>
        <v>98.418700566578735</v>
      </c>
      <c r="AG496" s="12"/>
      <c r="AH496" s="79">
        <f>L496-SUM(M496:T496)</f>
        <v>0</v>
      </c>
      <c r="AI496" s="78">
        <f>W496-SUM(X496:AE496)</f>
        <v>0</v>
      </c>
    </row>
    <row r="497" spans="1:35" ht="22" hidden="1" customHeight="1" outlineLevel="1" x14ac:dyDescent="0.25">
      <c r="B497" s="186" t="s">
        <v>782</v>
      </c>
      <c r="C497" s="190" t="s">
        <v>783</v>
      </c>
      <c r="D497" s="188" t="s">
        <v>191</v>
      </c>
      <c r="E497" s="189" t="s">
        <v>192</v>
      </c>
      <c r="F497" s="13" t="s">
        <v>67</v>
      </c>
      <c r="G497" s="14">
        <v>1681.4695343999997</v>
      </c>
      <c r="H497" s="15">
        <v>36.221136781053183</v>
      </c>
      <c r="I497" s="16">
        <f t="shared" si="432"/>
        <v>60904.737998676195</v>
      </c>
      <c r="K497" s="17"/>
      <c r="L497" s="17">
        <f t="shared" si="433"/>
        <v>1681.4695343999997</v>
      </c>
      <c r="M497" s="17"/>
      <c r="N497" s="17">
        <f>L497</f>
        <v>1681.4695343999997</v>
      </c>
      <c r="O497" s="17"/>
      <c r="P497" s="17"/>
      <c r="Q497" s="17"/>
      <c r="R497" s="17"/>
      <c r="S497" s="17"/>
      <c r="T497" s="17"/>
      <c r="V497" s="22">
        <f>$H497*K497</f>
        <v>0</v>
      </c>
      <c r="W497" s="22">
        <f>$H497*L497</f>
        <v>60904.737998676195</v>
      </c>
      <c r="X497" s="22">
        <f t="shared" si="434"/>
        <v>0</v>
      </c>
      <c r="Y497" s="22">
        <f t="shared" si="434"/>
        <v>60904.737998676195</v>
      </c>
      <c r="Z497" s="22">
        <f t="shared" si="434"/>
        <v>0</v>
      </c>
      <c r="AA497" s="22">
        <f t="shared" si="434"/>
        <v>0</v>
      </c>
      <c r="AB497" s="22">
        <f t="shared" si="434"/>
        <v>0</v>
      </c>
      <c r="AC497" s="22">
        <f t="shared" si="434"/>
        <v>0</v>
      </c>
      <c r="AD497" s="22">
        <f t="shared" si="434"/>
        <v>0</v>
      </c>
      <c r="AE497" s="22">
        <f t="shared" si="434"/>
        <v>0</v>
      </c>
      <c r="AF497" s="22">
        <f t="shared" si="435"/>
        <v>60904.737998676195</v>
      </c>
      <c r="AG497" s="12"/>
      <c r="AH497" s="79">
        <f>L497-SUM(M497:T497)</f>
        <v>0</v>
      </c>
      <c r="AI497" s="78">
        <f>W497-SUM(X497:AE497)</f>
        <v>0</v>
      </c>
    </row>
    <row r="498" spans="1:35" ht="23.5" customHeight="1" collapsed="1" x14ac:dyDescent="0.25">
      <c r="A498" s="11"/>
      <c r="B498" s="183" t="s">
        <v>784</v>
      </c>
      <c r="C498" s="184" t="s">
        <v>785</v>
      </c>
      <c r="D498" s="185"/>
      <c r="E498" s="80"/>
      <c r="F498" s="60"/>
      <c r="G498" s="60"/>
      <c r="H498" s="59"/>
      <c r="I498" s="81">
        <f>SUM(I499:I502)</f>
        <v>157888.58776620051</v>
      </c>
      <c r="J498" s="12"/>
      <c r="K498" s="83"/>
      <c r="L498" s="84"/>
      <c r="M498" s="84"/>
      <c r="N498" s="84"/>
      <c r="O498" s="84"/>
      <c r="P498" s="84"/>
      <c r="Q498" s="84"/>
      <c r="R498" s="84"/>
      <c r="S498" s="84"/>
      <c r="T498" s="85"/>
      <c r="U498" s="12"/>
      <c r="V498" s="86">
        <f>V499</f>
        <v>0</v>
      </c>
      <c r="W498" s="86">
        <f>SUM(W499:W502)</f>
        <v>157888.58776620051</v>
      </c>
      <c r="X498" s="86">
        <f t="shared" ref="X498:AE498" si="436">SUM(X499:X502)</f>
        <v>0</v>
      </c>
      <c r="Y498" s="86">
        <f t="shared" si="436"/>
        <v>0</v>
      </c>
      <c r="Z498" s="86">
        <f t="shared" si="436"/>
        <v>157888.58776620051</v>
      </c>
      <c r="AA498" s="86">
        <f t="shared" si="436"/>
        <v>0</v>
      </c>
      <c r="AB498" s="86">
        <f t="shared" si="436"/>
        <v>0</v>
      </c>
      <c r="AC498" s="86">
        <f t="shared" si="436"/>
        <v>0</v>
      </c>
      <c r="AD498" s="86">
        <f t="shared" si="436"/>
        <v>0</v>
      </c>
      <c r="AE498" s="86">
        <f t="shared" si="436"/>
        <v>0</v>
      </c>
      <c r="AF498" s="86">
        <f>SUM(AF499:AF502)</f>
        <v>157888.58776620051</v>
      </c>
      <c r="AG498" s="12"/>
      <c r="AH498" s="83"/>
      <c r="AI498" s="85"/>
    </row>
    <row r="499" spans="1:35" ht="22" hidden="1" customHeight="1" outlineLevel="1" x14ac:dyDescent="0.25">
      <c r="B499" s="186" t="s">
        <v>784</v>
      </c>
      <c r="C499" s="190" t="s">
        <v>785</v>
      </c>
      <c r="D499" s="188" t="s">
        <v>197</v>
      </c>
      <c r="E499" s="189" t="s">
        <v>190</v>
      </c>
      <c r="F499" s="13" t="s">
        <v>67</v>
      </c>
      <c r="G499" s="14">
        <v>2.03451</v>
      </c>
      <c r="H499" s="15">
        <v>80.332282683862573</v>
      </c>
      <c r="I499" s="16">
        <f t="shared" si="432"/>
        <v>163.43683244314525</v>
      </c>
      <c r="K499" s="17"/>
      <c r="L499" s="17">
        <f t="shared" si="433"/>
        <v>2.03451</v>
      </c>
      <c r="M499" s="17"/>
      <c r="N499" s="17"/>
      <c r="O499" s="17">
        <f>G499</f>
        <v>2.03451</v>
      </c>
      <c r="P499" s="17"/>
      <c r="Q499" s="17"/>
      <c r="R499" s="17"/>
      <c r="S499" s="17"/>
      <c r="T499" s="17"/>
      <c r="V499" s="22">
        <f t="shared" ref="V499:W502" si="437">$H499*K499</f>
        <v>0</v>
      </c>
      <c r="W499" s="22">
        <f t="shared" si="437"/>
        <v>163.43683244314525</v>
      </c>
      <c r="X499" s="22">
        <f t="shared" ref="X499:AE502" si="438">$H499*M499</f>
        <v>0</v>
      </c>
      <c r="Y499" s="22">
        <f t="shared" si="438"/>
        <v>0</v>
      </c>
      <c r="Z499" s="22">
        <f t="shared" si="438"/>
        <v>163.43683244314525</v>
      </c>
      <c r="AA499" s="22">
        <f t="shared" si="438"/>
        <v>0</v>
      </c>
      <c r="AB499" s="22">
        <f t="shared" si="438"/>
        <v>0</v>
      </c>
      <c r="AC499" s="22">
        <f t="shared" si="438"/>
        <v>0</v>
      </c>
      <c r="AD499" s="22">
        <f t="shared" si="438"/>
        <v>0</v>
      </c>
      <c r="AE499" s="22">
        <f t="shared" si="438"/>
        <v>0</v>
      </c>
      <c r="AF499" s="22">
        <f t="shared" ref="AF499:AF502" si="439">SUM(X499:AE499)</f>
        <v>163.43683244314525</v>
      </c>
      <c r="AH499" s="79">
        <f>L499-SUM(M499:T499)</f>
        <v>0</v>
      </c>
      <c r="AI499" s="78">
        <f>W499-SUM(X499:AE499)</f>
        <v>0</v>
      </c>
    </row>
    <row r="500" spans="1:35" ht="22" hidden="1" customHeight="1" outlineLevel="1" x14ac:dyDescent="0.25">
      <c r="B500" s="186" t="s">
        <v>784</v>
      </c>
      <c r="C500" s="190" t="s">
        <v>785</v>
      </c>
      <c r="D500" s="188" t="s">
        <v>198</v>
      </c>
      <c r="E500" s="189" t="s">
        <v>192</v>
      </c>
      <c r="F500" s="13" t="s">
        <v>67</v>
      </c>
      <c r="G500" s="14">
        <v>1610.8233299999999</v>
      </c>
      <c r="H500" s="15">
        <v>53.954935199615441</v>
      </c>
      <c r="I500" s="16">
        <f t="shared" si="432"/>
        <v>86911.868388178758</v>
      </c>
      <c r="K500" s="17"/>
      <c r="L500" s="17">
        <f t="shared" si="433"/>
        <v>1610.8233299999999</v>
      </c>
      <c r="M500" s="17"/>
      <c r="N500" s="17"/>
      <c r="O500" s="17">
        <f>G500</f>
        <v>1610.8233299999999</v>
      </c>
      <c r="P500" s="17"/>
      <c r="Q500" s="17"/>
      <c r="R500" s="17"/>
      <c r="S500" s="17"/>
      <c r="T500" s="17"/>
      <c r="V500" s="22">
        <f t="shared" si="437"/>
        <v>0</v>
      </c>
      <c r="W500" s="22">
        <f t="shared" si="437"/>
        <v>86911.868388178758</v>
      </c>
      <c r="X500" s="22">
        <f t="shared" si="438"/>
        <v>0</v>
      </c>
      <c r="Y500" s="22">
        <f t="shared" si="438"/>
        <v>0</v>
      </c>
      <c r="Z500" s="22">
        <f t="shared" si="438"/>
        <v>86911.868388178758</v>
      </c>
      <c r="AA500" s="22">
        <f t="shared" si="438"/>
        <v>0</v>
      </c>
      <c r="AB500" s="22">
        <f t="shared" si="438"/>
        <v>0</v>
      </c>
      <c r="AC500" s="22">
        <f t="shared" si="438"/>
        <v>0</v>
      </c>
      <c r="AD500" s="22">
        <f t="shared" si="438"/>
        <v>0</v>
      </c>
      <c r="AE500" s="22">
        <f t="shared" si="438"/>
        <v>0</v>
      </c>
      <c r="AF500" s="22">
        <f t="shared" si="439"/>
        <v>86911.868388178758</v>
      </c>
      <c r="AH500" s="79">
        <f>L500-SUM(M500:T500)</f>
        <v>0</v>
      </c>
      <c r="AI500" s="78">
        <f>W500-SUM(X500:AE500)</f>
        <v>0</v>
      </c>
    </row>
    <row r="501" spans="1:35" ht="22" hidden="1" customHeight="1" outlineLevel="1" x14ac:dyDescent="0.25">
      <c r="B501" s="186" t="s">
        <v>784</v>
      </c>
      <c r="C501" s="190" t="s">
        <v>785</v>
      </c>
      <c r="D501" s="188" t="s">
        <v>208</v>
      </c>
      <c r="E501" s="189" t="s">
        <v>209</v>
      </c>
      <c r="F501" s="13" t="s">
        <v>67</v>
      </c>
      <c r="G501" s="14">
        <v>1380.1497299999999</v>
      </c>
      <c r="H501" s="15">
        <v>46.722363635294123</v>
      </c>
      <c r="I501" s="16">
        <f t="shared" si="432"/>
        <v>64483.857556212999</v>
      </c>
      <c r="K501" s="17"/>
      <c r="L501" s="17">
        <f t="shared" si="433"/>
        <v>1380.1497299999999</v>
      </c>
      <c r="M501" s="17"/>
      <c r="N501" s="17"/>
      <c r="O501" s="17">
        <f>G501</f>
        <v>1380.1497299999999</v>
      </c>
      <c r="P501" s="17"/>
      <c r="Q501" s="17"/>
      <c r="R501" s="17"/>
      <c r="S501" s="17"/>
      <c r="T501" s="17"/>
      <c r="V501" s="22">
        <f t="shared" si="437"/>
        <v>0</v>
      </c>
      <c r="W501" s="22">
        <f t="shared" si="437"/>
        <v>64483.857556212999</v>
      </c>
      <c r="X501" s="22">
        <f t="shared" si="438"/>
        <v>0</v>
      </c>
      <c r="Y501" s="22">
        <f t="shared" si="438"/>
        <v>0</v>
      </c>
      <c r="Z501" s="22">
        <f t="shared" si="438"/>
        <v>64483.857556212999</v>
      </c>
      <c r="AA501" s="22">
        <f t="shared" si="438"/>
        <v>0</v>
      </c>
      <c r="AB501" s="22">
        <f t="shared" si="438"/>
        <v>0</v>
      </c>
      <c r="AC501" s="22">
        <f t="shared" si="438"/>
        <v>0</v>
      </c>
      <c r="AD501" s="22">
        <f t="shared" si="438"/>
        <v>0</v>
      </c>
      <c r="AE501" s="22">
        <f t="shared" si="438"/>
        <v>0</v>
      </c>
      <c r="AF501" s="22">
        <f t="shared" si="439"/>
        <v>64483.857556212999</v>
      </c>
      <c r="AH501" s="79">
        <f>L501-SUM(M501:T501)</f>
        <v>0</v>
      </c>
      <c r="AI501" s="78">
        <f>W501-SUM(X501:AE501)</f>
        <v>0</v>
      </c>
    </row>
    <row r="502" spans="1:35" ht="22" hidden="1" customHeight="1" outlineLevel="1" x14ac:dyDescent="0.25">
      <c r="B502" s="186" t="s">
        <v>784</v>
      </c>
      <c r="C502" s="190" t="s">
        <v>785</v>
      </c>
      <c r="D502" s="188" t="s">
        <v>216</v>
      </c>
      <c r="E502" s="189" t="s">
        <v>217</v>
      </c>
      <c r="F502" s="13" t="s">
        <v>40</v>
      </c>
      <c r="G502" s="14">
        <v>13</v>
      </c>
      <c r="H502" s="15">
        <v>486.87884533581524</v>
      </c>
      <c r="I502" s="16">
        <f t="shared" si="432"/>
        <v>6329.4249893655979</v>
      </c>
      <c r="K502" s="17"/>
      <c r="L502" s="17">
        <f t="shared" si="433"/>
        <v>13</v>
      </c>
      <c r="M502" s="17"/>
      <c r="N502" s="17"/>
      <c r="O502" s="17">
        <f>G502</f>
        <v>13</v>
      </c>
      <c r="P502" s="17"/>
      <c r="Q502" s="17"/>
      <c r="R502" s="17"/>
      <c r="S502" s="17"/>
      <c r="T502" s="17"/>
      <c r="V502" s="22">
        <f t="shared" si="437"/>
        <v>0</v>
      </c>
      <c r="W502" s="22">
        <f t="shared" si="437"/>
        <v>6329.4249893655979</v>
      </c>
      <c r="X502" s="22">
        <f t="shared" si="438"/>
        <v>0</v>
      </c>
      <c r="Y502" s="22">
        <f t="shared" si="438"/>
        <v>0</v>
      </c>
      <c r="Z502" s="22">
        <f t="shared" si="438"/>
        <v>6329.4249893655979</v>
      </c>
      <c r="AA502" s="22">
        <f t="shared" si="438"/>
        <v>0</v>
      </c>
      <c r="AB502" s="22">
        <f t="shared" si="438"/>
        <v>0</v>
      </c>
      <c r="AC502" s="22">
        <f t="shared" si="438"/>
        <v>0</v>
      </c>
      <c r="AD502" s="22">
        <f t="shared" si="438"/>
        <v>0</v>
      </c>
      <c r="AE502" s="22">
        <f t="shared" si="438"/>
        <v>0</v>
      </c>
      <c r="AF502" s="22">
        <f t="shared" si="439"/>
        <v>6329.4249893655979</v>
      </c>
      <c r="AH502" s="79">
        <f>L502-SUM(M502:T502)</f>
        <v>0</v>
      </c>
      <c r="AI502" s="78">
        <f>W502-SUM(X502:AE502)</f>
        <v>0</v>
      </c>
    </row>
    <row r="503" spans="1:35" s="339" customFormat="1" ht="23.5" customHeight="1" collapsed="1" x14ac:dyDescent="0.25">
      <c r="A503" s="340"/>
      <c r="B503" s="341" t="s">
        <v>1602</v>
      </c>
      <c r="C503" s="342" t="s">
        <v>1603</v>
      </c>
      <c r="D503" s="343"/>
      <c r="E503" s="344"/>
      <c r="F503" s="345"/>
      <c r="G503" s="345"/>
      <c r="H503" s="346"/>
      <c r="I503" s="347">
        <f>SUM(I504:I533)</f>
        <v>1177673.5861568451</v>
      </c>
      <c r="J503" s="340"/>
      <c r="K503" s="348"/>
      <c r="L503" s="349"/>
      <c r="M503" s="349"/>
      <c r="N503" s="349"/>
      <c r="O503" s="349"/>
      <c r="P503" s="349"/>
      <c r="Q503" s="349"/>
      <c r="R503" s="349"/>
      <c r="S503" s="349"/>
      <c r="T503" s="350"/>
      <c r="U503" s="340"/>
      <c r="V503" s="351">
        <f>SUM(V504:V533)</f>
        <v>326202.3065908039</v>
      </c>
      <c r="W503" s="351">
        <f t="shared" ref="W503:AE503" si="440">SUM(W504:W533)</f>
        <v>851471.27956604096</v>
      </c>
      <c r="X503" s="351">
        <f t="shared" si="440"/>
        <v>72499.594345807127</v>
      </c>
      <c r="Y503" s="351">
        <f t="shared" si="440"/>
        <v>115455.83619774884</v>
      </c>
      <c r="Z503" s="351">
        <f t="shared" si="440"/>
        <v>250544.18385464718</v>
      </c>
      <c r="AA503" s="351">
        <f t="shared" si="440"/>
        <v>383268.83113991725</v>
      </c>
      <c r="AB503" s="351">
        <f t="shared" si="440"/>
        <v>30010.339936376473</v>
      </c>
      <c r="AC503" s="351">
        <f t="shared" si="440"/>
        <v>0</v>
      </c>
      <c r="AD503" s="351">
        <f t="shared" si="440"/>
        <v>0</v>
      </c>
      <c r="AE503" s="351">
        <f t="shared" si="440"/>
        <v>0</v>
      </c>
      <c r="AF503" s="351">
        <f>SUM(AF504:AF533)</f>
        <v>851778.78547449701</v>
      </c>
      <c r="AG503" s="340"/>
      <c r="AH503" s="348"/>
      <c r="AI503" s="350"/>
    </row>
    <row r="504" spans="1:35" ht="22" hidden="1" customHeight="1" outlineLevel="1" x14ac:dyDescent="0.25">
      <c r="B504" s="186" t="s">
        <v>1602</v>
      </c>
      <c r="C504" s="190" t="s">
        <v>1603</v>
      </c>
      <c r="D504" s="188" t="s">
        <v>23</v>
      </c>
      <c r="E504" s="189" t="s">
        <v>24</v>
      </c>
      <c r="F504" s="13" t="s">
        <v>46</v>
      </c>
      <c r="G504" s="14">
        <v>21.6</v>
      </c>
      <c r="H504" s="15">
        <v>584.29183764705874</v>
      </c>
      <c r="I504" s="16">
        <f t="shared" ref="I504" si="441">H504*G504</f>
        <v>12620.703693176471</v>
      </c>
      <c r="K504" s="17">
        <v>0.39600000000000002</v>
      </c>
      <c r="L504" s="17">
        <f t="shared" ref="L504" si="442">G504-K504</f>
        <v>21.204000000000001</v>
      </c>
      <c r="M504" s="17">
        <f>SUMIF(MC_SS_132_2025!$A:$A,'CRONO SERV'!$D504,MC_SS_132_2025!L:L)</f>
        <v>5.3</v>
      </c>
      <c r="N504" s="17">
        <f>SUMIF(MC_SS_132_2025!$A:$A,'CRONO SERV'!$D504,MC_SS_132_2025!M:M)</f>
        <v>7.7</v>
      </c>
      <c r="O504" s="17">
        <f>SUMIF(MC_SS_132_2025!$A:$A,'CRONO SERV'!$D504,MC_SS_132_2025!N:N)</f>
        <v>8.24</v>
      </c>
      <c r="P504" s="17">
        <f>SUMIF(MC_SS_132_2025!$A:$A,'CRONO SERV'!$D504,MC_SS_132_2025!O:O)</f>
        <v>0</v>
      </c>
      <c r="Q504" s="17"/>
      <c r="R504" s="17"/>
      <c r="S504" s="17"/>
      <c r="T504" s="17"/>
      <c r="V504" s="22">
        <f t="shared" ref="V504:V533" si="443">$H504*K504</f>
        <v>231.37956770823527</v>
      </c>
      <c r="W504" s="22">
        <f t="shared" ref="W504:W533" si="444">$H504*L504</f>
        <v>12389.324125468234</v>
      </c>
      <c r="X504" s="22">
        <f t="shared" ref="X504:X533" si="445">$H504*M504</f>
        <v>3096.7467395294111</v>
      </c>
      <c r="Y504" s="22">
        <f t="shared" ref="Y504:Y533" si="446">$H504*N504</f>
        <v>4499.0471498823526</v>
      </c>
      <c r="Z504" s="22">
        <f t="shared" ref="Z504:Z533" si="447">$H504*O504</f>
        <v>4814.5647422117645</v>
      </c>
      <c r="AA504" s="22">
        <f t="shared" ref="AA504:AA533" si="448">$H504*P504</f>
        <v>0</v>
      </c>
      <c r="AB504" s="22">
        <f t="shared" ref="AB504:AB533" si="449">$H504*Q504</f>
        <v>0</v>
      </c>
      <c r="AC504" s="22">
        <f t="shared" ref="AC504:AC533" si="450">$H504*R504</f>
        <v>0</v>
      </c>
      <c r="AD504" s="22">
        <f t="shared" ref="AD504:AD533" si="451">$H504*S504</f>
        <v>0</v>
      </c>
      <c r="AE504" s="22">
        <f t="shared" ref="AE504:AE533" si="452">$H504*T504</f>
        <v>0</v>
      </c>
      <c r="AF504" s="22">
        <f t="shared" ref="AF504:AF533" si="453">SUM(X504:AE504)</f>
        <v>12410.358631623527</v>
      </c>
      <c r="AH504" s="79">
        <f t="shared" ref="AH504:AH533" si="454">L504-SUM(M504:T504)</f>
        <v>-3.6000000000001364E-2</v>
      </c>
      <c r="AI504" s="78">
        <f t="shared" ref="AI504:AI533" si="455">W504-SUM(X504:AE504)</f>
        <v>-21.034506155292547</v>
      </c>
    </row>
    <row r="505" spans="1:35" ht="22" hidden="1" customHeight="1" outlineLevel="1" x14ac:dyDescent="0.25">
      <c r="B505" s="186" t="s">
        <v>1602</v>
      </c>
      <c r="C505" s="190" t="s">
        <v>1603</v>
      </c>
      <c r="D505" s="188" t="s">
        <v>41</v>
      </c>
      <c r="E505" s="189" t="s">
        <v>42</v>
      </c>
      <c r="F505" s="13" t="s">
        <v>46</v>
      </c>
      <c r="G505" s="14">
        <v>91.701000000000008</v>
      </c>
      <c r="H505" s="15">
        <v>199.78885568611761</v>
      </c>
      <c r="I505" s="16">
        <f t="shared" ref="I505:I533" si="456">H505*G505</f>
        <v>18320.837855272672</v>
      </c>
      <c r="K505" s="17">
        <v>12.726000000000001</v>
      </c>
      <c r="L505" s="17">
        <f t="shared" ref="L505:L533" si="457">G505-K505</f>
        <v>78.975000000000009</v>
      </c>
      <c r="M505" s="17">
        <f>SUMIF(MC_SS_132_2025!$A:$A,'CRONO SERV'!$D505,MC_SS_132_2025!L:L)</f>
        <v>11.435</v>
      </c>
      <c r="N505" s="17">
        <f>SUMIF(MC_SS_132_2025!$A:$A,'CRONO SERV'!$D505,MC_SS_132_2025!M:M)</f>
        <v>25.904</v>
      </c>
      <c r="O505" s="17">
        <f>SUMIF(MC_SS_132_2025!$A:$A,'CRONO SERV'!$D505,MC_SS_132_2025!N:N)</f>
        <v>37.231000000000002</v>
      </c>
      <c r="P505" s="17">
        <f>SUMIF(MC_SS_132_2025!$A:$A,'CRONO SERV'!$D505,MC_SS_132_2025!O:O)</f>
        <v>4.41</v>
      </c>
      <c r="Q505" s="17"/>
      <c r="R505" s="17"/>
      <c r="S505" s="17"/>
      <c r="T505" s="17"/>
      <c r="V505" s="22">
        <f t="shared" si="443"/>
        <v>2542.512977461533</v>
      </c>
      <c r="W505" s="22">
        <f t="shared" si="444"/>
        <v>15778.324877811141</v>
      </c>
      <c r="X505" s="22">
        <f t="shared" si="445"/>
        <v>2284.5855647707549</v>
      </c>
      <c r="Y505" s="22">
        <f t="shared" si="446"/>
        <v>5175.3305176931908</v>
      </c>
      <c r="Z505" s="22">
        <f t="shared" si="447"/>
        <v>7438.3388860498453</v>
      </c>
      <c r="AA505" s="22">
        <f t="shared" si="448"/>
        <v>881.06885357577869</v>
      </c>
      <c r="AB505" s="22">
        <f t="shared" si="449"/>
        <v>0</v>
      </c>
      <c r="AC505" s="22">
        <f t="shared" si="450"/>
        <v>0</v>
      </c>
      <c r="AD505" s="22">
        <f t="shared" si="451"/>
        <v>0</v>
      </c>
      <c r="AE505" s="22">
        <f t="shared" si="452"/>
        <v>0</v>
      </c>
      <c r="AF505" s="22">
        <f t="shared" si="453"/>
        <v>15779.323822089569</v>
      </c>
      <c r="AH505" s="79">
        <f t="shared" si="454"/>
        <v>-4.9999999999812417E-3</v>
      </c>
      <c r="AI505" s="78">
        <f t="shared" si="455"/>
        <v>-0.99894427842809819</v>
      </c>
    </row>
    <row r="506" spans="1:35" ht="22" hidden="1" customHeight="1" outlineLevel="1" x14ac:dyDescent="0.25">
      <c r="B506" s="186" t="s">
        <v>1602</v>
      </c>
      <c r="C506" s="190" t="s">
        <v>1603</v>
      </c>
      <c r="D506" s="188" t="s">
        <v>44</v>
      </c>
      <c r="E506" s="189" t="s">
        <v>45</v>
      </c>
      <c r="F506" s="13" t="s">
        <v>46</v>
      </c>
      <c r="G506" s="14">
        <v>295.72199999999992</v>
      </c>
      <c r="H506" s="15">
        <v>44.117647058823529</v>
      </c>
      <c r="I506" s="16">
        <f t="shared" si="456"/>
        <v>13046.558823529409</v>
      </c>
      <c r="K506" s="17">
        <v>114.06399999999999</v>
      </c>
      <c r="L506" s="17">
        <f t="shared" si="457"/>
        <v>181.65799999999993</v>
      </c>
      <c r="M506" s="17">
        <f>SUMIF(MC_SS_132_2025!$A:$A,'CRONO SERV'!$D506,MC_SS_132_2025!L:L)</f>
        <v>43.56</v>
      </c>
      <c r="N506" s="17">
        <f>SUMIF(MC_SS_132_2025!$A:$A,'CRONO SERV'!$D506,MC_SS_132_2025!M:M)</f>
        <v>29.643000000000001</v>
      </c>
      <c r="O506" s="17">
        <f>SUMIF(MC_SS_132_2025!$A:$A,'CRONO SERV'!$D506,MC_SS_132_2025!N:N)</f>
        <v>91.950000000000017</v>
      </c>
      <c r="P506" s="17">
        <f>SUMIF(MC_SS_132_2025!$A:$A,'CRONO SERV'!$D506,MC_SS_132_2025!O:O)</f>
        <v>17.596</v>
      </c>
      <c r="Q506" s="17"/>
      <c r="R506" s="17"/>
      <c r="S506" s="17"/>
      <c r="T506" s="17"/>
      <c r="V506" s="22">
        <f t="shared" si="443"/>
        <v>5032.2352941176468</v>
      </c>
      <c r="W506" s="22">
        <f t="shared" si="444"/>
        <v>8014.3235294117612</v>
      </c>
      <c r="X506" s="22">
        <f t="shared" si="445"/>
        <v>1921.7647058823529</v>
      </c>
      <c r="Y506" s="22">
        <f t="shared" si="446"/>
        <v>1307.7794117647059</v>
      </c>
      <c r="Z506" s="22">
        <f t="shared" si="447"/>
        <v>4056.6176470588243</v>
      </c>
      <c r="AA506" s="22">
        <f t="shared" si="448"/>
        <v>776.29411764705878</v>
      </c>
      <c r="AB506" s="22">
        <f t="shared" si="449"/>
        <v>0</v>
      </c>
      <c r="AC506" s="22">
        <f t="shared" si="450"/>
        <v>0</v>
      </c>
      <c r="AD506" s="22">
        <f t="shared" si="451"/>
        <v>0</v>
      </c>
      <c r="AE506" s="22">
        <f t="shared" si="452"/>
        <v>0</v>
      </c>
      <c r="AF506" s="22">
        <f t="shared" si="453"/>
        <v>8062.4558823529414</v>
      </c>
      <c r="AH506" s="79">
        <f t="shared" si="454"/>
        <v>-1.0910000000000935</v>
      </c>
      <c r="AI506" s="78">
        <f t="shared" si="455"/>
        <v>-48.132352941180216</v>
      </c>
    </row>
    <row r="507" spans="1:35" ht="22" hidden="1" customHeight="1" outlineLevel="1" x14ac:dyDescent="0.25">
      <c r="B507" s="186" t="s">
        <v>1602</v>
      </c>
      <c r="C507" s="190" t="s">
        <v>1603</v>
      </c>
      <c r="D507" s="188" t="s">
        <v>51</v>
      </c>
      <c r="E507" s="189" t="s">
        <v>52</v>
      </c>
      <c r="F507" s="13" t="s">
        <v>143</v>
      </c>
      <c r="G507" s="14">
        <v>132</v>
      </c>
      <c r="H507" s="15">
        <v>295.44687640094122</v>
      </c>
      <c r="I507" s="16">
        <f t="shared" si="456"/>
        <v>38998.987684924243</v>
      </c>
      <c r="K507" s="17">
        <f>G507-91.48</f>
        <v>40.519999999999996</v>
      </c>
      <c r="L507" s="17">
        <f t="shared" si="457"/>
        <v>91.48</v>
      </c>
      <c r="M507" s="17">
        <f>SUMIF(MC_SS_132_2025!$A:$A,'CRONO SERV'!$D507,MC_SS_132_2025!L:L)</f>
        <v>0</v>
      </c>
      <c r="N507" s="17">
        <f>SUMIF(MC_SS_132_2025!$A:$A,'CRONO SERV'!$D507,MC_SS_132_2025!M:M)</f>
        <v>0</v>
      </c>
      <c r="O507" s="17">
        <f>SUMIF(MC_SS_132_2025!$A:$A,'CRONO SERV'!$D507,MC_SS_132_2025!N:N)</f>
        <v>0</v>
      </c>
      <c r="P507" s="17">
        <f>SUMIF(MC_SS_132_2025!$A:$A,'CRONO SERV'!$D507,MC_SS_132_2025!O:O)</f>
        <v>91.48</v>
      </c>
      <c r="Q507" s="17"/>
      <c r="R507" s="17"/>
      <c r="S507" s="17"/>
      <c r="T507" s="17"/>
      <c r="V507" s="22">
        <f t="shared" si="443"/>
        <v>11971.507431766137</v>
      </c>
      <c r="W507" s="22">
        <f t="shared" si="444"/>
        <v>27027.480253158104</v>
      </c>
      <c r="X507" s="22">
        <f t="shared" si="445"/>
        <v>0</v>
      </c>
      <c r="Y507" s="22">
        <f t="shared" si="446"/>
        <v>0</v>
      </c>
      <c r="Z507" s="22">
        <f t="shared" si="447"/>
        <v>0</v>
      </c>
      <c r="AA507" s="22">
        <f t="shared" si="448"/>
        <v>27027.480253158104</v>
      </c>
      <c r="AB507" s="22">
        <f t="shared" si="449"/>
        <v>0</v>
      </c>
      <c r="AC507" s="22">
        <f t="shared" si="450"/>
        <v>0</v>
      </c>
      <c r="AD507" s="22">
        <f t="shared" si="451"/>
        <v>0</v>
      </c>
      <c r="AE507" s="22">
        <f t="shared" si="452"/>
        <v>0</v>
      </c>
      <c r="AF507" s="22">
        <f t="shared" si="453"/>
        <v>27027.480253158104</v>
      </c>
      <c r="AH507" s="79">
        <f t="shared" si="454"/>
        <v>0</v>
      </c>
      <c r="AI507" s="78">
        <f t="shared" si="455"/>
        <v>0</v>
      </c>
    </row>
    <row r="508" spans="1:35" ht="22" hidden="1" customHeight="1" outlineLevel="1" x14ac:dyDescent="0.25">
      <c r="B508" s="186" t="s">
        <v>1602</v>
      </c>
      <c r="C508" s="190" t="s">
        <v>1603</v>
      </c>
      <c r="D508" s="188" t="s">
        <v>53</v>
      </c>
      <c r="E508" s="189" t="s">
        <v>54</v>
      </c>
      <c r="F508" s="13" t="s">
        <v>46</v>
      </c>
      <c r="G508" s="14">
        <v>82.368000000000009</v>
      </c>
      <c r="H508" s="15">
        <v>158.11213362023528</v>
      </c>
      <c r="I508" s="16">
        <f t="shared" si="456"/>
        <v>13023.380222031541</v>
      </c>
      <c r="K508" s="17">
        <v>30.917999999999999</v>
      </c>
      <c r="L508" s="17">
        <f t="shared" si="457"/>
        <v>51.45000000000001</v>
      </c>
      <c r="M508" s="17">
        <f>SUMIF(MC_SS_132_2025!$A:$A,'CRONO SERV'!$D508,MC_SS_132_2025!L:L)</f>
        <v>0</v>
      </c>
      <c r="N508" s="17">
        <f>SUMIF(MC_SS_132_2025!$A:$A,'CRONO SERV'!$D508,MC_SS_132_2025!M:M)</f>
        <v>9.1300000000000008</v>
      </c>
      <c r="O508" s="17">
        <f>SUMIF(MC_SS_132_2025!$A:$A,'CRONO SERV'!$D508,MC_SS_132_2025!N:N)</f>
        <v>25.884</v>
      </c>
      <c r="P508" s="17">
        <f>SUMIF(MC_SS_132_2025!$A:$A,'CRONO SERV'!$D508,MC_SS_132_2025!O:O)</f>
        <v>16.445999999999998</v>
      </c>
      <c r="Q508" s="17"/>
      <c r="R508" s="17"/>
      <c r="S508" s="17"/>
      <c r="T508" s="17"/>
      <c r="V508" s="22">
        <f t="shared" si="443"/>
        <v>4888.5109472704344</v>
      </c>
      <c r="W508" s="22">
        <f t="shared" si="444"/>
        <v>8134.8692747611067</v>
      </c>
      <c r="X508" s="22">
        <f t="shared" si="445"/>
        <v>0</v>
      </c>
      <c r="Y508" s="22">
        <f t="shared" si="446"/>
        <v>1443.5637799527483</v>
      </c>
      <c r="Z508" s="22">
        <f t="shared" si="447"/>
        <v>4092.5744666261703</v>
      </c>
      <c r="AA508" s="22">
        <f t="shared" si="448"/>
        <v>2600.3121495183891</v>
      </c>
      <c r="AB508" s="22">
        <f t="shared" si="449"/>
        <v>0</v>
      </c>
      <c r="AC508" s="22">
        <f t="shared" si="450"/>
        <v>0</v>
      </c>
      <c r="AD508" s="22">
        <f t="shared" si="451"/>
        <v>0</v>
      </c>
      <c r="AE508" s="22">
        <f t="shared" si="452"/>
        <v>0</v>
      </c>
      <c r="AF508" s="22">
        <f t="shared" si="453"/>
        <v>8136.450396097307</v>
      </c>
      <c r="AH508" s="79">
        <f t="shared" si="454"/>
        <v>-9.9999999999909051E-3</v>
      </c>
      <c r="AI508" s="78">
        <f t="shared" si="455"/>
        <v>-1.58112133620034</v>
      </c>
    </row>
    <row r="509" spans="1:35" ht="22" hidden="1" customHeight="1" outlineLevel="1" x14ac:dyDescent="0.25">
      <c r="B509" s="186" t="s">
        <v>1602</v>
      </c>
      <c r="C509" s="190" t="s">
        <v>1603</v>
      </c>
      <c r="D509" s="188" t="s">
        <v>59</v>
      </c>
      <c r="E509" s="189" t="s">
        <v>60</v>
      </c>
      <c r="F509" s="13" t="s">
        <v>46</v>
      </c>
      <c r="G509" s="14">
        <v>120.92100000000001</v>
      </c>
      <c r="H509" s="15">
        <v>67.097750764705879</v>
      </c>
      <c r="I509" s="16">
        <f t="shared" si="456"/>
        <v>8113.5271202189997</v>
      </c>
      <c r="K509" s="17">
        <v>0</v>
      </c>
      <c r="L509" s="17">
        <f t="shared" si="457"/>
        <v>120.92100000000001</v>
      </c>
      <c r="M509" s="17">
        <f>SUMIF(MC_SS_132_2025!$A:$A,'CRONO SERV'!$D509,MC_SS_132_2025!L:L)</f>
        <v>0</v>
      </c>
      <c r="N509" s="17">
        <f>SUMIF(MC_SS_132_2025!$A:$A,'CRONO SERV'!$D509,MC_SS_132_2025!M:M)</f>
        <v>0</v>
      </c>
      <c r="O509" s="17">
        <f>SUMIF(MC_SS_132_2025!$A:$A,'CRONO SERV'!$D509,MC_SS_132_2025!N:N)</f>
        <v>59.69700000000001</v>
      </c>
      <c r="P509" s="17">
        <f>SUMIF(MC_SS_132_2025!$A:$A,'CRONO SERV'!$D509,MC_SS_132_2025!O:O)</f>
        <v>61.22</v>
      </c>
      <c r="Q509" s="17"/>
      <c r="R509" s="17"/>
      <c r="S509" s="17"/>
      <c r="T509" s="17"/>
      <c r="V509" s="22">
        <f t="shared" si="443"/>
        <v>0</v>
      </c>
      <c r="W509" s="22">
        <f t="shared" si="444"/>
        <v>8113.5271202189997</v>
      </c>
      <c r="X509" s="22">
        <f t="shared" si="445"/>
        <v>0</v>
      </c>
      <c r="Y509" s="22">
        <f t="shared" si="446"/>
        <v>0</v>
      </c>
      <c r="Z509" s="22">
        <f t="shared" si="447"/>
        <v>4005.5344274006475</v>
      </c>
      <c r="AA509" s="22">
        <f t="shared" si="448"/>
        <v>4107.724301815294</v>
      </c>
      <c r="AB509" s="22">
        <f t="shared" si="449"/>
        <v>0</v>
      </c>
      <c r="AC509" s="22">
        <f t="shared" si="450"/>
        <v>0</v>
      </c>
      <c r="AD509" s="22">
        <f t="shared" si="451"/>
        <v>0</v>
      </c>
      <c r="AE509" s="22">
        <f t="shared" si="452"/>
        <v>0</v>
      </c>
      <c r="AF509" s="22">
        <f t="shared" si="453"/>
        <v>8113.2587292159415</v>
      </c>
      <c r="AH509" s="79">
        <f t="shared" si="454"/>
        <v>4.0000000000048885E-3</v>
      </c>
      <c r="AI509" s="78">
        <f t="shared" si="455"/>
        <v>0.26839100305824104</v>
      </c>
    </row>
    <row r="510" spans="1:35" ht="22" hidden="1" customHeight="1" outlineLevel="1" x14ac:dyDescent="0.25">
      <c r="B510" s="186" t="s">
        <v>1602</v>
      </c>
      <c r="C510" s="190" t="s">
        <v>1603</v>
      </c>
      <c r="D510" s="188" t="s">
        <v>61</v>
      </c>
      <c r="E510" s="189" t="s">
        <v>62</v>
      </c>
      <c r="F510" s="13" t="s">
        <v>46</v>
      </c>
      <c r="G510" s="14">
        <v>150.56</v>
      </c>
      <c r="H510" s="15">
        <v>90.64622934211765</v>
      </c>
      <c r="I510" s="16">
        <f t="shared" si="456"/>
        <v>13647.696289749234</v>
      </c>
      <c r="K510" s="17">
        <v>126.79</v>
      </c>
      <c r="L510" s="17">
        <f t="shared" si="457"/>
        <v>23.769999999999996</v>
      </c>
      <c r="M510" s="17">
        <f>SUMIF(MC_SS_132_2025!$A:$A,'CRONO SERV'!$D510,MC_SS_132_2025!L:L)</f>
        <v>0</v>
      </c>
      <c r="N510" s="17">
        <f>SUMIF(MC_SS_132_2025!$A:$A,'CRONO SERV'!$D510,MC_SS_132_2025!M:M)</f>
        <v>0</v>
      </c>
      <c r="O510" s="17">
        <f>SUMIF(MC_SS_132_2025!$A:$A,'CRONO SERV'!$D510,MC_SS_132_2025!N:N)</f>
        <v>14.148</v>
      </c>
      <c r="P510" s="17">
        <f>SUMIF(MC_SS_132_2025!$A:$A,'CRONO SERV'!$D510,MC_SS_132_2025!O:O)</f>
        <v>9.6179999999999986</v>
      </c>
      <c r="Q510" s="17"/>
      <c r="R510" s="17"/>
      <c r="S510" s="17"/>
      <c r="T510" s="17"/>
      <c r="V510" s="22">
        <f t="shared" si="443"/>
        <v>11493.035418287098</v>
      </c>
      <c r="W510" s="22">
        <f t="shared" si="444"/>
        <v>2154.6608714621361</v>
      </c>
      <c r="X510" s="22">
        <f t="shared" si="445"/>
        <v>0</v>
      </c>
      <c r="Y510" s="22">
        <f t="shared" si="446"/>
        <v>0</v>
      </c>
      <c r="Z510" s="22">
        <f t="shared" si="447"/>
        <v>1282.4628527322805</v>
      </c>
      <c r="AA510" s="22">
        <f t="shared" si="448"/>
        <v>871.83543381248739</v>
      </c>
      <c r="AB510" s="22">
        <f t="shared" si="449"/>
        <v>0</v>
      </c>
      <c r="AC510" s="22">
        <f t="shared" si="450"/>
        <v>0</v>
      </c>
      <c r="AD510" s="22">
        <f t="shared" si="451"/>
        <v>0</v>
      </c>
      <c r="AE510" s="22">
        <f t="shared" si="452"/>
        <v>0</v>
      </c>
      <c r="AF510" s="22">
        <f t="shared" si="453"/>
        <v>2154.298286544768</v>
      </c>
      <c r="AH510" s="79">
        <f t="shared" si="454"/>
        <v>3.9999999999977831E-3</v>
      </c>
      <c r="AI510" s="78">
        <f t="shared" si="455"/>
        <v>0.36258491736816723</v>
      </c>
    </row>
    <row r="511" spans="1:35" ht="22" hidden="1" customHeight="1" outlineLevel="1" x14ac:dyDescent="0.25">
      <c r="B511" s="186" t="s">
        <v>1602</v>
      </c>
      <c r="C511" s="190" t="s">
        <v>1603</v>
      </c>
      <c r="D511" s="188" t="s">
        <v>65</v>
      </c>
      <c r="E511" s="189" t="s">
        <v>66</v>
      </c>
      <c r="F511" s="13" t="s">
        <v>46</v>
      </c>
      <c r="G511" s="14">
        <v>42.9285</v>
      </c>
      <c r="H511" s="15">
        <v>217.63087904352943</v>
      </c>
      <c r="I511" s="16">
        <f t="shared" si="456"/>
        <v>9342.5671910201527</v>
      </c>
      <c r="K511" s="17">
        <v>0</v>
      </c>
      <c r="L511" s="17">
        <f t="shared" si="457"/>
        <v>42.9285</v>
      </c>
      <c r="M511" s="17">
        <f>SUMIF(MC_SS_132_2025!$A:$A,'CRONO SERV'!$D511,MC_SS_132_2025!L:L)</f>
        <v>0</v>
      </c>
      <c r="N511" s="17">
        <f>SUMIF(MC_SS_132_2025!$A:$A,'CRONO SERV'!$D511,MC_SS_132_2025!M:M)</f>
        <v>12.912500000000001</v>
      </c>
      <c r="O511" s="17">
        <f>SUMIF(MC_SS_132_2025!$A:$A,'CRONO SERV'!$D511,MC_SS_132_2025!N:N)</f>
        <v>12.383000000000001</v>
      </c>
      <c r="P511" s="17">
        <f>SUMIF(MC_SS_132_2025!$A:$A,'CRONO SERV'!$D511,MC_SS_132_2025!O:O)</f>
        <v>17.628999999999998</v>
      </c>
      <c r="Q511" s="17"/>
      <c r="R511" s="17"/>
      <c r="S511" s="17"/>
      <c r="T511" s="17"/>
      <c r="V511" s="22">
        <f t="shared" si="443"/>
        <v>0</v>
      </c>
      <c r="W511" s="22">
        <f t="shared" si="444"/>
        <v>9342.5671910201527</v>
      </c>
      <c r="X511" s="22">
        <f t="shared" si="445"/>
        <v>0</v>
      </c>
      <c r="Y511" s="22">
        <f t="shared" si="446"/>
        <v>2810.1587256495741</v>
      </c>
      <c r="Z511" s="22">
        <f t="shared" si="447"/>
        <v>2694.9231751960251</v>
      </c>
      <c r="AA511" s="22">
        <f t="shared" si="448"/>
        <v>3836.6147666583797</v>
      </c>
      <c r="AB511" s="22">
        <f t="shared" si="449"/>
        <v>0</v>
      </c>
      <c r="AC511" s="22">
        <f t="shared" si="450"/>
        <v>0</v>
      </c>
      <c r="AD511" s="22">
        <f t="shared" si="451"/>
        <v>0</v>
      </c>
      <c r="AE511" s="22">
        <f t="shared" si="452"/>
        <v>0</v>
      </c>
      <c r="AF511" s="22">
        <f t="shared" si="453"/>
        <v>9341.6966675039785</v>
      </c>
      <c r="AH511" s="79">
        <f t="shared" si="454"/>
        <v>3.9999999999977831E-3</v>
      </c>
      <c r="AI511" s="78">
        <f t="shared" si="455"/>
        <v>0.87052351617421664</v>
      </c>
    </row>
    <row r="512" spans="1:35" ht="22" hidden="1" customHeight="1" outlineLevel="1" x14ac:dyDescent="0.25">
      <c r="B512" s="186" t="s">
        <v>1602</v>
      </c>
      <c r="C512" s="190" t="s">
        <v>1603</v>
      </c>
      <c r="D512" s="188" t="s">
        <v>68</v>
      </c>
      <c r="E512" s="189" t="s">
        <v>69</v>
      </c>
      <c r="F512" s="13" t="s">
        <v>46</v>
      </c>
      <c r="G512" s="14">
        <v>8.9723199999999981</v>
      </c>
      <c r="H512" s="15">
        <v>15728.689694117647</v>
      </c>
      <c r="I512" s="16">
        <f t="shared" si="456"/>
        <v>141122.83711632562</v>
      </c>
      <c r="K512" s="17">
        <v>2.1059999999999999</v>
      </c>
      <c r="L512" s="17">
        <f t="shared" si="457"/>
        <v>6.8663199999999982</v>
      </c>
      <c r="M512" s="17">
        <f>SUMIF(MC_SS_132_2025!$A:$A,'CRONO SERV'!$D512,MC_SS_132_2025!L:L)</f>
        <v>0</v>
      </c>
      <c r="N512" s="17">
        <f>SUMIF(MC_SS_132_2025!$A:$A,'CRONO SERV'!$D512,MC_SS_132_2025!M:M)</f>
        <v>2.4494399999999996</v>
      </c>
      <c r="O512" s="17">
        <f>SUMIF(MC_SS_132_2025!$A:$A,'CRONO SERV'!$D512,MC_SS_132_2025!N:N)</f>
        <v>3.64168</v>
      </c>
      <c r="P512" s="17">
        <f>SUMIF(MC_SS_132_2025!$A:$A,'CRONO SERV'!$D512,MC_SS_132_2025!O:O)</f>
        <v>0.79071999999999998</v>
      </c>
      <c r="Q512" s="17"/>
      <c r="R512" s="17"/>
      <c r="S512" s="17"/>
      <c r="T512" s="17"/>
      <c r="V512" s="22">
        <f t="shared" si="443"/>
        <v>33124.620495811767</v>
      </c>
      <c r="W512" s="22">
        <f t="shared" si="444"/>
        <v>107998.21662051385</v>
      </c>
      <c r="X512" s="22">
        <f t="shared" si="445"/>
        <v>0</v>
      </c>
      <c r="Y512" s="22">
        <f t="shared" si="446"/>
        <v>38526.481684359525</v>
      </c>
      <c r="Z512" s="22">
        <f t="shared" si="447"/>
        <v>57278.854685274353</v>
      </c>
      <c r="AA512" s="22">
        <f t="shared" si="448"/>
        <v>12436.989514932706</v>
      </c>
      <c r="AB512" s="22">
        <f t="shared" si="449"/>
        <v>0</v>
      </c>
      <c r="AC512" s="22">
        <f t="shared" si="450"/>
        <v>0</v>
      </c>
      <c r="AD512" s="22">
        <f t="shared" si="451"/>
        <v>0</v>
      </c>
      <c r="AE512" s="22">
        <f t="shared" si="452"/>
        <v>0</v>
      </c>
      <c r="AF512" s="22">
        <f t="shared" si="453"/>
        <v>108242.32588456658</v>
      </c>
      <c r="AH512" s="79">
        <f t="shared" si="454"/>
        <v>-1.5520000000002199E-2</v>
      </c>
      <c r="AI512" s="78">
        <f t="shared" si="455"/>
        <v>-244.10926405273494</v>
      </c>
    </row>
    <row r="513" spans="1:35" ht="22" hidden="1" customHeight="1" outlineLevel="1" x14ac:dyDescent="0.25">
      <c r="B513" s="186" t="s">
        <v>1602</v>
      </c>
      <c r="C513" s="190" t="s">
        <v>1603</v>
      </c>
      <c r="D513" s="188" t="s">
        <v>70</v>
      </c>
      <c r="E513" s="189" t="s">
        <v>71</v>
      </c>
      <c r="F513" s="13" t="s">
        <v>67</v>
      </c>
      <c r="G513" s="14">
        <v>3722.1899999999996</v>
      </c>
      <c r="H513" s="15">
        <v>25.691750504117643</v>
      </c>
      <c r="I513" s="16">
        <f t="shared" si="456"/>
        <v>95629.576808921644</v>
      </c>
      <c r="K513" s="17">
        <v>1322.713</v>
      </c>
      <c r="L513" s="17">
        <f t="shared" si="457"/>
        <v>2399.4769999999999</v>
      </c>
      <c r="M513" s="17">
        <f>SUMIF(MC_SS_132_2025!$A:$A,'CRONO SERV'!$D513,MC_SS_132_2025!L:L)</f>
        <v>0</v>
      </c>
      <c r="N513" s="17">
        <f>SUMIF(MC_SS_132_2025!$A:$A,'CRONO SERV'!$D513,MC_SS_132_2025!M:M)</f>
        <v>1204.3399999999995</v>
      </c>
      <c r="O513" s="17">
        <f>SUMIF(MC_SS_132_2025!$A:$A,'CRONO SERV'!$D513,MC_SS_132_2025!N:N)</f>
        <v>1195.1400000000001</v>
      </c>
      <c r="P513" s="17">
        <f>SUMIF(MC_SS_132_2025!$A:$A,'CRONO SERV'!$D513,MC_SS_132_2025!O:O)</f>
        <v>0</v>
      </c>
      <c r="Q513" s="17"/>
      <c r="R513" s="17"/>
      <c r="S513" s="17"/>
      <c r="T513" s="17"/>
      <c r="V513" s="22">
        <f t="shared" si="443"/>
        <v>33982.812384552955</v>
      </c>
      <c r="W513" s="22">
        <f t="shared" si="444"/>
        <v>61646.764424368688</v>
      </c>
      <c r="X513" s="22">
        <f t="shared" si="445"/>
        <v>0</v>
      </c>
      <c r="Y513" s="22">
        <f t="shared" si="446"/>
        <v>30941.602802129029</v>
      </c>
      <c r="Z513" s="22">
        <f t="shared" si="447"/>
        <v>30705.238697491161</v>
      </c>
      <c r="AA513" s="22">
        <f t="shared" si="448"/>
        <v>0</v>
      </c>
      <c r="AB513" s="22">
        <f t="shared" si="449"/>
        <v>0</v>
      </c>
      <c r="AC513" s="22">
        <f t="shared" si="450"/>
        <v>0</v>
      </c>
      <c r="AD513" s="22">
        <f t="shared" si="451"/>
        <v>0</v>
      </c>
      <c r="AE513" s="22">
        <f t="shared" si="452"/>
        <v>0</v>
      </c>
      <c r="AF513" s="22">
        <f t="shared" si="453"/>
        <v>61646.84149962019</v>
      </c>
      <c r="AH513" s="79">
        <f t="shared" si="454"/>
        <v>-2.9999999997016857E-3</v>
      </c>
      <c r="AI513" s="78">
        <f t="shared" si="455"/>
        <v>-7.7075251501810271E-2</v>
      </c>
    </row>
    <row r="514" spans="1:35" ht="22" hidden="1" customHeight="1" outlineLevel="1" x14ac:dyDescent="0.25">
      <c r="B514" s="186" t="s">
        <v>1602</v>
      </c>
      <c r="C514" s="190" t="s">
        <v>1603</v>
      </c>
      <c r="D514" s="188" t="s">
        <v>72</v>
      </c>
      <c r="E514" s="189" t="s">
        <v>73</v>
      </c>
      <c r="F514" s="13" t="s">
        <v>46</v>
      </c>
      <c r="G514" s="14">
        <v>15.117999999999997</v>
      </c>
      <c r="H514" s="15">
        <v>1248.9986891068236</v>
      </c>
      <c r="I514" s="16">
        <f t="shared" si="456"/>
        <v>18882.362181916957</v>
      </c>
      <c r="K514" s="17">
        <f>G514-4.614</f>
        <v>10.503999999999998</v>
      </c>
      <c r="L514" s="17">
        <f t="shared" si="457"/>
        <v>4.613999999999999</v>
      </c>
      <c r="M514" s="17">
        <f>SUMIF(MC_SS_132_2025!$A:$A,'CRONO SERV'!$D514,MC_SS_132_2025!L:L)</f>
        <v>0.35640000000000005</v>
      </c>
      <c r="N514" s="17">
        <f>SUMIF(MC_SS_132_2025!$A:$A,'CRONO SERV'!$D514,MC_SS_132_2025!M:M)</f>
        <v>0.49799999999999989</v>
      </c>
      <c r="O514" s="17">
        <f>SUMIF(MC_SS_132_2025!$A:$A,'CRONO SERV'!$D514,MC_SS_132_2025!N:N)</f>
        <v>2.6760999999999995</v>
      </c>
      <c r="P514" s="17">
        <f>SUMIF(MC_SS_132_2025!$A:$A,'CRONO SERV'!$D514,MC_SS_132_2025!O:O)</f>
        <v>1.0754999999999999</v>
      </c>
      <c r="Q514" s="17"/>
      <c r="R514" s="17"/>
      <c r="S514" s="17"/>
      <c r="T514" s="17"/>
      <c r="V514" s="22">
        <f t="shared" si="443"/>
        <v>13119.482230378073</v>
      </c>
      <c r="W514" s="22">
        <f t="shared" si="444"/>
        <v>5762.8799515388828</v>
      </c>
      <c r="X514" s="22">
        <f t="shared" si="445"/>
        <v>445.14313279767197</v>
      </c>
      <c r="Y514" s="22">
        <f t="shared" si="446"/>
        <v>622.00134717519802</v>
      </c>
      <c r="Z514" s="22">
        <f t="shared" si="447"/>
        <v>3342.4453919187699</v>
      </c>
      <c r="AA514" s="22">
        <f t="shared" si="448"/>
        <v>1343.2980901343885</v>
      </c>
      <c r="AB514" s="22">
        <f t="shared" si="449"/>
        <v>0</v>
      </c>
      <c r="AC514" s="22">
        <f t="shared" si="450"/>
        <v>0</v>
      </c>
      <c r="AD514" s="22">
        <f t="shared" si="451"/>
        <v>0</v>
      </c>
      <c r="AE514" s="22">
        <f t="shared" si="452"/>
        <v>0</v>
      </c>
      <c r="AF514" s="22">
        <f t="shared" si="453"/>
        <v>5752.8879620260286</v>
      </c>
      <c r="AH514" s="79">
        <f t="shared" si="454"/>
        <v>7.9999999999991189E-3</v>
      </c>
      <c r="AI514" s="78">
        <f t="shared" si="455"/>
        <v>9.9919895128541611</v>
      </c>
    </row>
    <row r="515" spans="1:35" ht="22" hidden="1" customHeight="1" outlineLevel="1" x14ac:dyDescent="0.25">
      <c r="B515" s="186" t="s">
        <v>1602</v>
      </c>
      <c r="C515" s="190" t="s">
        <v>1603</v>
      </c>
      <c r="D515" s="188" t="s">
        <v>74</v>
      </c>
      <c r="E515" s="189" t="s">
        <v>75</v>
      </c>
      <c r="F515" s="13" t="s">
        <v>46</v>
      </c>
      <c r="G515" s="14">
        <v>70.94319999999999</v>
      </c>
      <c r="H515" s="15">
        <v>1703.4074388931767</v>
      </c>
      <c r="I515" s="16">
        <f t="shared" si="456"/>
        <v>120845.17461888641</v>
      </c>
      <c r="K515" s="17">
        <v>14.079000000000001</v>
      </c>
      <c r="L515" s="17">
        <f t="shared" si="457"/>
        <v>56.86419999999999</v>
      </c>
      <c r="M515" s="17">
        <f>SUMIF(MC_SS_132_2025!$A:$A,'CRONO SERV'!$D515,MC_SS_132_2025!L:L)</f>
        <v>0</v>
      </c>
      <c r="N515" s="17">
        <f>SUMIF(MC_SS_132_2025!$A:$A,'CRONO SERV'!$D515,MC_SS_132_2025!M:M)</f>
        <v>17.688000000000002</v>
      </c>
      <c r="O515" s="17">
        <f>SUMIF(MC_SS_132_2025!$A:$A,'CRONO SERV'!$D515,MC_SS_132_2025!N:N)</f>
        <v>28.103999999999999</v>
      </c>
      <c r="P515" s="17">
        <f>SUMIF(MC_SS_132_2025!$A:$A,'CRONO SERV'!$D515,MC_SS_132_2025!O:O)</f>
        <v>11.074</v>
      </c>
      <c r="Q515" s="17"/>
      <c r="R515" s="17"/>
      <c r="S515" s="17"/>
      <c r="T515" s="17"/>
      <c r="V515" s="22">
        <f t="shared" si="443"/>
        <v>23982.273332177036</v>
      </c>
      <c r="W515" s="22">
        <f t="shared" si="444"/>
        <v>96862.90128670937</v>
      </c>
      <c r="X515" s="22">
        <f t="shared" si="445"/>
        <v>0</v>
      </c>
      <c r="Y515" s="22">
        <f t="shared" si="446"/>
        <v>30129.870779142515</v>
      </c>
      <c r="Z515" s="22">
        <f t="shared" si="447"/>
        <v>47872.562662653836</v>
      </c>
      <c r="AA515" s="22">
        <f t="shared" si="448"/>
        <v>18863.533978303039</v>
      </c>
      <c r="AB515" s="22">
        <f t="shared" si="449"/>
        <v>0</v>
      </c>
      <c r="AC515" s="22">
        <f t="shared" si="450"/>
        <v>0</v>
      </c>
      <c r="AD515" s="22">
        <f t="shared" si="451"/>
        <v>0</v>
      </c>
      <c r="AE515" s="22">
        <f t="shared" si="452"/>
        <v>0</v>
      </c>
      <c r="AF515" s="22">
        <f t="shared" si="453"/>
        <v>96865.96742009939</v>
      </c>
      <c r="AH515" s="79">
        <f t="shared" si="454"/>
        <v>-1.8000000000100158E-3</v>
      </c>
      <c r="AI515" s="78">
        <f t="shared" si="455"/>
        <v>-3.0661333900206955</v>
      </c>
    </row>
    <row r="516" spans="1:35" ht="22" hidden="1" customHeight="1" outlineLevel="1" x14ac:dyDescent="0.25">
      <c r="B516" s="186" t="s">
        <v>1602</v>
      </c>
      <c r="C516" s="190" t="s">
        <v>1603</v>
      </c>
      <c r="D516" s="188" t="s">
        <v>141</v>
      </c>
      <c r="E516" s="189" t="s">
        <v>142</v>
      </c>
      <c r="F516" s="13" t="s">
        <v>143</v>
      </c>
      <c r="G516" s="14">
        <v>110</v>
      </c>
      <c r="H516" s="15">
        <v>136.52157428329411</v>
      </c>
      <c r="I516" s="16">
        <f t="shared" si="456"/>
        <v>15017.373171162353</v>
      </c>
      <c r="K516" s="17">
        <f>G516-64.084</f>
        <v>45.915999999999997</v>
      </c>
      <c r="L516" s="17">
        <f t="shared" si="457"/>
        <v>64.084000000000003</v>
      </c>
      <c r="M516" s="17">
        <f>SUMIF(MC_SS_132_2025!$A:$A,'CRONO SERV'!$D516,MC_SS_132_2025!L:L)</f>
        <v>0</v>
      </c>
      <c r="N516" s="17">
        <f>SUMIF(MC_SS_132_2025!$A:$A,'CRONO SERV'!$D516,MC_SS_132_2025!M:M)</f>
        <v>0</v>
      </c>
      <c r="O516" s="17">
        <f>SUMIF(MC_SS_132_2025!$A:$A,'CRONO SERV'!$D516,MC_SS_132_2025!N:N)</f>
        <v>38.24</v>
      </c>
      <c r="P516" s="17">
        <f>SUMIF(MC_SS_132_2025!$A:$A,'CRONO SERV'!$D516,MC_SS_132_2025!O:O)</f>
        <v>25.844000000000001</v>
      </c>
      <c r="Q516" s="17"/>
      <c r="R516" s="17"/>
      <c r="S516" s="17"/>
      <c r="T516" s="17"/>
      <c r="V516" s="22">
        <f t="shared" si="443"/>
        <v>6268.5246047917317</v>
      </c>
      <c r="W516" s="22">
        <f t="shared" si="444"/>
        <v>8748.8485663706197</v>
      </c>
      <c r="X516" s="22">
        <f t="shared" si="445"/>
        <v>0</v>
      </c>
      <c r="Y516" s="22">
        <f t="shared" si="446"/>
        <v>0</v>
      </c>
      <c r="Z516" s="22">
        <f t="shared" si="447"/>
        <v>5220.585000593167</v>
      </c>
      <c r="AA516" s="22">
        <f t="shared" si="448"/>
        <v>3528.2635657774531</v>
      </c>
      <c r="AB516" s="22">
        <f t="shared" si="449"/>
        <v>0</v>
      </c>
      <c r="AC516" s="22">
        <f t="shared" si="450"/>
        <v>0</v>
      </c>
      <c r="AD516" s="22">
        <f t="shared" si="451"/>
        <v>0</v>
      </c>
      <c r="AE516" s="22">
        <f t="shared" si="452"/>
        <v>0</v>
      </c>
      <c r="AF516" s="22">
        <f t="shared" si="453"/>
        <v>8748.8485663706197</v>
      </c>
      <c r="AH516" s="79">
        <f t="shared" si="454"/>
        <v>0</v>
      </c>
      <c r="AI516" s="78">
        <f t="shared" si="455"/>
        <v>0</v>
      </c>
    </row>
    <row r="517" spans="1:35" ht="22" hidden="1" customHeight="1" outlineLevel="1" x14ac:dyDescent="0.25">
      <c r="B517" s="186" t="s">
        <v>1602</v>
      </c>
      <c r="C517" s="190" t="s">
        <v>1603</v>
      </c>
      <c r="D517" s="188" t="s">
        <v>155</v>
      </c>
      <c r="E517" s="189" t="s">
        <v>156</v>
      </c>
      <c r="F517" s="13" t="s">
        <v>143</v>
      </c>
      <c r="G517" s="14">
        <v>216</v>
      </c>
      <c r="H517" s="15">
        <v>22.403727834352942</v>
      </c>
      <c r="I517" s="16">
        <f t="shared" si="456"/>
        <v>4839.2052122202358</v>
      </c>
      <c r="K517" s="17">
        <v>30.281000000000002</v>
      </c>
      <c r="L517" s="17">
        <f t="shared" si="457"/>
        <v>185.71899999999999</v>
      </c>
      <c r="M517" s="17">
        <f>SUMIF(MC_SS_132_2025!$A:$A,'CRONO SERV'!$D517,MC_SS_132_2025!L:L)</f>
        <v>0</v>
      </c>
      <c r="N517" s="17">
        <f>SUMIF(MC_SS_132_2025!$A:$A,'CRONO SERV'!$D517,MC_SS_132_2025!M:M)</f>
        <v>0</v>
      </c>
      <c r="O517" s="17">
        <f>SUMIF(MC_SS_132_2025!$A:$A,'CRONO SERV'!$D517,MC_SS_132_2025!N:N)</f>
        <v>86</v>
      </c>
      <c r="P517" s="17">
        <f>SUMIF(MC_SS_132_2025!$A:$A,'CRONO SERV'!$D517,MC_SS_132_2025!O:O)</f>
        <v>99.718999999999994</v>
      </c>
      <c r="Q517" s="17"/>
      <c r="R517" s="17"/>
      <c r="S517" s="17"/>
      <c r="T517" s="17"/>
      <c r="V517" s="22">
        <f t="shared" si="443"/>
        <v>678.40728255204147</v>
      </c>
      <c r="W517" s="22">
        <f t="shared" si="444"/>
        <v>4160.7979296681942</v>
      </c>
      <c r="X517" s="22">
        <f t="shared" si="445"/>
        <v>0</v>
      </c>
      <c r="Y517" s="22">
        <f t="shared" si="446"/>
        <v>0</v>
      </c>
      <c r="Z517" s="22">
        <f t="shared" si="447"/>
        <v>1926.7205937543531</v>
      </c>
      <c r="AA517" s="22">
        <f t="shared" si="448"/>
        <v>2234.0773359138411</v>
      </c>
      <c r="AB517" s="22">
        <f t="shared" si="449"/>
        <v>0</v>
      </c>
      <c r="AC517" s="22">
        <f t="shared" si="450"/>
        <v>0</v>
      </c>
      <c r="AD517" s="22">
        <f t="shared" si="451"/>
        <v>0</v>
      </c>
      <c r="AE517" s="22">
        <f t="shared" si="452"/>
        <v>0</v>
      </c>
      <c r="AF517" s="22">
        <f t="shared" si="453"/>
        <v>4160.7979296681942</v>
      </c>
      <c r="AH517" s="79">
        <f t="shared" si="454"/>
        <v>0</v>
      </c>
      <c r="AI517" s="78">
        <f t="shared" si="455"/>
        <v>0</v>
      </c>
    </row>
    <row r="518" spans="1:35" ht="22" hidden="1" customHeight="1" outlineLevel="1" x14ac:dyDescent="0.25">
      <c r="B518" s="186" t="s">
        <v>1602</v>
      </c>
      <c r="C518" s="190" t="s">
        <v>1603</v>
      </c>
      <c r="D518" s="188" t="s">
        <v>169</v>
      </c>
      <c r="E518" s="189" t="s">
        <v>170</v>
      </c>
      <c r="F518" s="13" t="s">
        <v>46</v>
      </c>
      <c r="G518" s="14">
        <v>10.8</v>
      </c>
      <c r="H518" s="15">
        <v>240.84025190400001</v>
      </c>
      <c r="I518" s="16">
        <f t="shared" si="456"/>
        <v>2601.0747205632001</v>
      </c>
      <c r="K518" s="17">
        <v>0</v>
      </c>
      <c r="L518" s="17">
        <f t="shared" si="457"/>
        <v>10.8</v>
      </c>
      <c r="M518" s="17">
        <f>SUMIF(MC_SS_132_2025!$A:$A,'CRONO SERV'!$D518,MC_SS_132_2025!L:L)</f>
        <v>0</v>
      </c>
      <c r="N518" s="17">
        <f>SUMIF(MC_SS_132_2025!$A:$A,'CRONO SERV'!$D518,MC_SS_132_2025!M:M)</f>
        <v>0</v>
      </c>
      <c r="O518" s="17">
        <f>SUMIF(MC_SS_132_2025!$A:$A,'CRONO SERV'!$D518,MC_SS_132_2025!N:N)</f>
        <v>0</v>
      </c>
      <c r="P518" s="17">
        <f>SUMIF(MC_SS_132_2025!$A:$A,'CRONO SERV'!$D518,MC_SS_132_2025!O:O)</f>
        <v>10.8</v>
      </c>
      <c r="Q518" s="17"/>
      <c r="R518" s="17"/>
      <c r="S518" s="17"/>
      <c r="T518" s="17"/>
      <c r="V518" s="22">
        <f t="shared" si="443"/>
        <v>0</v>
      </c>
      <c r="W518" s="22">
        <f t="shared" si="444"/>
        <v>2601.0747205632001</v>
      </c>
      <c r="X518" s="22">
        <f t="shared" si="445"/>
        <v>0</v>
      </c>
      <c r="Y518" s="22">
        <f t="shared" si="446"/>
        <v>0</v>
      </c>
      <c r="Z518" s="22">
        <f t="shared" si="447"/>
        <v>0</v>
      </c>
      <c r="AA518" s="22">
        <f t="shared" si="448"/>
        <v>2601.0747205632001</v>
      </c>
      <c r="AB518" s="22">
        <f t="shared" si="449"/>
        <v>0</v>
      </c>
      <c r="AC518" s="22">
        <f t="shared" si="450"/>
        <v>0</v>
      </c>
      <c r="AD518" s="22">
        <f t="shared" si="451"/>
        <v>0</v>
      </c>
      <c r="AE518" s="22">
        <f t="shared" si="452"/>
        <v>0</v>
      </c>
      <c r="AF518" s="22">
        <f t="shared" si="453"/>
        <v>2601.0747205632001</v>
      </c>
      <c r="AH518" s="79">
        <f t="shared" si="454"/>
        <v>0</v>
      </c>
      <c r="AI518" s="78">
        <f t="shared" si="455"/>
        <v>0</v>
      </c>
    </row>
    <row r="519" spans="1:35" s="324" customFormat="1" ht="22" hidden="1" customHeight="1" outlineLevel="1" x14ac:dyDescent="0.25">
      <c r="A519" s="323"/>
      <c r="B519" s="186" t="s">
        <v>1602</v>
      </c>
      <c r="C519" s="190" t="s">
        <v>1603</v>
      </c>
      <c r="D519" s="188" t="s">
        <v>171</v>
      </c>
      <c r="E519" s="189" t="s">
        <v>172</v>
      </c>
      <c r="F519" s="13" t="s">
        <v>143</v>
      </c>
      <c r="G519" s="14">
        <v>216</v>
      </c>
      <c r="H519" s="15">
        <v>29.491293176470592</v>
      </c>
      <c r="I519" s="16">
        <f t="shared" si="456"/>
        <v>6370.1193261176477</v>
      </c>
      <c r="J519" s="3"/>
      <c r="K519" s="17">
        <v>0</v>
      </c>
      <c r="L519" s="17">
        <f t="shared" si="457"/>
        <v>216</v>
      </c>
      <c r="M519" s="17">
        <f>SUMIF(MC_SS_132_2025!$A:$A,'CRONO SERV'!$D519,MC_SS_132_2025!L:L)</f>
        <v>0</v>
      </c>
      <c r="N519" s="17">
        <f>SUMIF(MC_SS_132_2025!$A:$A,'CRONO SERV'!$D519,MC_SS_132_2025!M:M)</f>
        <v>0</v>
      </c>
      <c r="O519" s="17">
        <f>SUMIF(MC_SS_132_2025!$A:$A,'CRONO SERV'!$D519,MC_SS_132_2025!N:N)</f>
        <v>0</v>
      </c>
      <c r="P519" s="17">
        <f>SUMIF(MC_SS_132_2025!$A:$A,'CRONO SERV'!$D519,MC_SS_132_2025!O:O)</f>
        <v>0</v>
      </c>
      <c r="Q519" s="17">
        <f>G519</f>
        <v>216</v>
      </c>
      <c r="R519" s="182"/>
      <c r="S519" s="182"/>
      <c r="T519" s="182"/>
      <c r="U519" s="323"/>
      <c r="V519" s="22">
        <f t="shared" si="443"/>
        <v>0</v>
      </c>
      <c r="W519" s="22">
        <f t="shared" si="444"/>
        <v>6370.1193261176477</v>
      </c>
      <c r="X519" s="22">
        <f t="shared" si="445"/>
        <v>0</v>
      </c>
      <c r="Y519" s="22">
        <f t="shared" si="446"/>
        <v>0</v>
      </c>
      <c r="Z519" s="22">
        <f t="shared" si="447"/>
        <v>0</v>
      </c>
      <c r="AA519" s="22">
        <f t="shared" si="448"/>
        <v>0</v>
      </c>
      <c r="AB519" s="22">
        <f t="shared" si="449"/>
        <v>6370.1193261176477</v>
      </c>
      <c r="AC519" s="22">
        <f t="shared" si="450"/>
        <v>0</v>
      </c>
      <c r="AD519" s="22">
        <f t="shared" si="451"/>
        <v>0</v>
      </c>
      <c r="AE519" s="22">
        <f t="shared" si="452"/>
        <v>0</v>
      </c>
      <c r="AF519" s="22">
        <f t="shared" si="453"/>
        <v>6370.1193261176477</v>
      </c>
      <c r="AG519" s="3"/>
      <c r="AH519" s="79">
        <f t="shared" si="454"/>
        <v>0</v>
      </c>
      <c r="AI519" s="78">
        <f t="shared" si="455"/>
        <v>0</v>
      </c>
    </row>
    <row r="520" spans="1:35" s="324" customFormat="1" ht="22" hidden="1" customHeight="1" outlineLevel="1" x14ac:dyDescent="0.25">
      <c r="A520" s="323"/>
      <c r="B520" s="186" t="s">
        <v>1602</v>
      </c>
      <c r="C520" s="190" t="s">
        <v>1603</v>
      </c>
      <c r="D520" s="188" t="s">
        <v>173</v>
      </c>
      <c r="E520" s="189" t="s">
        <v>174</v>
      </c>
      <c r="F520" s="13" t="s">
        <v>46</v>
      </c>
      <c r="G520" s="14">
        <v>21.6</v>
      </c>
      <c r="H520" s="15">
        <v>1094.4546578823529</v>
      </c>
      <c r="I520" s="16">
        <f t="shared" si="456"/>
        <v>23640.220610258824</v>
      </c>
      <c r="J520" s="3"/>
      <c r="K520" s="17">
        <v>0</v>
      </c>
      <c r="L520" s="17">
        <f t="shared" si="457"/>
        <v>21.6</v>
      </c>
      <c r="M520" s="17">
        <f>SUMIF(MC_SS_132_2025!$A:$A,'CRONO SERV'!$D520,MC_SS_132_2025!L:L)</f>
        <v>0</v>
      </c>
      <c r="N520" s="17">
        <f>SUMIF(MC_SS_132_2025!$A:$A,'CRONO SERV'!$D520,MC_SS_132_2025!M:M)</f>
        <v>0</v>
      </c>
      <c r="O520" s="17">
        <f>SUMIF(MC_SS_132_2025!$A:$A,'CRONO SERV'!$D520,MC_SS_132_2025!N:N)</f>
        <v>0</v>
      </c>
      <c r="P520" s="17">
        <f>SUMIF(MC_SS_132_2025!$A:$A,'CRONO SERV'!$D520,MC_SS_132_2025!O:O)</f>
        <v>0</v>
      </c>
      <c r="Q520" s="17">
        <f>G520</f>
        <v>21.6</v>
      </c>
      <c r="R520" s="182"/>
      <c r="S520" s="182"/>
      <c r="T520" s="182"/>
      <c r="U520" s="323"/>
      <c r="V520" s="22">
        <f t="shared" si="443"/>
        <v>0</v>
      </c>
      <c r="W520" s="22">
        <f t="shared" si="444"/>
        <v>23640.220610258824</v>
      </c>
      <c r="X520" s="22">
        <f t="shared" si="445"/>
        <v>0</v>
      </c>
      <c r="Y520" s="22">
        <f t="shared" si="446"/>
        <v>0</v>
      </c>
      <c r="Z520" s="22">
        <f t="shared" si="447"/>
        <v>0</v>
      </c>
      <c r="AA520" s="22">
        <f t="shared" si="448"/>
        <v>0</v>
      </c>
      <c r="AB520" s="22">
        <f t="shared" si="449"/>
        <v>23640.220610258824</v>
      </c>
      <c r="AC520" s="22">
        <f t="shared" si="450"/>
        <v>0</v>
      </c>
      <c r="AD520" s="22">
        <f t="shared" si="451"/>
        <v>0</v>
      </c>
      <c r="AE520" s="22">
        <f t="shared" si="452"/>
        <v>0</v>
      </c>
      <c r="AF520" s="22">
        <f t="shared" si="453"/>
        <v>23640.220610258824</v>
      </c>
      <c r="AG520" s="3"/>
      <c r="AH520" s="79">
        <f t="shared" si="454"/>
        <v>0</v>
      </c>
      <c r="AI520" s="78">
        <f t="shared" si="455"/>
        <v>0</v>
      </c>
    </row>
    <row r="521" spans="1:35" ht="22" hidden="1" customHeight="1" outlineLevel="1" x14ac:dyDescent="0.25">
      <c r="B521" s="186" t="s">
        <v>1602</v>
      </c>
      <c r="C521" s="190" t="s">
        <v>1603</v>
      </c>
      <c r="D521" s="188" t="s">
        <v>179</v>
      </c>
      <c r="E521" s="189" t="s">
        <v>1072</v>
      </c>
      <c r="F521" s="13" t="s">
        <v>46</v>
      </c>
      <c r="G521" s="14">
        <v>21.6</v>
      </c>
      <c r="H521" s="15">
        <v>97.381972941176471</v>
      </c>
      <c r="I521" s="16">
        <f t="shared" si="456"/>
        <v>2103.4506155294121</v>
      </c>
      <c r="K521" s="17">
        <v>7.5720000000000001</v>
      </c>
      <c r="L521" s="17">
        <f t="shared" si="457"/>
        <v>14.028000000000002</v>
      </c>
      <c r="M521" s="17">
        <f>SUMIF(MC_SS_132_2025!$A:$A,'CRONO SERV'!$D521,MC_SS_132_2025!L:L)</f>
        <v>0</v>
      </c>
      <c r="N521" s="17">
        <f>SUMIF(MC_SS_132_2025!$A:$A,'CRONO SERV'!$D521,MC_SS_132_2025!M:M)</f>
        <v>0</v>
      </c>
      <c r="O521" s="17">
        <f>SUMIF(MC_SS_132_2025!$A:$A,'CRONO SERV'!$D521,MC_SS_132_2025!N:N)</f>
        <v>14.028000000000002</v>
      </c>
      <c r="P521" s="17">
        <f>SUMIF(MC_SS_132_2025!$A:$A,'CRONO SERV'!$D521,MC_SS_132_2025!O:O)</f>
        <v>0</v>
      </c>
      <c r="Q521" s="17"/>
      <c r="R521" s="17"/>
      <c r="S521" s="17"/>
      <c r="T521" s="17"/>
      <c r="V521" s="22">
        <f t="shared" si="443"/>
        <v>737.37629911058821</v>
      </c>
      <c r="W521" s="22">
        <f t="shared" si="444"/>
        <v>1366.0743164188239</v>
      </c>
      <c r="X521" s="22">
        <f t="shared" si="445"/>
        <v>0</v>
      </c>
      <c r="Y521" s="22">
        <f t="shared" si="446"/>
        <v>0</v>
      </c>
      <c r="Z521" s="22">
        <f t="shared" si="447"/>
        <v>1366.0743164188239</v>
      </c>
      <c r="AA521" s="22">
        <f t="shared" si="448"/>
        <v>0</v>
      </c>
      <c r="AB521" s="22">
        <f t="shared" si="449"/>
        <v>0</v>
      </c>
      <c r="AC521" s="22">
        <f t="shared" si="450"/>
        <v>0</v>
      </c>
      <c r="AD521" s="22">
        <f t="shared" si="451"/>
        <v>0</v>
      </c>
      <c r="AE521" s="22">
        <f t="shared" si="452"/>
        <v>0</v>
      </c>
      <c r="AF521" s="22">
        <f t="shared" si="453"/>
        <v>1366.0743164188239</v>
      </c>
      <c r="AH521" s="79">
        <f t="shared" si="454"/>
        <v>0</v>
      </c>
      <c r="AI521" s="78">
        <f t="shared" si="455"/>
        <v>0</v>
      </c>
    </row>
    <row r="522" spans="1:35" s="339" customFormat="1" ht="22" hidden="1" customHeight="1" outlineLevel="1" x14ac:dyDescent="0.25">
      <c r="A522" s="327"/>
      <c r="B522" s="328" t="s">
        <v>1602</v>
      </c>
      <c r="C522" s="329" t="s">
        <v>1603</v>
      </c>
      <c r="D522" s="330" t="s">
        <v>226</v>
      </c>
      <c r="E522" s="331" t="s">
        <v>227</v>
      </c>
      <c r="F522" s="332" t="s">
        <v>67</v>
      </c>
      <c r="G522" s="333">
        <v>4990.04</v>
      </c>
      <c r="H522" s="334">
        <v>34.841778159546138</v>
      </c>
      <c r="I522" s="335">
        <f t="shared" si="456"/>
        <v>173861.86668726162</v>
      </c>
      <c r="J522" s="327"/>
      <c r="K522" s="326">
        <v>3131.6</v>
      </c>
      <c r="L522" s="326">
        <f t="shared" si="457"/>
        <v>1858.44</v>
      </c>
      <c r="M522" s="326">
        <f>L522</f>
        <v>1858.44</v>
      </c>
      <c r="N522" s="326">
        <f>SUMIF(MC_SS_132_2025!$A:$A,'CRONO SERV'!$D522,MC_SS_132_2025!M:M)</f>
        <v>0</v>
      </c>
      <c r="O522" s="326">
        <f>SUMIF(MC_SS_132_2025!$A:$A,'CRONO SERV'!$D522,MC_SS_132_2025!N:N)</f>
        <v>0</v>
      </c>
      <c r="P522" s="326">
        <f>SUMIF(MC_SS_132_2025!$A:$A,'CRONO SERV'!$D522,MC_SS_132_2025!O:O)</f>
        <v>0</v>
      </c>
      <c r="Q522" s="326"/>
      <c r="R522" s="326"/>
      <c r="S522" s="326"/>
      <c r="T522" s="326"/>
      <c r="U522" s="327"/>
      <c r="V522" s="336">
        <f t="shared" si="443"/>
        <v>109110.51248443469</v>
      </c>
      <c r="W522" s="336">
        <f t="shared" si="444"/>
        <v>64751.354202826929</v>
      </c>
      <c r="X522" s="336">
        <f t="shared" si="445"/>
        <v>64751.354202826929</v>
      </c>
      <c r="Y522" s="336">
        <f t="shared" si="446"/>
        <v>0</v>
      </c>
      <c r="Z522" s="336">
        <f t="shared" si="447"/>
        <v>0</v>
      </c>
      <c r="AA522" s="336">
        <f t="shared" si="448"/>
        <v>0</v>
      </c>
      <c r="AB522" s="336">
        <f t="shared" si="449"/>
        <v>0</v>
      </c>
      <c r="AC522" s="336">
        <f t="shared" si="450"/>
        <v>0</v>
      </c>
      <c r="AD522" s="336">
        <f t="shared" si="451"/>
        <v>0</v>
      </c>
      <c r="AE522" s="336">
        <f t="shared" si="452"/>
        <v>0</v>
      </c>
      <c r="AF522" s="336">
        <f t="shared" si="453"/>
        <v>64751.354202826929</v>
      </c>
      <c r="AG522" s="327"/>
      <c r="AH522" s="337">
        <f t="shared" si="454"/>
        <v>0</v>
      </c>
      <c r="AI522" s="338">
        <f t="shared" si="455"/>
        <v>0</v>
      </c>
    </row>
    <row r="523" spans="1:35" ht="22" hidden="1" customHeight="1" outlineLevel="1" x14ac:dyDescent="0.25">
      <c r="B523" s="186" t="s">
        <v>1602</v>
      </c>
      <c r="C523" s="190" t="s">
        <v>1603</v>
      </c>
      <c r="D523" s="188" t="s">
        <v>228</v>
      </c>
      <c r="E523" s="189" t="s">
        <v>229</v>
      </c>
      <c r="F523" s="13" t="s">
        <v>67</v>
      </c>
      <c r="G523" s="14">
        <v>7241.5</v>
      </c>
      <c r="H523" s="15">
        <v>24.436627228422918</v>
      </c>
      <c r="I523" s="16">
        <f t="shared" si="456"/>
        <v>176957.83607462456</v>
      </c>
      <c r="K523" s="17">
        <v>0</v>
      </c>
      <c r="L523" s="17">
        <f t="shared" si="457"/>
        <v>7241.5</v>
      </c>
      <c r="M523" s="17">
        <f>SUMIF(MC_SS_132_2025!$A:$A,'CRONO SERV'!$D523,MC_SS_132_2025!L:L)</f>
        <v>0</v>
      </c>
      <c r="N523" s="17">
        <f>SUMIF(MC_SS_132_2025!$A:$A,'CRONO SERV'!$D523,MC_SS_132_2025!M:M)</f>
        <v>0</v>
      </c>
      <c r="O523" s="17">
        <f>SUMIF(MC_SS_132_2025!$A:$A,'CRONO SERV'!$D523,MC_SS_132_2025!N:N)</f>
        <v>0</v>
      </c>
      <c r="P523" s="17">
        <f>SUMIF(MC_SS_132_2025!$A:$A,'CRONO SERV'!$D523,MC_SS_132_2025!O:O)</f>
        <v>7241.5</v>
      </c>
      <c r="Q523" s="17"/>
      <c r="R523" s="17"/>
      <c r="S523" s="17"/>
      <c r="T523" s="17"/>
      <c r="V523" s="22">
        <f t="shared" si="443"/>
        <v>0</v>
      </c>
      <c r="W523" s="22">
        <f t="shared" si="444"/>
        <v>176957.83607462456</v>
      </c>
      <c r="X523" s="22">
        <f t="shared" si="445"/>
        <v>0</v>
      </c>
      <c r="Y523" s="22">
        <f t="shared" si="446"/>
        <v>0</v>
      </c>
      <c r="Z523" s="22">
        <f t="shared" si="447"/>
        <v>0</v>
      </c>
      <c r="AA523" s="22">
        <f t="shared" si="448"/>
        <v>176957.83607462456</v>
      </c>
      <c r="AB523" s="22">
        <f t="shared" si="449"/>
        <v>0</v>
      </c>
      <c r="AC523" s="22">
        <f t="shared" si="450"/>
        <v>0</v>
      </c>
      <c r="AD523" s="22">
        <f t="shared" si="451"/>
        <v>0</v>
      </c>
      <c r="AE523" s="22">
        <f t="shared" si="452"/>
        <v>0</v>
      </c>
      <c r="AF523" s="22">
        <f t="shared" si="453"/>
        <v>176957.83607462456</v>
      </c>
      <c r="AH523" s="79">
        <f t="shared" si="454"/>
        <v>0</v>
      </c>
      <c r="AI523" s="78">
        <f t="shared" si="455"/>
        <v>0</v>
      </c>
    </row>
    <row r="524" spans="1:35" ht="22" hidden="1" customHeight="1" outlineLevel="1" x14ac:dyDescent="0.25">
      <c r="B524" s="186" t="s">
        <v>1602</v>
      </c>
      <c r="C524" s="190" t="s">
        <v>1603</v>
      </c>
      <c r="D524" s="188" t="s">
        <v>237</v>
      </c>
      <c r="E524" s="189" t="s">
        <v>238</v>
      </c>
      <c r="F524" s="13" t="s">
        <v>230</v>
      </c>
      <c r="G524" s="14">
        <v>1</v>
      </c>
      <c r="H524" s="15">
        <v>4699.5284122074245</v>
      </c>
      <c r="I524" s="16">
        <f t="shared" si="456"/>
        <v>4699.5284122074245</v>
      </c>
      <c r="K524" s="17">
        <v>0</v>
      </c>
      <c r="L524" s="17">
        <f t="shared" si="457"/>
        <v>1</v>
      </c>
      <c r="M524" s="17">
        <f>SUMIF(MC_SS_132_2025!$A:$A,'CRONO SERV'!$D524,MC_SS_132_2025!L:L)</f>
        <v>0</v>
      </c>
      <c r="N524" s="17">
        <f>SUMIF(MC_SS_132_2025!$A:$A,'CRONO SERV'!$D524,MC_SS_132_2025!M:M)</f>
        <v>0</v>
      </c>
      <c r="O524" s="17">
        <f>SUMIF(MC_SS_132_2025!$A:$A,'CRONO SERV'!$D524,MC_SS_132_2025!N:N)</f>
        <v>0</v>
      </c>
      <c r="P524" s="17">
        <f>SUMIF(MC_SS_132_2025!$A:$A,'CRONO SERV'!$D524,MC_SS_132_2025!O:O)</f>
        <v>1</v>
      </c>
      <c r="Q524" s="17"/>
      <c r="R524" s="17"/>
      <c r="S524" s="17"/>
      <c r="T524" s="17"/>
      <c r="V524" s="22">
        <f t="shared" si="443"/>
        <v>0</v>
      </c>
      <c r="W524" s="22">
        <f t="shared" si="444"/>
        <v>4699.5284122074245</v>
      </c>
      <c r="X524" s="22">
        <f t="shared" si="445"/>
        <v>0</v>
      </c>
      <c r="Y524" s="22">
        <f t="shared" si="446"/>
        <v>0</v>
      </c>
      <c r="Z524" s="22">
        <f t="shared" si="447"/>
        <v>0</v>
      </c>
      <c r="AA524" s="22">
        <f t="shared" si="448"/>
        <v>4699.5284122074245</v>
      </c>
      <c r="AB524" s="22">
        <f t="shared" si="449"/>
        <v>0</v>
      </c>
      <c r="AC524" s="22">
        <f t="shared" si="450"/>
        <v>0</v>
      </c>
      <c r="AD524" s="22">
        <f t="shared" si="451"/>
        <v>0</v>
      </c>
      <c r="AE524" s="22">
        <f t="shared" si="452"/>
        <v>0</v>
      </c>
      <c r="AF524" s="22">
        <f t="shared" si="453"/>
        <v>4699.5284122074245</v>
      </c>
      <c r="AH524" s="79">
        <f t="shared" si="454"/>
        <v>0</v>
      </c>
      <c r="AI524" s="78">
        <f t="shared" si="455"/>
        <v>0</v>
      </c>
    </row>
    <row r="525" spans="1:35" ht="22" hidden="1" customHeight="1" outlineLevel="1" x14ac:dyDescent="0.25">
      <c r="B525" s="186" t="s">
        <v>1602</v>
      </c>
      <c r="C525" s="190" t="s">
        <v>1603</v>
      </c>
      <c r="D525" s="188" t="s">
        <v>239</v>
      </c>
      <c r="E525" s="189" t="s">
        <v>240</v>
      </c>
      <c r="F525" s="13" t="s">
        <v>230</v>
      </c>
      <c r="G525" s="14">
        <v>1</v>
      </c>
      <c r="H525" s="15">
        <v>7039.7968437058989</v>
      </c>
      <c r="I525" s="16">
        <f t="shared" si="456"/>
        <v>7039.7968437058989</v>
      </c>
      <c r="K525" s="17">
        <v>0</v>
      </c>
      <c r="L525" s="17">
        <f t="shared" si="457"/>
        <v>1</v>
      </c>
      <c r="M525" s="17">
        <f>SUMIF(MC_SS_132_2025!$A:$A,'CRONO SERV'!$D525,MC_SS_132_2025!L:L)</f>
        <v>0</v>
      </c>
      <c r="N525" s="17">
        <f>SUMIF(MC_SS_132_2025!$A:$A,'CRONO SERV'!$D525,MC_SS_132_2025!M:M)</f>
        <v>0</v>
      </c>
      <c r="O525" s="17">
        <f>SUMIF(MC_SS_132_2025!$A:$A,'CRONO SERV'!$D525,MC_SS_132_2025!N:N)</f>
        <v>0</v>
      </c>
      <c r="P525" s="17">
        <f>SUMIF(MC_SS_132_2025!$A:$A,'CRONO SERV'!$D525,MC_SS_132_2025!O:O)</f>
        <v>1</v>
      </c>
      <c r="Q525" s="17"/>
      <c r="R525" s="17"/>
      <c r="S525" s="17"/>
      <c r="T525" s="17"/>
      <c r="V525" s="22">
        <f t="shared" si="443"/>
        <v>0</v>
      </c>
      <c r="W525" s="22">
        <f t="shared" si="444"/>
        <v>7039.7968437058989</v>
      </c>
      <c r="X525" s="22">
        <f t="shared" si="445"/>
        <v>0</v>
      </c>
      <c r="Y525" s="22">
        <f t="shared" si="446"/>
        <v>0</v>
      </c>
      <c r="Z525" s="22">
        <f t="shared" si="447"/>
        <v>0</v>
      </c>
      <c r="AA525" s="22">
        <f t="shared" si="448"/>
        <v>7039.7968437058989</v>
      </c>
      <c r="AB525" s="22">
        <f t="shared" si="449"/>
        <v>0</v>
      </c>
      <c r="AC525" s="22">
        <f t="shared" si="450"/>
        <v>0</v>
      </c>
      <c r="AD525" s="22">
        <f t="shared" si="451"/>
        <v>0</v>
      </c>
      <c r="AE525" s="22">
        <f t="shared" si="452"/>
        <v>0</v>
      </c>
      <c r="AF525" s="22">
        <f t="shared" si="453"/>
        <v>7039.7968437058989</v>
      </c>
      <c r="AH525" s="79">
        <f t="shared" si="454"/>
        <v>0</v>
      </c>
      <c r="AI525" s="78">
        <f t="shared" si="455"/>
        <v>0</v>
      </c>
    </row>
    <row r="526" spans="1:35" ht="22" hidden="1" customHeight="1" outlineLevel="1" x14ac:dyDescent="0.25">
      <c r="B526" s="186" t="s">
        <v>1602</v>
      </c>
      <c r="C526" s="190" t="s">
        <v>1603</v>
      </c>
      <c r="D526" s="188" t="s">
        <v>249</v>
      </c>
      <c r="E526" s="189" t="s">
        <v>250</v>
      </c>
      <c r="F526" s="13" t="s">
        <v>230</v>
      </c>
      <c r="G526" s="14">
        <v>2</v>
      </c>
      <c r="H526" s="15">
        <v>140.40155208038402</v>
      </c>
      <c r="I526" s="16">
        <f t="shared" si="456"/>
        <v>280.80310416076804</v>
      </c>
      <c r="K526" s="17">
        <v>0</v>
      </c>
      <c r="L526" s="17">
        <f t="shared" si="457"/>
        <v>2</v>
      </c>
      <c r="M526" s="17">
        <f>SUMIF(MC_SS_132_2025!$A:$A,'CRONO SERV'!$D526,MC_SS_132_2025!L:L)</f>
        <v>0</v>
      </c>
      <c r="N526" s="17">
        <f>SUMIF(MC_SS_132_2025!$A:$A,'CRONO SERV'!$D526,MC_SS_132_2025!M:M)</f>
        <v>0</v>
      </c>
      <c r="O526" s="17">
        <f>SUMIF(MC_SS_132_2025!$A:$A,'CRONO SERV'!$D526,MC_SS_132_2025!N:N)</f>
        <v>0</v>
      </c>
      <c r="P526" s="17">
        <f>SUMIF(MC_SS_132_2025!$A:$A,'CRONO SERV'!$D526,MC_SS_132_2025!O:O)</f>
        <v>2</v>
      </c>
      <c r="Q526" s="17"/>
      <c r="R526" s="17"/>
      <c r="S526" s="17"/>
      <c r="T526" s="17"/>
      <c r="V526" s="22">
        <f t="shared" si="443"/>
        <v>0</v>
      </c>
      <c r="W526" s="22">
        <f t="shared" si="444"/>
        <v>280.80310416076804</v>
      </c>
      <c r="X526" s="22">
        <f t="shared" si="445"/>
        <v>0</v>
      </c>
      <c r="Y526" s="22">
        <f t="shared" si="446"/>
        <v>0</v>
      </c>
      <c r="Z526" s="22">
        <f t="shared" si="447"/>
        <v>0</v>
      </c>
      <c r="AA526" s="22">
        <f t="shared" si="448"/>
        <v>280.80310416076804</v>
      </c>
      <c r="AB526" s="22">
        <f t="shared" si="449"/>
        <v>0</v>
      </c>
      <c r="AC526" s="22">
        <f t="shared" si="450"/>
        <v>0</v>
      </c>
      <c r="AD526" s="22">
        <f t="shared" si="451"/>
        <v>0</v>
      </c>
      <c r="AE526" s="22">
        <f t="shared" si="452"/>
        <v>0</v>
      </c>
      <c r="AF526" s="22">
        <f t="shared" si="453"/>
        <v>280.80310416076804</v>
      </c>
      <c r="AH526" s="79">
        <f t="shared" si="454"/>
        <v>0</v>
      </c>
      <c r="AI526" s="78">
        <f t="shared" si="455"/>
        <v>0</v>
      </c>
    </row>
    <row r="527" spans="1:35" ht="22" hidden="1" customHeight="1" outlineLevel="1" x14ac:dyDescent="0.25">
      <c r="B527" s="186" t="s">
        <v>1602</v>
      </c>
      <c r="C527" s="190" t="s">
        <v>1603</v>
      </c>
      <c r="D527" s="188" t="s">
        <v>271</v>
      </c>
      <c r="E527" s="189" t="s">
        <v>272</v>
      </c>
      <c r="F527" s="13" t="s">
        <v>40</v>
      </c>
      <c r="G527" s="14">
        <v>882</v>
      </c>
      <c r="H527" s="15">
        <v>182.20933185638404</v>
      </c>
      <c r="I527" s="16">
        <f t="shared" si="456"/>
        <v>160708.63069733072</v>
      </c>
      <c r="K527" s="17">
        <f>G527-503.1</f>
        <v>378.9</v>
      </c>
      <c r="L527" s="17">
        <f t="shared" si="457"/>
        <v>503.1</v>
      </c>
      <c r="M527" s="17">
        <f>SUMIF(MC_SS_132_2025!$A:$A,'CRONO SERV'!$D527,MC_SS_132_2025!L:L)</f>
        <v>0</v>
      </c>
      <c r="N527" s="17">
        <f>SUMIF(MC_SS_132_2025!$A:$A,'CRONO SERV'!$D527,MC_SS_132_2025!M:M)</f>
        <v>0</v>
      </c>
      <c r="O527" s="17">
        <f>SUMIF(MC_SS_132_2025!$A:$A,'CRONO SERV'!$D527,MC_SS_132_2025!N:N)</f>
        <v>150</v>
      </c>
      <c r="P527" s="17">
        <f>SUMIF(MC_SS_132_2025!$A:$A,'CRONO SERV'!$D527,MC_SS_132_2025!O:O)</f>
        <v>353.1</v>
      </c>
      <c r="Q527" s="17"/>
      <c r="R527" s="17"/>
      <c r="S527" s="17"/>
      <c r="T527" s="17"/>
      <c r="V527" s="22">
        <f t="shared" si="443"/>
        <v>69039.115840383907</v>
      </c>
      <c r="W527" s="22">
        <f t="shared" si="444"/>
        <v>91669.514856946815</v>
      </c>
      <c r="X527" s="22">
        <f t="shared" si="445"/>
        <v>0</v>
      </c>
      <c r="Y527" s="22">
        <f t="shared" si="446"/>
        <v>0</v>
      </c>
      <c r="Z527" s="22">
        <f t="shared" si="447"/>
        <v>27331.399778457606</v>
      </c>
      <c r="AA527" s="22">
        <f t="shared" si="448"/>
        <v>64338.115078489209</v>
      </c>
      <c r="AB527" s="22">
        <f t="shared" si="449"/>
        <v>0</v>
      </c>
      <c r="AC527" s="22">
        <f t="shared" si="450"/>
        <v>0</v>
      </c>
      <c r="AD527" s="22">
        <f t="shared" si="451"/>
        <v>0</v>
      </c>
      <c r="AE527" s="22">
        <f t="shared" si="452"/>
        <v>0</v>
      </c>
      <c r="AF527" s="22">
        <f t="shared" si="453"/>
        <v>91669.514856946815</v>
      </c>
      <c r="AH527" s="79">
        <f t="shared" si="454"/>
        <v>0</v>
      </c>
      <c r="AI527" s="78">
        <f t="shared" si="455"/>
        <v>0</v>
      </c>
    </row>
    <row r="528" spans="1:35" ht="22" hidden="1" customHeight="1" outlineLevel="1" x14ac:dyDescent="0.25">
      <c r="B528" s="186" t="s">
        <v>1602</v>
      </c>
      <c r="C528" s="190" t="s">
        <v>1603</v>
      </c>
      <c r="D528" s="188" t="s">
        <v>273</v>
      </c>
      <c r="E528" s="189" t="s">
        <v>274</v>
      </c>
      <c r="F528" s="13" t="s">
        <v>40</v>
      </c>
      <c r="G528" s="14">
        <v>12</v>
      </c>
      <c r="H528" s="15">
        <v>149.69216980838402</v>
      </c>
      <c r="I528" s="16">
        <f t="shared" si="456"/>
        <v>1796.3060377006082</v>
      </c>
      <c r="K528" s="17">
        <v>0</v>
      </c>
      <c r="L528" s="17">
        <f t="shared" si="457"/>
        <v>12</v>
      </c>
      <c r="M528" s="17">
        <f>SUMIF(MC_SS_132_2025!$A:$A,'CRONO SERV'!$D528,MC_SS_132_2025!L:L)</f>
        <v>0</v>
      </c>
      <c r="N528" s="17">
        <f>SUMIF(MC_SS_132_2025!$A:$A,'CRONO SERV'!$D528,MC_SS_132_2025!M:M)</f>
        <v>0</v>
      </c>
      <c r="O528" s="17">
        <f>SUMIF(MC_SS_132_2025!$A:$A,'CRONO SERV'!$D528,MC_SS_132_2025!N:N)</f>
        <v>6</v>
      </c>
      <c r="P528" s="17">
        <f>SUMIF(MC_SS_132_2025!$A:$A,'CRONO SERV'!$D528,MC_SS_132_2025!O:O)</f>
        <v>6</v>
      </c>
      <c r="Q528" s="17"/>
      <c r="R528" s="17"/>
      <c r="S528" s="17"/>
      <c r="T528" s="17"/>
      <c r="V528" s="22">
        <f t="shared" si="443"/>
        <v>0</v>
      </c>
      <c r="W528" s="22">
        <f t="shared" si="444"/>
        <v>1796.3060377006082</v>
      </c>
      <c r="X528" s="22">
        <f t="shared" si="445"/>
        <v>0</v>
      </c>
      <c r="Y528" s="22">
        <f t="shared" si="446"/>
        <v>0</v>
      </c>
      <c r="Z528" s="22">
        <f t="shared" si="447"/>
        <v>898.15301885030408</v>
      </c>
      <c r="AA528" s="22">
        <f t="shared" si="448"/>
        <v>898.15301885030408</v>
      </c>
      <c r="AB528" s="22">
        <f t="shared" si="449"/>
        <v>0</v>
      </c>
      <c r="AC528" s="22">
        <f t="shared" si="450"/>
        <v>0</v>
      </c>
      <c r="AD528" s="22">
        <f t="shared" si="451"/>
        <v>0</v>
      </c>
      <c r="AE528" s="22">
        <f t="shared" si="452"/>
        <v>0</v>
      </c>
      <c r="AF528" s="22">
        <f t="shared" si="453"/>
        <v>1796.3060377006082</v>
      </c>
      <c r="AH528" s="79">
        <f t="shared" si="454"/>
        <v>0</v>
      </c>
      <c r="AI528" s="78">
        <f t="shared" si="455"/>
        <v>0</v>
      </c>
    </row>
    <row r="529" spans="1:35" ht="22" hidden="1" customHeight="1" outlineLevel="1" x14ac:dyDescent="0.25">
      <c r="B529" s="186" t="s">
        <v>1602</v>
      </c>
      <c r="C529" s="190" t="s">
        <v>1603</v>
      </c>
      <c r="D529" s="188" t="s">
        <v>288</v>
      </c>
      <c r="E529" s="189" t="s">
        <v>280</v>
      </c>
      <c r="F529" s="13" t="s">
        <v>40</v>
      </c>
      <c r="G529" s="14">
        <v>630</v>
      </c>
      <c r="H529" s="15">
        <v>82.021268514849268</v>
      </c>
      <c r="I529" s="16">
        <f t="shared" si="456"/>
        <v>51673.39916435504</v>
      </c>
      <c r="K529" s="17">
        <v>0</v>
      </c>
      <c r="L529" s="17">
        <f t="shared" si="457"/>
        <v>630</v>
      </c>
      <c r="M529" s="17">
        <f>SUMIF(MC_SS_132_2025!$A:$A,'CRONO SERV'!$D529,MC_SS_132_2025!L:L)</f>
        <v>0</v>
      </c>
      <c r="N529" s="17">
        <f>SUMIF(MC_SS_132_2025!$A:$A,'CRONO SERV'!$D529,MC_SS_132_2025!M:M)</f>
        <v>0</v>
      </c>
      <c r="O529" s="17">
        <f>SUMIF(MC_SS_132_2025!$A:$A,'CRONO SERV'!$D529,MC_SS_132_2025!N:N)</f>
        <v>330</v>
      </c>
      <c r="P529" s="17">
        <f>SUMIF(MC_SS_132_2025!$A:$A,'CRONO SERV'!$D529,MC_SS_132_2025!O:O)</f>
        <v>300</v>
      </c>
      <c r="Q529" s="17"/>
      <c r="R529" s="17"/>
      <c r="S529" s="17"/>
      <c r="T529" s="17"/>
      <c r="V529" s="22">
        <f t="shared" si="443"/>
        <v>0</v>
      </c>
      <c r="W529" s="22">
        <f t="shared" si="444"/>
        <v>51673.39916435504</v>
      </c>
      <c r="X529" s="22">
        <f t="shared" si="445"/>
        <v>0</v>
      </c>
      <c r="Y529" s="22">
        <f t="shared" si="446"/>
        <v>0</v>
      </c>
      <c r="Z529" s="22">
        <f t="shared" si="447"/>
        <v>27067.018609900257</v>
      </c>
      <c r="AA529" s="22">
        <f t="shared" si="448"/>
        <v>24606.380554454779</v>
      </c>
      <c r="AB529" s="22">
        <f t="shared" si="449"/>
        <v>0</v>
      </c>
      <c r="AC529" s="22">
        <f t="shared" si="450"/>
        <v>0</v>
      </c>
      <c r="AD529" s="22">
        <f t="shared" si="451"/>
        <v>0</v>
      </c>
      <c r="AE529" s="22">
        <f t="shared" si="452"/>
        <v>0</v>
      </c>
      <c r="AF529" s="22">
        <f t="shared" si="453"/>
        <v>51673.39916435504</v>
      </c>
      <c r="AH529" s="79">
        <f t="shared" si="454"/>
        <v>0</v>
      </c>
      <c r="AI529" s="78">
        <f t="shared" si="455"/>
        <v>0</v>
      </c>
    </row>
    <row r="530" spans="1:35" ht="22" hidden="1" customHeight="1" outlineLevel="1" x14ac:dyDescent="0.25">
      <c r="B530" s="186" t="s">
        <v>1602</v>
      </c>
      <c r="C530" s="190" t="s">
        <v>1603</v>
      </c>
      <c r="D530" s="188" t="s">
        <v>291</v>
      </c>
      <c r="E530" s="189" t="s">
        <v>292</v>
      </c>
      <c r="F530" s="13" t="s">
        <v>230</v>
      </c>
      <c r="G530" s="14">
        <v>24</v>
      </c>
      <c r="H530" s="15">
        <v>1187.144482768384</v>
      </c>
      <c r="I530" s="16">
        <f t="shared" si="456"/>
        <v>28491.467586441217</v>
      </c>
      <c r="K530" s="17">
        <v>0</v>
      </c>
      <c r="L530" s="17">
        <f t="shared" si="457"/>
        <v>24</v>
      </c>
      <c r="M530" s="17">
        <f>SUMIF(MC_SS_132_2025!$A:$A,'CRONO SERV'!$D530,MC_SS_132_2025!L:L)</f>
        <v>0</v>
      </c>
      <c r="N530" s="17">
        <f>SUMIF(MC_SS_132_2025!$A:$A,'CRONO SERV'!$D530,MC_SS_132_2025!M:M)</f>
        <v>0</v>
      </c>
      <c r="O530" s="17">
        <f>SUMIF(MC_SS_132_2025!$A:$A,'CRONO SERV'!$D530,MC_SS_132_2025!N:N)</f>
        <v>12</v>
      </c>
      <c r="P530" s="17">
        <f>SUMIF(MC_SS_132_2025!$A:$A,'CRONO SERV'!$D530,MC_SS_132_2025!O:O)</f>
        <v>12</v>
      </c>
      <c r="Q530" s="17"/>
      <c r="R530" s="17"/>
      <c r="S530" s="17"/>
      <c r="T530" s="17"/>
      <c r="V530" s="22">
        <f t="shared" si="443"/>
        <v>0</v>
      </c>
      <c r="W530" s="22">
        <f t="shared" si="444"/>
        <v>28491.467586441217</v>
      </c>
      <c r="X530" s="22">
        <f t="shared" si="445"/>
        <v>0</v>
      </c>
      <c r="Y530" s="22">
        <f t="shared" si="446"/>
        <v>0</v>
      </c>
      <c r="Z530" s="22">
        <f t="shared" si="447"/>
        <v>14245.733793220608</v>
      </c>
      <c r="AA530" s="22">
        <f t="shared" si="448"/>
        <v>14245.733793220608</v>
      </c>
      <c r="AB530" s="22">
        <f t="shared" si="449"/>
        <v>0</v>
      </c>
      <c r="AC530" s="22">
        <f t="shared" si="450"/>
        <v>0</v>
      </c>
      <c r="AD530" s="22">
        <f t="shared" si="451"/>
        <v>0</v>
      </c>
      <c r="AE530" s="22">
        <f t="shared" si="452"/>
        <v>0</v>
      </c>
      <c r="AF530" s="22">
        <f t="shared" si="453"/>
        <v>28491.467586441217</v>
      </c>
      <c r="AH530" s="79">
        <f t="shared" si="454"/>
        <v>0</v>
      </c>
      <c r="AI530" s="78">
        <f t="shared" si="455"/>
        <v>0</v>
      </c>
    </row>
    <row r="531" spans="1:35" ht="22" hidden="1" customHeight="1" outlineLevel="1" x14ac:dyDescent="0.25">
      <c r="B531" s="186" t="s">
        <v>1602</v>
      </c>
      <c r="C531" s="190" t="s">
        <v>1603</v>
      </c>
      <c r="D531" s="188" t="s">
        <v>293</v>
      </c>
      <c r="E531" s="189" t="s">
        <v>294</v>
      </c>
      <c r="F531" s="13" t="s">
        <v>230</v>
      </c>
      <c r="G531" s="14">
        <v>2</v>
      </c>
      <c r="H531" s="15">
        <v>55.743706368000005</v>
      </c>
      <c r="I531" s="16">
        <f t="shared" si="456"/>
        <v>111.48741273600001</v>
      </c>
      <c r="K531" s="17">
        <v>0</v>
      </c>
      <c r="L531" s="17">
        <f t="shared" si="457"/>
        <v>2</v>
      </c>
      <c r="M531" s="17">
        <f>SUMIF(MC_SS_132_2025!$A:$A,'CRONO SERV'!$D531,MC_SS_132_2025!L:L)</f>
        <v>0</v>
      </c>
      <c r="N531" s="17">
        <f>SUMIF(MC_SS_132_2025!$A:$A,'CRONO SERV'!$D531,MC_SS_132_2025!M:M)</f>
        <v>0</v>
      </c>
      <c r="O531" s="17">
        <f>SUMIF(MC_SS_132_2025!$A:$A,'CRONO SERV'!$D531,MC_SS_132_2025!N:N)</f>
        <v>0</v>
      </c>
      <c r="P531" s="17">
        <f>SUMIF(MC_SS_132_2025!$A:$A,'CRONO SERV'!$D531,MC_SS_132_2025!O:O)</f>
        <v>2</v>
      </c>
      <c r="Q531" s="17"/>
      <c r="R531" s="17"/>
      <c r="S531" s="17"/>
      <c r="T531" s="17"/>
      <c r="V531" s="22">
        <f t="shared" si="443"/>
        <v>0</v>
      </c>
      <c r="W531" s="22">
        <f t="shared" si="444"/>
        <v>111.48741273600001</v>
      </c>
      <c r="X531" s="22">
        <f t="shared" si="445"/>
        <v>0</v>
      </c>
      <c r="Y531" s="22">
        <f t="shared" si="446"/>
        <v>0</v>
      </c>
      <c r="Z531" s="22">
        <f t="shared" si="447"/>
        <v>0</v>
      </c>
      <c r="AA531" s="22">
        <f t="shared" si="448"/>
        <v>111.48741273600001</v>
      </c>
      <c r="AB531" s="22">
        <f t="shared" si="449"/>
        <v>0</v>
      </c>
      <c r="AC531" s="22">
        <f t="shared" si="450"/>
        <v>0</v>
      </c>
      <c r="AD531" s="22">
        <f t="shared" si="451"/>
        <v>0</v>
      </c>
      <c r="AE531" s="22">
        <f t="shared" si="452"/>
        <v>0</v>
      </c>
      <c r="AF531" s="22">
        <f t="shared" si="453"/>
        <v>111.48741273600001</v>
      </c>
      <c r="AH531" s="79">
        <f t="shared" si="454"/>
        <v>0</v>
      </c>
      <c r="AI531" s="78">
        <f t="shared" si="455"/>
        <v>0</v>
      </c>
    </row>
    <row r="532" spans="1:35" ht="22" hidden="1" customHeight="1" outlineLevel="1" x14ac:dyDescent="0.25">
      <c r="B532" s="186" t="s">
        <v>1602</v>
      </c>
      <c r="C532" s="190" t="s">
        <v>1603</v>
      </c>
      <c r="D532" s="188" t="s">
        <v>297</v>
      </c>
      <c r="E532" s="189" t="s">
        <v>298</v>
      </c>
      <c r="F532" s="13" t="s">
        <v>40</v>
      </c>
      <c r="G532" s="14">
        <v>250</v>
      </c>
      <c r="H532" s="15">
        <v>49.043811088383997</v>
      </c>
      <c r="I532" s="16">
        <f t="shared" si="456"/>
        <v>12260.952772096</v>
      </c>
      <c r="K532" s="17">
        <v>0</v>
      </c>
      <c r="L532" s="17">
        <f t="shared" si="457"/>
        <v>250</v>
      </c>
      <c r="M532" s="17">
        <f>SUMIF(MC_SS_132_2025!$A:$A,'CRONO SERV'!$D532,MC_SS_132_2025!L:L)</f>
        <v>0</v>
      </c>
      <c r="N532" s="17">
        <f>SUMIF(MC_SS_132_2025!$A:$A,'CRONO SERV'!$D532,MC_SS_132_2025!M:M)</f>
        <v>0</v>
      </c>
      <c r="O532" s="17">
        <f>SUMIF(MC_SS_132_2025!$A:$A,'CRONO SERV'!$D532,MC_SS_132_2025!N:N)</f>
        <v>100</v>
      </c>
      <c r="P532" s="17">
        <f>SUMIF(MC_SS_132_2025!$A:$A,'CRONO SERV'!$D532,MC_SS_132_2025!O:O)</f>
        <v>150</v>
      </c>
      <c r="Q532" s="17"/>
      <c r="R532" s="17"/>
      <c r="S532" s="17"/>
      <c r="T532" s="17"/>
      <c r="V532" s="22">
        <f t="shared" si="443"/>
        <v>0</v>
      </c>
      <c r="W532" s="22">
        <f t="shared" si="444"/>
        <v>12260.952772096</v>
      </c>
      <c r="X532" s="22">
        <f t="shared" si="445"/>
        <v>0</v>
      </c>
      <c r="Y532" s="22">
        <f t="shared" si="446"/>
        <v>0</v>
      </c>
      <c r="Z532" s="22">
        <f t="shared" si="447"/>
        <v>4904.3811088384</v>
      </c>
      <c r="AA532" s="22">
        <f t="shared" si="448"/>
        <v>7356.5716632575995</v>
      </c>
      <c r="AB532" s="22">
        <f t="shared" si="449"/>
        <v>0</v>
      </c>
      <c r="AC532" s="22">
        <f t="shared" si="450"/>
        <v>0</v>
      </c>
      <c r="AD532" s="22">
        <f t="shared" si="451"/>
        <v>0</v>
      </c>
      <c r="AE532" s="22">
        <f t="shared" si="452"/>
        <v>0</v>
      </c>
      <c r="AF532" s="22">
        <f t="shared" si="453"/>
        <v>12260.952772096</v>
      </c>
      <c r="AH532" s="79">
        <f t="shared" si="454"/>
        <v>0</v>
      </c>
      <c r="AI532" s="78">
        <f t="shared" si="455"/>
        <v>0</v>
      </c>
    </row>
    <row r="533" spans="1:35" ht="22" hidden="1" customHeight="1" outlineLevel="1" x14ac:dyDescent="0.25">
      <c r="B533" s="186" t="s">
        <v>1602</v>
      </c>
      <c r="C533" s="190" t="s">
        <v>1603</v>
      </c>
      <c r="D533" s="188" t="s">
        <v>301</v>
      </c>
      <c r="E533" s="189" t="s">
        <v>302</v>
      </c>
      <c r="F533" s="13" t="s">
        <v>303</v>
      </c>
      <c r="G533" s="14">
        <v>10</v>
      </c>
      <c r="H533" s="15">
        <v>162.58581024</v>
      </c>
      <c r="I533" s="16">
        <f t="shared" si="456"/>
        <v>1625.8581024</v>
      </c>
      <c r="K533" s="17">
        <v>0</v>
      </c>
      <c r="L533" s="17">
        <f t="shared" si="457"/>
        <v>10</v>
      </c>
      <c r="M533" s="17">
        <f>SUMIF(MC_SS_132_2025!$A:$A,'CRONO SERV'!$D533,MC_SS_132_2025!L:L)</f>
        <v>0</v>
      </c>
      <c r="N533" s="17">
        <f>SUMIF(MC_SS_132_2025!$A:$A,'CRONO SERV'!$D533,MC_SS_132_2025!M:M)</f>
        <v>0</v>
      </c>
      <c r="O533" s="17">
        <f>SUMIF(MC_SS_132_2025!$A:$A,'CRONO SERV'!$D533,MC_SS_132_2025!N:N)</f>
        <v>0</v>
      </c>
      <c r="P533" s="17">
        <f>SUMIF(MC_SS_132_2025!$A:$A,'CRONO SERV'!$D533,MC_SS_132_2025!O:O)</f>
        <v>10</v>
      </c>
      <c r="Q533" s="17"/>
      <c r="R533" s="17"/>
      <c r="S533" s="17"/>
      <c r="T533" s="17"/>
      <c r="V533" s="22">
        <f t="shared" si="443"/>
        <v>0</v>
      </c>
      <c r="W533" s="22">
        <f t="shared" si="444"/>
        <v>1625.8581024</v>
      </c>
      <c r="X533" s="22">
        <f t="shared" si="445"/>
        <v>0</v>
      </c>
      <c r="Y533" s="22">
        <f t="shared" si="446"/>
        <v>0</v>
      </c>
      <c r="Z533" s="22">
        <f t="shared" si="447"/>
        <v>0</v>
      </c>
      <c r="AA533" s="22">
        <f t="shared" si="448"/>
        <v>1625.8581024</v>
      </c>
      <c r="AB533" s="22">
        <f t="shared" si="449"/>
        <v>0</v>
      </c>
      <c r="AC533" s="22">
        <f t="shared" si="450"/>
        <v>0</v>
      </c>
      <c r="AD533" s="22">
        <f t="shared" si="451"/>
        <v>0</v>
      </c>
      <c r="AE533" s="22">
        <f t="shared" si="452"/>
        <v>0</v>
      </c>
      <c r="AF533" s="22">
        <f t="shared" si="453"/>
        <v>1625.8581024</v>
      </c>
      <c r="AH533" s="79">
        <f t="shared" si="454"/>
        <v>0</v>
      </c>
      <c r="AI533" s="78">
        <f t="shared" si="455"/>
        <v>0</v>
      </c>
    </row>
    <row r="534" spans="1:35" ht="23.5" customHeight="1" collapsed="1" x14ac:dyDescent="0.25">
      <c r="A534" s="11"/>
      <c r="B534" s="183" t="s">
        <v>769</v>
      </c>
      <c r="C534" s="184" t="s">
        <v>770</v>
      </c>
      <c r="D534" s="185"/>
      <c r="E534" s="80"/>
      <c r="F534" s="60"/>
      <c r="G534" s="60"/>
      <c r="H534" s="59"/>
      <c r="I534" s="81">
        <f>SUM(I535:I538)</f>
        <v>206003.55676191364</v>
      </c>
      <c r="J534" s="12"/>
      <c r="K534" s="83"/>
      <c r="L534" s="84"/>
      <c r="M534" s="84"/>
      <c r="N534" s="84"/>
      <c r="O534" s="84"/>
      <c r="P534" s="84"/>
      <c r="Q534" s="84"/>
      <c r="R534" s="84"/>
      <c r="S534" s="84"/>
      <c r="T534" s="85"/>
      <c r="U534" s="12"/>
      <c r="V534" s="86">
        <f>V535</f>
        <v>0</v>
      </c>
      <c r="W534" s="86">
        <f>SUM(W535:W538)</f>
        <v>206003.55676191364</v>
      </c>
      <c r="X534" s="86">
        <f t="shared" ref="X534:AE534" si="458">SUM(X535:X538)</f>
        <v>0</v>
      </c>
      <c r="Y534" s="86">
        <f t="shared" si="458"/>
        <v>0</v>
      </c>
      <c r="Z534" s="86">
        <f t="shared" si="458"/>
        <v>150194.52004692124</v>
      </c>
      <c r="AA534" s="86">
        <f t="shared" si="458"/>
        <v>55809.036714992377</v>
      </c>
      <c r="AB534" s="86">
        <f t="shared" si="458"/>
        <v>0</v>
      </c>
      <c r="AC534" s="86">
        <f t="shared" si="458"/>
        <v>0</v>
      </c>
      <c r="AD534" s="86">
        <f t="shared" si="458"/>
        <v>0</v>
      </c>
      <c r="AE534" s="86">
        <f t="shared" si="458"/>
        <v>0</v>
      </c>
      <c r="AF534" s="86">
        <f t="shared" ref="AF534" si="459">SUM(AF535:AF538)</f>
        <v>206003.55676191364</v>
      </c>
      <c r="AG534" s="12"/>
      <c r="AH534" s="83"/>
      <c r="AI534" s="85"/>
    </row>
    <row r="535" spans="1:35" ht="22" hidden="1" customHeight="1" outlineLevel="1" x14ac:dyDescent="0.25">
      <c r="B535" s="186" t="s">
        <v>769</v>
      </c>
      <c r="C535" s="190" t="s">
        <v>770</v>
      </c>
      <c r="D535" s="188" t="s">
        <v>189</v>
      </c>
      <c r="E535" s="189" t="s">
        <v>190</v>
      </c>
      <c r="F535" s="13" t="s">
        <v>67</v>
      </c>
      <c r="G535" s="14">
        <v>4.63842</v>
      </c>
      <c r="H535" s="15">
        <v>48.374645770519059</v>
      </c>
      <c r="I535" s="16">
        <f t="shared" ref="I535:I538" si="460">H535*G535</f>
        <v>224.381924434891</v>
      </c>
      <c r="K535" s="17"/>
      <c r="L535" s="17">
        <f t="shared" ref="L535:L538" si="461">G535-K535</f>
        <v>4.63842</v>
      </c>
      <c r="M535" s="17"/>
      <c r="N535" s="17"/>
      <c r="O535" s="17">
        <f>SUMIF(MC_SS_132_2026!$A:$A,'CRONO SERV'!$D535,MC_SS_132_2026!K:K)</f>
        <v>3.9639000000000002</v>
      </c>
      <c r="P535" s="17">
        <f>SUMIF(MC_SS_132_2026!$A:$A,'CRONO SERV'!$D535,MC_SS_132_2026!L:L)</f>
        <v>0.67452000000000001</v>
      </c>
      <c r="Q535" s="17"/>
      <c r="R535" s="17"/>
      <c r="S535" s="17"/>
      <c r="T535" s="17"/>
      <c r="V535" s="22">
        <f t="shared" ref="V535:W538" si="462">$H535*K535</f>
        <v>0</v>
      </c>
      <c r="W535" s="22">
        <f t="shared" si="462"/>
        <v>224.381924434891</v>
      </c>
      <c r="X535" s="22">
        <f t="shared" ref="X535:AE538" si="463">$H535*M535</f>
        <v>0</v>
      </c>
      <c r="Y535" s="22">
        <f t="shared" si="463"/>
        <v>0</v>
      </c>
      <c r="Z535" s="22">
        <f t="shared" si="463"/>
        <v>191.75225836976051</v>
      </c>
      <c r="AA535" s="22">
        <f t="shared" si="463"/>
        <v>32.629666065130515</v>
      </c>
      <c r="AB535" s="22">
        <f t="shared" si="463"/>
        <v>0</v>
      </c>
      <c r="AC535" s="22">
        <f t="shared" si="463"/>
        <v>0</v>
      </c>
      <c r="AD535" s="22">
        <f t="shared" si="463"/>
        <v>0</v>
      </c>
      <c r="AE535" s="22">
        <f t="shared" si="463"/>
        <v>0</v>
      </c>
      <c r="AF535" s="22">
        <f t="shared" ref="AF535:AF538" si="464">SUM(X535:AE535)</f>
        <v>224.38192443489103</v>
      </c>
      <c r="AG535" s="9">
        <f>$H535*U535</f>
        <v>0</v>
      </c>
      <c r="AH535" s="104">
        <f>L535-SUM(M535:T535)</f>
        <v>0</v>
      </c>
      <c r="AI535" s="78">
        <f>W535-SUM(X535:AE535)</f>
        <v>0</v>
      </c>
    </row>
    <row r="536" spans="1:35" ht="22" hidden="1" customHeight="1" outlineLevel="1" x14ac:dyDescent="0.25">
      <c r="B536" s="186" t="s">
        <v>769</v>
      </c>
      <c r="C536" s="190" t="s">
        <v>770</v>
      </c>
      <c r="D536" s="188" t="s">
        <v>191</v>
      </c>
      <c r="E536" s="189" t="s">
        <v>192</v>
      </c>
      <c r="F536" s="13" t="s">
        <v>67</v>
      </c>
      <c r="G536" s="14">
        <v>633.04844999999989</v>
      </c>
      <c r="H536" s="15">
        <v>36.221136781053183</v>
      </c>
      <c r="I536" s="16">
        <f t="shared" si="460"/>
        <v>22929.734496483703</v>
      </c>
      <c r="K536" s="17"/>
      <c r="L536" s="17">
        <f t="shared" si="461"/>
        <v>633.04844999999989</v>
      </c>
      <c r="M536" s="17"/>
      <c r="N536" s="17"/>
      <c r="O536" s="17">
        <f>SUMIF(MC_SS_132_2026!$A:$A,'CRONO SERV'!$D536,MC_SS_132_2026!K:K)</f>
        <v>0</v>
      </c>
      <c r="P536" s="17">
        <f>SUMIF(MC_SS_132_2026!$A:$A,'CRONO SERV'!$D536,MC_SS_132_2026!L:L)</f>
        <v>633.04844999999989</v>
      </c>
      <c r="Q536" s="17"/>
      <c r="R536" s="17"/>
      <c r="S536" s="17"/>
      <c r="T536" s="17"/>
      <c r="V536" s="22">
        <f t="shared" si="462"/>
        <v>0</v>
      </c>
      <c r="W536" s="22">
        <f t="shared" si="462"/>
        <v>22929.734496483703</v>
      </c>
      <c r="X536" s="22">
        <f t="shared" si="463"/>
        <v>0</v>
      </c>
      <c r="Y536" s="22">
        <f t="shared" si="463"/>
        <v>0</v>
      </c>
      <c r="Z536" s="22">
        <f t="shared" si="463"/>
        <v>0</v>
      </c>
      <c r="AA536" s="22">
        <f t="shared" si="463"/>
        <v>22929.734496483703</v>
      </c>
      <c r="AB536" s="22">
        <f t="shared" si="463"/>
        <v>0</v>
      </c>
      <c r="AC536" s="22">
        <f t="shared" si="463"/>
        <v>0</v>
      </c>
      <c r="AD536" s="22">
        <f t="shared" si="463"/>
        <v>0</v>
      </c>
      <c r="AE536" s="22">
        <f t="shared" si="463"/>
        <v>0</v>
      </c>
      <c r="AF536" s="22">
        <f t="shared" si="464"/>
        <v>22929.734496483703</v>
      </c>
      <c r="AH536" s="104">
        <f>L536-SUM(M536:T536)</f>
        <v>0</v>
      </c>
      <c r="AI536" s="78">
        <f>W536-SUM(X536:AE536)</f>
        <v>0</v>
      </c>
    </row>
    <row r="537" spans="1:35" ht="22" hidden="1" customHeight="1" outlineLevel="1" x14ac:dyDescent="0.25">
      <c r="B537" s="186" t="s">
        <v>769</v>
      </c>
      <c r="C537" s="190" t="s">
        <v>770</v>
      </c>
      <c r="D537" s="188" t="s">
        <v>193</v>
      </c>
      <c r="E537" s="189" t="s">
        <v>194</v>
      </c>
      <c r="F537" s="13" t="s">
        <v>67</v>
      </c>
      <c r="G537" s="14">
        <v>1058.7094</v>
      </c>
      <c r="H537" s="15">
        <v>30.575946808501552</v>
      </c>
      <c r="I537" s="16">
        <f t="shared" si="460"/>
        <v>32371.042300060592</v>
      </c>
      <c r="K537" s="17"/>
      <c r="L537" s="17">
        <f t="shared" si="461"/>
        <v>1058.7094</v>
      </c>
      <c r="M537" s="17"/>
      <c r="N537" s="17"/>
      <c r="O537" s="17">
        <f>SUMIF(MC_SS_132_2026!$A:$A,'CRONO SERV'!$D537,MC_SS_132_2026!K:K)</f>
        <v>0</v>
      </c>
      <c r="P537" s="17">
        <f>SUMIF(MC_SS_132_2026!$A:$A,'CRONO SERV'!$D537,MC_SS_132_2026!L:L)</f>
        <v>1058.7094</v>
      </c>
      <c r="Q537" s="17"/>
      <c r="R537" s="17"/>
      <c r="S537" s="17"/>
      <c r="T537" s="17"/>
      <c r="V537" s="22">
        <f t="shared" si="462"/>
        <v>0</v>
      </c>
      <c r="W537" s="22">
        <f t="shared" si="462"/>
        <v>32371.042300060592</v>
      </c>
      <c r="X537" s="22">
        <f t="shared" si="463"/>
        <v>0</v>
      </c>
      <c r="Y537" s="22">
        <f t="shared" si="463"/>
        <v>0</v>
      </c>
      <c r="Z537" s="22">
        <f t="shared" si="463"/>
        <v>0</v>
      </c>
      <c r="AA537" s="22">
        <f t="shared" si="463"/>
        <v>32371.042300060592</v>
      </c>
      <c r="AB537" s="22">
        <f t="shared" si="463"/>
        <v>0</v>
      </c>
      <c r="AC537" s="22">
        <f t="shared" si="463"/>
        <v>0</v>
      </c>
      <c r="AD537" s="22">
        <f t="shared" si="463"/>
        <v>0</v>
      </c>
      <c r="AE537" s="22">
        <f t="shared" si="463"/>
        <v>0</v>
      </c>
      <c r="AF537" s="22">
        <f t="shared" si="464"/>
        <v>32371.042300060592</v>
      </c>
      <c r="AH537" s="104">
        <f>L537-SUM(M537:T537)</f>
        <v>0</v>
      </c>
      <c r="AI537" s="78">
        <f>W537-SUM(X537:AE537)</f>
        <v>0</v>
      </c>
    </row>
    <row r="538" spans="1:35" ht="22" hidden="1" customHeight="1" outlineLevel="1" x14ac:dyDescent="0.25">
      <c r="B538" s="186" t="s">
        <v>769</v>
      </c>
      <c r="C538" s="190" t="s">
        <v>770</v>
      </c>
      <c r="D538" s="188" t="s">
        <v>195</v>
      </c>
      <c r="E538" s="189" t="s">
        <v>196</v>
      </c>
      <c r="F538" s="13" t="s">
        <v>67</v>
      </c>
      <c r="G538" s="14">
        <v>6074.4354000000003</v>
      </c>
      <c r="H538" s="15">
        <v>24.772408978278776</v>
      </c>
      <c r="I538" s="16">
        <f t="shared" si="460"/>
        <v>150478.39804093444</v>
      </c>
      <c r="K538" s="17"/>
      <c r="L538" s="17">
        <f t="shared" si="461"/>
        <v>6074.4354000000003</v>
      </c>
      <c r="M538" s="17"/>
      <c r="N538" s="17"/>
      <c r="O538" s="17">
        <f>SUMIF(MC_SS_132_2026!$A:$A,'CRONO SERV'!$D538,MC_SS_132_2026!K:K)</f>
        <v>6055.2354000000005</v>
      </c>
      <c r="P538" s="17">
        <f>SUMIF(MC_SS_132_2026!$A:$A,'CRONO SERV'!$D538,MC_SS_132_2026!L:L)</f>
        <v>19.2</v>
      </c>
      <c r="Q538" s="17"/>
      <c r="R538" s="17"/>
      <c r="S538" s="17"/>
      <c r="T538" s="17"/>
      <c r="V538" s="22">
        <f t="shared" si="462"/>
        <v>0</v>
      </c>
      <c r="W538" s="22">
        <f t="shared" si="462"/>
        <v>150478.39804093444</v>
      </c>
      <c r="X538" s="22">
        <f t="shared" si="463"/>
        <v>0</v>
      </c>
      <c r="Y538" s="22">
        <f t="shared" si="463"/>
        <v>0</v>
      </c>
      <c r="Z538" s="22">
        <f t="shared" si="463"/>
        <v>150002.76778855149</v>
      </c>
      <c r="AA538" s="22">
        <f t="shared" si="463"/>
        <v>475.63025238295245</v>
      </c>
      <c r="AB538" s="22">
        <f t="shared" si="463"/>
        <v>0</v>
      </c>
      <c r="AC538" s="22">
        <f t="shared" si="463"/>
        <v>0</v>
      </c>
      <c r="AD538" s="22">
        <f t="shared" si="463"/>
        <v>0</v>
      </c>
      <c r="AE538" s="22">
        <f t="shared" si="463"/>
        <v>0</v>
      </c>
      <c r="AF538" s="22">
        <f t="shared" si="464"/>
        <v>150478.39804093444</v>
      </c>
      <c r="AH538" s="104">
        <f>L538-SUM(M538:T538)</f>
        <v>0</v>
      </c>
      <c r="AI538" s="78">
        <f>W538-SUM(X538:AE538)</f>
        <v>0</v>
      </c>
    </row>
    <row r="539" spans="1:35" ht="23.5" customHeight="1" collapsed="1" x14ac:dyDescent="0.25">
      <c r="A539" s="11"/>
      <c r="B539" s="183" t="s">
        <v>714</v>
      </c>
      <c r="C539" s="184" t="s">
        <v>713</v>
      </c>
      <c r="D539" s="185"/>
      <c r="E539" s="80"/>
      <c r="F539" s="60"/>
      <c r="G539" s="60"/>
      <c r="H539" s="59"/>
      <c r="I539" s="81">
        <f>SUM(I540:I548)</f>
        <v>688299.56574843789</v>
      </c>
      <c r="J539" s="12"/>
      <c r="K539" s="83"/>
      <c r="L539" s="84"/>
      <c r="M539" s="84"/>
      <c r="N539" s="84"/>
      <c r="O539" s="84"/>
      <c r="P539" s="84"/>
      <c r="Q539" s="84"/>
      <c r="R539" s="84"/>
      <c r="S539" s="84"/>
      <c r="T539" s="85"/>
      <c r="U539" s="12"/>
      <c r="V539" s="86">
        <f>SUM(V540:V548)</f>
        <v>0</v>
      </c>
      <c r="W539" s="86">
        <f>SUM(W540:W548)</f>
        <v>688299.56574843789</v>
      </c>
      <c r="X539" s="86">
        <f t="shared" ref="X539:AE539" si="465">SUM(X540:X548)</f>
        <v>0</v>
      </c>
      <c r="Y539" s="86">
        <f t="shared" si="465"/>
        <v>0</v>
      </c>
      <c r="Z539" s="86">
        <f t="shared" si="465"/>
        <v>0</v>
      </c>
      <c r="AA539" s="86">
        <f t="shared" si="465"/>
        <v>0</v>
      </c>
      <c r="AB539" s="86">
        <f t="shared" si="465"/>
        <v>486430.24593555985</v>
      </c>
      <c r="AC539" s="86">
        <f>SUM(AC540:AC548)</f>
        <v>201977.76933613035</v>
      </c>
      <c r="AD539" s="86">
        <f t="shared" si="465"/>
        <v>0</v>
      </c>
      <c r="AE539" s="86">
        <f t="shared" si="465"/>
        <v>0</v>
      </c>
      <c r="AF539" s="86">
        <f>SUM(AF540:AF548)</f>
        <v>688408.01527169009</v>
      </c>
      <c r="AG539" s="12"/>
      <c r="AH539" s="83"/>
      <c r="AI539" s="85"/>
    </row>
    <row r="540" spans="1:35" ht="22" hidden="1" customHeight="1" outlineLevel="1" x14ac:dyDescent="0.25">
      <c r="B540" s="186" t="s">
        <v>714</v>
      </c>
      <c r="C540" s="190" t="s">
        <v>713</v>
      </c>
      <c r="D540" s="188" t="s">
        <v>197</v>
      </c>
      <c r="E540" s="189" t="s">
        <v>190</v>
      </c>
      <c r="F540" s="13" t="s">
        <v>67</v>
      </c>
      <c r="G540" s="14">
        <v>5.3129400000000002</v>
      </c>
      <c r="H540" s="15">
        <v>80.332282683862573</v>
      </c>
      <c r="I540" s="16">
        <f t="shared" ref="I540:I548" si="466">H540*G540</f>
        <v>426.80059796240084</v>
      </c>
      <c r="K540" s="17"/>
      <c r="L540" s="17">
        <f t="shared" si="433"/>
        <v>5.3129400000000002</v>
      </c>
      <c r="M540" s="17"/>
      <c r="N540" s="17"/>
      <c r="O540" s="17"/>
      <c r="P540" s="17"/>
      <c r="Q540" s="17">
        <f>SUMIF(MC_SS_133!$A:$A,'CRONO SERV'!$D540,MC_SS_133!L:L)</f>
        <v>5.3331400000000002</v>
      </c>
      <c r="R540" s="17">
        <f>SUMIF(MC_SS_133!$A:$A,'CRONO SERV'!$D540,MC_SS_133!M:M)</f>
        <v>0</v>
      </c>
      <c r="S540" s="17"/>
      <c r="T540" s="17"/>
      <c r="V540" s="22">
        <f t="shared" ref="V540:V548" si="467">$H540*K540</f>
        <v>0</v>
      </c>
      <c r="W540" s="22">
        <f t="shared" ref="W540:W548" si="468">$H540*L540</f>
        <v>426.80059796240084</v>
      </c>
      <c r="X540" s="22">
        <f t="shared" ref="X540:X548" si="469">$H540*M540</f>
        <v>0</v>
      </c>
      <c r="Y540" s="22">
        <f t="shared" ref="Y540:Y548" si="470">$H540*N540</f>
        <v>0</v>
      </c>
      <c r="Z540" s="22">
        <f t="shared" ref="Z540:Z548" si="471">$H540*O540</f>
        <v>0</v>
      </c>
      <c r="AA540" s="22">
        <f t="shared" ref="AA540:AA548" si="472">$H540*P540</f>
        <v>0</v>
      </c>
      <c r="AB540" s="22">
        <f t="shared" ref="AB540:AB548" si="473">$H540*Q540</f>
        <v>428.42331007261487</v>
      </c>
      <c r="AC540" s="22">
        <f t="shared" ref="AC540:AC548" si="474">$H540*R540</f>
        <v>0</v>
      </c>
      <c r="AD540" s="22">
        <f t="shared" ref="AD540:AD548" si="475">$H540*S540</f>
        <v>0</v>
      </c>
      <c r="AE540" s="22">
        <f t="shared" ref="AE540:AE548" si="476">$H540*T540</f>
        <v>0</v>
      </c>
      <c r="AF540" s="22">
        <f t="shared" ref="AF540:AF548" si="477">SUM(X540:AE540)</f>
        <v>428.42331007261487</v>
      </c>
      <c r="AH540" s="79">
        <f t="shared" ref="AH540:AH548" si="478">L540-SUM(M540:T540)</f>
        <v>-2.0199999999999996E-2</v>
      </c>
      <c r="AI540" s="78">
        <f t="shared" ref="AI540:AI548" si="479">W540-SUM(X540:AE540)</f>
        <v>-1.6227121102140245</v>
      </c>
    </row>
    <row r="541" spans="1:35" ht="22" hidden="1" customHeight="1" outlineLevel="1" x14ac:dyDescent="0.25">
      <c r="B541" s="186" t="s">
        <v>714</v>
      </c>
      <c r="C541" s="190" t="s">
        <v>713</v>
      </c>
      <c r="D541" s="188" t="s">
        <v>198</v>
      </c>
      <c r="E541" s="189" t="s">
        <v>192</v>
      </c>
      <c r="F541" s="13" t="s">
        <v>67</v>
      </c>
      <c r="G541" s="14">
        <v>1898.9111799999998</v>
      </c>
      <c r="H541" s="15">
        <v>53.954935199615441</v>
      </c>
      <c r="I541" s="16">
        <f t="shared" si="466"/>
        <v>102455.62966672529</v>
      </c>
      <c r="K541" s="17"/>
      <c r="L541" s="17">
        <f t="shared" si="433"/>
        <v>1898.9111799999998</v>
      </c>
      <c r="M541" s="17"/>
      <c r="N541" s="17"/>
      <c r="O541" s="17"/>
      <c r="P541" s="17"/>
      <c r="Q541" s="17">
        <f>SUMIF(MC_SS_133!$A:$A,'CRONO SERV'!$D541,MC_SS_133!L:L)</f>
        <v>602.56286</v>
      </c>
      <c r="R541" s="17">
        <f>SUMIF(MC_SS_133!$A:$A,'CRONO SERV'!$D541,MC_SS_133!M:M)</f>
        <v>1298.32816</v>
      </c>
      <c r="S541" s="17"/>
      <c r="T541" s="17"/>
      <c r="V541" s="22">
        <f t="shared" si="467"/>
        <v>0</v>
      </c>
      <c r="W541" s="22">
        <f t="shared" si="468"/>
        <v>102455.62966672529</v>
      </c>
      <c r="X541" s="22">
        <f t="shared" si="469"/>
        <v>0</v>
      </c>
      <c r="Y541" s="22">
        <f t="shared" si="470"/>
        <v>0</v>
      </c>
      <c r="Z541" s="22">
        <f t="shared" si="471"/>
        <v>0</v>
      </c>
      <c r="AA541" s="22">
        <f t="shared" si="472"/>
        <v>0</v>
      </c>
      <c r="AB541" s="22">
        <f t="shared" si="473"/>
        <v>32511.240064994952</v>
      </c>
      <c r="AC541" s="22">
        <f t="shared" si="474"/>
        <v>70051.211740635947</v>
      </c>
      <c r="AD541" s="22">
        <f t="shared" si="475"/>
        <v>0</v>
      </c>
      <c r="AE541" s="22">
        <f t="shared" si="476"/>
        <v>0</v>
      </c>
      <c r="AF541" s="22">
        <f t="shared" si="477"/>
        <v>102562.4518056309</v>
      </c>
      <c r="AH541" s="79">
        <f t="shared" si="478"/>
        <v>-1.9798400000001948</v>
      </c>
      <c r="AI541" s="78">
        <f t="shared" si="479"/>
        <v>-106.82213890561252</v>
      </c>
    </row>
    <row r="542" spans="1:35" ht="22" hidden="1" customHeight="1" outlineLevel="1" x14ac:dyDescent="0.25">
      <c r="B542" s="186" t="s">
        <v>714</v>
      </c>
      <c r="C542" s="190" t="s">
        <v>713</v>
      </c>
      <c r="D542" s="188" t="s">
        <v>200</v>
      </c>
      <c r="E542" s="189" t="s">
        <v>196</v>
      </c>
      <c r="F542" s="13" t="s">
        <v>67</v>
      </c>
      <c r="G542" s="14">
        <v>6055.2354000000005</v>
      </c>
      <c r="H542" s="15">
        <v>37.187562059464945</v>
      </c>
      <c r="I542" s="16">
        <f t="shared" si="466"/>
        <v>225179.44222216905</v>
      </c>
      <c r="K542" s="17"/>
      <c r="L542" s="17">
        <f t="shared" si="433"/>
        <v>6055.2354000000005</v>
      </c>
      <c r="M542" s="17"/>
      <c r="N542" s="17"/>
      <c r="O542" s="17"/>
      <c r="P542" s="17"/>
      <c r="Q542" s="17">
        <f>SUMIF(MC_SS_133!$A:$A,'CRONO SERV'!$D542,MC_SS_133!L:L)</f>
        <v>4391.5152000000007</v>
      </c>
      <c r="R542" s="17">
        <f>SUMIF(MC_SS_133!$A:$A,'CRONO SERV'!$D542,MC_SS_133!M:M)</f>
        <v>1663.7202000000002</v>
      </c>
      <c r="S542" s="17"/>
      <c r="T542" s="17"/>
      <c r="V542" s="22">
        <f t="shared" si="467"/>
        <v>0</v>
      </c>
      <c r="W542" s="22">
        <f t="shared" si="468"/>
        <v>225179.44222216905</v>
      </c>
      <c r="X542" s="22">
        <f t="shared" si="469"/>
        <v>0</v>
      </c>
      <c r="Y542" s="22">
        <f t="shared" si="470"/>
        <v>0</v>
      </c>
      <c r="Z542" s="22">
        <f t="shared" si="471"/>
        <v>0</v>
      </c>
      <c r="AA542" s="22">
        <f t="shared" si="472"/>
        <v>0</v>
      </c>
      <c r="AB542" s="22">
        <f t="shared" si="473"/>
        <v>163309.74403508363</v>
      </c>
      <c r="AC542" s="22">
        <f t="shared" si="474"/>
        <v>61869.698187085436</v>
      </c>
      <c r="AD542" s="22">
        <f t="shared" si="475"/>
        <v>0</v>
      </c>
      <c r="AE542" s="22">
        <f t="shared" si="476"/>
        <v>0</v>
      </c>
      <c r="AF542" s="22">
        <f t="shared" si="477"/>
        <v>225179.44222216908</v>
      </c>
      <c r="AH542" s="79">
        <f t="shared" si="478"/>
        <v>0</v>
      </c>
      <c r="AI542" s="78">
        <f t="shared" si="479"/>
        <v>0</v>
      </c>
    </row>
    <row r="543" spans="1:35" ht="22" hidden="1" customHeight="1" outlineLevel="1" x14ac:dyDescent="0.25">
      <c r="B543" s="186" t="s">
        <v>714</v>
      </c>
      <c r="C543" s="190" t="s">
        <v>713</v>
      </c>
      <c r="D543" s="188" t="s">
        <v>203</v>
      </c>
      <c r="E543" s="189" t="s">
        <v>204</v>
      </c>
      <c r="F543" s="13" t="s">
        <v>205</v>
      </c>
      <c r="G543" s="14">
        <v>8</v>
      </c>
      <c r="H543" s="15">
        <v>853.59636970588224</v>
      </c>
      <c r="I543" s="16">
        <f t="shared" si="466"/>
        <v>6828.7709576470579</v>
      </c>
      <c r="K543" s="17"/>
      <c r="L543" s="17">
        <f t="shared" si="433"/>
        <v>8</v>
      </c>
      <c r="M543" s="17"/>
      <c r="N543" s="17"/>
      <c r="O543" s="17"/>
      <c r="P543" s="17"/>
      <c r="Q543" s="17">
        <f>SUMIF(MC_SS_133!$A:$A,'CRONO SERV'!$D543,MC_SS_133!L:L)</f>
        <v>5</v>
      </c>
      <c r="R543" s="17">
        <f>SUMIF(MC_SS_133!$A:$A,'CRONO SERV'!$D543,MC_SS_133!M:M)</f>
        <v>3</v>
      </c>
      <c r="S543" s="17"/>
      <c r="T543" s="17"/>
      <c r="V543" s="22">
        <f t="shared" si="467"/>
        <v>0</v>
      </c>
      <c r="W543" s="22">
        <f t="shared" si="468"/>
        <v>6828.7709576470579</v>
      </c>
      <c r="X543" s="22">
        <f t="shared" si="469"/>
        <v>0</v>
      </c>
      <c r="Y543" s="22">
        <f t="shared" si="470"/>
        <v>0</v>
      </c>
      <c r="Z543" s="22">
        <f t="shared" si="471"/>
        <v>0</v>
      </c>
      <c r="AA543" s="22">
        <f t="shared" si="472"/>
        <v>0</v>
      </c>
      <c r="AB543" s="22">
        <f t="shared" si="473"/>
        <v>4267.9818485294109</v>
      </c>
      <c r="AC543" s="22">
        <f t="shared" si="474"/>
        <v>2560.7891091176466</v>
      </c>
      <c r="AD543" s="22">
        <f t="shared" si="475"/>
        <v>0</v>
      </c>
      <c r="AE543" s="22">
        <f t="shared" si="476"/>
        <v>0</v>
      </c>
      <c r="AF543" s="22">
        <f t="shared" si="477"/>
        <v>6828.770957647057</v>
      </c>
      <c r="AH543" s="79">
        <f t="shared" si="478"/>
        <v>0</v>
      </c>
      <c r="AI543" s="78">
        <f t="shared" si="479"/>
        <v>0</v>
      </c>
    </row>
    <row r="544" spans="1:35" ht="22" hidden="1" customHeight="1" outlineLevel="1" x14ac:dyDescent="0.25">
      <c r="B544" s="186" t="s">
        <v>714</v>
      </c>
      <c r="C544" s="190" t="s">
        <v>713</v>
      </c>
      <c r="D544" s="188" t="s">
        <v>206</v>
      </c>
      <c r="E544" s="189" t="s">
        <v>207</v>
      </c>
      <c r="F544" s="13" t="s">
        <v>205</v>
      </c>
      <c r="G544" s="14">
        <v>2</v>
      </c>
      <c r="H544" s="15">
        <v>1386.448481223812</v>
      </c>
      <c r="I544" s="16">
        <f t="shared" si="466"/>
        <v>2772.896962447624</v>
      </c>
      <c r="K544" s="17"/>
      <c r="L544" s="17">
        <f t="shared" si="433"/>
        <v>2</v>
      </c>
      <c r="M544" s="17"/>
      <c r="N544" s="17"/>
      <c r="O544" s="17"/>
      <c r="P544" s="17"/>
      <c r="Q544" s="17">
        <f>SUMIF(MC_SS_133!$A:$A,'CRONO SERV'!$D544,MC_SS_133!L:L)</f>
        <v>2</v>
      </c>
      <c r="R544" s="17">
        <f>SUMIF(MC_SS_133!$A:$A,'CRONO SERV'!$D544,MC_SS_133!M:M)</f>
        <v>0</v>
      </c>
      <c r="S544" s="17"/>
      <c r="T544" s="17"/>
      <c r="V544" s="22">
        <f t="shared" si="467"/>
        <v>0</v>
      </c>
      <c r="W544" s="22">
        <f t="shared" si="468"/>
        <v>2772.896962447624</v>
      </c>
      <c r="X544" s="22">
        <f t="shared" si="469"/>
        <v>0</v>
      </c>
      <c r="Y544" s="22">
        <f t="shared" si="470"/>
        <v>0</v>
      </c>
      <c r="Z544" s="22">
        <f t="shared" si="471"/>
        <v>0</v>
      </c>
      <c r="AA544" s="22">
        <f t="shared" si="472"/>
        <v>0</v>
      </c>
      <c r="AB544" s="22">
        <f t="shared" si="473"/>
        <v>2772.896962447624</v>
      </c>
      <c r="AC544" s="22">
        <f t="shared" si="474"/>
        <v>0</v>
      </c>
      <c r="AD544" s="22">
        <f t="shared" si="475"/>
        <v>0</v>
      </c>
      <c r="AE544" s="22">
        <f t="shared" si="476"/>
        <v>0</v>
      </c>
      <c r="AF544" s="22">
        <f t="shared" si="477"/>
        <v>2772.896962447624</v>
      </c>
      <c r="AH544" s="79">
        <f t="shared" si="478"/>
        <v>0</v>
      </c>
      <c r="AI544" s="78">
        <f t="shared" si="479"/>
        <v>0</v>
      </c>
    </row>
    <row r="545" spans="1:35" ht="22" hidden="1" customHeight="1" outlineLevel="1" x14ac:dyDescent="0.25">
      <c r="B545" s="186" t="s">
        <v>714</v>
      </c>
      <c r="C545" s="190" t="s">
        <v>713</v>
      </c>
      <c r="D545" s="188" t="s">
        <v>208</v>
      </c>
      <c r="E545" s="189" t="s">
        <v>209</v>
      </c>
      <c r="F545" s="13" t="s">
        <v>67</v>
      </c>
      <c r="G545" s="14">
        <v>5742.6325800000004</v>
      </c>
      <c r="H545" s="15">
        <v>46.722363635294123</v>
      </c>
      <c r="I545" s="16">
        <f t="shared" si="466"/>
        <v>268309.36762664729</v>
      </c>
      <c r="K545" s="17"/>
      <c r="L545" s="17">
        <f t="shared" si="433"/>
        <v>5742.6325800000004</v>
      </c>
      <c r="M545" s="17"/>
      <c r="N545" s="17"/>
      <c r="O545" s="17"/>
      <c r="P545" s="17"/>
      <c r="Q545" s="17">
        <f>SUMIF(MC_SS_133!$A:$A,'CRONO SERV'!$D545,MC_SS_133!L:L)</f>
        <v>4298.0124800000003</v>
      </c>
      <c r="R545" s="17">
        <f>SUMIF(MC_SS_133!$A:$A,'CRONO SERV'!$D545,MC_SS_133!M:M)</f>
        <v>1444.6202000000001</v>
      </c>
      <c r="S545" s="17"/>
      <c r="T545" s="17"/>
      <c r="V545" s="22">
        <f t="shared" si="467"/>
        <v>0</v>
      </c>
      <c r="W545" s="22">
        <f t="shared" si="468"/>
        <v>268309.36762664729</v>
      </c>
      <c r="X545" s="22">
        <f t="shared" si="469"/>
        <v>0</v>
      </c>
      <c r="Y545" s="22">
        <f t="shared" si="470"/>
        <v>0</v>
      </c>
      <c r="Z545" s="22">
        <f t="shared" si="471"/>
        <v>0</v>
      </c>
      <c r="AA545" s="22">
        <f t="shared" si="472"/>
        <v>0</v>
      </c>
      <c r="AB545" s="22">
        <f t="shared" si="473"/>
        <v>200813.30199959231</v>
      </c>
      <c r="AC545" s="22">
        <f t="shared" si="474"/>
        <v>67496.070299291328</v>
      </c>
      <c r="AD545" s="22">
        <f t="shared" si="475"/>
        <v>0</v>
      </c>
      <c r="AE545" s="22">
        <f t="shared" si="476"/>
        <v>0</v>
      </c>
      <c r="AF545" s="22">
        <f t="shared" si="477"/>
        <v>268309.37229888362</v>
      </c>
      <c r="AH545" s="79">
        <f t="shared" si="478"/>
        <v>-1.0000000020227162E-4</v>
      </c>
      <c r="AI545" s="78">
        <f t="shared" si="479"/>
        <v>-4.6722363331355155E-3</v>
      </c>
    </row>
    <row r="546" spans="1:35" ht="22" hidden="1" customHeight="1" outlineLevel="1" x14ac:dyDescent="0.25">
      <c r="B546" s="186" t="s">
        <v>714</v>
      </c>
      <c r="C546" s="190" t="s">
        <v>713</v>
      </c>
      <c r="D546" s="188" t="s">
        <v>218</v>
      </c>
      <c r="E546" s="189" t="s">
        <v>219</v>
      </c>
      <c r="F546" s="13" t="s">
        <v>40</v>
      </c>
      <c r="G546" s="14">
        <v>17.298999999999999</v>
      </c>
      <c r="H546" s="15">
        <v>568.74212651831999</v>
      </c>
      <c r="I546" s="16">
        <f t="shared" si="466"/>
        <v>9838.6700466404181</v>
      </c>
      <c r="K546" s="17"/>
      <c r="L546" s="17">
        <f t="shared" si="433"/>
        <v>17.298999999999999</v>
      </c>
      <c r="M546" s="17"/>
      <c r="N546" s="17"/>
      <c r="O546" s="17"/>
      <c r="P546" s="17"/>
      <c r="Q546" s="17">
        <f>SUMIF(MC_SS_133!$A:$A,'CRONO SERV'!$D546,MC_SS_133!L:L)</f>
        <v>17.298999999999999</v>
      </c>
      <c r="R546" s="17">
        <f>SUMIF(MC_SS_133!$A:$A,'CRONO SERV'!$D546,MC_SS_133!M:M)</f>
        <v>0</v>
      </c>
      <c r="S546" s="17"/>
      <c r="T546" s="17"/>
      <c r="V546" s="22">
        <f t="shared" si="467"/>
        <v>0</v>
      </c>
      <c r="W546" s="22">
        <f t="shared" si="468"/>
        <v>9838.6700466404181</v>
      </c>
      <c r="X546" s="22">
        <f t="shared" si="469"/>
        <v>0</v>
      </c>
      <c r="Y546" s="22">
        <f t="shared" si="470"/>
        <v>0</v>
      </c>
      <c r="Z546" s="22">
        <f t="shared" si="471"/>
        <v>0</v>
      </c>
      <c r="AA546" s="22">
        <f t="shared" si="472"/>
        <v>0</v>
      </c>
      <c r="AB546" s="22">
        <f t="shared" si="473"/>
        <v>9838.6700466404181</v>
      </c>
      <c r="AC546" s="22">
        <f t="shared" si="474"/>
        <v>0</v>
      </c>
      <c r="AD546" s="22">
        <f t="shared" si="475"/>
        <v>0</v>
      </c>
      <c r="AE546" s="22">
        <f t="shared" si="476"/>
        <v>0</v>
      </c>
      <c r="AF546" s="22">
        <f t="shared" si="477"/>
        <v>9838.6700466404181</v>
      </c>
      <c r="AH546" s="79">
        <f t="shared" si="478"/>
        <v>0</v>
      </c>
      <c r="AI546" s="78">
        <f t="shared" si="479"/>
        <v>0</v>
      </c>
    </row>
    <row r="547" spans="1:35" ht="22" hidden="1" customHeight="1" outlineLevel="1" x14ac:dyDescent="0.25">
      <c r="B547" s="186" t="s">
        <v>714</v>
      </c>
      <c r="C547" s="190" t="s">
        <v>713</v>
      </c>
      <c r="D547" s="188" t="s">
        <v>220</v>
      </c>
      <c r="E547" s="189" t="s">
        <v>221</v>
      </c>
      <c r="F547" s="13" t="s">
        <v>40</v>
      </c>
      <c r="G547" s="14">
        <v>21.302</v>
      </c>
      <c r="H547" s="15">
        <v>678.77090147721026</v>
      </c>
      <c r="I547" s="16">
        <f t="shared" si="466"/>
        <v>14459.177743267534</v>
      </c>
      <c r="K547" s="17"/>
      <c r="L547" s="17">
        <f t="shared" si="433"/>
        <v>21.302</v>
      </c>
      <c r="M547" s="17"/>
      <c r="N547" s="17"/>
      <c r="O547" s="17"/>
      <c r="P547" s="17"/>
      <c r="Q547" s="17">
        <f>SUMIF(MC_SS_133!$A:$A,'CRONO SERV'!$D547,MC_SS_133!L:L)</f>
        <v>21.302</v>
      </c>
      <c r="R547" s="17">
        <f>SUMIF(MC_SS_133!$A:$A,'CRONO SERV'!$D547,MC_SS_133!M:M)</f>
        <v>0</v>
      </c>
      <c r="S547" s="17"/>
      <c r="T547" s="17"/>
      <c r="V547" s="22">
        <f t="shared" si="467"/>
        <v>0</v>
      </c>
      <c r="W547" s="22">
        <f t="shared" si="468"/>
        <v>14459.177743267534</v>
      </c>
      <c r="X547" s="22">
        <f t="shared" si="469"/>
        <v>0</v>
      </c>
      <c r="Y547" s="22">
        <f t="shared" si="470"/>
        <v>0</v>
      </c>
      <c r="Z547" s="22">
        <f t="shared" si="471"/>
        <v>0</v>
      </c>
      <c r="AA547" s="22">
        <f t="shared" si="472"/>
        <v>0</v>
      </c>
      <c r="AB547" s="22">
        <f t="shared" si="473"/>
        <v>14459.177743267534</v>
      </c>
      <c r="AC547" s="22">
        <f t="shared" si="474"/>
        <v>0</v>
      </c>
      <c r="AD547" s="22">
        <f t="shared" si="475"/>
        <v>0</v>
      </c>
      <c r="AE547" s="22">
        <f t="shared" si="476"/>
        <v>0</v>
      </c>
      <c r="AF547" s="22">
        <f t="shared" si="477"/>
        <v>14459.177743267534</v>
      </c>
      <c r="AH547" s="79">
        <f t="shared" si="478"/>
        <v>0</v>
      </c>
      <c r="AI547" s="78">
        <f t="shared" si="479"/>
        <v>0</v>
      </c>
    </row>
    <row r="548" spans="1:35" ht="22" hidden="1" customHeight="1" outlineLevel="1" x14ac:dyDescent="0.25">
      <c r="B548" s="186" t="s">
        <v>714</v>
      </c>
      <c r="C548" s="190" t="s">
        <v>713</v>
      </c>
      <c r="D548" s="188" t="s">
        <v>222</v>
      </c>
      <c r="E548" s="189" t="s">
        <v>223</v>
      </c>
      <c r="F548" s="13" t="s">
        <v>40</v>
      </c>
      <c r="G548" s="14">
        <v>75.704000000000008</v>
      </c>
      <c r="H548" s="15">
        <v>766.52237563314077</v>
      </c>
      <c r="I548" s="16">
        <f t="shared" si="466"/>
        <v>58028.809924931295</v>
      </c>
      <c r="K548" s="17"/>
      <c r="L548" s="17">
        <f t="shared" si="433"/>
        <v>75.704000000000008</v>
      </c>
      <c r="M548" s="17"/>
      <c r="N548" s="17"/>
      <c r="O548" s="17"/>
      <c r="P548" s="17"/>
      <c r="Q548" s="17">
        <f>SUMIF(MC_SS_133!$A:$A,'CRONO SERV'!$D548,MC_SS_133!L:L)</f>
        <v>75.704000000000008</v>
      </c>
      <c r="R548" s="17">
        <f>SUMIF(MC_SS_133!$A:$A,'CRONO SERV'!$D548,MC_SS_133!M:M)</f>
        <v>0</v>
      </c>
      <c r="S548" s="17"/>
      <c r="T548" s="17"/>
      <c r="V548" s="22">
        <f t="shared" si="467"/>
        <v>0</v>
      </c>
      <c r="W548" s="22">
        <f t="shared" si="468"/>
        <v>58028.809924931295</v>
      </c>
      <c r="X548" s="22">
        <f t="shared" si="469"/>
        <v>0</v>
      </c>
      <c r="Y548" s="22">
        <f t="shared" si="470"/>
        <v>0</v>
      </c>
      <c r="Z548" s="22">
        <f t="shared" si="471"/>
        <v>0</v>
      </c>
      <c r="AA548" s="22">
        <f t="shared" si="472"/>
        <v>0</v>
      </c>
      <c r="AB548" s="22">
        <f t="shared" si="473"/>
        <v>58028.809924931295</v>
      </c>
      <c r="AC548" s="22">
        <f t="shared" si="474"/>
        <v>0</v>
      </c>
      <c r="AD548" s="22">
        <f t="shared" si="475"/>
        <v>0</v>
      </c>
      <c r="AE548" s="22">
        <f t="shared" si="476"/>
        <v>0</v>
      </c>
      <c r="AF548" s="22">
        <f t="shared" si="477"/>
        <v>58028.809924931295</v>
      </c>
      <c r="AH548" s="79">
        <f t="shared" si="478"/>
        <v>0</v>
      </c>
      <c r="AI548" s="78">
        <f t="shared" si="479"/>
        <v>0</v>
      </c>
    </row>
    <row r="549" spans="1:35" ht="23.5" customHeight="1" collapsed="1" x14ac:dyDescent="0.25">
      <c r="A549" s="11"/>
      <c r="B549" s="183" t="s">
        <v>640</v>
      </c>
      <c r="C549" s="184" t="s">
        <v>639</v>
      </c>
      <c r="D549" s="185"/>
      <c r="E549" s="80"/>
      <c r="F549" s="60"/>
      <c r="G549" s="60"/>
      <c r="H549" s="59"/>
      <c r="I549" s="81">
        <f>SUM(I550:I563)</f>
        <v>409585.81493867503</v>
      </c>
      <c r="J549" s="11"/>
      <c r="K549" s="83"/>
      <c r="L549" s="84"/>
      <c r="M549" s="84"/>
      <c r="N549" s="84"/>
      <c r="O549" s="84"/>
      <c r="P549" s="84"/>
      <c r="Q549" s="84"/>
      <c r="R549" s="84"/>
      <c r="S549" s="84"/>
      <c r="T549" s="85"/>
      <c r="U549" s="11"/>
      <c r="V549" s="86">
        <f>SUM(V550:V563)</f>
        <v>0</v>
      </c>
      <c r="W549" s="86">
        <f>SUM(W550:W563)</f>
        <v>409585.81493867503</v>
      </c>
      <c r="X549" s="86">
        <f t="shared" ref="X549:AE549" si="480">SUM(X550:X563)</f>
        <v>0</v>
      </c>
      <c r="Y549" s="86">
        <f>SUM(Y550:Y563)</f>
        <v>4465.5768352941177</v>
      </c>
      <c r="Z549" s="86">
        <f t="shared" si="480"/>
        <v>162607.82923426814</v>
      </c>
      <c r="AA549" s="86">
        <f t="shared" si="480"/>
        <v>237979.12269855558</v>
      </c>
      <c r="AB549" s="86">
        <f t="shared" si="480"/>
        <v>4533.2861705571813</v>
      </c>
      <c r="AC549" s="86">
        <f>SUM(AC550:AC563)</f>
        <v>0</v>
      </c>
      <c r="AD549" s="86">
        <f t="shared" si="480"/>
        <v>0</v>
      </c>
      <c r="AE549" s="86">
        <f t="shared" si="480"/>
        <v>0</v>
      </c>
      <c r="AF549" s="86">
        <f>SUM(AF550:AF563)</f>
        <v>409585.81493867503</v>
      </c>
      <c r="AG549" s="11"/>
      <c r="AH549" s="83"/>
      <c r="AI549" s="85"/>
    </row>
    <row r="550" spans="1:35" ht="22" hidden="1" customHeight="1" outlineLevel="1" x14ac:dyDescent="0.25">
      <c r="B550" s="186" t="s">
        <v>640</v>
      </c>
      <c r="C550" s="190" t="s">
        <v>639</v>
      </c>
      <c r="D550" s="188" t="s">
        <v>23</v>
      </c>
      <c r="E550" s="189" t="s">
        <v>24</v>
      </c>
      <c r="F550" s="13" t="s">
        <v>46</v>
      </c>
      <c r="G550" s="14">
        <v>5</v>
      </c>
      <c r="H550" s="15">
        <v>584.29183764705874</v>
      </c>
      <c r="I550" s="16">
        <f t="shared" ref="I550:I563" si="481">H550*G550</f>
        <v>2921.4591882352938</v>
      </c>
      <c r="K550" s="17"/>
      <c r="L550" s="17">
        <f t="shared" si="433"/>
        <v>5</v>
      </c>
      <c r="M550" s="17"/>
      <c r="N550" s="17">
        <f>SUMIF(MC_SS_135!$A:$A,'CRONO SERV'!$D550,MC_SS_135!L:L)</f>
        <v>5</v>
      </c>
      <c r="O550" s="17">
        <f>SUMIF(MC_SS_135!$A:$A,'CRONO SERV'!$D550,MC_SS_135!M:M)</f>
        <v>0</v>
      </c>
      <c r="P550" s="17">
        <f>SUMIF(MC_SS_135!$A:$A,'CRONO SERV'!$D550,MC_SS_135!N:N)</f>
        <v>0</v>
      </c>
      <c r="Q550" s="17">
        <f>SUMIF(MC_SS_135!$A:$A,'CRONO SERV'!$D550,MC_SS_135!O:O)</f>
        <v>0</v>
      </c>
      <c r="R550" s="17"/>
      <c r="S550" s="17"/>
      <c r="T550" s="17"/>
      <c r="V550" s="22">
        <f t="shared" ref="V550:V563" si="482">$H550*K550</f>
        <v>0</v>
      </c>
      <c r="W550" s="22">
        <f t="shared" ref="W550:W563" si="483">$H550*L550</f>
        <v>2921.4591882352938</v>
      </c>
      <c r="X550" s="22">
        <f t="shared" ref="X550:X563" si="484">$H550*M550</f>
        <v>0</v>
      </c>
      <c r="Y550" s="22">
        <f t="shared" ref="Y550:Y563" si="485">$H550*N550</f>
        <v>2921.4591882352938</v>
      </c>
      <c r="Z550" s="22">
        <f t="shared" ref="Z550:Z563" si="486">$H550*O550</f>
        <v>0</v>
      </c>
      <c r="AA550" s="22">
        <f t="shared" ref="AA550:AA563" si="487">$H550*P550</f>
        <v>0</v>
      </c>
      <c r="AB550" s="22">
        <f t="shared" ref="AB550:AB563" si="488">$H550*Q550</f>
        <v>0</v>
      </c>
      <c r="AC550" s="22">
        <f t="shared" ref="AC550:AC563" si="489">$H550*R550</f>
        <v>0</v>
      </c>
      <c r="AD550" s="22">
        <f t="shared" ref="AD550:AD563" si="490">$H550*S550</f>
        <v>0</v>
      </c>
      <c r="AE550" s="22">
        <f t="shared" ref="AE550:AE563" si="491">$H550*T550</f>
        <v>0</v>
      </c>
      <c r="AF550" s="22">
        <f t="shared" ref="AF550:AF563" si="492">SUM(X550:AE550)</f>
        <v>2921.4591882352938</v>
      </c>
      <c r="AH550" s="79">
        <f t="shared" ref="AH550:AH563" si="493">L550-SUM(M550:T550)</f>
        <v>0</v>
      </c>
      <c r="AI550" s="78">
        <f t="shared" ref="AI550:AI563" si="494">W550-SUM(X550:AE550)</f>
        <v>0</v>
      </c>
    </row>
    <row r="551" spans="1:35" ht="22" hidden="1" customHeight="1" outlineLevel="1" x14ac:dyDescent="0.25">
      <c r="B551" s="186" t="s">
        <v>640</v>
      </c>
      <c r="C551" s="190" t="s">
        <v>639</v>
      </c>
      <c r="D551" s="188" t="s">
        <v>41</v>
      </c>
      <c r="E551" s="189" t="s">
        <v>42</v>
      </c>
      <c r="F551" s="13" t="s">
        <v>46</v>
      </c>
      <c r="G551" s="14">
        <v>250</v>
      </c>
      <c r="H551" s="15">
        <v>199.78885568611761</v>
      </c>
      <c r="I551" s="16">
        <f t="shared" si="481"/>
        <v>49947.213921529401</v>
      </c>
      <c r="K551" s="17"/>
      <c r="L551" s="17">
        <f t="shared" si="433"/>
        <v>250</v>
      </c>
      <c r="M551" s="17"/>
      <c r="N551" s="17">
        <f>SUMIF(MC_SS_135!$A:$A,'CRONO SERV'!$D551,MC_SS_135!L:L)</f>
        <v>0</v>
      </c>
      <c r="O551" s="17">
        <f>SUMIF(MC_SS_135!$A:$A,'CRONO SERV'!$D551,MC_SS_135!M:M)</f>
        <v>125</v>
      </c>
      <c r="P551" s="17">
        <f>SUMIF(MC_SS_135!$A:$A,'CRONO SERV'!$D551,MC_SS_135!N:N)</f>
        <v>125</v>
      </c>
      <c r="Q551" s="17">
        <f>SUMIF(MC_SS_135!$A:$A,'CRONO SERV'!$D551,MC_SS_135!O:O)</f>
        <v>0</v>
      </c>
      <c r="R551" s="17"/>
      <c r="S551" s="17"/>
      <c r="T551" s="17"/>
      <c r="V551" s="22">
        <f t="shared" si="482"/>
        <v>0</v>
      </c>
      <c r="W551" s="22">
        <f t="shared" si="483"/>
        <v>49947.213921529401</v>
      </c>
      <c r="X551" s="22">
        <f t="shared" si="484"/>
        <v>0</v>
      </c>
      <c r="Y551" s="22">
        <f t="shared" si="485"/>
        <v>0</v>
      </c>
      <c r="Z551" s="22">
        <f t="shared" si="486"/>
        <v>24973.6069607647</v>
      </c>
      <c r="AA551" s="22">
        <f t="shared" si="487"/>
        <v>24973.6069607647</v>
      </c>
      <c r="AB551" s="22">
        <f t="shared" si="488"/>
        <v>0</v>
      </c>
      <c r="AC551" s="22">
        <f t="shared" si="489"/>
        <v>0</v>
      </c>
      <c r="AD551" s="22">
        <f t="shared" si="490"/>
        <v>0</v>
      </c>
      <c r="AE551" s="22">
        <f t="shared" si="491"/>
        <v>0</v>
      </c>
      <c r="AF551" s="22">
        <f t="shared" si="492"/>
        <v>49947.213921529401</v>
      </c>
      <c r="AH551" s="79">
        <f t="shared" si="493"/>
        <v>0</v>
      </c>
      <c r="AI551" s="78">
        <f t="shared" si="494"/>
        <v>0</v>
      </c>
    </row>
    <row r="552" spans="1:35" ht="22" hidden="1" customHeight="1" outlineLevel="1" x14ac:dyDescent="0.25">
      <c r="B552" s="186" t="s">
        <v>640</v>
      </c>
      <c r="C552" s="190" t="s">
        <v>639</v>
      </c>
      <c r="D552" s="188" t="s">
        <v>44</v>
      </c>
      <c r="E552" s="189" t="s">
        <v>45</v>
      </c>
      <c r="F552" s="13" t="s">
        <v>46</v>
      </c>
      <c r="G552" s="14">
        <v>35</v>
      </c>
      <c r="H552" s="15">
        <v>44.117647058823529</v>
      </c>
      <c r="I552" s="16">
        <f t="shared" si="481"/>
        <v>1544.1176470588234</v>
      </c>
      <c r="K552" s="17"/>
      <c r="L552" s="17">
        <f t="shared" si="433"/>
        <v>35</v>
      </c>
      <c r="M552" s="17"/>
      <c r="N552" s="17">
        <f>SUMIF(MC_SS_135!$A:$A,'CRONO SERV'!$D552,MC_SS_135!L:L)</f>
        <v>35</v>
      </c>
      <c r="O552" s="17">
        <f>SUMIF(MC_SS_135!$A:$A,'CRONO SERV'!$D552,MC_SS_135!M:M)</f>
        <v>0</v>
      </c>
      <c r="P552" s="17">
        <f>SUMIF(MC_SS_135!$A:$A,'CRONO SERV'!$D552,MC_SS_135!N:N)</f>
        <v>0</v>
      </c>
      <c r="Q552" s="17">
        <f>SUMIF(MC_SS_135!$A:$A,'CRONO SERV'!$D552,MC_SS_135!O:O)</f>
        <v>0</v>
      </c>
      <c r="R552" s="17"/>
      <c r="S552" s="17"/>
      <c r="T552" s="17"/>
      <c r="V552" s="22">
        <f t="shared" si="482"/>
        <v>0</v>
      </c>
      <c r="W552" s="22">
        <f t="shared" si="483"/>
        <v>1544.1176470588234</v>
      </c>
      <c r="X552" s="22">
        <f t="shared" si="484"/>
        <v>0</v>
      </c>
      <c r="Y552" s="22">
        <f t="shared" si="485"/>
        <v>1544.1176470588234</v>
      </c>
      <c r="Z552" s="22">
        <f t="shared" si="486"/>
        <v>0</v>
      </c>
      <c r="AA552" s="22">
        <f t="shared" si="487"/>
        <v>0</v>
      </c>
      <c r="AB552" s="22">
        <f t="shared" si="488"/>
        <v>0</v>
      </c>
      <c r="AC552" s="22">
        <f t="shared" si="489"/>
        <v>0</v>
      </c>
      <c r="AD552" s="22">
        <f t="shared" si="490"/>
        <v>0</v>
      </c>
      <c r="AE552" s="22">
        <f t="shared" si="491"/>
        <v>0</v>
      </c>
      <c r="AF552" s="22">
        <f t="shared" si="492"/>
        <v>1544.1176470588234</v>
      </c>
      <c r="AH552" s="79">
        <f t="shared" si="493"/>
        <v>0</v>
      </c>
      <c r="AI552" s="78">
        <f t="shared" si="494"/>
        <v>0</v>
      </c>
    </row>
    <row r="553" spans="1:35" ht="22" hidden="1" customHeight="1" outlineLevel="1" x14ac:dyDescent="0.25">
      <c r="B553" s="186" t="s">
        <v>640</v>
      </c>
      <c r="C553" s="190" t="s">
        <v>639</v>
      </c>
      <c r="D553" s="188" t="s">
        <v>53</v>
      </c>
      <c r="E553" s="189" t="s">
        <v>54</v>
      </c>
      <c r="F553" s="13" t="s">
        <v>46</v>
      </c>
      <c r="G553" s="14">
        <v>10</v>
      </c>
      <c r="H553" s="15">
        <v>158.11213362023528</v>
      </c>
      <c r="I553" s="16">
        <f t="shared" si="481"/>
        <v>1581.1213362023527</v>
      </c>
      <c r="K553" s="17"/>
      <c r="L553" s="17">
        <f t="shared" si="433"/>
        <v>10</v>
      </c>
      <c r="M553" s="17"/>
      <c r="N553" s="17">
        <f>SUMIF(MC_SS_135!$A:$A,'CRONO SERV'!$D553,MC_SS_135!L:L)</f>
        <v>0</v>
      </c>
      <c r="O553" s="17">
        <f>SUMIF(MC_SS_135!$A:$A,'CRONO SERV'!$D553,MC_SS_135!M:M)</f>
        <v>10</v>
      </c>
      <c r="P553" s="17">
        <f>SUMIF(MC_SS_135!$A:$A,'CRONO SERV'!$D553,MC_SS_135!N:N)</f>
        <v>0</v>
      </c>
      <c r="Q553" s="17">
        <f>SUMIF(MC_SS_135!$A:$A,'CRONO SERV'!$D553,MC_SS_135!O:O)</f>
        <v>0</v>
      </c>
      <c r="R553" s="17"/>
      <c r="S553" s="17"/>
      <c r="T553" s="17"/>
      <c r="V553" s="22">
        <f t="shared" si="482"/>
        <v>0</v>
      </c>
      <c r="W553" s="22">
        <f t="shared" si="483"/>
        <v>1581.1213362023527</v>
      </c>
      <c r="X553" s="22">
        <f t="shared" si="484"/>
        <v>0</v>
      </c>
      <c r="Y553" s="22">
        <f t="shared" si="485"/>
        <v>0</v>
      </c>
      <c r="Z553" s="22">
        <f t="shared" si="486"/>
        <v>1581.1213362023527</v>
      </c>
      <c r="AA553" s="22">
        <f t="shared" si="487"/>
        <v>0</v>
      </c>
      <c r="AB553" s="22">
        <f t="shared" si="488"/>
        <v>0</v>
      </c>
      <c r="AC553" s="22">
        <f t="shared" si="489"/>
        <v>0</v>
      </c>
      <c r="AD553" s="22">
        <f t="shared" si="490"/>
        <v>0</v>
      </c>
      <c r="AE553" s="22">
        <f t="shared" si="491"/>
        <v>0</v>
      </c>
      <c r="AF553" s="22">
        <f t="shared" si="492"/>
        <v>1581.1213362023527</v>
      </c>
      <c r="AH553" s="79">
        <f t="shared" si="493"/>
        <v>0</v>
      </c>
      <c r="AI553" s="78">
        <f t="shared" si="494"/>
        <v>0</v>
      </c>
    </row>
    <row r="554" spans="1:35" ht="22" hidden="1" customHeight="1" outlineLevel="1" x14ac:dyDescent="0.25">
      <c r="B554" s="186" t="s">
        <v>640</v>
      </c>
      <c r="C554" s="190" t="s">
        <v>639</v>
      </c>
      <c r="D554" s="188" t="s">
        <v>59</v>
      </c>
      <c r="E554" s="189" t="s">
        <v>60</v>
      </c>
      <c r="F554" s="13" t="s">
        <v>46</v>
      </c>
      <c r="G554" s="14">
        <v>56</v>
      </c>
      <c r="H554" s="15">
        <v>67.097750764705879</v>
      </c>
      <c r="I554" s="16">
        <f t="shared" si="481"/>
        <v>3757.4740428235291</v>
      </c>
      <c r="K554" s="17"/>
      <c r="L554" s="17">
        <f t="shared" si="433"/>
        <v>56</v>
      </c>
      <c r="M554" s="17"/>
      <c r="N554" s="17">
        <f>SUMIF(MC_SS_135!$A:$A,'CRONO SERV'!$D554,MC_SS_135!L:L)</f>
        <v>0</v>
      </c>
      <c r="O554" s="17">
        <f>SUMIF(MC_SS_135!$A:$A,'CRONO SERV'!$D554,MC_SS_135!M:M)</f>
        <v>22</v>
      </c>
      <c r="P554" s="17">
        <f>SUMIF(MC_SS_135!$A:$A,'CRONO SERV'!$D554,MC_SS_135!N:N)</f>
        <v>34</v>
      </c>
      <c r="Q554" s="17">
        <f>SUMIF(MC_SS_135!$A:$A,'CRONO SERV'!$D554,MC_SS_135!O:O)</f>
        <v>0</v>
      </c>
      <c r="R554" s="17"/>
      <c r="S554" s="17"/>
      <c r="T554" s="17"/>
      <c r="V554" s="22">
        <f t="shared" si="482"/>
        <v>0</v>
      </c>
      <c r="W554" s="22">
        <f t="shared" si="483"/>
        <v>3757.4740428235291</v>
      </c>
      <c r="X554" s="22">
        <f t="shared" si="484"/>
        <v>0</v>
      </c>
      <c r="Y554" s="22">
        <f t="shared" si="485"/>
        <v>0</v>
      </c>
      <c r="Z554" s="22">
        <f t="shared" si="486"/>
        <v>1476.1505168235294</v>
      </c>
      <c r="AA554" s="22">
        <f t="shared" si="487"/>
        <v>2281.3235259999997</v>
      </c>
      <c r="AB554" s="22">
        <f t="shared" si="488"/>
        <v>0</v>
      </c>
      <c r="AC554" s="22">
        <f t="shared" si="489"/>
        <v>0</v>
      </c>
      <c r="AD554" s="22">
        <f t="shared" si="490"/>
        <v>0</v>
      </c>
      <c r="AE554" s="22">
        <f t="shared" si="491"/>
        <v>0</v>
      </c>
      <c r="AF554" s="22">
        <f t="shared" si="492"/>
        <v>3757.4740428235291</v>
      </c>
      <c r="AH554" s="79">
        <f t="shared" si="493"/>
        <v>0</v>
      </c>
      <c r="AI554" s="78">
        <f t="shared" si="494"/>
        <v>0</v>
      </c>
    </row>
    <row r="555" spans="1:35" ht="22" hidden="1" customHeight="1" outlineLevel="1" x14ac:dyDescent="0.25">
      <c r="B555" s="186" t="s">
        <v>640</v>
      </c>
      <c r="C555" s="190" t="s">
        <v>639</v>
      </c>
      <c r="D555" s="188" t="s">
        <v>61</v>
      </c>
      <c r="E555" s="189" t="s">
        <v>62</v>
      </c>
      <c r="F555" s="13" t="s">
        <v>46</v>
      </c>
      <c r="G555" s="14">
        <v>200</v>
      </c>
      <c r="H555" s="15">
        <v>90.64622934211765</v>
      </c>
      <c r="I555" s="16">
        <f t="shared" si="481"/>
        <v>18129.245868423532</v>
      </c>
      <c r="K555" s="17"/>
      <c r="L555" s="17">
        <f t="shared" si="433"/>
        <v>200</v>
      </c>
      <c r="M555" s="17"/>
      <c r="N555" s="17">
        <f>SUMIF(MC_SS_135!$A:$A,'CRONO SERV'!$D555,MC_SS_135!L:L)</f>
        <v>0</v>
      </c>
      <c r="O555" s="17">
        <f>SUMIF(MC_SS_135!$A:$A,'CRONO SERV'!$D555,MC_SS_135!M:M)</f>
        <v>38</v>
      </c>
      <c r="P555" s="17">
        <f>SUMIF(MC_SS_135!$A:$A,'CRONO SERV'!$D555,MC_SS_135!N:N)</f>
        <v>162</v>
      </c>
      <c r="Q555" s="17">
        <f>SUMIF(MC_SS_135!$A:$A,'CRONO SERV'!$D555,MC_SS_135!O:O)</f>
        <v>0</v>
      </c>
      <c r="R555" s="17"/>
      <c r="S555" s="17"/>
      <c r="T555" s="17"/>
      <c r="V555" s="22">
        <f t="shared" si="482"/>
        <v>0</v>
      </c>
      <c r="W555" s="22">
        <f t="shared" si="483"/>
        <v>18129.245868423532</v>
      </c>
      <c r="X555" s="22">
        <f t="shared" si="484"/>
        <v>0</v>
      </c>
      <c r="Y555" s="22">
        <f t="shared" si="485"/>
        <v>0</v>
      </c>
      <c r="Z555" s="22">
        <f t="shared" si="486"/>
        <v>3444.5567150004708</v>
      </c>
      <c r="AA555" s="22">
        <f t="shared" si="487"/>
        <v>14684.68915342306</v>
      </c>
      <c r="AB555" s="22">
        <f t="shared" si="488"/>
        <v>0</v>
      </c>
      <c r="AC555" s="22">
        <f t="shared" si="489"/>
        <v>0</v>
      </c>
      <c r="AD555" s="22">
        <f t="shared" si="490"/>
        <v>0</v>
      </c>
      <c r="AE555" s="22">
        <f t="shared" si="491"/>
        <v>0</v>
      </c>
      <c r="AF555" s="22">
        <f t="shared" si="492"/>
        <v>18129.245868423532</v>
      </c>
      <c r="AH555" s="79">
        <f t="shared" si="493"/>
        <v>0</v>
      </c>
      <c r="AI555" s="78">
        <f t="shared" si="494"/>
        <v>0</v>
      </c>
    </row>
    <row r="556" spans="1:35" ht="22" hidden="1" customHeight="1" outlineLevel="1" x14ac:dyDescent="0.25">
      <c r="B556" s="186" t="s">
        <v>640</v>
      </c>
      <c r="C556" s="190" t="s">
        <v>639</v>
      </c>
      <c r="D556" s="188" t="s">
        <v>65</v>
      </c>
      <c r="E556" s="189" t="s">
        <v>66</v>
      </c>
      <c r="F556" s="13" t="s">
        <v>46</v>
      </c>
      <c r="G556" s="14">
        <v>2</v>
      </c>
      <c r="H556" s="15">
        <v>217.63087904352943</v>
      </c>
      <c r="I556" s="16">
        <f t="shared" si="481"/>
        <v>435.26175808705887</v>
      </c>
      <c r="K556" s="17"/>
      <c r="L556" s="17">
        <f t="shared" si="433"/>
        <v>2</v>
      </c>
      <c r="M556" s="17"/>
      <c r="N556" s="17">
        <f>SUMIF(MC_SS_135!$A:$A,'CRONO SERV'!$D556,MC_SS_135!L:L)</f>
        <v>0</v>
      </c>
      <c r="O556" s="17">
        <f>SUMIF(MC_SS_135!$A:$A,'CRONO SERV'!$D556,MC_SS_135!M:M)</f>
        <v>2</v>
      </c>
      <c r="P556" s="17">
        <f>SUMIF(MC_SS_135!$A:$A,'CRONO SERV'!$D556,MC_SS_135!N:N)</f>
        <v>0</v>
      </c>
      <c r="Q556" s="17">
        <f>SUMIF(MC_SS_135!$A:$A,'CRONO SERV'!$D556,MC_SS_135!O:O)</f>
        <v>0</v>
      </c>
      <c r="R556" s="17"/>
      <c r="S556" s="17"/>
      <c r="T556" s="17"/>
      <c r="V556" s="22">
        <f t="shared" si="482"/>
        <v>0</v>
      </c>
      <c r="W556" s="22">
        <f t="shared" si="483"/>
        <v>435.26175808705887</v>
      </c>
      <c r="X556" s="22">
        <f t="shared" si="484"/>
        <v>0</v>
      </c>
      <c r="Y556" s="22">
        <f t="shared" si="485"/>
        <v>0</v>
      </c>
      <c r="Z556" s="22">
        <f t="shared" si="486"/>
        <v>435.26175808705887</v>
      </c>
      <c r="AA556" s="22">
        <f t="shared" si="487"/>
        <v>0</v>
      </c>
      <c r="AB556" s="22">
        <f t="shared" si="488"/>
        <v>0</v>
      </c>
      <c r="AC556" s="22">
        <f t="shared" si="489"/>
        <v>0</v>
      </c>
      <c r="AD556" s="22">
        <f t="shared" si="490"/>
        <v>0</v>
      </c>
      <c r="AE556" s="22">
        <f t="shared" si="491"/>
        <v>0</v>
      </c>
      <c r="AF556" s="22">
        <f t="shared" si="492"/>
        <v>435.26175808705887</v>
      </c>
      <c r="AH556" s="79">
        <f t="shared" si="493"/>
        <v>0</v>
      </c>
      <c r="AI556" s="78">
        <f t="shared" si="494"/>
        <v>0</v>
      </c>
    </row>
    <row r="557" spans="1:35" ht="22" hidden="1" customHeight="1" outlineLevel="1" x14ac:dyDescent="0.25">
      <c r="B557" s="186" t="s">
        <v>640</v>
      </c>
      <c r="C557" s="190" t="s">
        <v>639</v>
      </c>
      <c r="D557" s="188" t="s">
        <v>68</v>
      </c>
      <c r="E557" s="189" t="s">
        <v>69</v>
      </c>
      <c r="F557" s="13" t="s">
        <v>46</v>
      </c>
      <c r="G557" s="14">
        <v>4.2839999999999998</v>
      </c>
      <c r="H557" s="15">
        <v>15728.689694117647</v>
      </c>
      <c r="I557" s="16">
        <f t="shared" si="481"/>
        <v>67381.706649600004</v>
      </c>
      <c r="K557" s="17"/>
      <c r="L557" s="17">
        <f t="shared" si="433"/>
        <v>4.2839999999999998</v>
      </c>
      <c r="M557" s="17"/>
      <c r="N557" s="17">
        <f>SUMIF(MC_SS_135!$A:$A,'CRONO SERV'!$D557,MC_SS_135!L:L)</f>
        <v>0</v>
      </c>
      <c r="O557" s="17">
        <f>SUMIF(MC_SS_135!$A:$A,'CRONO SERV'!$D557,MC_SS_135!M:M)</f>
        <v>1.6357123614376889</v>
      </c>
      <c r="P557" s="17">
        <f>SUMIF(MC_SS_135!$A:$A,'CRONO SERV'!$D557,MC_SS_135!N:N)</f>
        <v>2.6482876385623109</v>
      </c>
      <c r="Q557" s="17">
        <f>SUMIF(MC_SS_135!$A:$A,'CRONO SERV'!$D557,MC_SS_135!O:O)</f>
        <v>0</v>
      </c>
      <c r="R557" s="17"/>
      <c r="S557" s="17"/>
      <c r="T557" s="17"/>
      <c r="V557" s="22">
        <f t="shared" si="482"/>
        <v>0</v>
      </c>
      <c r="W557" s="22">
        <f t="shared" si="483"/>
        <v>67381.706649600004</v>
      </c>
      <c r="X557" s="22">
        <f t="shared" si="484"/>
        <v>0</v>
      </c>
      <c r="Y557" s="22">
        <f t="shared" si="485"/>
        <v>0</v>
      </c>
      <c r="Z557" s="22">
        <f t="shared" si="486"/>
        <v>25727.61216188582</v>
      </c>
      <c r="AA557" s="22">
        <f t="shared" si="487"/>
        <v>41654.094487714181</v>
      </c>
      <c r="AB557" s="22">
        <f t="shared" si="488"/>
        <v>0</v>
      </c>
      <c r="AC557" s="22">
        <f t="shared" si="489"/>
        <v>0</v>
      </c>
      <c r="AD557" s="22">
        <f t="shared" si="490"/>
        <v>0</v>
      </c>
      <c r="AE557" s="22">
        <f t="shared" si="491"/>
        <v>0</v>
      </c>
      <c r="AF557" s="22">
        <f t="shared" si="492"/>
        <v>67381.706649600004</v>
      </c>
      <c r="AH557" s="79">
        <f t="shared" si="493"/>
        <v>0</v>
      </c>
      <c r="AI557" s="78">
        <f t="shared" si="494"/>
        <v>0</v>
      </c>
    </row>
    <row r="558" spans="1:35" ht="22" hidden="1" customHeight="1" outlineLevel="1" x14ac:dyDescent="0.25">
      <c r="B558" s="186" t="s">
        <v>640</v>
      </c>
      <c r="C558" s="190" t="s">
        <v>639</v>
      </c>
      <c r="D558" s="188" t="s">
        <v>70</v>
      </c>
      <c r="E558" s="189" t="s">
        <v>71</v>
      </c>
      <c r="F558" s="13" t="s">
        <v>67</v>
      </c>
      <c r="G558" s="14">
        <v>5954</v>
      </c>
      <c r="H558" s="15">
        <v>25.691750504117643</v>
      </c>
      <c r="I558" s="16">
        <f t="shared" si="481"/>
        <v>152968.68250151645</v>
      </c>
      <c r="K558" s="17"/>
      <c r="L558" s="17">
        <f t="shared" si="433"/>
        <v>5954</v>
      </c>
      <c r="M558" s="17"/>
      <c r="N558" s="17">
        <f>SUMIF(MC_SS_135!$A:$A,'CRONO SERV'!$D558,MC_SS_135!L:L)</f>
        <v>0</v>
      </c>
      <c r="O558" s="17">
        <f>SUMIF(MC_SS_135!$A:$A,'CRONO SERV'!$D558,MC_SS_135!M:M)</f>
        <v>2273.3500000000004</v>
      </c>
      <c r="P558" s="17">
        <f>SUMIF(MC_SS_135!$A:$A,'CRONO SERV'!$D558,MC_SS_135!N:N)</f>
        <v>3680.65</v>
      </c>
      <c r="Q558" s="17">
        <f>SUMIF(MC_SS_135!$A:$A,'CRONO SERV'!$D558,MC_SS_135!O:O)</f>
        <v>0</v>
      </c>
      <c r="R558" s="17"/>
      <c r="S558" s="17"/>
      <c r="T558" s="17"/>
      <c r="V558" s="22">
        <f t="shared" si="482"/>
        <v>0</v>
      </c>
      <c r="W558" s="22">
        <f t="shared" si="483"/>
        <v>152968.68250151645</v>
      </c>
      <c r="X558" s="22">
        <f t="shared" si="484"/>
        <v>0</v>
      </c>
      <c r="Y558" s="22">
        <f t="shared" si="485"/>
        <v>0</v>
      </c>
      <c r="Z558" s="22">
        <f t="shared" si="486"/>
        <v>58406.341008535856</v>
      </c>
      <c r="AA558" s="22">
        <f t="shared" si="487"/>
        <v>94562.341492980602</v>
      </c>
      <c r="AB558" s="22">
        <f t="shared" si="488"/>
        <v>0</v>
      </c>
      <c r="AC558" s="22">
        <f t="shared" si="489"/>
        <v>0</v>
      </c>
      <c r="AD558" s="22">
        <f t="shared" si="490"/>
        <v>0</v>
      </c>
      <c r="AE558" s="22">
        <f t="shared" si="491"/>
        <v>0</v>
      </c>
      <c r="AF558" s="22">
        <f t="shared" si="492"/>
        <v>152968.68250151645</v>
      </c>
      <c r="AH558" s="79">
        <f t="shared" si="493"/>
        <v>0</v>
      </c>
      <c r="AI558" s="78">
        <f t="shared" si="494"/>
        <v>0</v>
      </c>
    </row>
    <row r="559" spans="1:35" ht="22" hidden="1" customHeight="1" outlineLevel="1" x14ac:dyDescent="0.25">
      <c r="B559" s="186" t="s">
        <v>640</v>
      </c>
      <c r="C559" s="190" t="s">
        <v>639</v>
      </c>
      <c r="D559" s="188" t="s">
        <v>72</v>
      </c>
      <c r="E559" s="189" t="s">
        <v>73</v>
      </c>
      <c r="F559" s="13" t="s">
        <v>46</v>
      </c>
      <c r="G559" s="14">
        <v>5</v>
      </c>
      <c r="H559" s="15">
        <v>1248.9986891068236</v>
      </c>
      <c r="I559" s="16">
        <f t="shared" si="481"/>
        <v>6244.9934455341181</v>
      </c>
      <c r="K559" s="17"/>
      <c r="L559" s="17">
        <f t="shared" si="433"/>
        <v>5</v>
      </c>
      <c r="M559" s="17"/>
      <c r="N559" s="17">
        <f>SUMIF(MC_SS_135!$A:$A,'CRONO SERV'!$D559,MC_SS_135!L:L)</f>
        <v>0</v>
      </c>
      <c r="O559" s="17">
        <f>SUMIF(MC_SS_135!$A:$A,'CRONO SERV'!$D559,MC_SS_135!M:M)</f>
        <v>5</v>
      </c>
      <c r="P559" s="17">
        <f>SUMIF(MC_SS_135!$A:$A,'CRONO SERV'!$D559,MC_SS_135!N:N)</f>
        <v>0</v>
      </c>
      <c r="Q559" s="17">
        <f>SUMIF(MC_SS_135!$A:$A,'CRONO SERV'!$D559,MC_SS_135!O:O)</f>
        <v>0</v>
      </c>
      <c r="R559" s="17"/>
      <c r="S559" s="17"/>
      <c r="T559" s="17"/>
      <c r="V559" s="22">
        <f t="shared" si="482"/>
        <v>0</v>
      </c>
      <c r="W559" s="22">
        <f t="shared" si="483"/>
        <v>6244.9934455341181</v>
      </c>
      <c r="X559" s="22">
        <f t="shared" si="484"/>
        <v>0</v>
      </c>
      <c r="Y559" s="22">
        <f t="shared" si="485"/>
        <v>0</v>
      </c>
      <c r="Z559" s="22">
        <f t="shared" si="486"/>
        <v>6244.9934455341181</v>
      </c>
      <c r="AA559" s="22">
        <f t="shared" si="487"/>
        <v>0</v>
      </c>
      <c r="AB559" s="22">
        <f t="shared" si="488"/>
        <v>0</v>
      </c>
      <c r="AC559" s="22">
        <f t="shared" si="489"/>
        <v>0</v>
      </c>
      <c r="AD559" s="22">
        <f t="shared" si="490"/>
        <v>0</v>
      </c>
      <c r="AE559" s="22">
        <f t="shared" si="491"/>
        <v>0</v>
      </c>
      <c r="AF559" s="22">
        <f t="shared" si="492"/>
        <v>6244.9934455341181</v>
      </c>
      <c r="AH559" s="79">
        <f t="shared" si="493"/>
        <v>0</v>
      </c>
      <c r="AI559" s="78">
        <f t="shared" si="494"/>
        <v>0</v>
      </c>
    </row>
    <row r="560" spans="1:35" ht="22" hidden="1" customHeight="1" outlineLevel="1" x14ac:dyDescent="0.25">
      <c r="B560" s="186" t="s">
        <v>640</v>
      </c>
      <c r="C560" s="190" t="s">
        <v>639</v>
      </c>
      <c r="D560" s="188" t="s">
        <v>74</v>
      </c>
      <c r="E560" s="189" t="s">
        <v>75</v>
      </c>
      <c r="F560" s="13" t="s">
        <v>46</v>
      </c>
      <c r="G560" s="14">
        <v>55.52</v>
      </c>
      <c r="H560" s="15">
        <v>1703.4074388931767</v>
      </c>
      <c r="I560" s="16">
        <f t="shared" si="481"/>
        <v>94573.18100734918</v>
      </c>
      <c r="K560" s="17"/>
      <c r="L560" s="17">
        <f t="shared" si="433"/>
        <v>55.52</v>
      </c>
      <c r="M560" s="17"/>
      <c r="N560" s="17">
        <f>SUMIF(MC_SS_135!$A:$A,'CRONO SERV'!$D560,MC_SS_135!L:L)</f>
        <v>0</v>
      </c>
      <c r="O560" s="17">
        <f>SUMIF(MC_SS_135!$A:$A,'CRONO SERV'!$D560,MC_SS_135!M:M)</f>
        <v>21.198587840107493</v>
      </c>
      <c r="P560" s="17">
        <f>SUMIF(MC_SS_135!$A:$A,'CRONO SERV'!$D560,MC_SS_135!N:N)</f>
        <v>31.660107490762513</v>
      </c>
      <c r="Q560" s="17">
        <f>SUMIF(MC_SS_135!$A:$A,'CRONO SERV'!$D560,MC_SS_135!O:O)</f>
        <v>2.6613046691299971</v>
      </c>
      <c r="R560" s="17"/>
      <c r="S560" s="17"/>
      <c r="T560" s="17"/>
      <c r="V560" s="22">
        <f t="shared" si="482"/>
        <v>0</v>
      </c>
      <c r="W560" s="22">
        <f t="shared" si="483"/>
        <v>94573.18100734918</v>
      </c>
      <c r="X560" s="22">
        <f t="shared" si="484"/>
        <v>0</v>
      </c>
      <c r="Y560" s="22">
        <f t="shared" si="485"/>
        <v>0</v>
      </c>
      <c r="Z560" s="22">
        <f t="shared" si="486"/>
        <v>36109.832220869546</v>
      </c>
      <c r="AA560" s="22">
        <f t="shared" si="487"/>
        <v>53930.062615922456</v>
      </c>
      <c r="AB560" s="22">
        <f t="shared" si="488"/>
        <v>4533.2861705571813</v>
      </c>
      <c r="AC560" s="22">
        <f t="shared" si="489"/>
        <v>0</v>
      </c>
      <c r="AD560" s="22">
        <f t="shared" si="490"/>
        <v>0</v>
      </c>
      <c r="AE560" s="22">
        <f t="shared" si="491"/>
        <v>0</v>
      </c>
      <c r="AF560" s="22">
        <f t="shared" si="492"/>
        <v>94573.18100734918</v>
      </c>
      <c r="AH560" s="79">
        <f t="shared" si="493"/>
        <v>0</v>
      </c>
      <c r="AI560" s="78">
        <f t="shared" si="494"/>
        <v>0</v>
      </c>
    </row>
    <row r="561" spans="1:35" ht="22" hidden="1" customHeight="1" outlineLevel="1" x14ac:dyDescent="0.25">
      <c r="B561" s="186" t="s">
        <v>640</v>
      </c>
      <c r="C561" s="190" t="s">
        <v>639</v>
      </c>
      <c r="D561" s="188" t="s">
        <v>78</v>
      </c>
      <c r="E561" s="189" t="s">
        <v>79</v>
      </c>
      <c r="F561" s="13" t="s">
        <v>46</v>
      </c>
      <c r="G561" s="14">
        <v>1</v>
      </c>
      <c r="H561" s="15">
        <v>5609.7852853327058</v>
      </c>
      <c r="I561" s="16">
        <f t="shared" si="481"/>
        <v>5609.7852853327058</v>
      </c>
      <c r="K561" s="17"/>
      <c r="L561" s="17">
        <f t="shared" si="433"/>
        <v>1</v>
      </c>
      <c r="M561" s="17"/>
      <c r="N561" s="17">
        <f>SUMIF(MC_SS_135!$A:$A,'CRONO SERV'!$D561,MC_SS_135!L:L)</f>
        <v>0</v>
      </c>
      <c r="O561" s="17">
        <f>SUMIF(MC_SS_135!$A:$A,'CRONO SERV'!$D561,MC_SS_135!M:M)</f>
        <v>0</v>
      </c>
      <c r="P561" s="17">
        <f>SUMIF(MC_SS_135!$A:$A,'CRONO SERV'!$D561,MC_SS_135!N:N)</f>
        <v>1</v>
      </c>
      <c r="Q561" s="17">
        <f>SUMIF(MC_SS_135!$A:$A,'CRONO SERV'!$D561,MC_SS_135!O:O)</f>
        <v>0</v>
      </c>
      <c r="R561" s="17"/>
      <c r="S561" s="17"/>
      <c r="T561" s="17"/>
      <c r="V561" s="22">
        <f t="shared" si="482"/>
        <v>0</v>
      </c>
      <c r="W561" s="22">
        <f t="shared" si="483"/>
        <v>5609.7852853327058</v>
      </c>
      <c r="X561" s="22">
        <f t="shared" si="484"/>
        <v>0</v>
      </c>
      <c r="Y561" s="22">
        <f t="shared" si="485"/>
        <v>0</v>
      </c>
      <c r="Z561" s="22">
        <f t="shared" si="486"/>
        <v>0</v>
      </c>
      <c r="AA561" s="22">
        <f t="shared" si="487"/>
        <v>5609.7852853327058</v>
      </c>
      <c r="AB561" s="22">
        <f t="shared" si="488"/>
        <v>0</v>
      </c>
      <c r="AC561" s="22">
        <f t="shared" si="489"/>
        <v>0</v>
      </c>
      <c r="AD561" s="22">
        <f t="shared" si="490"/>
        <v>0</v>
      </c>
      <c r="AE561" s="22">
        <f t="shared" si="491"/>
        <v>0</v>
      </c>
      <c r="AF561" s="22">
        <f t="shared" si="492"/>
        <v>5609.7852853327058</v>
      </c>
      <c r="AH561" s="79">
        <f t="shared" si="493"/>
        <v>0</v>
      </c>
      <c r="AI561" s="78">
        <f t="shared" si="494"/>
        <v>0</v>
      </c>
    </row>
    <row r="562" spans="1:35" ht="22" hidden="1" customHeight="1" outlineLevel="1" x14ac:dyDescent="0.25">
      <c r="B562" s="186" t="s">
        <v>640</v>
      </c>
      <c r="C562" s="190" t="s">
        <v>639</v>
      </c>
      <c r="D562" s="188" t="s">
        <v>80</v>
      </c>
      <c r="E562" s="189" t="s">
        <v>81</v>
      </c>
      <c r="F562" s="13" t="s">
        <v>67</v>
      </c>
      <c r="G562" s="14">
        <v>25</v>
      </c>
      <c r="H562" s="15">
        <v>168.33412442258825</v>
      </c>
      <c r="I562" s="16">
        <f t="shared" si="481"/>
        <v>4208.3531105647062</v>
      </c>
      <c r="K562" s="17"/>
      <c r="L562" s="17">
        <f t="shared" si="433"/>
        <v>25</v>
      </c>
      <c r="M562" s="17"/>
      <c r="N562" s="17">
        <f>SUMIF(MC_SS_135!$A:$A,'CRONO SERV'!$D562,MC_SS_135!L:L)</f>
        <v>0</v>
      </c>
      <c r="O562" s="17">
        <f>SUMIF(MC_SS_135!$A:$A,'CRONO SERV'!$D562,MC_SS_135!M:M)</f>
        <v>25</v>
      </c>
      <c r="P562" s="17">
        <f>SUMIF(MC_SS_135!$A:$A,'CRONO SERV'!$D562,MC_SS_135!N:N)</f>
        <v>0</v>
      </c>
      <c r="Q562" s="17">
        <f>SUMIF(MC_SS_135!$A:$A,'CRONO SERV'!$D562,MC_SS_135!O:O)</f>
        <v>0</v>
      </c>
      <c r="R562" s="17"/>
      <c r="S562" s="17"/>
      <c r="T562" s="17"/>
      <c r="V562" s="22">
        <f t="shared" si="482"/>
        <v>0</v>
      </c>
      <c r="W562" s="22">
        <f t="shared" si="483"/>
        <v>4208.3531105647062</v>
      </c>
      <c r="X562" s="22">
        <f t="shared" si="484"/>
        <v>0</v>
      </c>
      <c r="Y562" s="22">
        <f t="shared" si="485"/>
        <v>0</v>
      </c>
      <c r="Z562" s="22">
        <f t="shared" si="486"/>
        <v>4208.3531105647062</v>
      </c>
      <c r="AA562" s="22">
        <f t="shared" si="487"/>
        <v>0</v>
      </c>
      <c r="AB562" s="22">
        <f t="shared" si="488"/>
        <v>0</v>
      </c>
      <c r="AC562" s="22">
        <f t="shared" si="489"/>
        <v>0</v>
      </c>
      <c r="AD562" s="22">
        <f t="shared" si="490"/>
        <v>0</v>
      </c>
      <c r="AE562" s="22">
        <f t="shared" si="491"/>
        <v>0</v>
      </c>
      <c r="AF562" s="22">
        <f t="shared" si="492"/>
        <v>4208.3531105647062</v>
      </c>
      <c r="AH562" s="79">
        <f t="shared" si="493"/>
        <v>0</v>
      </c>
      <c r="AI562" s="78">
        <f t="shared" si="494"/>
        <v>0</v>
      </c>
    </row>
    <row r="563" spans="1:35" ht="22" hidden="1" customHeight="1" outlineLevel="1" x14ac:dyDescent="0.25">
      <c r="B563" s="186" t="s">
        <v>640</v>
      </c>
      <c r="C563" s="190" t="s">
        <v>639</v>
      </c>
      <c r="D563" s="188" t="s">
        <v>82</v>
      </c>
      <c r="E563" s="189" t="s">
        <v>83</v>
      </c>
      <c r="F563" s="13" t="s">
        <v>40</v>
      </c>
      <c r="G563" s="14">
        <v>3</v>
      </c>
      <c r="H563" s="15">
        <v>94.406392139294127</v>
      </c>
      <c r="I563" s="16">
        <f t="shared" si="481"/>
        <v>283.21917641788241</v>
      </c>
      <c r="K563" s="17"/>
      <c r="L563" s="17">
        <f t="shared" si="433"/>
        <v>3</v>
      </c>
      <c r="M563" s="17"/>
      <c r="N563" s="17">
        <f>SUMIF(MC_SS_135!$A:$A,'CRONO SERV'!$D563,MC_SS_135!L:L)</f>
        <v>0</v>
      </c>
      <c r="O563" s="17">
        <f>SUMIF(MC_SS_135!$A:$A,'CRONO SERV'!$D563,MC_SS_135!M:M)</f>
        <v>0</v>
      </c>
      <c r="P563" s="17">
        <f>SUMIF(MC_SS_135!$A:$A,'CRONO SERV'!$D563,MC_SS_135!N:N)</f>
        <v>3</v>
      </c>
      <c r="Q563" s="17">
        <f>SUMIF(MC_SS_135!$A:$A,'CRONO SERV'!$D563,MC_SS_135!O:O)</f>
        <v>0</v>
      </c>
      <c r="R563" s="17"/>
      <c r="S563" s="17"/>
      <c r="T563" s="17"/>
      <c r="V563" s="22">
        <f t="shared" si="482"/>
        <v>0</v>
      </c>
      <c r="W563" s="22">
        <f t="shared" si="483"/>
        <v>283.21917641788241</v>
      </c>
      <c r="X563" s="22">
        <f t="shared" si="484"/>
        <v>0</v>
      </c>
      <c r="Y563" s="22">
        <f t="shared" si="485"/>
        <v>0</v>
      </c>
      <c r="Z563" s="22">
        <f t="shared" si="486"/>
        <v>0</v>
      </c>
      <c r="AA563" s="22">
        <f t="shared" si="487"/>
        <v>283.21917641788241</v>
      </c>
      <c r="AB563" s="22">
        <f t="shared" si="488"/>
        <v>0</v>
      </c>
      <c r="AC563" s="22">
        <f t="shared" si="489"/>
        <v>0</v>
      </c>
      <c r="AD563" s="22">
        <f t="shared" si="490"/>
        <v>0</v>
      </c>
      <c r="AE563" s="22">
        <f t="shared" si="491"/>
        <v>0</v>
      </c>
      <c r="AF563" s="22">
        <f t="shared" si="492"/>
        <v>283.21917641788241</v>
      </c>
      <c r="AH563" s="79">
        <f t="shared" si="493"/>
        <v>0</v>
      </c>
      <c r="AI563" s="78">
        <f t="shared" si="494"/>
        <v>0</v>
      </c>
    </row>
    <row r="564" spans="1:35" ht="23.5" customHeight="1" collapsed="1" x14ac:dyDescent="0.25">
      <c r="A564" s="11"/>
      <c r="B564" s="183" t="s">
        <v>596</v>
      </c>
      <c r="C564" s="184" t="s">
        <v>597</v>
      </c>
      <c r="D564" s="185"/>
      <c r="E564" s="80"/>
      <c r="F564" s="60"/>
      <c r="G564" s="60"/>
      <c r="H564" s="59"/>
      <c r="I564" s="81">
        <f>SUM(I565:I576)</f>
        <v>176597.0049896577</v>
      </c>
      <c r="J564" s="12"/>
      <c r="K564" s="83"/>
      <c r="L564" s="84"/>
      <c r="M564" s="84"/>
      <c r="N564" s="84"/>
      <c r="O564" s="84"/>
      <c r="P564" s="84"/>
      <c r="Q564" s="84"/>
      <c r="R564" s="84"/>
      <c r="S564" s="84"/>
      <c r="T564" s="85"/>
      <c r="U564" s="12"/>
      <c r="V564" s="86">
        <f>SUM(V565:V576)</f>
        <v>0</v>
      </c>
      <c r="W564" s="86">
        <f>SUM(W565:W576)</f>
        <v>176597.0049896577</v>
      </c>
      <c r="X564" s="86">
        <f t="shared" ref="X564:AE564" si="495">SUM(X565:X576)</f>
        <v>0</v>
      </c>
      <c r="Y564" s="86">
        <f t="shared" si="495"/>
        <v>0</v>
      </c>
      <c r="Z564" s="86">
        <f t="shared" si="495"/>
        <v>0</v>
      </c>
      <c r="AA564" s="86">
        <f t="shared" si="495"/>
        <v>16016.429737558585</v>
      </c>
      <c r="AB564" s="86">
        <f t="shared" si="495"/>
        <v>44189.939464117058</v>
      </c>
      <c r="AC564" s="86">
        <f t="shared" si="495"/>
        <v>109176.04587822089</v>
      </c>
      <c r="AD564" s="86">
        <f>SUM(AD565:AD576)</f>
        <v>7214.5899097611755</v>
      </c>
      <c r="AE564" s="86">
        <f t="shared" si="495"/>
        <v>0</v>
      </c>
      <c r="AF564" s="86">
        <f>SUM(AF565:AF576)</f>
        <v>176597.0049896577</v>
      </c>
      <c r="AG564" s="12"/>
      <c r="AH564" s="83"/>
      <c r="AI564" s="85"/>
    </row>
    <row r="565" spans="1:35" ht="22" hidden="1" customHeight="1" outlineLevel="1" x14ac:dyDescent="0.25">
      <c r="B565" s="186" t="s">
        <v>596</v>
      </c>
      <c r="C565" s="190" t="s">
        <v>597</v>
      </c>
      <c r="D565" s="188" t="s">
        <v>41</v>
      </c>
      <c r="E565" s="189" t="s">
        <v>42</v>
      </c>
      <c r="F565" s="13" t="s">
        <v>43</v>
      </c>
      <c r="G565" s="14">
        <v>72</v>
      </c>
      <c r="H565" s="15">
        <v>199.78885568611761</v>
      </c>
      <c r="I565" s="16">
        <f t="shared" ref="I565:I576" si="496">H565*G565</f>
        <v>14384.797609400468</v>
      </c>
      <c r="K565" s="17"/>
      <c r="L565" s="17">
        <f t="shared" si="433"/>
        <v>72</v>
      </c>
      <c r="M565" s="17"/>
      <c r="N565" s="17"/>
      <c r="O565" s="17"/>
      <c r="P565" s="17">
        <f>SUMIF(MC_SS_136!$A:$A,'CRONO SERV'!$D565,MC_SS_136!K:K)</f>
        <v>72</v>
      </c>
      <c r="Q565" s="17">
        <f>SUMIF(MC_SS_136!$A:$A,'CRONO SERV'!$D565,MC_SS_136!L:L)</f>
        <v>0</v>
      </c>
      <c r="R565" s="17">
        <f>SUMIF(MC_SS_136!$A:$A,'CRONO SERV'!$D565,MC_SS_136!M:M)</f>
        <v>0</v>
      </c>
      <c r="S565" s="17">
        <f>SUMIF(MC_SS_136!$A:$A,'CRONO SERV'!$D565,MC_SS_136!N:N)</f>
        <v>0</v>
      </c>
      <c r="T565" s="17"/>
      <c r="V565" s="22">
        <f t="shared" ref="V565:V576" si="497">$H565*K565</f>
        <v>0</v>
      </c>
      <c r="W565" s="22">
        <f t="shared" ref="W565:W576" si="498">$H565*L565</f>
        <v>14384.797609400468</v>
      </c>
      <c r="X565" s="22">
        <f t="shared" ref="X565:X576" si="499">$H565*M565</f>
        <v>0</v>
      </c>
      <c r="Y565" s="22">
        <f t="shared" ref="Y565:Y576" si="500">$H565*N565</f>
        <v>0</v>
      </c>
      <c r="Z565" s="22">
        <f t="shared" ref="Z565:Z576" si="501">$H565*O565</f>
        <v>0</v>
      </c>
      <c r="AA565" s="22">
        <f t="shared" ref="AA565:AA576" si="502">$H565*P565</f>
        <v>14384.797609400468</v>
      </c>
      <c r="AB565" s="22">
        <f t="shared" ref="AB565:AB576" si="503">$H565*Q565</f>
        <v>0</v>
      </c>
      <c r="AC565" s="22">
        <f t="shared" ref="AC565:AC576" si="504">$H565*R565</f>
        <v>0</v>
      </c>
      <c r="AD565" s="22">
        <f t="shared" ref="AD565:AD576" si="505">$H565*S565</f>
        <v>0</v>
      </c>
      <c r="AE565" s="22">
        <f t="shared" ref="AE565:AE576" si="506">$H565*T565</f>
        <v>0</v>
      </c>
      <c r="AF565" s="22">
        <f t="shared" ref="AF565:AF576" si="507">SUM(X565:AE565)</f>
        <v>14384.797609400468</v>
      </c>
      <c r="AH565" s="79">
        <f t="shared" ref="AH565:AH576" si="508">L565-SUM(M565:T565)</f>
        <v>0</v>
      </c>
      <c r="AI565" s="78">
        <f t="shared" ref="AI565:AI576" si="509">W565-SUM(X565:AE565)</f>
        <v>0</v>
      </c>
    </row>
    <row r="566" spans="1:35" ht="22" hidden="1" customHeight="1" outlineLevel="1" x14ac:dyDescent="0.25">
      <c r="B566" s="186" t="s">
        <v>596</v>
      </c>
      <c r="C566" s="190" t="s">
        <v>597</v>
      </c>
      <c r="D566" s="188" t="s">
        <v>55</v>
      </c>
      <c r="E566" s="189" t="s">
        <v>56</v>
      </c>
      <c r="F566" s="13" t="s">
        <v>43</v>
      </c>
      <c r="G566" s="14">
        <v>15</v>
      </c>
      <c r="H566" s="15">
        <v>230.47439112917644</v>
      </c>
      <c r="I566" s="16">
        <f t="shared" si="496"/>
        <v>3457.1158669376464</v>
      </c>
      <c r="K566" s="17"/>
      <c r="L566" s="17">
        <f t="shared" si="433"/>
        <v>15</v>
      </c>
      <c r="M566" s="17"/>
      <c r="N566" s="17"/>
      <c r="O566" s="17"/>
      <c r="P566" s="17">
        <f>SUMIF(MC_SS_136!$A:$A,'CRONO SERV'!$D566,MC_SS_136!K:K)</f>
        <v>0</v>
      </c>
      <c r="Q566" s="17">
        <f>SUMIF(MC_SS_136!$A:$A,'CRONO SERV'!$D566,MC_SS_136!L:L)</f>
        <v>0</v>
      </c>
      <c r="R566" s="17">
        <f>SUMIF(MC_SS_136!$A:$A,'CRONO SERV'!$D566,MC_SS_136!M:M)</f>
        <v>0</v>
      </c>
      <c r="S566" s="17">
        <f>SUMIF(MC_SS_136!$A:$A,'CRONO SERV'!$D566,MC_SS_136!N:N)</f>
        <v>15</v>
      </c>
      <c r="T566" s="17"/>
      <c r="V566" s="22">
        <f t="shared" si="497"/>
        <v>0</v>
      </c>
      <c r="W566" s="22">
        <f t="shared" si="498"/>
        <v>3457.1158669376464</v>
      </c>
      <c r="X566" s="22">
        <f t="shared" si="499"/>
        <v>0</v>
      </c>
      <c r="Y566" s="22">
        <f t="shared" si="500"/>
        <v>0</v>
      </c>
      <c r="Z566" s="22">
        <f t="shared" si="501"/>
        <v>0</v>
      </c>
      <c r="AA566" s="22">
        <f t="shared" si="502"/>
        <v>0</v>
      </c>
      <c r="AB566" s="22">
        <f t="shared" si="503"/>
        <v>0</v>
      </c>
      <c r="AC566" s="22">
        <f t="shared" si="504"/>
        <v>0</v>
      </c>
      <c r="AD566" s="22">
        <f t="shared" si="505"/>
        <v>3457.1158669376464</v>
      </c>
      <c r="AE566" s="22">
        <f t="shared" si="506"/>
        <v>0</v>
      </c>
      <c r="AF566" s="22">
        <f t="shared" si="507"/>
        <v>3457.1158669376464</v>
      </c>
      <c r="AH566" s="79">
        <f t="shared" si="508"/>
        <v>0</v>
      </c>
      <c r="AI566" s="78">
        <f t="shared" si="509"/>
        <v>0</v>
      </c>
    </row>
    <row r="567" spans="1:35" ht="22" hidden="1" customHeight="1" outlineLevel="1" x14ac:dyDescent="0.25">
      <c r="B567" s="186" t="s">
        <v>596</v>
      </c>
      <c r="C567" s="190" t="s">
        <v>597</v>
      </c>
      <c r="D567" s="188" t="s">
        <v>59</v>
      </c>
      <c r="E567" s="189" t="s">
        <v>60</v>
      </c>
      <c r="F567" s="13" t="s">
        <v>43</v>
      </c>
      <c r="G567" s="14">
        <v>56</v>
      </c>
      <c r="H567" s="15">
        <v>67.097750764705879</v>
      </c>
      <c r="I567" s="16">
        <f t="shared" si="496"/>
        <v>3757.4740428235291</v>
      </c>
      <c r="K567" s="17"/>
      <c r="L567" s="17">
        <f t="shared" si="433"/>
        <v>56</v>
      </c>
      <c r="M567" s="17"/>
      <c r="N567" s="17"/>
      <c r="O567" s="17"/>
      <c r="P567" s="17">
        <f>SUMIF(MC_SS_136!$A:$A,'CRONO SERV'!$D567,MC_SS_136!K:K)</f>
        <v>0</v>
      </c>
      <c r="Q567" s="17">
        <f>SUMIF(MC_SS_136!$A:$A,'CRONO SERV'!$D567,MC_SS_136!L:L)</f>
        <v>0</v>
      </c>
      <c r="R567" s="17">
        <f>SUMIF(MC_SS_136!$A:$A,'CRONO SERV'!$D567,MC_SS_136!M:M)</f>
        <v>0</v>
      </c>
      <c r="S567" s="17">
        <f>SUMIF(MC_SS_136!$A:$A,'CRONO SERV'!$D567,MC_SS_136!N:N)</f>
        <v>56</v>
      </c>
      <c r="T567" s="17"/>
      <c r="V567" s="22">
        <f t="shared" si="497"/>
        <v>0</v>
      </c>
      <c r="W567" s="22">
        <f t="shared" si="498"/>
        <v>3757.4740428235291</v>
      </c>
      <c r="X567" s="22">
        <f t="shared" si="499"/>
        <v>0</v>
      </c>
      <c r="Y567" s="22">
        <f t="shared" si="500"/>
        <v>0</v>
      </c>
      <c r="Z567" s="22">
        <f t="shared" si="501"/>
        <v>0</v>
      </c>
      <c r="AA567" s="22">
        <f t="shared" si="502"/>
        <v>0</v>
      </c>
      <c r="AB567" s="22">
        <f t="shared" si="503"/>
        <v>0</v>
      </c>
      <c r="AC567" s="22">
        <f t="shared" si="504"/>
        <v>0</v>
      </c>
      <c r="AD567" s="22">
        <f t="shared" si="505"/>
        <v>3757.4740428235291</v>
      </c>
      <c r="AE567" s="22">
        <f t="shared" si="506"/>
        <v>0</v>
      </c>
      <c r="AF567" s="22">
        <f t="shared" si="507"/>
        <v>3757.4740428235291</v>
      </c>
      <c r="AH567" s="79">
        <f t="shared" si="508"/>
        <v>0</v>
      </c>
      <c r="AI567" s="78">
        <f t="shared" si="509"/>
        <v>0</v>
      </c>
    </row>
    <row r="568" spans="1:35" ht="22" hidden="1" customHeight="1" outlineLevel="1" x14ac:dyDescent="0.25">
      <c r="B568" s="186" t="s">
        <v>596</v>
      </c>
      <c r="C568" s="190" t="s">
        <v>597</v>
      </c>
      <c r="D568" s="188" t="s">
        <v>61</v>
      </c>
      <c r="E568" s="189" t="s">
        <v>62</v>
      </c>
      <c r="F568" s="13" t="s">
        <v>43</v>
      </c>
      <c r="G568" s="14">
        <v>18</v>
      </c>
      <c r="H568" s="15">
        <v>90.64622934211765</v>
      </c>
      <c r="I568" s="16">
        <f t="shared" si="496"/>
        <v>1631.6321281581177</v>
      </c>
      <c r="K568" s="17"/>
      <c r="L568" s="17">
        <f t="shared" si="433"/>
        <v>18</v>
      </c>
      <c r="M568" s="17"/>
      <c r="N568" s="17"/>
      <c r="O568" s="17"/>
      <c r="P568" s="17">
        <f>SUMIF(MC_SS_136!$A:$A,'CRONO SERV'!$D568,MC_SS_136!K:K)</f>
        <v>18</v>
      </c>
      <c r="Q568" s="17">
        <f>SUMIF(MC_SS_136!$A:$A,'CRONO SERV'!$D568,MC_SS_136!L:L)</f>
        <v>0</v>
      </c>
      <c r="R568" s="17">
        <f>SUMIF(MC_SS_136!$A:$A,'CRONO SERV'!$D568,MC_SS_136!M:M)</f>
        <v>0</v>
      </c>
      <c r="S568" s="17">
        <f>SUMIF(MC_SS_136!$A:$A,'CRONO SERV'!$D568,MC_SS_136!N:N)</f>
        <v>0</v>
      </c>
      <c r="T568" s="17"/>
      <c r="V568" s="22">
        <f t="shared" si="497"/>
        <v>0</v>
      </c>
      <c r="W568" s="22">
        <f t="shared" si="498"/>
        <v>1631.6321281581177</v>
      </c>
      <c r="X568" s="22">
        <f t="shared" si="499"/>
        <v>0</v>
      </c>
      <c r="Y568" s="22">
        <f t="shared" si="500"/>
        <v>0</v>
      </c>
      <c r="Z568" s="22">
        <f t="shared" si="501"/>
        <v>0</v>
      </c>
      <c r="AA568" s="22">
        <f t="shared" si="502"/>
        <v>1631.6321281581177</v>
      </c>
      <c r="AB568" s="22">
        <f t="shared" si="503"/>
        <v>0</v>
      </c>
      <c r="AC568" s="22">
        <f t="shared" si="504"/>
        <v>0</v>
      </c>
      <c r="AD568" s="22">
        <f t="shared" si="505"/>
        <v>0</v>
      </c>
      <c r="AE568" s="22">
        <f t="shared" si="506"/>
        <v>0</v>
      </c>
      <c r="AF568" s="22">
        <f t="shared" si="507"/>
        <v>1631.6321281581177</v>
      </c>
      <c r="AH568" s="79">
        <f t="shared" si="508"/>
        <v>0</v>
      </c>
      <c r="AI568" s="78">
        <f t="shared" si="509"/>
        <v>0</v>
      </c>
    </row>
    <row r="569" spans="1:35" ht="22" hidden="1" customHeight="1" outlineLevel="1" x14ac:dyDescent="0.25">
      <c r="B569" s="186" t="s">
        <v>596</v>
      </c>
      <c r="C569" s="190" t="s">
        <v>597</v>
      </c>
      <c r="D569" s="188" t="s">
        <v>65</v>
      </c>
      <c r="E569" s="189" t="s">
        <v>66</v>
      </c>
      <c r="F569" s="13" t="s">
        <v>43</v>
      </c>
      <c r="G569" s="14">
        <v>25</v>
      </c>
      <c r="H569" s="15">
        <v>217.63087904352943</v>
      </c>
      <c r="I569" s="16">
        <f t="shared" si="496"/>
        <v>5440.7719760882355</v>
      </c>
      <c r="K569" s="17"/>
      <c r="L569" s="17">
        <f t="shared" si="433"/>
        <v>25</v>
      </c>
      <c r="M569" s="17"/>
      <c r="N569" s="17"/>
      <c r="O569" s="17"/>
      <c r="P569" s="17">
        <f>SUMIF(MC_SS_136!$A:$A,'CRONO SERV'!$D569,MC_SS_136!K:K)</f>
        <v>0</v>
      </c>
      <c r="Q569" s="17">
        <f>SUMIF(MC_SS_136!$A:$A,'CRONO SERV'!$D569,MC_SS_136!L:L)</f>
        <v>25</v>
      </c>
      <c r="R569" s="17">
        <f>SUMIF(MC_SS_136!$A:$A,'CRONO SERV'!$D569,MC_SS_136!M:M)</f>
        <v>0</v>
      </c>
      <c r="S569" s="17">
        <f>SUMIF(MC_SS_136!$A:$A,'CRONO SERV'!$D569,MC_SS_136!N:N)</f>
        <v>0</v>
      </c>
      <c r="T569" s="17"/>
      <c r="V569" s="22">
        <f t="shared" si="497"/>
        <v>0</v>
      </c>
      <c r="W569" s="22">
        <f t="shared" si="498"/>
        <v>5440.7719760882355</v>
      </c>
      <c r="X569" s="22">
        <f t="shared" si="499"/>
        <v>0</v>
      </c>
      <c r="Y569" s="22">
        <f t="shared" si="500"/>
        <v>0</v>
      </c>
      <c r="Z569" s="22">
        <f t="shared" si="501"/>
        <v>0</v>
      </c>
      <c r="AA569" s="22">
        <f t="shared" si="502"/>
        <v>0</v>
      </c>
      <c r="AB569" s="22">
        <f t="shared" si="503"/>
        <v>5440.7719760882355</v>
      </c>
      <c r="AC569" s="22">
        <f t="shared" si="504"/>
        <v>0</v>
      </c>
      <c r="AD569" s="22">
        <f t="shared" si="505"/>
        <v>0</v>
      </c>
      <c r="AE569" s="22">
        <f t="shared" si="506"/>
        <v>0</v>
      </c>
      <c r="AF569" s="22">
        <f t="shared" si="507"/>
        <v>5440.7719760882355</v>
      </c>
      <c r="AH569" s="79">
        <f t="shared" si="508"/>
        <v>0</v>
      </c>
      <c r="AI569" s="78">
        <f t="shared" si="509"/>
        <v>0</v>
      </c>
    </row>
    <row r="570" spans="1:35" ht="22" hidden="1" customHeight="1" outlineLevel="1" x14ac:dyDescent="0.25">
      <c r="B570" s="186" t="s">
        <v>596</v>
      </c>
      <c r="C570" s="190" t="s">
        <v>597</v>
      </c>
      <c r="D570" s="188" t="s">
        <v>68</v>
      </c>
      <c r="E570" s="189" t="s">
        <v>69</v>
      </c>
      <c r="F570" s="13" t="s">
        <v>43</v>
      </c>
      <c r="G570" s="14">
        <v>1.8</v>
      </c>
      <c r="H570" s="15">
        <v>15728.689694117647</v>
      </c>
      <c r="I570" s="16">
        <f t="shared" si="496"/>
        <v>28311.641449411767</v>
      </c>
      <c r="K570" s="17"/>
      <c r="L570" s="17">
        <f t="shared" si="433"/>
        <v>1.8</v>
      </c>
      <c r="M570" s="17"/>
      <c r="N570" s="17"/>
      <c r="O570" s="17"/>
      <c r="P570" s="17">
        <f>SUMIF(MC_SS_136!$A:$A,'CRONO SERV'!$D570,MC_SS_136!K:K)</f>
        <v>0</v>
      </c>
      <c r="Q570" s="17">
        <f>SUMIF(MC_SS_136!$A:$A,'CRONO SERV'!$D570,MC_SS_136!L:L)</f>
        <v>0.6</v>
      </c>
      <c r="R570" s="17">
        <f>SUMIF(MC_SS_136!$A:$A,'CRONO SERV'!$D570,MC_SS_136!M:M)</f>
        <v>1.2</v>
      </c>
      <c r="S570" s="17">
        <f>SUMIF(MC_SS_136!$A:$A,'CRONO SERV'!$D570,MC_SS_136!N:N)</f>
        <v>0</v>
      </c>
      <c r="T570" s="17"/>
      <c r="V570" s="22">
        <f t="shared" si="497"/>
        <v>0</v>
      </c>
      <c r="W570" s="22">
        <f t="shared" si="498"/>
        <v>28311.641449411767</v>
      </c>
      <c r="X570" s="22">
        <f t="shared" si="499"/>
        <v>0</v>
      </c>
      <c r="Y570" s="22">
        <f t="shared" si="500"/>
        <v>0</v>
      </c>
      <c r="Z570" s="22">
        <f t="shared" si="501"/>
        <v>0</v>
      </c>
      <c r="AA570" s="22">
        <f t="shared" si="502"/>
        <v>0</v>
      </c>
      <c r="AB570" s="22">
        <f t="shared" si="503"/>
        <v>9437.2138164705884</v>
      </c>
      <c r="AC570" s="22">
        <f t="shared" si="504"/>
        <v>18874.427632941177</v>
      </c>
      <c r="AD570" s="22">
        <f t="shared" si="505"/>
        <v>0</v>
      </c>
      <c r="AE570" s="22">
        <f t="shared" si="506"/>
        <v>0</v>
      </c>
      <c r="AF570" s="22">
        <f t="shared" si="507"/>
        <v>28311.641449411763</v>
      </c>
      <c r="AH570" s="79">
        <f t="shared" si="508"/>
        <v>0</v>
      </c>
      <c r="AI570" s="78">
        <f t="shared" si="509"/>
        <v>0</v>
      </c>
    </row>
    <row r="571" spans="1:35" ht="22" hidden="1" customHeight="1" outlineLevel="1" x14ac:dyDescent="0.25">
      <c r="B571" s="186" t="s">
        <v>596</v>
      </c>
      <c r="C571" s="190" t="s">
        <v>597</v>
      </c>
      <c r="D571" s="188" t="s">
        <v>70</v>
      </c>
      <c r="E571" s="189" t="s">
        <v>71</v>
      </c>
      <c r="F571" s="13" t="s">
        <v>67</v>
      </c>
      <c r="G571" s="14">
        <v>1980</v>
      </c>
      <c r="H571" s="15">
        <v>25.691750504117643</v>
      </c>
      <c r="I571" s="16">
        <f t="shared" si="496"/>
        <v>50869.66599815293</v>
      </c>
      <c r="K571" s="17"/>
      <c r="L571" s="17">
        <f t="shared" si="433"/>
        <v>1980</v>
      </c>
      <c r="M571" s="17"/>
      <c r="N571" s="17"/>
      <c r="O571" s="17"/>
      <c r="P571" s="17">
        <f>SUMIF(MC_SS_136!$A:$A,'CRONO SERV'!$D571,MC_SS_136!K:K)</f>
        <v>0</v>
      </c>
      <c r="Q571" s="17">
        <f>SUMIF(MC_SS_136!$A:$A,'CRONO SERV'!$D571,MC_SS_136!L:L)</f>
        <v>838.86666666666667</v>
      </c>
      <c r="R571" s="17">
        <f>SUMIF(MC_SS_136!$A:$A,'CRONO SERV'!$D571,MC_SS_136!M:M)</f>
        <v>1141.1333333333334</v>
      </c>
      <c r="S571" s="17">
        <f>SUMIF(MC_SS_136!$A:$A,'CRONO SERV'!$D571,MC_SS_136!N:N)</f>
        <v>0</v>
      </c>
      <c r="T571" s="17"/>
      <c r="V571" s="22">
        <f t="shared" si="497"/>
        <v>0</v>
      </c>
      <c r="W571" s="22">
        <f t="shared" si="498"/>
        <v>50869.66599815293</v>
      </c>
      <c r="X571" s="22">
        <f t="shared" si="499"/>
        <v>0</v>
      </c>
      <c r="Y571" s="22">
        <f t="shared" si="500"/>
        <v>0</v>
      </c>
      <c r="Z571" s="22">
        <f t="shared" si="501"/>
        <v>0</v>
      </c>
      <c r="AA571" s="22">
        <f t="shared" si="502"/>
        <v>0</v>
      </c>
      <c r="AB571" s="22">
        <f t="shared" si="503"/>
        <v>21551.953106220819</v>
      </c>
      <c r="AC571" s="22">
        <f t="shared" si="504"/>
        <v>29317.712891932115</v>
      </c>
      <c r="AD571" s="22">
        <f t="shared" si="505"/>
        <v>0</v>
      </c>
      <c r="AE571" s="22">
        <f t="shared" si="506"/>
        <v>0</v>
      </c>
      <c r="AF571" s="22">
        <f t="shared" si="507"/>
        <v>50869.665998152937</v>
      </c>
      <c r="AH571" s="79">
        <f t="shared" si="508"/>
        <v>0</v>
      </c>
      <c r="AI571" s="78">
        <f t="shared" si="509"/>
        <v>0</v>
      </c>
    </row>
    <row r="572" spans="1:35" ht="22" hidden="1" customHeight="1" outlineLevel="1" x14ac:dyDescent="0.25">
      <c r="B572" s="186" t="s">
        <v>596</v>
      </c>
      <c r="C572" s="190" t="s">
        <v>597</v>
      </c>
      <c r="D572" s="188" t="s">
        <v>72</v>
      </c>
      <c r="E572" s="189" t="s">
        <v>73</v>
      </c>
      <c r="F572" s="13" t="s">
        <v>43</v>
      </c>
      <c r="G572" s="14">
        <v>5</v>
      </c>
      <c r="H572" s="15">
        <v>1248.9986891068236</v>
      </c>
      <c r="I572" s="16">
        <f t="shared" si="496"/>
        <v>6244.9934455341181</v>
      </c>
      <c r="K572" s="17"/>
      <c r="L572" s="17">
        <f t="shared" si="433"/>
        <v>5</v>
      </c>
      <c r="M572" s="17"/>
      <c r="N572" s="17"/>
      <c r="O572" s="17"/>
      <c r="P572" s="17">
        <f>SUMIF(MC_SS_136!$A:$A,'CRONO SERV'!$D572,MC_SS_136!K:K)</f>
        <v>0</v>
      </c>
      <c r="Q572" s="17">
        <f>SUMIF(MC_SS_136!$A:$A,'CRONO SERV'!$D572,MC_SS_136!L:L)</f>
        <v>5</v>
      </c>
      <c r="R572" s="17">
        <f>SUMIF(MC_SS_136!$A:$A,'CRONO SERV'!$D572,MC_SS_136!M:M)</f>
        <v>0</v>
      </c>
      <c r="S572" s="17">
        <f>SUMIF(MC_SS_136!$A:$A,'CRONO SERV'!$D572,MC_SS_136!N:N)</f>
        <v>0</v>
      </c>
      <c r="T572" s="17"/>
      <c r="V572" s="22">
        <f t="shared" si="497"/>
        <v>0</v>
      </c>
      <c r="W572" s="22">
        <f t="shared" si="498"/>
        <v>6244.9934455341181</v>
      </c>
      <c r="X572" s="22">
        <f t="shared" si="499"/>
        <v>0</v>
      </c>
      <c r="Y572" s="22">
        <f t="shared" si="500"/>
        <v>0</v>
      </c>
      <c r="Z572" s="22">
        <f t="shared" si="501"/>
        <v>0</v>
      </c>
      <c r="AA572" s="22">
        <f t="shared" si="502"/>
        <v>0</v>
      </c>
      <c r="AB572" s="22">
        <f t="shared" si="503"/>
        <v>6244.9934455341181</v>
      </c>
      <c r="AC572" s="22">
        <f t="shared" si="504"/>
        <v>0</v>
      </c>
      <c r="AD572" s="22">
        <f t="shared" si="505"/>
        <v>0</v>
      </c>
      <c r="AE572" s="22">
        <f t="shared" si="506"/>
        <v>0</v>
      </c>
      <c r="AF572" s="22">
        <f t="shared" si="507"/>
        <v>6244.9934455341181</v>
      </c>
      <c r="AH572" s="79">
        <f t="shared" si="508"/>
        <v>0</v>
      </c>
      <c r="AI572" s="78">
        <f t="shared" si="509"/>
        <v>0</v>
      </c>
    </row>
    <row r="573" spans="1:35" ht="22" hidden="1" customHeight="1" outlineLevel="1" x14ac:dyDescent="0.25">
      <c r="B573" s="186" t="s">
        <v>596</v>
      </c>
      <c r="C573" s="190" t="s">
        <v>597</v>
      </c>
      <c r="D573" s="188" t="s">
        <v>74</v>
      </c>
      <c r="E573" s="189" t="s">
        <v>75</v>
      </c>
      <c r="F573" s="13" t="s">
        <v>43</v>
      </c>
      <c r="G573" s="14">
        <v>32</v>
      </c>
      <c r="H573" s="15">
        <v>1703.4074388931767</v>
      </c>
      <c r="I573" s="16">
        <f t="shared" si="496"/>
        <v>54509.038044581655</v>
      </c>
      <c r="K573" s="17"/>
      <c r="L573" s="17">
        <f t="shared" si="433"/>
        <v>32</v>
      </c>
      <c r="M573" s="17"/>
      <c r="N573" s="17"/>
      <c r="O573" s="17"/>
      <c r="P573" s="17">
        <f>SUMIF(MC_SS_136!$A:$A,'CRONO SERV'!$D573,MC_SS_136!K:K)</f>
        <v>0</v>
      </c>
      <c r="Q573" s="17">
        <f>SUMIF(MC_SS_136!$A:$A,'CRONO SERV'!$D573,MC_SS_136!L:L)</f>
        <v>0</v>
      </c>
      <c r="R573" s="17">
        <f>SUMIF(MC_SS_136!$A:$A,'CRONO SERV'!$D573,MC_SS_136!M:M)</f>
        <v>32</v>
      </c>
      <c r="S573" s="17">
        <f>SUMIF(MC_SS_136!$A:$A,'CRONO SERV'!$D573,MC_SS_136!N:N)</f>
        <v>0</v>
      </c>
      <c r="T573" s="17"/>
      <c r="V573" s="22">
        <f t="shared" si="497"/>
        <v>0</v>
      </c>
      <c r="W573" s="22">
        <f t="shared" si="498"/>
        <v>54509.038044581655</v>
      </c>
      <c r="X573" s="22">
        <f t="shared" si="499"/>
        <v>0</v>
      </c>
      <c r="Y573" s="22">
        <f t="shared" si="500"/>
        <v>0</v>
      </c>
      <c r="Z573" s="22">
        <f t="shared" si="501"/>
        <v>0</v>
      </c>
      <c r="AA573" s="22">
        <f t="shared" si="502"/>
        <v>0</v>
      </c>
      <c r="AB573" s="22">
        <f t="shared" si="503"/>
        <v>0</v>
      </c>
      <c r="AC573" s="22">
        <f t="shared" si="504"/>
        <v>54509.038044581655</v>
      </c>
      <c r="AD573" s="22">
        <f t="shared" si="505"/>
        <v>0</v>
      </c>
      <c r="AE573" s="22">
        <f t="shared" si="506"/>
        <v>0</v>
      </c>
      <c r="AF573" s="22">
        <f t="shared" si="507"/>
        <v>54509.038044581655</v>
      </c>
      <c r="AH573" s="79">
        <f t="shared" si="508"/>
        <v>0</v>
      </c>
      <c r="AI573" s="78">
        <f t="shared" si="509"/>
        <v>0</v>
      </c>
    </row>
    <row r="574" spans="1:35" ht="22" hidden="1" customHeight="1" outlineLevel="1" x14ac:dyDescent="0.25">
      <c r="B574" s="186" t="s">
        <v>596</v>
      </c>
      <c r="C574" s="190" t="s">
        <v>597</v>
      </c>
      <c r="D574" s="188" t="s">
        <v>78</v>
      </c>
      <c r="E574" s="189" t="s">
        <v>79</v>
      </c>
      <c r="F574" s="13" t="s">
        <v>43</v>
      </c>
      <c r="G574" s="14">
        <v>0.8</v>
      </c>
      <c r="H574" s="15">
        <v>5609.7852853327058</v>
      </c>
      <c r="I574" s="16">
        <f t="shared" si="496"/>
        <v>4487.8282282661648</v>
      </c>
      <c r="K574" s="17"/>
      <c r="L574" s="17">
        <f t="shared" si="433"/>
        <v>0.8</v>
      </c>
      <c r="M574" s="17"/>
      <c r="N574" s="17"/>
      <c r="O574" s="17"/>
      <c r="P574" s="17">
        <f>SUMIF(MC_SS_136!$A:$A,'CRONO SERV'!$D574,MC_SS_136!K:K)</f>
        <v>0</v>
      </c>
      <c r="Q574" s="17">
        <f>SUMIF(MC_SS_136!$A:$A,'CRONO SERV'!$D574,MC_SS_136!L:L)</f>
        <v>0</v>
      </c>
      <c r="R574" s="17">
        <f>SUMIF(MC_SS_136!$A:$A,'CRONO SERV'!$D574,MC_SS_136!M:M)</f>
        <v>0.8</v>
      </c>
      <c r="S574" s="17">
        <f>SUMIF(MC_SS_136!$A:$A,'CRONO SERV'!$D574,MC_SS_136!N:N)</f>
        <v>0</v>
      </c>
      <c r="T574" s="17"/>
      <c r="V574" s="22">
        <f t="shared" si="497"/>
        <v>0</v>
      </c>
      <c r="W574" s="22">
        <f t="shared" si="498"/>
        <v>4487.8282282661648</v>
      </c>
      <c r="X574" s="22">
        <f t="shared" si="499"/>
        <v>0</v>
      </c>
      <c r="Y574" s="22">
        <f t="shared" si="500"/>
        <v>0</v>
      </c>
      <c r="Z574" s="22">
        <f t="shared" si="501"/>
        <v>0</v>
      </c>
      <c r="AA574" s="22">
        <f t="shared" si="502"/>
        <v>0</v>
      </c>
      <c r="AB574" s="22">
        <f t="shared" si="503"/>
        <v>0</v>
      </c>
      <c r="AC574" s="22">
        <f t="shared" si="504"/>
        <v>4487.8282282661648</v>
      </c>
      <c r="AD574" s="22">
        <f t="shared" si="505"/>
        <v>0</v>
      </c>
      <c r="AE574" s="22">
        <f t="shared" si="506"/>
        <v>0</v>
      </c>
      <c r="AF574" s="22">
        <f t="shared" si="507"/>
        <v>4487.8282282661648</v>
      </c>
      <c r="AH574" s="79">
        <f t="shared" si="508"/>
        <v>0</v>
      </c>
      <c r="AI574" s="78">
        <f t="shared" si="509"/>
        <v>0</v>
      </c>
    </row>
    <row r="575" spans="1:35" ht="22" hidden="1" customHeight="1" outlineLevel="1" x14ac:dyDescent="0.25">
      <c r="B575" s="186" t="s">
        <v>596</v>
      </c>
      <c r="C575" s="190" t="s">
        <v>597</v>
      </c>
      <c r="D575" s="188" t="s">
        <v>80</v>
      </c>
      <c r="E575" s="189" t="s">
        <v>81</v>
      </c>
      <c r="F575" s="13" t="s">
        <v>67</v>
      </c>
      <c r="G575" s="14">
        <v>18</v>
      </c>
      <c r="H575" s="15">
        <v>168.33412442258825</v>
      </c>
      <c r="I575" s="16">
        <f t="shared" si="496"/>
        <v>3030.0142396065885</v>
      </c>
      <c r="K575" s="17"/>
      <c r="L575" s="17">
        <f t="shared" si="433"/>
        <v>18</v>
      </c>
      <c r="M575" s="17"/>
      <c r="N575" s="17"/>
      <c r="O575" s="17"/>
      <c r="P575" s="17">
        <f>SUMIF(MC_SS_136!$A:$A,'CRONO SERV'!$D575,MC_SS_136!K:K)</f>
        <v>0</v>
      </c>
      <c r="Q575" s="17">
        <f>SUMIF(MC_SS_136!$A:$A,'CRONO SERV'!$D575,MC_SS_136!L:L)</f>
        <v>9</v>
      </c>
      <c r="R575" s="17">
        <f>SUMIF(MC_SS_136!$A:$A,'CRONO SERV'!$D575,MC_SS_136!M:M)</f>
        <v>9</v>
      </c>
      <c r="S575" s="17">
        <f>SUMIF(MC_SS_136!$A:$A,'CRONO SERV'!$D575,MC_SS_136!N:N)</f>
        <v>0</v>
      </c>
      <c r="T575" s="17"/>
      <c r="V575" s="22">
        <f t="shared" si="497"/>
        <v>0</v>
      </c>
      <c r="W575" s="22">
        <f t="shared" si="498"/>
        <v>3030.0142396065885</v>
      </c>
      <c r="X575" s="22">
        <f t="shared" si="499"/>
        <v>0</v>
      </c>
      <c r="Y575" s="22">
        <f t="shared" si="500"/>
        <v>0</v>
      </c>
      <c r="Z575" s="22">
        <f t="shared" si="501"/>
        <v>0</v>
      </c>
      <c r="AA575" s="22">
        <f t="shared" si="502"/>
        <v>0</v>
      </c>
      <c r="AB575" s="22">
        <f t="shared" si="503"/>
        <v>1515.0071198032942</v>
      </c>
      <c r="AC575" s="22">
        <f t="shared" si="504"/>
        <v>1515.0071198032942</v>
      </c>
      <c r="AD575" s="22">
        <f t="shared" si="505"/>
        <v>0</v>
      </c>
      <c r="AE575" s="22">
        <f t="shared" si="506"/>
        <v>0</v>
      </c>
      <c r="AF575" s="22">
        <f t="shared" si="507"/>
        <v>3030.0142396065885</v>
      </c>
      <c r="AH575" s="79">
        <f t="shared" si="508"/>
        <v>0</v>
      </c>
      <c r="AI575" s="78">
        <f t="shared" si="509"/>
        <v>0</v>
      </c>
    </row>
    <row r="576" spans="1:35" ht="22" hidden="1" customHeight="1" outlineLevel="1" x14ac:dyDescent="0.25">
      <c r="B576" s="186" t="s">
        <v>596</v>
      </c>
      <c r="C576" s="190" t="s">
        <v>597</v>
      </c>
      <c r="D576" s="188" t="s">
        <v>82</v>
      </c>
      <c r="E576" s="189" t="s">
        <v>83</v>
      </c>
      <c r="F576" s="13" t="s">
        <v>40</v>
      </c>
      <c r="G576" s="14">
        <v>5</v>
      </c>
      <c r="H576" s="15">
        <v>94.406392139294127</v>
      </c>
      <c r="I576" s="16">
        <f t="shared" si="496"/>
        <v>472.03196069647061</v>
      </c>
      <c r="K576" s="17"/>
      <c r="L576" s="17">
        <f t="shared" si="433"/>
        <v>5</v>
      </c>
      <c r="M576" s="17"/>
      <c r="N576" s="17"/>
      <c r="O576" s="17"/>
      <c r="P576" s="17">
        <f>SUMIF(MC_SS_136!$A:$A,'CRONO SERV'!$D576,MC_SS_136!K:K)</f>
        <v>0</v>
      </c>
      <c r="Q576" s="17">
        <f>SUMIF(MC_SS_136!$A:$A,'CRONO SERV'!$D576,MC_SS_136!L:L)</f>
        <v>0</v>
      </c>
      <c r="R576" s="17">
        <f>SUMIF(MC_SS_136!$A:$A,'CRONO SERV'!$D576,MC_SS_136!M:M)</f>
        <v>5</v>
      </c>
      <c r="S576" s="17">
        <f>SUMIF(MC_SS_136!$A:$A,'CRONO SERV'!$D576,MC_SS_136!N:N)</f>
        <v>0</v>
      </c>
      <c r="T576" s="17"/>
      <c r="V576" s="22">
        <f t="shared" si="497"/>
        <v>0</v>
      </c>
      <c r="W576" s="22">
        <f t="shared" si="498"/>
        <v>472.03196069647061</v>
      </c>
      <c r="X576" s="22">
        <f t="shared" si="499"/>
        <v>0</v>
      </c>
      <c r="Y576" s="22">
        <f t="shared" si="500"/>
        <v>0</v>
      </c>
      <c r="Z576" s="22">
        <f t="shared" si="501"/>
        <v>0</v>
      </c>
      <c r="AA576" s="22">
        <f t="shared" si="502"/>
        <v>0</v>
      </c>
      <c r="AB576" s="22">
        <f t="shared" si="503"/>
        <v>0</v>
      </c>
      <c r="AC576" s="22">
        <f t="shared" si="504"/>
        <v>472.03196069647061</v>
      </c>
      <c r="AD576" s="22">
        <f t="shared" si="505"/>
        <v>0</v>
      </c>
      <c r="AE576" s="22">
        <f t="shared" si="506"/>
        <v>0</v>
      </c>
      <c r="AF576" s="22">
        <f t="shared" si="507"/>
        <v>472.03196069647061</v>
      </c>
      <c r="AH576" s="79">
        <f t="shared" si="508"/>
        <v>0</v>
      </c>
      <c r="AI576" s="78">
        <f t="shared" si="509"/>
        <v>0</v>
      </c>
    </row>
    <row r="577" spans="1:35" ht="23.5" customHeight="1" collapsed="1" x14ac:dyDescent="0.25">
      <c r="A577" s="11"/>
      <c r="B577" s="183" t="s">
        <v>587</v>
      </c>
      <c r="C577" s="184" t="s">
        <v>586</v>
      </c>
      <c r="D577" s="185"/>
      <c r="E577" s="80"/>
      <c r="F577" s="60"/>
      <c r="G577" s="60"/>
      <c r="H577" s="59"/>
      <c r="I577" s="81">
        <f>SUM(I578:I580)</f>
        <v>387798.14247998584</v>
      </c>
      <c r="J577" s="12"/>
      <c r="K577" s="83"/>
      <c r="L577" s="84"/>
      <c r="M577" s="84"/>
      <c r="N577" s="84"/>
      <c r="O577" s="84"/>
      <c r="P577" s="84"/>
      <c r="Q577" s="84"/>
      <c r="R577" s="84"/>
      <c r="S577" s="84"/>
      <c r="T577" s="85"/>
      <c r="U577" s="12"/>
      <c r="V577" s="86">
        <f>SUM(V578:V579)</f>
        <v>0</v>
      </c>
      <c r="W577" s="86">
        <f>SUM(W578:W579)</f>
        <v>286943.04912100302</v>
      </c>
      <c r="X577" s="86">
        <f t="shared" ref="X577:AE577" si="510">SUM(X578:X579)</f>
        <v>0</v>
      </c>
      <c r="Y577" s="86">
        <f t="shared" si="510"/>
        <v>0</v>
      </c>
      <c r="Z577" s="86">
        <f t="shared" si="510"/>
        <v>0</v>
      </c>
      <c r="AA577" s="86">
        <f t="shared" si="510"/>
        <v>168655.11135909904</v>
      </c>
      <c r="AB577" s="86">
        <f t="shared" si="510"/>
        <v>0</v>
      </c>
      <c r="AC577" s="86">
        <f t="shared" si="510"/>
        <v>0</v>
      </c>
      <c r="AD577" s="86">
        <f t="shared" si="510"/>
        <v>118287.93776190399</v>
      </c>
      <c r="AE577" s="86">
        <f t="shared" si="510"/>
        <v>0</v>
      </c>
      <c r="AF577" s="86">
        <f>SUM(AF578:AF579)</f>
        <v>286943.04912100302</v>
      </c>
      <c r="AG577" s="12"/>
      <c r="AH577" s="83"/>
      <c r="AI577" s="85"/>
    </row>
    <row r="578" spans="1:35" ht="22" hidden="1" customHeight="1" outlineLevel="1" x14ac:dyDescent="0.25">
      <c r="B578" s="186" t="s">
        <v>587</v>
      </c>
      <c r="C578" s="190" t="s">
        <v>586</v>
      </c>
      <c r="D578" s="188" t="s">
        <v>226</v>
      </c>
      <c r="E578" s="189" t="s">
        <v>227</v>
      </c>
      <c r="F578" s="13" t="s">
        <v>67</v>
      </c>
      <c r="G578" s="14">
        <v>4840.6000000000004</v>
      </c>
      <c r="H578" s="15">
        <v>34.841778159546138</v>
      </c>
      <c r="I578" s="16">
        <f>H578*G578</f>
        <v>168655.11135909904</v>
      </c>
      <c r="K578" s="17"/>
      <c r="L578" s="17">
        <f t="shared" ref="L578:L579" si="511">G578-K578</f>
        <v>4840.6000000000004</v>
      </c>
      <c r="M578" s="17">
        <f>SUM(MC_SS_39!H5:H17)</f>
        <v>0</v>
      </c>
      <c r="N578" s="17"/>
      <c r="O578" s="17"/>
      <c r="P578" s="17">
        <f>L578</f>
        <v>4840.6000000000004</v>
      </c>
      <c r="Q578" s="17">
        <f>SUM(MC_SS_39!L5:L17)</f>
        <v>0</v>
      </c>
      <c r="R578" s="17">
        <f>SUM(MC_SS_39!M5:M17)</f>
        <v>0</v>
      </c>
      <c r="S578" s="17"/>
      <c r="T578" s="17"/>
      <c r="V578" s="22">
        <f>$H578*K578</f>
        <v>0</v>
      </c>
      <c r="W578" s="22">
        <f>$H578*L578</f>
        <v>168655.11135909904</v>
      </c>
      <c r="X578" s="22">
        <f t="shared" ref="X578:AE579" si="512">$H578*M578</f>
        <v>0</v>
      </c>
      <c r="Y578" s="22">
        <f t="shared" si="512"/>
        <v>0</v>
      </c>
      <c r="Z578" s="22">
        <f t="shared" si="512"/>
        <v>0</v>
      </c>
      <c r="AA578" s="22">
        <f t="shared" si="512"/>
        <v>168655.11135909904</v>
      </c>
      <c r="AB578" s="22">
        <f t="shared" si="512"/>
        <v>0</v>
      </c>
      <c r="AC578" s="22">
        <f t="shared" si="512"/>
        <v>0</v>
      </c>
      <c r="AD578" s="22">
        <f t="shared" si="512"/>
        <v>0</v>
      </c>
      <c r="AE578" s="22">
        <f t="shared" si="512"/>
        <v>0</v>
      </c>
      <c r="AF578" s="22">
        <f t="shared" ref="AF578:AF579" si="513">SUM(X578:AE578)</f>
        <v>168655.11135909904</v>
      </c>
      <c r="AH578" s="79">
        <f>L578-SUM(M578:T578)</f>
        <v>0</v>
      </c>
      <c r="AI578" s="78">
        <f>W578-SUM(X578:AE578)</f>
        <v>0</v>
      </c>
    </row>
    <row r="579" spans="1:35" ht="22" hidden="1" customHeight="1" outlineLevel="1" x14ac:dyDescent="0.25">
      <c r="B579" s="186" t="s">
        <v>587</v>
      </c>
      <c r="C579" s="190" t="s">
        <v>586</v>
      </c>
      <c r="D579" s="188" t="s">
        <v>228</v>
      </c>
      <c r="E579" s="189" t="s">
        <v>229</v>
      </c>
      <c r="F579" s="13" t="s">
        <v>67</v>
      </c>
      <c r="G579" s="14">
        <v>4840.6000000000004</v>
      </c>
      <c r="H579" s="15">
        <v>24.436627228422918</v>
      </c>
      <c r="I579" s="16">
        <f>H579*G579</f>
        <v>118287.93776190399</v>
      </c>
      <c r="K579" s="17"/>
      <c r="L579" s="17">
        <f t="shared" si="511"/>
        <v>4840.6000000000004</v>
      </c>
      <c r="M579" s="17"/>
      <c r="N579" s="17"/>
      <c r="O579" s="17"/>
      <c r="P579" s="17"/>
      <c r="Q579" s="17"/>
      <c r="R579" s="17"/>
      <c r="S579" s="17">
        <f>L579</f>
        <v>4840.6000000000004</v>
      </c>
      <c r="T579" s="17"/>
      <c r="V579" s="22">
        <f>$H579*K579</f>
        <v>0</v>
      </c>
      <c r="W579" s="22">
        <f>$H579*L579</f>
        <v>118287.93776190399</v>
      </c>
      <c r="X579" s="22">
        <f t="shared" si="512"/>
        <v>0</v>
      </c>
      <c r="Y579" s="22">
        <f t="shared" si="512"/>
        <v>0</v>
      </c>
      <c r="Z579" s="22">
        <f t="shared" si="512"/>
        <v>0</v>
      </c>
      <c r="AA579" s="22">
        <f t="shared" si="512"/>
        <v>0</v>
      </c>
      <c r="AB579" s="22">
        <f t="shared" si="512"/>
        <v>0</v>
      </c>
      <c r="AC579" s="22">
        <f t="shared" si="512"/>
        <v>0</v>
      </c>
      <c r="AD579" s="22">
        <f t="shared" si="512"/>
        <v>118287.93776190399</v>
      </c>
      <c r="AE579" s="22">
        <f t="shared" si="512"/>
        <v>0</v>
      </c>
      <c r="AF579" s="22">
        <f t="shared" si="513"/>
        <v>118287.93776190399</v>
      </c>
      <c r="AH579" s="79">
        <f>L579-SUM(M579:T579)</f>
        <v>0</v>
      </c>
      <c r="AI579" s="78">
        <f>W579-SUM(X579:AE579)</f>
        <v>0</v>
      </c>
    </row>
    <row r="580" spans="1:35" ht="23.5" customHeight="1" collapsed="1" x14ac:dyDescent="0.25">
      <c r="A580" s="11"/>
      <c r="B580" s="183" t="s">
        <v>594</v>
      </c>
      <c r="C580" s="184" t="s">
        <v>595</v>
      </c>
      <c r="D580" s="185"/>
      <c r="E580" s="80"/>
      <c r="F580" s="60"/>
      <c r="G580" s="60"/>
      <c r="H580" s="59"/>
      <c r="I580" s="81">
        <f>SUM(I581:I582)</f>
        <v>100855.09335898279</v>
      </c>
      <c r="J580" s="12"/>
      <c r="K580" s="83"/>
      <c r="L580" s="84"/>
      <c r="M580" s="84"/>
      <c r="N580" s="84"/>
      <c r="O580" s="84"/>
      <c r="P580" s="84"/>
      <c r="Q580" s="84"/>
      <c r="R580" s="84"/>
      <c r="S580" s="84"/>
      <c r="T580" s="85"/>
      <c r="U580" s="12"/>
      <c r="V580" s="86">
        <f t="shared" ref="V580:AE580" si="514">SUM(V581:V582)</f>
        <v>0</v>
      </c>
      <c r="W580" s="86">
        <f>SUM(W581:W582)</f>
        <v>100855.09335898279</v>
      </c>
      <c r="X580" s="86">
        <f t="shared" si="514"/>
        <v>0</v>
      </c>
      <c r="Y580" s="86">
        <f t="shared" si="514"/>
        <v>100855.09335898279</v>
      </c>
      <c r="Z580" s="86">
        <f t="shared" si="514"/>
        <v>0</v>
      </c>
      <c r="AA580" s="86">
        <f t="shared" si="514"/>
        <v>0</v>
      </c>
      <c r="AB580" s="86">
        <f t="shared" si="514"/>
        <v>0</v>
      </c>
      <c r="AC580" s="86">
        <f t="shared" si="514"/>
        <v>0</v>
      </c>
      <c r="AD580" s="86">
        <f>SUM(AD581:AD582)</f>
        <v>0</v>
      </c>
      <c r="AE580" s="86">
        <f t="shared" si="514"/>
        <v>0</v>
      </c>
      <c r="AF580" s="86">
        <f t="shared" ref="AF580" si="515">SUM(AF581:AF582)</f>
        <v>100855.09335898279</v>
      </c>
      <c r="AG580" s="12"/>
      <c r="AH580" s="83"/>
      <c r="AI580" s="85"/>
    </row>
    <row r="581" spans="1:35" ht="22" hidden="1" customHeight="1" outlineLevel="1" x14ac:dyDescent="0.25">
      <c r="B581" s="186" t="s">
        <v>594</v>
      </c>
      <c r="C581" s="190" t="s">
        <v>595</v>
      </c>
      <c r="D581" s="188" t="s">
        <v>226</v>
      </c>
      <c r="E581" s="189" t="s">
        <v>227</v>
      </c>
      <c r="F581" s="13" t="s">
        <v>67</v>
      </c>
      <c r="G581" s="14">
        <v>1701.38</v>
      </c>
      <c r="H581" s="15">
        <v>34.841778159546138</v>
      </c>
      <c r="I581" s="16">
        <f>H581*G581</f>
        <v>59279.104525088609</v>
      </c>
      <c r="K581" s="17"/>
      <c r="L581" s="17">
        <f t="shared" ref="L581:L582" si="516">G581-K581</f>
        <v>1701.38</v>
      </c>
      <c r="M581" s="17">
        <f>SUM(MC_SS_39!H8:H20)</f>
        <v>0</v>
      </c>
      <c r="N581" s="17">
        <f>L581</f>
        <v>1701.38</v>
      </c>
      <c r="O581" s="17"/>
      <c r="P581" s="17"/>
      <c r="Q581" s="17"/>
      <c r="R581" s="17"/>
      <c r="S581" s="17"/>
      <c r="T581" s="17"/>
      <c r="V581" s="22">
        <f>$H581*K581</f>
        <v>0</v>
      </c>
      <c r="W581" s="22">
        <f>$H581*L581</f>
        <v>59279.104525088609</v>
      </c>
      <c r="X581" s="22">
        <f t="shared" ref="X581:AE582" si="517">$H581*M581</f>
        <v>0</v>
      </c>
      <c r="Y581" s="22">
        <f t="shared" si="517"/>
        <v>59279.104525088609</v>
      </c>
      <c r="Z581" s="22">
        <f t="shared" si="517"/>
        <v>0</v>
      </c>
      <c r="AA581" s="22">
        <f t="shared" si="517"/>
        <v>0</v>
      </c>
      <c r="AB581" s="22">
        <f t="shared" si="517"/>
        <v>0</v>
      </c>
      <c r="AC581" s="22">
        <f t="shared" si="517"/>
        <v>0</v>
      </c>
      <c r="AD581" s="22">
        <f t="shared" si="517"/>
        <v>0</v>
      </c>
      <c r="AE581" s="22">
        <f t="shared" si="517"/>
        <v>0</v>
      </c>
      <c r="AF581" s="22">
        <f t="shared" ref="AF581:AF582" si="518">SUM(X581:AE581)</f>
        <v>59279.104525088609</v>
      </c>
      <c r="AH581" s="79">
        <f>L581-SUM(M581:T581)</f>
        <v>0</v>
      </c>
      <c r="AI581" s="78">
        <f>W581-SUM(X581:AE581)</f>
        <v>0</v>
      </c>
    </row>
    <row r="582" spans="1:35" ht="22" hidden="1" customHeight="1" outlineLevel="1" x14ac:dyDescent="0.25">
      <c r="B582" s="186" t="s">
        <v>594</v>
      </c>
      <c r="C582" s="190" t="s">
        <v>595</v>
      </c>
      <c r="D582" s="188" t="s">
        <v>228</v>
      </c>
      <c r="E582" s="189" t="s">
        <v>229</v>
      </c>
      <c r="F582" s="13" t="s">
        <v>67</v>
      </c>
      <c r="G582" s="14">
        <v>1701.38</v>
      </c>
      <c r="H582" s="15">
        <v>24.436627228422918</v>
      </c>
      <c r="I582" s="16">
        <f>H582*G582</f>
        <v>41575.988833894189</v>
      </c>
      <c r="K582" s="17"/>
      <c r="L582" s="17">
        <f t="shared" si="516"/>
        <v>1701.38</v>
      </c>
      <c r="M582" s="17"/>
      <c r="N582" s="17">
        <f>L582</f>
        <v>1701.38</v>
      </c>
      <c r="O582" s="17"/>
      <c r="P582" s="17"/>
      <c r="Q582" s="17"/>
      <c r="R582" s="17"/>
      <c r="S582" s="17"/>
      <c r="T582" s="17"/>
      <c r="V582" s="22">
        <f>$H582*K582</f>
        <v>0</v>
      </c>
      <c r="W582" s="22">
        <f>$H582*L582</f>
        <v>41575.988833894189</v>
      </c>
      <c r="X582" s="22">
        <f t="shared" si="517"/>
        <v>0</v>
      </c>
      <c r="Y582" s="22">
        <f t="shared" si="517"/>
        <v>41575.988833894189</v>
      </c>
      <c r="Z582" s="22">
        <f t="shared" si="517"/>
        <v>0</v>
      </c>
      <c r="AA582" s="22">
        <f t="shared" si="517"/>
        <v>0</v>
      </c>
      <c r="AB582" s="22">
        <f t="shared" si="517"/>
        <v>0</v>
      </c>
      <c r="AC582" s="22">
        <f t="shared" si="517"/>
        <v>0</v>
      </c>
      <c r="AD582" s="22">
        <f t="shared" si="517"/>
        <v>0</v>
      </c>
      <c r="AE582" s="22">
        <f t="shared" si="517"/>
        <v>0</v>
      </c>
      <c r="AF582" s="22">
        <f t="shared" si="518"/>
        <v>41575.988833894189</v>
      </c>
      <c r="AH582" s="79">
        <f>L582-SUM(M582:T582)</f>
        <v>0</v>
      </c>
      <c r="AI582" s="78">
        <f>W582-SUM(X582:AE582)</f>
        <v>0</v>
      </c>
    </row>
    <row r="583" spans="1:35" ht="23.5" customHeight="1" collapsed="1" x14ac:dyDescent="0.25">
      <c r="A583" s="11"/>
      <c r="B583" s="183" t="s">
        <v>1295</v>
      </c>
      <c r="C583" s="184" t="s">
        <v>1294</v>
      </c>
      <c r="D583" s="185"/>
      <c r="E583" s="80"/>
      <c r="F583" s="60"/>
      <c r="G583" s="60"/>
      <c r="H583" s="59"/>
      <c r="I583" s="81">
        <f>SUM(I584:I620)</f>
        <v>383208.64596961124</v>
      </c>
      <c r="J583" s="12"/>
      <c r="K583" s="83"/>
      <c r="L583" s="84"/>
      <c r="M583" s="84"/>
      <c r="N583" s="84"/>
      <c r="O583" s="84"/>
      <c r="P583" s="84"/>
      <c r="Q583" s="84"/>
      <c r="R583" s="84"/>
      <c r="S583" s="84"/>
      <c r="T583" s="85"/>
      <c r="U583" s="12"/>
      <c r="V583" s="86">
        <f>SUM(V584:V620)</f>
        <v>67544.892976704243</v>
      </c>
      <c r="W583" s="86">
        <f t="shared" ref="W583:AE583" si="519">SUM(W584:W620)</f>
        <v>315663.7529929069</v>
      </c>
      <c r="X583" s="86">
        <f t="shared" si="519"/>
        <v>19753.104151948006</v>
      </c>
      <c r="Y583" s="86">
        <f t="shared" si="519"/>
        <v>35281.43952630055</v>
      </c>
      <c r="Z583" s="86">
        <f t="shared" si="519"/>
        <v>0</v>
      </c>
      <c r="AA583" s="86">
        <f t="shared" si="519"/>
        <v>0</v>
      </c>
      <c r="AB583" s="86">
        <f t="shared" si="519"/>
        <v>0</v>
      </c>
      <c r="AC583" s="86">
        <f t="shared" si="519"/>
        <v>0</v>
      </c>
      <c r="AD583" s="86">
        <f t="shared" si="519"/>
        <v>0</v>
      </c>
      <c r="AE583" s="86">
        <f t="shared" si="519"/>
        <v>0</v>
      </c>
      <c r="AF583" s="86">
        <f t="shared" ref="AF583" si="520">SUM(AF584:AF620)</f>
        <v>55034.543678248556</v>
      </c>
      <c r="AG583" s="12"/>
      <c r="AH583" s="83"/>
      <c r="AI583" s="85"/>
    </row>
    <row r="584" spans="1:35" ht="22" hidden="1" customHeight="1" outlineLevel="1" x14ac:dyDescent="0.25">
      <c r="B584" s="186" t="s">
        <v>1295</v>
      </c>
      <c r="C584" s="190" t="s">
        <v>1294</v>
      </c>
      <c r="D584" s="188" t="s">
        <v>23</v>
      </c>
      <c r="E584" s="189" t="s">
        <v>24</v>
      </c>
      <c r="F584" s="13" t="s">
        <v>46</v>
      </c>
      <c r="G584" s="14">
        <v>15</v>
      </c>
      <c r="H584" s="15">
        <v>584.29183764705874</v>
      </c>
      <c r="I584" s="16">
        <f t="shared" ref="I584:I585" si="521">H584*G584</f>
        <v>8764.377564705881</v>
      </c>
      <c r="K584" s="17">
        <v>0.39200000000000002</v>
      </c>
      <c r="L584" s="17">
        <f t="shared" ref="L584:L585" si="522">G584-K584</f>
        <v>14.608000000000001</v>
      </c>
      <c r="M584" s="17">
        <f>SUMIF('MC_SS 148'!$A:$A,'CRONO SERV'!$D584,'MC_SS 148'!N:N)</f>
        <v>0</v>
      </c>
      <c r="N584" s="17">
        <f>SUMIF('MC_SS 148'!$A:$A,'CRONO SERV'!$D584,'MC_SS 148'!O:O)</f>
        <v>0</v>
      </c>
      <c r="O584" s="17"/>
      <c r="P584" s="17"/>
      <c r="Q584" s="17"/>
      <c r="R584" s="17"/>
      <c r="S584" s="17"/>
      <c r="T584" s="17"/>
      <c r="V584" s="22">
        <f t="shared" ref="V584:V620" si="523">$H584*K584</f>
        <v>229.04240035764704</v>
      </c>
      <c r="W584" s="22">
        <f t="shared" ref="W584:W620" si="524">$H584*L584</f>
        <v>8535.3351643482347</v>
      </c>
      <c r="X584" s="22">
        <f t="shared" ref="X584:X620" si="525">$H584*M584</f>
        <v>0</v>
      </c>
      <c r="Y584" s="22">
        <f t="shared" ref="Y584:Y620" si="526">$H584*N584</f>
        <v>0</v>
      </c>
      <c r="Z584" s="22">
        <f t="shared" ref="Z584:Z620" si="527">$H584*O584</f>
        <v>0</v>
      </c>
      <c r="AA584" s="22">
        <f t="shared" ref="AA584:AA620" si="528">$H584*P584</f>
        <v>0</v>
      </c>
      <c r="AB584" s="22">
        <f t="shared" ref="AB584:AB620" si="529">$H584*Q584</f>
        <v>0</v>
      </c>
      <c r="AC584" s="22">
        <f t="shared" ref="AC584:AC620" si="530">$H584*R584</f>
        <v>0</v>
      </c>
      <c r="AD584" s="22">
        <f t="shared" ref="AD584:AD620" si="531">$H584*S584</f>
        <v>0</v>
      </c>
      <c r="AE584" s="22">
        <f t="shared" ref="AE584:AE620" si="532">$H584*T584</f>
        <v>0</v>
      </c>
      <c r="AF584" s="22">
        <f t="shared" ref="AF584:AF620" si="533">SUM(X584:AE584)</f>
        <v>0</v>
      </c>
      <c r="AH584" s="79">
        <f t="shared" ref="AH584:AH620" si="534">L584-SUM(M584:T584)</f>
        <v>14.608000000000001</v>
      </c>
      <c r="AI584" s="78">
        <f t="shared" ref="AI584:AI620" si="535">W584-SUM(X584:AE584)</f>
        <v>8535.3351643482347</v>
      </c>
    </row>
    <row r="585" spans="1:35" ht="22" hidden="1" customHeight="1" outlineLevel="1" x14ac:dyDescent="0.25">
      <c r="B585" s="186" t="s">
        <v>1295</v>
      </c>
      <c r="C585" s="190" t="s">
        <v>1294</v>
      </c>
      <c r="D585" s="188" t="s">
        <v>41</v>
      </c>
      <c r="E585" s="189" t="s">
        <v>42</v>
      </c>
      <c r="F585" s="13" t="s">
        <v>46</v>
      </c>
      <c r="G585" s="14">
        <v>42.927</v>
      </c>
      <c r="H585" s="15">
        <v>199.78885568611761</v>
      </c>
      <c r="I585" s="16">
        <f t="shared" si="521"/>
        <v>8576.3362080379702</v>
      </c>
      <c r="K585" s="17">
        <v>7.79</v>
      </c>
      <c r="L585" s="17">
        <f t="shared" si="522"/>
        <v>35.137</v>
      </c>
      <c r="M585" s="17">
        <f>SUMIF('MC_SS 148'!$A:$A,'CRONO SERV'!$D585,'MC_SS 148'!N:N)</f>
        <v>0</v>
      </c>
      <c r="N585" s="17">
        <f>SUMIF('MC_SS 148'!$A:$A,'CRONO SERV'!$D585,'MC_SS 148'!O:O)</f>
        <v>0</v>
      </c>
      <c r="O585" s="17"/>
      <c r="P585" s="17"/>
      <c r="Q585" s="17"/>
      <c r="R585" s="17"/>
      <c r="S585" s="17"/>
      <c r="T585" s="17"/>
      <c r="V585" s="22">
        <f t="shared" si="523"/>
        <v>1556.3551857948562</v>
      </c>
      <c r="W585" s="22">
        <f t="shared" si="524"/>
        <v>7019.9810222431151</v>
      </c>
      <c r="X585" s="22">
        <f t="shared" si="525"/>
        <v>0</v>
      </c>
      <c r="Y585" s="22">
        <f t="shared" si="526"/>
        <v>0</v>
      </c>
      <c r="Z585" s="22">
        <f t="shared" si="527"/>
        <v>0</v>
      </c>
      <c r="AA585" s="22">
        <f t="shared" si="528"/>
        <v>0</v>
      </c>
      <c r="AB585" s="22">
        <f t="shared" si="529"/>
        <v>0</v>
      </c>
      <c r="AC585" s="22">
        <f t="shared" si="530"/>
        <v>0</v>
      </c>
      <c r="AD585" s="22">
        <f t="shared" si="531"/>
        <v>0</v>
      </c>
      <c r="AE585" s="22">
        <f t="shared" si="532"/>
        <v>0</v>
      </c>
      <c r="AF585" s="22">
        <f t="shared" si="533"/>
        <v>0</v>
      </c>
      <c r="AH585" s="79">
        <f t="shared" si="534"/>
        <v>35.137</v>
      </c>
      <c r="AI585" s="78">
        <f t="shared" si="535"/>
        <v>7019.9810222431151</v>
      </c>
    </row>
    <row r="586" spans="1:35" ht="22" hidden="1" customHeight="1" outlineLevel="1" x14ac:dyDescent="0.25">
      <c r="B586" s="186" t="s">
        <v>1295</v>
      </c>
      <c r="C586" s="190" t="s">
        <v>1294</v>
      </c>
      <c r="D586" s="188" t="s">
        <v>44</v>
      </c>
      <c r="E586" s="189" t="s">
        <v>45</v>
      </c>
      <c r="F586" s="13" t="s">
        <v>46</v>
      </c>
      <c r="G586" s="14">
        <v>151.08600000000001</v>
      </c>
      <c r="H586" s="15">
        <v>44.117647058823529</v>
      </c>
      <c r="I586" s="16">
        <f t="shared" ref="I586:I620" si="536">H586*G586</f>
        <v>6665.5588235294126</v>
      </c>
      <c r="K586" s="17">
        <v>0</v>
      </c>
      <c r="L586" s="17">
        <f t="shared" ref="L586:L620" si="537">G586-K586</f>
        <v>151.08600000000001</v>
      </c>
      <c r="M586" s="17">
        <f>SUMIF('MC_SS 148'!$A:$A,'CRONO SERV'!$D586,'MC_SS 148'!N:N)</f>
        <v>0</v>
      </c>
      <c r="N586" s="17">
        <f>SUMIF('MC_SS 148'!$A:$A,'CRONO SERV'!$D586,'MC_SS 148'!O:O)</f>
        <v>0</v>
      </c>
      <c r="O586" s="17"/>
      <c r="P586" s="17"/>
      <c r="Q586" s="17"/>
      <c r="R586" s="17"/>
      <c r="S586" s="17"/>
      <c r="T586" s="17"/>
      <c r="V586" s="22">
        <f t="shared" si="523"/>
        <v>0</v>
      </c>
      <c r="W586" s="22">
        <f t="shared" si="524"/>
        <v>6665.5588235294126</v>
      </c>
      <c r="X586" s="22">
        <f t="shared" si="525"/>
        <v>0</v>
      </c>
      <c r="Y586" s="22">
        <f t="shared" si="526"/>
        <v>0</v>
      </c>
      <c r="Z586" s="22">
        <f t="shared" si="527"/>
        <v>0</v>
      </c>
      <c r="AA586" s="22">
        <f t="shared" si="528"/>
        <v>0</v>
      </c>
      <c r="AB586" s="22">
        <f t="shared" si="529"/>
        <v>0</v>
      </c>
      <c r="AC586" s="22">
        <f t="shared" si="530"/>
        <v>0</v>
      </c>
      <c r="AD586" s="22">
        <f t="shared" si="531"/>
        <v>0</v>
      </c>
      <c r="AE586" s="22">
        <f t="shared" si="532"/>
        <v>0</v>
      </c>
      <c r="AF586" s="22">
        <f t="shared" si="533"/>
        <v>0</v>
      </c>
      <c r="AH586" s="79">
        <f t="shared" si="534"/>
        <v>151.08600000000001</v>
      </c>
      <c r="AI586" s="78">
        <f t="shared" si="535"/>
        <v>6665.5588235294126</v>
      </c>
    </row>
    <row r="587" spans="1:35" ht="22" hidden="1" customHeight="1" outlineLevel="1" x14ac:dyDescent="0.25">
      <c r="B587" s="186" t="s">
        <v>1295</v>
      </c>
      <c r="C587" s="190" t="s">
        <v>1294</v>
      </c>
      <c r="D587" s="188" t="s">
        <v>53</v>
      </c>
      <c r="E587" s="189" t="s">
        <v>54</v>
      </c>
      <c r="F587" s="13" t="s">
        <v>46</v>
      </c>
      <c r="G587" s="14">
        <v>42.576000000000001</v>
      </c>
      <c r="H587" s="15">
        <v>158.11213362023528</v>
      </c>
      <c r="I587" s="16">
        <f t="shared" si="536"/>
        <v>6731.7822010151376</v>
      </c>
      <c r="K587" s="17">
        <v>5.9480000000000004</v>
      </c>
      <c r="L587" s="17">
        <f t="shared" si="537"/>
        <v>36.628</v>
      </c>
      <c r="M587" s="17">
        <f>SUMIF('MC_SS 148'!$A:$A,'CRONO SERV'!$D587,'MC_SS 148'!N:N)</f>
        <v>0</v>
      </c>
      <c r="N587" s="17">
        <f>SUMIF('MC_SS 148'!$A:$A,'CRONO SERV'!$D587,'MC_SS 148'!O:O)</f>
        <v>0</v>
      </c>
      <c r="O587" s="17"/>
      <c r="P587" s="17"/>
      <c r="Q587" s="17"/>
      <c r="R587" s="17"/>
      <c r="S587" s="17"/>
      <c r="T587" s="17"/>
      <c r="V587" s="22">
        <f t="shared" si="523"/>
        <v>940.4509707731595</v>
      </c>
      <c r="W587" s="22">
        <f t="shared" si="524"/>
        <v>5791.3312302419781</v>
      </c>
      <c r="X587" s="22">
        <f t="shared" si="525"/>
        <v>0</v>
      </c>
      <c r="Y587" s="22">
        <f t="shared" si="526"/>
        <v>0</v>
      </c>
      <c r="Z587" s="22">
        <f t="shared" si="527"/>
        <v>0</v>
      </c>
      <c r="AA587" s="22">
        <f t="shared" si="528"/>
        <v>0</v>
      </c>
      <c r="AB587" s="22">
        <f t="shared" si="529"/>
        <v>0</v>
      </c>
      <c r="AC587" s="22">
        <f t="shared" si="530"/>
        <v>0</v>
      </c>
      <c r="AD587" s="22">
        <f t="shared" si="531"/>
        <v>0</v>
      </c>
      <c r="AE587" s="22">
        <f t="shared" si="532"/>
        <v>0</v>
      </c>
      <c r="AF587" s="22">
        <f t="shared" si="533"/>
        <v>0</v>
      </c>
      <c r="AH587" s="79">
        <f t="shared" si="534"/>
        <v>36.628</v>
      </c>
      <c r="AI587" s="78">
        <f t="shared" si="535"/>
        <v>5791.3312302419781</v>
      </c>
    </row>
    <row r="588" spans="1:35" ht="22" hidden="1" customHeight="1" outlineLevel="1" x14ac:dyDescent="0.25">
      <c r="B588" s="186" t="s">
        <v>1295</v>
      </c>
      <c r="C588" s="190" t="s">
        <v>1294</v>
      </c>
      <c r="D588" s="188" t="s">
        <v>59</v>
      </c>
      <c r="E588" s="189" t="s">
        <v>60</v>
      </c>
      <c r="F588" s="13" t="s">
        <v>46</v>
      </c>
      <c r="G588" s="14">
        <v>66.81</v>
      </c>
      <c r="H588" s="15">
        <v>67.097750764705879</v>
      </c>
      <c r="I588" s="16">
        <f t="shared" si="536"/>
        <v>4482.8007285900003</v>
      </c>
      <c r="K588" s="17">
        <v>0</v>
      </c>
      <c r="L588" s="17">
        <f t="shared" si="537"/>
        <v>66.81</v>
      </c>
      <c r="M588" s="17">
        <f>SUMIF('MC_SS 148'!$A:$A,'CRONO SERV'!$D588,'MC_SS 148'!N:N)</f>
        <v>0</v>
      </c>
      <c r="N588" s="17">
        <f>SUMIF('MC_SS 148'!$A:$A,'CRONO SERV'!$D588,'MC_SS 148'!O:O)</f>
        <v>0</v>
      </c>
      <c r="O588" s="17"/>
      <c r="P588" s="17"/>
      <c r="Q588" s="17"/>
      <c r="R588" s="17"/>
      <c r="S588" s="17"/>
      <c r="T588" s="17"/>
      <c r="V588" s="22">
        <f t="shared" si="523"/>
        <v>0</v>
      </c>
      <c r="W588" s="22">
        <f t="shared" si="524"/>
        <v>4482.8007285900003</v>
      </c>
      <c r="X588" s="22">
        <f t="shared" si="525"/>
        <v>0</v>
      </c>
      <c r="Y588" s="22">
        <f t="shared" si="526"/>
        <v>0</v>
      </c>
      <c r="Z588" s="22">
        <f t="shared" si="527"/>
        <v>0</v>
      </c>
      <c r="AA588" s="22">
        <f t="shared" si="528"/>
        <v>0</v>
      </c>
      <c r="AB588" s="22">
        <f t="shared" si="529"/>
        <v>0</v>
      </c>
      <c r="AC588" s="22">
        <f t="shared" si="530"/>
        <v>0</v>
      </c>
      <c r="AD588" s="22">
        <f t="shared" si="531"/>
        <v>0</v>
      </c>
      <c r="AE588" s="22">
        <f t="shared" si="532"/>
        <v>0</v>
      </c>
      <c r="AF588" s="22">
        <f t="shared" si="533"/>
        <v>0</v>
      </c>
      <c r="AH588" s="79">
        <f t="shared" si="534"/>
        <v>66.81</v>
      </c>
      <c r="AI588" s="78">
        <f t="shared" si="535"/>
        <v>4482.8007285900003</v>
      </c>
    </row>
    <row r="589" spans="1:35" ht="22" hidden="1" customHeight="1" outlineLevel="1" x14ac:dyDescent="0.25">
      <c r="B589" s="186" t="s">
        <v>1295</v>
      </c>
      <c r="C589" s="190" t="s">
        <v>1294</v>
      </c>
      <c r="D589" s="188" t="s">
        <v>61</v>
      </c>
      <c r="E589" s="189" t="s">
        <v>62</v>
      </c>
      <c r="F589" s="13" t="s">
        <v>46</v>
      </c>
      <c r="G589" s="14">
        <v>56.015999999999998</v>
      </c>
      <c r="H589" s="15">
        <v>90.64622934211765</v>
      </c>
      <c r="I589" s="16">
        <f t="shared" si="536"/>
        <v>5077.6391828280621</v>
      </c>
      <c r="K589" s="17">
        <v>0</v>
      </c>
      <c r="L589" s="17">
        <f t="shared" si="537"/>
        <v>56.015999999999998</v>
      </c>
      <c r="M589" s="17">
        <f>SUMIF('MC_SS 148'!$A:$A,'CRONO SERV'!$D589,'MC_SS 148'!N:N)</f>
        <v>0</v>
      </c>
      <c r="N589" s="17">
        <f>SUMIF('MC_SS 148'!$A:$A,'CRONO SERV'!$D589,'MC_SS 148'!O:O)</f>
        <v>0</v>
      </c>
      <c r="O589" s="17"/>
      <c r="P589" s="17"/>
      <c r="Q589" s="17"/>
      <c r="R589" s="17"/>
      <c r="S589" s="17"/>
      <c r="T589" s="17"/>
      <c r="V589" s="22">
        <f t="shared" si="523"/>
        <v>0</v>
      </c>
      <c r="W589" s="22">
        <f t="shared" si="524"/>
        <v>5077.6391828280621</v>
      </c>
      <c r="X589" s="22">
        <f t="shared" si="525"/>
        <v>0</v>
      </c>
      <c r="Y589" s="22">
        <f t="shared" si="526"/>
        <v>0</v>
      </c>
      <c r="Z589" s="22">
        <f t="shared" si="527"/>
        <v>0</v>
      </c>
      <c r="AA589" s="22">
        <f t="shared" si="528"/>
        <v>0</v>
      </c>
      <c r="AB589" s="22">
        <f t="shared" si="529"/>
        <v>0</v>
      </c>
      <c r="AC589" s="22">
        <f t="shared" si="530"/>
        <v>0</v>
      </c>
      <c r="AD589" s="22">
        <f t="shared" si="531"/>
        <v>0</v>
      </c>
      <c r="AE589" s="22">
        <f t="shared" si="532"/>
        <v>0</v>
      </c>
      <c r="AF589" s="22">
        <f t="shared" si="533"/>
        <v>0</v>
      </c>
      <c r="AH589" s="79">
        <f t="shared" si="534"/>
        <v>56.015999999999998</v>
      </c>
      <c r="AI589" s="78">
        <f t="shared" si="535"/>
        <v>5077.6391828280621</v>
      </c>
    </row>
    <row r="590" spans="1:35" ht="22" hidden="1" customHeight="1" outlineLevel="1" x14ac:dyDescent="0.25">
      <c r="B590" s="186" t="s">
        <v>1295</v>
      </c>
      <c r="C590" s="190" t="s">
        <v>1294</v>
      </c>
      <c r="D590" s="188" t="s">
        <v>65</v>
      </c>
      <c r="E590" s="189" t="s">
        <v>66</v>
      </c>
      <c r="F590" s="13" t="s">
        <v>46</v>
      </c>
      <c r="G590" s="14">
        <v>4.0449999999999999</v>
      </c>
      <c r="H590" s="15">
        <v>217.63087904352943</v>
      </c>
      <c r="I590" s="16">
        <f t="shared" si="536"/>
        <v>880.31690573107653</v>
      </c>
      <c r="K590" s="17">
        <v>0</v>
      </c>
      <c r="L590" s="17">
        <f t="shared" si="537"/>
        <v>4.0449999999999999</v>
      </c>
      <c r="M590" s="17">
        <f>SUMIF('MC_SS 148'!$A:$A,'CRONO SERV'!$D590,'MC_SS 148'!N:N)</f>
        <v>0</v>
      </c>
      <c r="N590" s="17">
        <f>SUMIF('MC_SS 148'!$A:$A,'CRONO SERV'!$D590,'MC_SS 148'!O:O)</f>
        <v>0</v>
      </c>
      <c r="O590" s="17"/>
      <c r="P590" s="17"/>
      <c r="Q590" s="17"/>
      <c r="R590" s="17"/>
      <c r="S590" s="17"/>
      <c r="T590" s="17"/>
      <c r="V590" s="22">
        <f t="shared" si="523"/>
        <v>0</v>
      </c>
      <c r="W590" s="22">
        <f t="shared" si="524"/>
        <v>880.31690573107653</v>
      </c>
      <c r="X590" s="22">
        <f t="shared" si="525"/>
        <v>0</v>
      </c>
      <c r="Y590" s="22">
        <f t="shared" si="526"/>
        <v>0</v>
      </c>
      <c r="Z590" s="22">
        <f t="shared" si="527"/>
        <v>0</v>
      </c>
      <c r="AA590" s="22">
        <f t="shared" si="528"/>
        <v>0</v>
      </c>
      <c r="AB590" s="22">
        <f t="shared" si="529"/>
        <v>0</v>
      </c>
      <c r="AC590" s="22">
        <f t="shared" si="530"/>
        <v>0</v>
      </c>
      <c r="AD590" s="22">
        <f t="shared" si="531"/>
        <v>0</v>
      </c>
      <c r="AE590" s="22">
        <f t="shared" si="532"/>
        <v>0</v>
      </c>
      <c r="AF590" s="22">
        <f t="shared" si="533"/>
        <v>0</v>
      </c>
      <c r="AH590" s="79">
        <f t="shared" si="534"/>
        <v>4.0449999999999999</v>
      </c>
      <c r="AI590" s="78">
        <f t="shared" si="535"/>
        <v>880.31690573107653</v>
      </c>
    </row>
    <row r="591" spans="1:35" ht="22" hidden="1" customHeight="1" outlineLevel="1" x14ac:dyDescent="0.25">
      <c r="B591" s="186" t="s">
        <v>1295</v>
      </c>
      <c r="C591" s="190" t="s">
        <v>1294</v>
      </c>
      <c r="D591" s="188" t="s">
        <v>68</v>
      </c>
      <c r="E591" s="189" t="s">
        <v>69</v>
      </c>
      <c r="F591" s="13" t="s">
        <v>46</v>
      </c>
      <c r="G591" s="14">
        <v>4.0049999999999999</v>
      </c>
      <c r="H591" s="15">
        <v>15728.689694117647</v>
      </c>
      <c r="I591" s="16">
        <f t="shared" si="536"/>
        <v>62993.402224941179</v>
      </c>
      <c r="K591" s="17">
        <v>7.6999999999999999E-2</v>
      </c>
      <c r="L591" s="17">
        <f t="shared" si="537"/>
        <v>3.9279999999999999</v>
      </c>
      <c r="M591" s="17">
        <f>SUMIF('MC_SS 148'!$A:$A,'CRONO SERV'!$D591,'MC_SS 148'!N:N)</f>
        <v>0</v>
      </c>
      <c r="N591" s="17">
        <f>SUMIF('MC_SS 148'!$A:$A,'CRONO SERV'!$D591,'MC_SS 148'!O:O)</f>
        <v>0</v>
      </c>
      <c r="O591" s="17"/>
      <c r="P591" s="17"/>
      <c r="Q591" s="17"/>
      <c r="R591" s="17"/>
      <c r="S591" s="17"/>
      <c r="T591" s="17"/>
      <c r="V591" s="22">
        <f t="shared" si="523"/>
        <v>1211.1091064470588</v>
      </c>
      <c r="W591" s="22">
        <f t="shared" si="524"/>
        <v>61782.293118494119</v>
      </c>
      <c r="X591" s="22">
        <f t="shared" si="525"/>
        <v>0</v>
      </c>
      <c r="Y591" s="22">
        <f t="shared" si="526"/>
        <v>0</v>
      </c>
      <c r="Z591" s="22">
        <f t="shared" si="527"/>
        <v>0</v>
      </c>
      <c r="AA591" s="22">
        <f t="shared" si="528"/>
        <v>0</v>
      </c>
      <c r="AB591" s="22">
        <f t="shared" si="529"/>
        <v>0</v>
      </c>
      <c r="AC591" s="22">
        <f t="shared" si="530"/>
        <v>0</v>
      </c>
      <c r="AD591" s="22">
        <f t="shared" si="531"/>
        <v>0</v>
      </c>
      <c r="AE591" s="22">
        <f t="shared" si="532"/>
        <v>0</v>
      </c>
      <c r="AF591" s="22">
        <f t="shared" si="533"/>
        <v>0</v>
      </c>
      <c r="AH591" s="79">
        <f t="shared" si="534"/>
        <v>3.9279999999999999</v>
      </c>
      <c r="AI591" s="78">
        <f t="shared" si="535"/>
        <v>61782.293118494119</v>
      </c>
    </row>
    <row r="592" spans="1:35" ht="22" hidden="1" customHeight="1" outlineLevel="1" x14ac:dyDescent="0.25">
      <c r="B592" s="186" t="s">
        <v>1295</v>
      </c>
      <c r="C592" s="190" t="s">
        <v>1294</v>
      </c>
      <c r="D592" s="188" t="s">
        <v>70</v>
      </c>
      <c r="E592" s="189" t="s">
        <v>71</v>
      </c>
      <c r="F592" s="13" t="s">
        <v>67</v>
      </c>
      <c r="G592" s="14">
        <v>600</v>
      </c>
      <c r="H592" s="15">
        <v>25.691750504117643</v>
      </c>
      <c r="I592" s="16">
        <f t="shared" si="536"/>
        <v>15415.050302470585</v>
      </c>
      <c r="K592" s="17">
        <f>G592-388.964</f>
        <v>211.036</v>
      </c>
      <c r="L592" s="17">
        <f t="shared" si="537"/>
        <v>388.964</v>
      </c>
      <c r="M592" s="17">
        <f>SUMIF('MC_SS 148'!$A:$A,'CRONO SERV'!$D592,'MC_SS 148'!N:N)</f>
        <v>0</v>
      </c>
      <c r="N592" s="17">
        <f>SUMIF('MC_SS 148'!$A:$A,'CRONO SERV'!$D592,'MC_SS 148'!O:O)</f>
        <v>0</v>
      </c>
      <c r="O592" s="17"/>
      <c r="P592" s="17"/>
      <c r="Q592" s="17"/>
      <c r="R592" s="17"/>
      <c r="S592" s="17"/>
      <c r="T592" s="17"/>
      <c r="V592" s="22">
        <f t="shared" si="523"/>
        <v>5421.8842593869713</v>
      </c>
      <c r="W592" s="22">
        <f t="shared" si="524"/>
        <v>9993.1660430836146</v>
      </c>
      <c r="X592" s="22">
        <f t="shared" si="525"/>
        <v>0</v>
      </c>
      <c r="Y592" s="22">
        <f t="shared" si="526"/>
        <v>0</v>
      </c>
      <c r="Z592" s="22">
        <f t="shared" si="527"/>
        <v>0</v>
      </c>
      <c r="AA592" s="22">
        <f t="shared" si="528"/>
        <v>0</v>
      </c>
      <c r="AB592" s="22">
        <f t="shared" si="529"/>
        <v>0</v>
      </c>
      <c r="AC592" s="22">
        <f t="shared" si="530"/>
        <v>0</v>
      </c>
      <c r="AD592" s="22">
        <f t="shared" si="531"/>
        <v>0</v>
      </c>
      <c r="AE592" s="22">
        <f t="shared" si="532"/>
        <v>0</v>
      </c>
      <c r="AF592" s="22">
        <f t="shared" si="533"/>
        <v>0</v>
      </c>
      <c r="AH592" s="79">
        <f t="shared" si="534"/>
        <v>388.964</v>
      </c>
      <c r="AI592" s="78">
        <f t="shared" si="535"/>
        <v>9993.1660430836146</v>
      </c>
    </row>
    <row r="593" spans="2:35" ht="22" hidden="1" customHeight="1" outlineLevel="1" x14ac:dyDescent="0.25">
      <c r="B593" s="186" t="s">
        <v>1295</v>
      </c>
      <c r="C593" s="190" t="s">
        <v>1294</v>
      </c>
      <c r="D593" s="188" t="s">
        <v>72</v>
      </c>
      <c r="E593" s="189" t="s">
        <v>73</v>
      </c>
      <c r="F593" s="13" t="s">
        <v>46</v>
      </c>
      <c r="G593" s="14">
        <v>7.3949999999999996</v>
      </c>
      <c r="H593" s="15">
        <v>1248.9986891068236</v>
      </c>
      <c r="I593" s="16">
        <f t="shared" si="536"/>
        <v>9236.3453059449603</v>
      </c>
      <c r="K593" s="17">
        <v>0.54800000000000004</v>
      </c>
      <c r="L593" s="17">
        <f t="shared" si="537"/>
        <v>6.8469999999999995</v>
      </c>
      <c r="M593" s="17">
        <f>SUMIF('MC_SS 148'!$A:$A,'CRONO SERV'!$D593,'MC_SS 148'!N:N)</f>
        <v>0</v>
      </c>
      <c r="N593" s="17">
        <f>SUMIF('MC_SS 148'!$A:$A,'CRONO SERV'!$D593,'MC_SS 148'!O:O)</f>
        <v>0</v>
      </c>
      <c r="O593" s="17"/>
      <c r="P593" s="17"/>
      <c r="Q593" s="17"/>
      <c r="R593" s="17"/>
      <c r="S593" s="17"/>
      <c r="T593" s="17"/>
      <c r="V593" s="22">
        <f t="shared" si="523"/>
        <v>684.45128163053937</v>
      </c>
      <c r="W593" s="22">
        <f t="shared" si="524"/>
        <v>8551.8940243144207</v>
      </c>
      <c r="X593" s="22">
        <f t="shared" si="525"/>
        <v>0</v>
      </c>
      <c r="Y593" s="22">
        <f t="shared" si="526"/>
        <v>0</v>
      </c>
      <c r="Z593" s="22">
        <f t="shared" si="527"/>
        <v>0</v>
      </c>
      <c r="AA593" s="22">
        <f t="shared" si="528"/>
        <v>0</v>
      </c>
      <c r="AB593" s="22">
        <f t="shared" si="529"/>
        <v>0</v>
      </c>
      <c r="AC593" s="22">
        <f t="shared" si="530"/>
        <v>0</v>
      </c>
      <c r="AD593" s="22">
        <f t="shared" si="531"/>
        <v>0</v>
      </c>
      <c r="AE593" s="22">
        <f t="shared" si="532"/>
        <v>0</v>
      </c>
      <c r="AF593" s="22">
        <f t="shared" si="533"/>
        <v>0</v>
      </c>
      <c r="AH593" s="79">
        <f t="shared" si="534"/>
        <v>6.8469999999999995</v>
      </c>
      <c r="AI593" s="78">
        <f t="shared" si="535"/>
        <v>8551.8940243144207</v>
      </c>
    </row>
    <row r="594" spans="2:35" ht="22" hidden="1" customHeight="1" outlineLevel="1" x14ac:dyDescent="0.25">
      <c r="B594" s="186" t="s">
        <v>1295</v>
      </c>
      <c r="C594" s="190" t="s">
        <v>1294</v>
      </c>
      <c r="D594" s="188" t="s">
        <v>74</v>
      </c>
      <c r="E594" s="189" t="s">
        <v>75</v>
      </c>
      <c r="F594" s="13" t="s">
        <v>46</v>
      </c>
      <c r="G594" s="14">
        <v>30.138999999999999</v>
      </c>
      <c r="H594" s="15">
        <v>1703.4074388931767</v>
      </c>
      <c r="I594" s="16">
        <f t="shared" si="536"/>
        <v>51338.996800801455</v>
      </c>
      <c r="K594" s="17">
        <v>1.516</v>
      </c>
      <c r="L594" s="17">
        <f t="shared" si="537"/>
        <v>28.622999999999998</v>
      </c>
      <c r="M594" s="17">
        <f>SUMIF('MC_SS 148'!$A:$A,'CRONO SERV'!$D594,'MC_SS 148'!N:N)</f>
        <v>0</v>
      </c>
      <c r="N594" s="17">
        <f>SUMIF('MC_SS 148'!$A:$A,'CRONO SERV'!$D594,'MC_SS 148'!O:O)</f>
        <v>0</v>
      </c>
      <c r="O594" s="17"/>
      <c r="P594" s="17"/>
      <c r="Q594" s="17"/>
      <c r="R594" s="17"/>
      <c r="S594" s="17"/>
      <c r="T594" s="17"/>
      <c r="V594" s="22">
        <f t="shared" si="523"/>
        <v>2582.365677362056</v>
      </c>
      <c r="W594" s="22">
        <f t="shared" si="524"/>
        <v>48756.631123439394</v>
      </c>
      <c r="X594" s="22">
        <f t="shared" si="525"/>
        <v>0</v>
      </c>
      <c r="Y594" s="22">
        <f t="shared" si="526"/>
        <v>0</v>
      </c>
      <c r="Z594" s="22">
        <f t="shared" si="527"/>
        <v>0</v>
      </c>
      <c r="AA594" s="22">
        <f t="shared" si="528"/>
        <v>0</v>
      </c>
      <c r="AB594" s="22">
        <f t="shared" si="529"/>
        <v>0</v>
      </c>
      <c r="AC594" s="22">
        <f t="shared" si="530"/>
        <v>0</v>
      </c>
      <c r="AD594" s="22">
        <f t="shared" si="531"/>
        <v>0</v>
      </c>
      <c r="AE594" s="22">
        <f t="shared" si="532"/>
        <v>0</v>
      </c>
      <c r="AF594" s="22">
        <f t="shared" si="533"/>
        <v>0</v>
      </c>
      <c r="AH594" s="79">
        <f t="shared" si="534"/>
        <v>28.622999999999998</v>
      </c>
      <c r="AI594" s="78">
        <f t="shared" si="535"/>
        <v>48756.631123439394</v>
      </c>
    </row>
    <row r="595" spans="2:35" ht="22" hidden="1" customHeight="1" outlineLevel="1" x14ac:dyDescent="0.25">
      <c r="B595" s="186" t="s">
        <v>1295</v>
      </c>
      <c r="C595" s="190" t="s">
        <v>1294</v>
      </c>
      <c r="D595" s="188" t="s">
        <v>155</v>
      </c>
      <c r="E595" s="189" t="s">
        <v>156</v>
      </c>
      <c r="F595" s="13" t="s">
        <v>143</v>
      </c>
      <c r="G595" s="14">
        <v>150</v>
      </c>
      <c r="H595" s="15">
        <v>22.403727834352942</v>
      </c>
      <c r="I595" s="16">
        <f t="shared" si="536"/>
        <v>3360.5591751529414</v>
      </c>
      <c r="K595" s="17">
        <v>4.0629999999999997</v>
      </c>
      <c r="L595" s="17">
        <f t="shared" si="537"/>
        <v>145.93700000000001</v>
      </c>
      <c r="M595" s="17">
        <f>SUMIF('MC_SS 148'!$A:$A,'CRONO SERV'!$D595,'MC_SS 148'!N:N)</f>
        <v>0</v>
      </c>
      <c r="N595" s="17">
        <f>SUMIF('MC_SS 148'!$A:$A,'CRONO SERV'!$D595,'MC_SS 148'!O:O)</f>
        <v>0</v>
      </c>
      <c r="O595" s="17"/>
      <c r="P595" s="17"/>
      <c r="Q595" s="17"/>
      <c r="R595" s="17"/>
      <c r="S595" s="17"/>
      <c r="T595" s="17"/>
      <c r="V595" s="22">
        <f t="shared" si="523"/>
        <v>91.026346190976</v>
      </c>
      <c r="W595" s="22">
        <f t="shared" si="524"/>
        <v>3269.5328289619656</v>
      </c>
      <c r="X595" s="22">
        <f t="shared" si="525"/>
        <v>0</v>
      </c>
      <c r="Y595" s="22">
        <f t="shared" si="526"/>
        <v>0</v>
      </c>
      <c r="Z595" s="22">
        <f t="shared" si="527"/>
        <v>0</v>
      </c>
      <c r="AA595" s="22">
        <f t="shared" si="528"/>
        <v>0</v>
      </c>
      <c r="AB595" s="22">
        <f t="shared" si="529"/>
        <v>0</v>
      </c>
      <c r="AC595" s="22">
        <f t="shared" si="530"/>
        <v>0</v>
      </c>
      <c r="AD595" s="22">
        <f t="shared" si="531"/>
        <v>0</v>
      </c>
      <c r="AE595" s="22">
        <f t="shared" si="532"/>
        <v>0</v>
      </c>
      <c r="AF595" s="22">
        <f t="shared" si="533"/>
        <v>0</v>
      </c>
      <c r="AH595" s="79">
        <f t="shared" si="534"/>
        <v>145.93700000000001</v>
      </c>
      <c r="AI595" s="78">
        <f t="shared" si="535"/>
        <v>3269.5328289619656</v>
      </c>
    </row>
    <row r="596" spans="2:35" ht="22" hidden="1" customHeight="1" outlineLevel="1" x14ac:dyDescent="0.25">
      <c r="B596" s="186" t="s">
        <v>1295</v>
      </c>
      <c r="C596" s="190" t="s">
        <v>1294</v>
      </c>
      <c r="D596" s="188" t="s">
        <v>169</v>
      </c>
      <c r="E596" s="189" t="s">
        <v>170</v>
      </c>
      <c r="F596" s="13" t="s">
        <v>46</v>
      </c>
      <c r="G596" s="14">
        <v>50</v>
      </c>
      <c r="H596" s="15">
        <v>240.84025190400001</v>
      </c>
      <c r="I596" s="16">
        <f t="shared" si="536"/>
        <v>12042.0125952</v>
      </c>
      <c r="K596" s="17">
        <v>0</v>
      </c>
      <c r="L596" s="17">
        <f t="shared" si="537"/>
        <v>50</v>
      </c>
      <c r="M596" s="17">
        <f>SUMIF('MC_SS 148'!$A:$A,'CRONO SERV'!$D596,'MC_SS 148'!N:N)</f>
        <v>0</v>
      </c>
      <c r="N596" s="17">
        <f>SUMIF('MC_SS 148'!$A:$A,'CRONO SERV'!$D596,'MC_SS 148'!O:O)</f>
        <v>0</v>
      </c>
      <c r="O596" s="17"/>
      <c r="P596" s="17"/>
      <c r="Q596" s="17"/>
      <c r="R596" s="17"/>
      <c r="S596" s="17"/>
      <c r="T596" s="17"/>
      <c r="V596" s="22">
        <f t="shared" si="523"/>
        <v>0</v>
      </c>
      <c r="W596" s="22">
        <f t="shared" si="524"/>
        <v>12042.0125952</v>
      </c>
      <c r="X596" s="22">
        <f t="shared" si="525"/>
        <v>0</v>
      </c>
      <c r="Y596" s="22">
        <f t="shared" si="526"/>
        <v>0</v>
      </c>
      <c r="Z596" s="22">
        <f t="shared" si="527"/>
        <v>0</v>
      </c>
      <c r="AA596" s="22">
        <f t="shared" si="528"/>
        <v>0</v>
      </c>
      <c r="AB596" s="22">
        <f t="shared" si="529"/>
        <v>0</v>
      </c>
      <c r="AC596" s="22">
        <f t="shared" si="530"/>
        <v>0</v>
      </c>
      <c r="AD596" s="22">
        <f t="shared" si="531"/>
        <v>0</v>
      </c>
      <c r="AE596" s="22">
        <f t="shared" si="532"/>
        <v>0</v>
      </c>
      <c r="AF596" s="22">
        <f t="shared" si="533"/>
        <v>0</v>
      </c>
      <c r="AH596" s="79">
        <f t="shared" si="534"/>
        <v>50</v>
      </c>
      <c r="AI596" s="78">
        <f t="shared" si="535"/>
        <v>12042.0125952</v>
      </c>
    </row>
    <row r="597" spans="2:35" ht="22" hidden="1" customHeight="1" outlineLevel="1" x14ac:dyDescent="0.25">
      <c r="B597" s="186" t="s">
        <v>1295</v>
      </c>
      <c r="C597" s="190" t="s">
        <v>1294</v>
      </c>
      <c r="D597" s="188" t="s">
        <v>171</v>
      </c>
      <c r="E597" s="189" t="s">
        <v>172</v>
      </c>
      <c r="F597" s="13" t="s">
        <v>143</v>
      </c>
      <c r="G597" s="14">
        <v>40</v>
      </c>
      <c r="H597" s="15">
        <v>29.491293176470592</v>
      </c>
      <c r="I597" s="16">
        <f t="shared" si="536"/>
        <v>1179.6517270588238</v>
      </c>
      <c r="K597" s="17">
        <v>0</v>
      </c>
      <c r="L597" s="17">
        <f t="shared" si="537"/>
        <v>40</v>
      </c>
      <c r="M597" s="17">
        <f>SUMIF('MC_SS 148'!$A:$A,'CRONO SERV'!$D597,'MC_SS 148'!N:N)</f>
        <v>0</v>
      </c>
      <c r="N597" s="17">
        <f>SUMIF('MC_SS 148'!$A:$A,'CRONO SERV'!$D597,'MC_SS 148'!O:O)</f>
        <v>0</v>
      </c>
      <c r="O597" s="17"/>
      <c r="P597" s="17"/>
      <c r="Q597" s="17"/>
      <c r="R597" s="17"/>
      <c r="S597" s="17"/>
      <c r="T597" s="17"/>
      <c r="V597" s="22">
        <f t="shared" si="523"/>
        <v>0</v>
      </c>
      <c r="W597" s="22">
        <f t="shared" si="524"/>
        <v>1179.6517270588238</v>
      </c>
      <c r="X597" s="22">
        <f t="shared" si="525"/>
        <v>0</v>
      </c>
      <c r="Y597" s="22">
        <f t="shared" si="526"/>
        <v>0</v>
      </c>
      <c r="Z597" s="22">
        <f t="shared" si="527"/>
        <v>0</v>
      </c>
      <c r="AA597" s="22">
        <f t="shared" si="528"/>
        <v>0</v>
      </c>
      <c r="AB597" s="22">
        <f t="shared" si="529"/>
        <v>0</v>
      </c>
      <c r="AC597" s="22">
        <f t="shared" si="530"/>
        <v>0</v>
      </c>
      <c r="AD597" s="22">
        <f t="shared" si="531"/>
        <v>0</v>
      </c>
      <c r="AE597" s="22">
        <f t="shared" si="532"/>
        <v>0</v>
      </c>
      <c r="AF597" s="22">
        <f t="shared" si="533"/>
        <v>0</v>
      </c>
      <c r="AH597" s="79">
        <f t="shared" si="534"/>
        <v>40</v>
      </c>
      <c r="AI597" s="78">
        <f t="shared" si="535"/>
        <v>1179.6517270588238</v>
      </c>
    </row>
    <row r="598" spans="2:35" ht="22" hidden="1" customHeight="1" outlineLevel="1" x14ac:dyDescent="0.25">
      <c r="B598" s="186" t="s">
        <v>1295</v>
      </c>
      <c r="C598" s="190" t="s">
        <v>1294</v>
      </c>
      <c r="D598" s="188" t="s">
        <v>173</v>
      </c>
      <c r="E598" s="189" t="s">
        <v>174</v>
      </c>
      <c r="F598" s="13" t="s">
        <v>46</v>
      </c>
      <c r="G598" s="14">
        <v>15</v>
      </c>
      <c r="H598" s="15">
        <v>1094.4546578823529</v>
      </c>
      <c r="I598" s="16">
        <f t="shared" si="536"/>
        <v>16416.819868235292</v>
      </c>
      <c r="K598" s="17">
        <v>0</v>
      </c>
      <c r="L598" s="17">
        <f t="shared" si="537"/>
        <v>15</v>
      </c>
      <c r="M598" s="17">
        <f>SUMIF('MC_SS 148'!$A:$A,'CRONO SERV'!$D598,'MC_SS 148'!N:N)</f>
        <v>0</v>
      </c>
      <c r="N598" s="17">
        <f>SUMIF('MC_SS 148'!$A:$A,'CRONO SERV'!$D598,'MC_SS 148'!O:O)</f>
        <v>0</v>
      </c>
      <c r="O598" s="17"/>
      <c r="P598" s="17"/>
      <c r="Q598" s="17"/>
      <c r="R598" s="17"/>
      <c r="S598" s="17"/>
      <c r="T598" s="17"/>
      <c r="V598" s="22">
        <f t="shared" si="523"/>
        <v>0</v>
      </c>
      <c r="W598" s="22">
        <f t="shared" si="524"/>
        <v>16416.819868235292</v>
      </c>
      <c r="X598" s="22">
        <f t="shared" si="525"/>
        <v>0</v>
      </c>
      <c r="Y598" s="22">
        <f t="shared" si="526"/>
        <v>0</v>
      </c>
      <c r="Z598" s="22">
        <f t="shared" si="527"/>
        <v>0</v>
      </c>
      <c r="AA598" s="22">
        <f t="shared" si="528"/>
        <v>0</v>
      </c>
      <c r="AB598" s="22">
        <f t="shared" si="529"/>
        <v>0</v>
      </c>
      <c r="AC598" s="22">
        <f t="shared" si="530"/>
        <v>0</v>
      </c>
      <c r="AD598" s="22">
        <f t="shared" si="531"/>
        <v>0</v>
      </c>
      <c r="AE598" s="22">
        <f t="shared" si="532"/>
        <v>0</v>
      </c>
      <c r="AF598" s="22">
        <f t="shared" si="533"/>
        <v>0</v>
      </c>
      <c r="AH598" s="79">
        <f t="shared" si="534"/>
        <v>15</v>
      </c>
      <c r="AI598" s="78">
        <f t="shared" si="535"/>
        <v>16416.819868235292</v>
      </c>
    </row>
    <row r="599" spans="2:35" ht="22" hidden="1" customHeight="1" outlineLevel="1" x14ac:dyDescent="0.25">
      <c r="B599" s="186" t="s">
        <v>1295</v>
      </c>
      <c r="C599" s="190" t="s">
        <v>1294</v>
      </c>
      <c r="D599" s="188" t="s">
        <v>179</v>
      </c>
      <c r="E599" s="189" t="s">
        <v>1072</v>
      </c>
      <c r="F599" s="13" t="s">
        <v>46</v>
      </c>
      <c r="G599" s="14">
        <v>15</v>
      </c>
      <c r="H599" s="15">
        <v>97.381972941176471</v>
      </c>
      <c r="I599" s="16">
        <f t="shared" si="536"/>
        <v>1460.7295941176471</v>
      </c>
      <c r="K599" s="17">
        <v>0.64400000000000002</v>
      </c>
      <c r="L599" s="17">
        <f t="shared" si="537"/>
        <v>14.356</v>
      </c>
      <c r="M599" s="17">
        <f>SUMIF('MC_SS 148'!$A:$A,'CRONO SERV'!$D599,'MC_SS 148'!N:N)</f>
        <v>0</v>
      </c>
      <c r="N599" s="17">
        <f>SUMIF('MC_SS 148'!$A:$A,'CRONO SERV'!$D599,'MC_SS 148'!O:O)</f>
        <v>0</v>
      </c>
      <c r="O599" s="17"/>
      <c r="P599" s="17"/>
      <c r="Q599" s="17"/>
      <c r="R599" s="17"/>
      <c r="S599" s="17"/>
      <c r="T599" s="17"/>
      <c r="V599" s="22">
        <f t="shared" si="523"/>
        <v>62.713990574117652</v>
      </c>
      <c r="W599" s="22">
        <f t="shared" si="524"/>
        <v>1398.0156035435293</v>
      </c>
      <c r="X599" s="22">
        <f t="shared" si="525"/>
        <v>0</v>
      </c>
      <c r="Y599" s="22">
        <f t="shared" si="526"/>
        <v>0</v>
      </c>
      <c r="Z599" s="22">
        <f t="shared" si="527"/>
        <v>0</v>
      </c>
      <c r="AA599" s="22">
        <f t="shared" si="528"/>
        <v>0</v>
      </c>
      <c r="AB599" s="22">
        <f t="shared" si="529"/>
        <v>0</v>
      </c>
      <c r="AC599" s="22">
        <f t="shared" si="530"/>
        <v>0</v>
      </c>
      <c r="AD599" s="22">
        <f t="shared" si="531"/>
        <v>0</v>
      </c>
      <c r="AE599" s="22">
        <f t="shared" si="532"/>
        <v>0</v>
      </c>
      <c r="AF599" s="22">
        <f t="shared" si="533"/>
        <v>0</v>
      </c>
      <c r="AH599" s="79">
        <f t="shared" si="534"/>
        <v>14.356</v>
      </c>
      <c r="AI599" s="78">
        <f t="shared" si="535"/>
        <v>1398.0156035435293</v>
      </c>
    </row>
    <row r="600" spans="2:35" ht="22" hidden="1" customHeight="1" outlineLevel="1" x14ac:dyDescent="0.25">
      <c r="B600" s="186" t="s">
        <v>1295</v>
      </c>
      <c r="C600" s="190" t="s">
        <v>1294</v>
      </c>
      <c r="D600" s="188" t="s">
        <v>226</v>
      </c>
      <c r="E600" s="189" t="s">
        <v>227</v>
      </c>
      <c r="F600" s="13" t="s">
        <v>67</v>
      </c>
      <c r="G600" s="14">
        <v>100</v>
      </c>
      <c r="H600" s="15">
        <v>34.841778159546138</v>
      </c>
      <c r="I600" s="16">
        <f t="shared" si="536"/>
        <v>3484.1778159546138</v>
      </c>
      <c r="K600" s="17">
        <v>0</v>
      </c>
      <c r="L600" s="17">
        <f t="shared" si="537"/>
        <v>100</v>
      </c>
      <c r="M600" s="17">
        <f>SUMIF('MC_SS 148'!$A:$A,'CRONO SERV'!$D600,'MC_SS 148'!N:N)</f>
        <v>100</v>
      </c>
      <c r="N600" s="17">
        <f>SUMIF('MC_SS 148'!$A:$A,'CRONO SERV'!$D600,'MC_SS 148'!O:O)</f>
        <v>0</v>
      </c>
      <c r="O600" s="17"/>
      <c r="P600" s="17"/>
      <c r="Q600" s="17"/>
      <c r="R600" s="17"/>
      <c r="S600" s="17"/>
      <c r="T600" s="17"/>
      <c r="V600" s="22">
        <f t="shared" si="523"/>
        <v>0</v>
      </c>
      <c r="W600" s="22">
        <f t="shared" si="524"/>
        <v>3484.1778159546138</v>
      </c>
      <c r="X600" s="22">
        <f t="shared" si="525"/>
        <v>3484.1778159546138</v>
      </c>
      <c r="Y600" s="22">
        <f t="shared" si="526"/>
        <v>0</v>
      </c>
      <c r="Z600" s="22">
        <f t="shared" si="527"/>
        <v>0</v>
      </c>
      <c r="AA600" s="22">
        <f t="shared" si="528"/>
        <v>0</v>
      </c>
      <c r="AB600" s="22">
        <f t="shared" si="529"/>
        <v>0</v>
      </c>
      <c r="AC600" s="22">
        <f t="shared" si="530"/>
        <v>0</v>
      </c>
      <c r="AD600" s="22">
        <f t="shared" si="531"/>
        <v>0</v>
      </c>
      <c r="AE600" s="22">
        <f t="shared" si="532"/>
        <v>0</v>
      </c>
      <c r="AF600" s="22">
        <f t="shared" si="533"/>
        <v>3484.1778159546138</v>
      </c>
      <c r="AH600" s="79">
        <f t="shared" si="534"/>
        <v>0</v>
      </c>
      <c r="AI600" s="78">
        <f t="shared" si="535"/>
        <v>0</v>
      </c>
    </row>
    <row r="601" spans="2:35" ht="22" hidden="1" customHeight="1" outlineLevel="1" x14ac:dyDescent="0.25">
      <c r="B601" s="186" t="s">
        <v>1295</v>
      </c>
      <c r="C601" s="190" t="s">
        <v>1294</v>
      </c>
      <c r="D601" s="188" t="s">
        <v>247</v>
      </c>
      <c r="E601" s="189" t="s">
        <v>248</v>
      </c>
      <c r="F601" s="13" t="s">
        <v>230</v>
      </c>
      <c r="G601" s="14">
        <v>2</v>
      </c>
      <c r="H601" s="15">
        <v>111.99356286361603</v>
      </c>
      <c r="I601" s="16">
        <f t="shared" si="536"/>
        <v>223.98712572723207</v>
      </c>
      <c r="K601" s="17">
        <v>0</v>
      </c>
      <c r="L601" s="17">
        <f t="shared" si="537"/>
        <v>2</v>
      </c>
      <c r="M601" s="17">
        <f>SUMIF('MC_SS 148'!$A:$A,'CRONO SERV'!$D601,'MC_SS 148'!N:N)</f>
        <v>2</v>
      </c>
      <c r="N601" s="17">
        <f>SUMIF('MC_SS 148'!$A:$A,'CRONO SERV'!$D601,'MC_SS 148'!O:O)</f>
        <v>0</v>
      </c>
      <c r="O601" s="17"/>
      <c r="P601" s="17"/>
      <c r="Q601" s="17"/>
      <c r="R601" s="17"/>
      <c r="S601" s="17"/>
      <c r="T601" s="17"/>
      <c r="V601" s="22">
        <f t="shared" si="523"/>
        <v>0</v>
      </c>
      <c r="W601" s="22">
        <f t="shared" si="524"/>
        <v>223.98712572723207</v>
      </c>
      <c r="X601" s="22">
        <f t="shared" si="525"/>
        <v>223.98712572723207</v>
      </c>
      <c r="Y601" s="22">
        <f t="shared" si="526"/>
        <v>0</v>
      </c>
      <c r="Z601" s="22">
        <f t="shared" si="527"/>
        <v>0</v>
      </c>
      <c r="AA601" s="22">
        <f t="shared" si="528"/>
        <v>0</v>
      </c>
      <c r="AB601" s="22">
        <f t="shared" si="529"/>
        <v>0</v>
      </c>
      <c r="AC601" s="22">
        <f t="shared" si="530"/>
        <v>0</v>
      </c>
      <c r="AD601" s="22">
        <f t="shared" si="531"/>
        <v>0</v>
      </c>
      <c r="AE601" s="22">
        <f t="shared" si="532"/>
        <v>0</v>
      </c>
      <c r="AF601" s="22">
        <f t="shared" si="533"/>
        <v>223.98712572723207</v>
      </c>
      <c r="AH601" s="79">
        <f t="shared" si="534"/>
        <v>0</v>
      </c>
      <c r="AI601" s="78">
        <f t="shared" si="535"/>
        <v>0</v>
      </c>
    </row>
    <row r="602" spans="2:35" ht="22" hidden="1" customHeight="1" outlineLevel="1" x14ac:dyDescent="0.25">
      <c r="B602" s="186" t="s">
        <v>1295</v>
      </c>
      <c r="C602" s="190" t="s">
        <v>1294</v>
      </c>
      <c r="D602" s="188" t="s">
        <v>261</v>
      </c>
      <c r="E602" s="189" t="s">
        <v>262</v>
      </c>
      <c r="F602" s="13" t="s">
        <v>40</v>
      </c>
      <c r="G602" s="14">
        <v>36</v>
      </c>
      <c r="H602" s="15">
        <v>214.31315472</v>
      </c>
      <c r="I602" s="16">
        <f t="shared" si="536"/>
        <v>7715.2735699200002</v>
      </c>
      <c r="K602" s="17">
        <v>3.5</v>
      </c>
      <c r="L602" s="17">
        <f t="shared" si="537"/>
        <v>32.5</v>
      </c>
      <c r="M602" s="17">
        <f>SUMIF('MC_SS 148'!$A:$A,'CRONO SERV'!$D602,'MC_SS 148'!N:N)</f>
        <v>0</v>
      </c>
      <c r="N602" s="17">
        <f>SUMIF('MC_SS 148'!$A:$A,'CRONO SERV'!$D602,'MC_SS 148'!O:O)</f>
        <v>0</v>
      </c>
      <c r="O602" s="17"/>
      <c r="P602" s="17"/>
      <c r="Q602" s="17"/>
      <c r="R602" s="17"/>
      <c r="S602" s="17"/>
      <c r="T602" s="17"/>
      <c r="V602" s="22">
        <f t="shared" si="523"/>
        <v>750.09604151999997</v>
      </c>
      <c r="W602" s="22">
        <f t="shared" si="524"/>
        <v>6965.1775283999996</v>
      </c>
      <c r="X602" s="22">
        <f t="shared" si="525"/>
        <v>0</v>
      </c>
      <c r="Y602" s="22">
        <f t="shared" si="526"/>
        <v>0</v>
      </c>
      <c r="Z602" s="22">
        <f t="shared" si="527"/>
        <v>0</v>
      </c>
      <c r="AA602" s="22">
        <f t="shared" si="528"/>
        <v>0</v>
      </c>
      <c r="AB602" s="22">
        <f t="shared" si="529"/>
        <v>0</v>
      </c>
      <c r="AC602" s="22">
        <f t="shared" si="530"/>
        <v>0</v>
      </c>
      <c r="AD602" s="22">
        <f t="shared" si="531"/>
        <v>0</v>
      </c>
      <c r="AE602" s="22">
        <f t="shared" si="532"/>
        <v>0</v>
      </c>
      <c r="AF602" s="22">
        <f t="shared" si="533"/>
        <v>0</v>
      </c>
      <c r="AH602" s="79">
        <f t="shared" si="534"/>
        <v>32.5</v>
      </c>
      <c r="AI602" s="78">
        <f t="shared" si="535"/>
        <v>6965.1775283999996</v>
      </c>
    </row>
    <row r="603" spans="2:35" ht="22" hidden="1" customHeight="1" outlineLevel="1" x14ac:dyDescent="0.25">
      <c r="B603" s="186" t="s">
        <v>1295</v>
      </c>
      <c r="C603" s="190" t="s">
        <v>1294</v>
      </c>
      <c r="D603" s="188" t="s">
        <v>263</v>
      </c>
      <c r="E603" s="189" t="s">
        <v>264</v>
      </c>
      <c r="F603" s="13" t="s">
        <v>40</v>
      </c>
      <c r="G603" s="14">
        <v>115</v>
      </c>
      <c r="H603" s="15">
        <v>300.03841660799998</v>
      </c>
      <c r="I603" s="16">
        <f t="shared" si="536"/>
        <v>34504.417909919997</v>
      </c>
      <c r="K603" s="17">
        <v>120.2</v>
      </c>
      <c r="L603" s="17">
        <f t="shared" si="537"/>
        <v>-5.2000000000000028</v>
      </c>
      <c r="M603" s="17">
        <f>SUMIF('MC_SS 148'!$A:$A,'CRONO SERV'!$D603,'MC_SS 148'!N:N)</f>
        <v>0</v>
      </c>
      <c r="N603" s="17">
        <f>SUMIF('MC_SS 148'!$A:$A,'CRONO SERV'!$D603,'MC_SS 148'!O:O)</f>
        <v>0</v>
      </c>
      <c r="O603" s="17"/>
      <c r="P603" s="17"/>
      <c r="Q603" s="17"/>
      <c r="R603" s="17"/>
      <c r="S603" s="17"/>
      <c r="T603" s="17"/>
      <c r="V603" s="22">
        <f t="shared" si="523"/>
        <v>36064.617676281596</v>
      </c>
      <c r="W603" s="22">
        <f t="shared" si="524"/>
        <v>-1560.1997663616007</v>
      </c>
      <c r="X603" s="22">
        <f t="shared" si="525"/>
        <v>0</v>
      </c>
      <c r="Y603" s="22">
        <f t="shared" si="526"/>
        <v>0</v>
      </c>
      <c r="Z603" s="22">
        <f t="shared" si="527"/>
        <v>0</v>
      </c>
      <c r="AA603" s="22">
        <f t="shared" si="528"/>
        <v>0</v>
      </c>
      <c r="AB603" s="22">
        <f t="shared" si="529"/>
        <v>0</v>
      </c>
      <c r="AC603" s="22">
        <f t="shared" si="530"/>
        <v>0</v>
      </c>
      <c r="AD603" s="22">
        <f t="shared" si="531"/>
        <v>0</v>
      </c>
      <c r="AE603" s="22">
        <f t="shared" si="532"/>
        <v>0</v>
      </c>
      <c r="AF603" s="22">
        <f t="shared" si="533"/>
        <v>0</v>
      </c>
      <c r="AH603" s="79">
        <f t="shared" si="534"/>
        <v>-5.2000000000000028</v>
      </c>
      <c r="AI603" s="78">
        <f t="shared" si="535"/>
        <v>-1560.1997663616007</v>
      </c>
    </row>
    <row r="604" spans="2:35" ht="22" hidden="1" customHeight="1" outlineLevel="1" x14ac:dyDescent="0.25">
      <c r="B604" s="186" t="s">
        <v>1295</v>
      </c>
      <c r="C604" s="190" t="s">
        <v>1294</v>
      </c>
      <c r="D604" s="188" t="s">
        <v>267</v>
      </c>
      <c r="E604" s="189" t="s">
        <v>268</v>
      </c>
      <c r="F604" s="13" t="s">
        <v>40</v>
      </c>
      <c r="G604" s="14">
        <v>15</v>
      </c>
      <c r="H604" s="15">
        <v>107.78284465200001</v>
      </c>
      <c r="I604" s="16">
        <f t="shared" si="536"/>
        <v>1616.7426697800001</v>
      </c>
      <c r="K604" s="17">
        <v>0</v>
      </c>
      <c r="L604" s="17">
        <f t="shared" si="537"/>
        <v>15</v>
      </c>
      <c r="M604" s="17">
        <f>SUMIF('MC_SS 148'!$A:$A,'CRONO SERV'!$D604,'MC_SS 148'!N:N)</f>
        <v>0</v>
      </c>
      <c r="N604" s="17">
        <f>SUMIF('MC_SS 148'!$A:$A,'CRONO SERV'!$D604,'MC_SS 148'!O:O)</f>
        <v>0</v>
      </c>
      <c r="O604" s="17"/>
      <c r="P604" s="17"/>
      <c r="Q604" s="17"/>
      <c r="R604" s="17"/>
      <c r="S604" s="17"/>
      <c r="T604" s="17"/>
      <c r="V604" s="22">
        <f t="shared" si="523"/>
        <v>0</v>
      </c>
      <c r="W604" s="22">
        <f t="shared" si="524"/>
        <v>1616.7426697800001</v>
      </c>
      <c r="X604" s="22">
        <f t="shared" si="525"/>
        <v>0</v>
      </c>
      <c r="Y604" s="22">
        <f t="shared" si="526"/>
        <v>0</v>
      </c>
      <c r="Z604" s="22">
        <f t="shared" si="527"/>
        <v>0</v>
      </c>
      <c r="AA604" s="22">
        <f t="shared" si="528"/>
        <v>0</v>
      </c>
      <c r="AB604" s="22">
        <f t="shared" si="529"/>
        <v>0</v>
      </c>
      <c r="AC604" s="22">
        <f t="shared" si="530"/>
        <v>0</v>
      </c>
      <c r="AD604" s="22">
        <f t="shared" si="531"/>
        <v>0</v>
      </c>
      <c r="AE604" s="22">
        <f t="shared" si="532"/>
        <v>0</v>
      </c>
      <c r="AF604" s="22">
        <f t="shared" si="533"/>
        <v>0</v>
      </c>
      <c r="AH604" s="79">
        <f t="shared" si="534"/>
        <v>15</v>
      </c>
      <c r="AI604" s="78">
        <f t="shared" si="535"/>
        <v>1616.7426697800001</v>
      </c>
    </row>
    <row r="605" spans="2:35" ht="22" hidden="1" customHeight="1" outlineLevel="1" x14ac:dyDescent="0.25">
      <c r="B605" s="186" t="s">
        <v>1295</v>
      </c>
      <c r="C605" s="190" t="s">
        <v>1294</v>
      </c>
      <c r="D605" s="188" t="s">
        <v>269</v>
      </c>
      <c r="E605" s="189" t="s">
        <v>270</v>
      </c>
      <c r="F605" s="13" t="s">
        <v>40</v>
      </c>
      <c r="G605" s="14">
        <v>24</v>
      </c>
      <c r="H605" s="15">
        <v>141.94998836838403</v>
      </c>
      <c r="I605" s="16">
        <f t="shared" si="536"/>
        <v>3406.7997208412166</v>
      </c>
      <c r="K605" s="17">
        <v>23.8</v>
      </c>
      <c r="L605" s="17">
        <f t="shared" si="537"/>
        <v>0.19999999999999929</v>
      </c>
      <c r="M605" s="17">
        <f>SUMIF('MC_SS 148'!$A:$A,'CRONO SERV'!$D605,'MC_SS 148'!N:N)</f>
        <v>0</v>
      </c>
      <c r="N605" s="17">
        <f>SUMIF('MC_SS 148'!$A:$A,'CRONO SERV'!$D605,'MC_SS 148'!O:O)</f>
        <v>0</v>
      </c>
      <c r="O605" s="17"/>
      <c r="P605" s="17"/>
      <c r="Q605" s="17"/>
      <c r="R605" s="17"/>
      <c r="S605" s="17"/>
      <c r="T605" s="17"/>
      <c r="V605" s="22">
        <f t="shared" si="523"/>
        <v>3378.4097231675401</v>
      </c>
      <c r="W605" s="22">
        <f t="shared" si="524"/>
        <v>28.389997673676703</v>
      </c>
      <c r="X605" s="22">
        <f t="shared" si="525"/>
        <v>0</v>
      </c>
      <c r="Y605" s="22">
        <f t="shared" si="526"/>
        <v>0</v>
      </c>
      <c r="Z605" s="22">
        <f t="shared" si="527"/>
        <v>0</v>
      </c>
      <c r="AA605" s="22">
        <f t="shared" si="528"/>
        <v>0</v>
      </c>
      <c r="AB605" s="22">
        <f t="shared" si="529"/>
        <v>0</v>
      </c>
      <c r="AC605" s="22">
        <f t="shared" si="530"/>
        <v>0</v>
      </c>
      <c r="AD605" s="22">
        <f t="shared" si="531"/>
        <v>0</v>
      </c>
      <c r="AE605" s="22">
        <f t="shared" si="532"/>
        <v>0</v>
      </c>
      <c r="AF605" s="22">
        <f t="shared" si="533"/>
        <v>0</v>
      </c>
      <c r="AH605" s="79">
        <f t="shared" si="534"/>
        <v>0.19999999999999929</v>
      </c>
      <c r="AI605" s="78">
        <f t="shared" si="535"/>
        <v>28.389997673676703</v>
      </c>
    </row>
    <row r="606" spans="2:35" ht="22" hidden="1" customHeight="1" outlineLevel="1" x14ac:dyDescent="0.25">
      <c r="B606" s="186" t="s">
        <v>1295</v>
      </c>
      <c r="C606" s="190" t="s">
        <v>1294</v>
      </c>
      <c r="D606" s="188" t="s">
        <v>277</v>
      </c>
      <c r="E606" s="189" t="s">
        <v>278</v>
      </c>
      <c r="F606" s="13" t="s">
        <v>40</v>
      </c>
      <c r="G606" s="14">
        <v>39</v>
      </c>
      <c r="H606" s="15">
        <v>299.89048974438401</v>
      </c>
      <c r="I606" s="16">
        <f t="shared" si="536"/>
        <v>11695.729100030976</v>
      </c>
      <c r="K606" s="17">
        <v>0</v>
      </c>
      <c r="L606" s="17">
        <f t="shared" si="537"/>
        <v>39</v>
      </c>
      <c r="M606" s="17">
        <f>SUMIF('MC_SS 148'!$A:$A,'CRONO SERV'!$D606,'MC_SS 148'!N:N)</f>
        <v>0</v>
      </c>
      <c r="N606" s="17">
        <f>SUMIF('MC_SS 148'!$A:$A,'CRONO SERV'!$D606,'MC_SS 148'!O:O)</f>
        <v>0</v>
      </c>
      <c r="O606" s="17"/>
      <c r="P606" s="17"/>
      <c r="Q606" s="17"/>
      <c r="R606" s="17"/>
      <c r="S606" s="17"/>
      <c r="T606" s="17"/>
      <c r="V606" s="22">
        <f t="shared" si="523"/>
        <v>0</v>
      </c>
      <c r="W606" s="22">
        <f t="shared" si="524"/>
        <v>11695.729100030976</v>
      </c>
      <c r="X606" s="22">
        <f t="shared" si="525"/>
        <v>0</v>
      </c>
      <c r="Y606" s="22">
        <f t="shared" si="526"/>
        <v>0</v>
      </c>
      <c r="Z606" s="22">
        <f t="shared" si="527"/>
        <v>0</v>
      </c>
      <c r="AA606" s="22">
        <f t="shared" si="528"/>
        <v>0</v>
      </c>
      <c r="AB606" s="22">
        <f t="shared" si="529"/>
        <v>0</v>
      </c>
      <c r="AC606" s="22">
        <f t="shared" si="530"/>
        <v>0</v>
      </c>
      <c r="AD606" s="22">
        <f t="shared" si="531"/>
        <v>0</v>
      </c>
      <c r="AE606" s="22">
        <f t="shared" si="532"/>
        <v>0</v>
      </c>
      <c r="AF606" s="22">
        <f t="shared" si="533"/>
        <v>0</v>
      </c>
      <c r="AH606" s="79">
        <f t="shared" si="534"/>
        <v>39</v>
      </c>
      <c r="AI606" s="78">
        <f t="shared" si="535"/>
        <v>11695.729100030976</v>
      </c>
    </row>
    <row r="607" spans="2:35" ht="22" hidden="1" customHeight="1" outlineLevel="1" x14ac:dyDescent="0.25">
      <c r="B607" s="186" t="s">
        <v>1295</v>
      </c>
      <c r="C607" s="190" t="s">
        <v>1294</v>
      </c>
      <c r="D607" s="188" t="s">
        <v>281</v>
      </c>
      <c r="E607" s="189" t="s">
        <v>282</v>
      </c>
      <c r="F607" s="13" t="s">
        <v>40</v>
      </c>
      <c r="G607" s="14">
        <v>8.8000000000000007</v>
      </c>
      <c r="H607" s="15">
        <v>28.378003311616006</v>
      </c>
      <c r="I607" s="16">
        <f t="shared" si="536"/>
        <v>249.72642914222087</v>
      </c>
      <c r="K607" s="17">
        <v>8.8000000000000007</v>
      </c>
      <c r="L607" s="17">
        <f t="shared" si="537"/>
        <v>0</v>
      </c>
      <c r="M607" s="17">
        <f>SUMIF('MC_SS 148'!$A:$A,'CRONO SERV'!$D607,'MC_SS 148'!N:N)</f>
        <v>0</v>
      </c>
      <c r="N607" s="17">
        <f>SUMIF('MC_SS 148'!$A:$A,'CRONO SERV'!$D607,'MC_SS 148'!O:O)</f>
        <v>0</v>
      </c>
      <c r="O607" s="17"/>
      <c r="P607" s="17"/>
      <c r="Q607" s="17"/>
      <c r="R607" s="17"/>
      <c r="S607" s="17"/>
      <c r="T607" s="17"/>
      <c r="V607" s="22">
        <f t="shared" si="523"/>
        <v>249.72642914222087</v>
      </c>
      <c r="W607" s="22">
        <f t="shared" si="524"/>
        <v>0</v>
      </c>
      <c r="X607" s="22">
        <f t="shared" si="525"/>
        <v>0</v>
      </c>
      <c r="Y607" s="22">
        <f t="shared" si="526"/>
        <v>0</v>
      </c>
      <c r="Z607" s="22">
        <f t="shared" si="527"/>
        <v>0</v>
      </c>
      <c r="AA607" s="22">
        <f t="shared" si="528"/>
        <v>0</v>
      </c>
      <c r="AB607" s="22">
        <f t="shared" si="529"/>
        <v>0</v>
      </c>
      <c r="AC607" s="22">
        <f t="shared" si="530"/>
        <v>0</v>
      </c>
      <c r="AD607" s="22">
        <f t="shared" si="531"/>
        <v>0</v>
      </c>
      <c r="AE607" s="22">
        <f t="shared" si="532"/>
        <v>0</v>
      </c>
      <c r="AF607" s="22">
        <f t="shared" si="533"/>
        <v>0</v>
      </c>
      <c r="AH607" s="79">
        <f t="shared" si="534"/>
        <v>0</v>
      </c>
      <c r="AI607" s="78">
        <f t="shared" si="535"/>
        <v>0</v>
      </c>
    </row>
    <row r="608" spans="2:35" ht="22" hidden="1" customHeight="1" outlineLevel="1" x14ac:dyDescent="0.25">
      <c r="B608" s="186" t="s">
        <v>1295</v>
      </c>
      <c r="C608" s="190" t="s">
        <v>1294</v>
      </c>
      <c r="D608" s="188" t="s">
        <v>285</v>
      </c>
      <c r="E608" s="189" t="s">
        <v>280</v>
      </c>
      <c r="F608" s="13" t="s">
        <v>40</v>
      </c>
      <c r="G608" s="14">
        <v>400</v>
      </c>
      <c r="H608" s="15">
        <v>56.566392079206409</v>
      </c>
      <c r="I608" s="16">
        <f t="shared" si="536"/>
        <v>22626.556831682563</v>
      </c>
      <c r="K608" s="17">
        <v>0</v>
      </c>
      <c r="L608" s="17">
        <f t="shared" si="537"/>
        <v>400</v>
      </c>
      <c r="M608" s="17">
        <f>SUMIF('MC_SS 148'!$A:$A,'CRONO SERV'!$D608,'MC_SS 148'!N:N)</f>
        <v>0</v>
      </c>
      <c r="N608" s="17">
        <f>SUMIF('MC_SS 148'!$A:$A,'CRONO SERV'!$D608,'MC_SS 148'!O:O)</f>
        <v>0</v>
      </c>
      <c r="O608" s="17"/>
      <c r="P608" s="17"/>
      <c r="Q608" s="17"/>
      <c r="R608" s="17"/>
      <c r="S608" s="17"/>
      <c r="T608" s="17"/>
      <c r="V608" s="22">
        <f t="shared" si="523"/>
        <v>0</v>
      </c>
      <c r="W608" s="22">
        <f t="shared" si="524"/>
        <v>22626.556831682563</v>
      </c>
      <c r="X608" s="22">
        <f t="shared" si="525"/>
        <v>0</v>
      </c>
      <c r="Y608" s="22">
        <f t="shared" si="526"/>
        <v>0</v>
      </c>
      <c r="Z608" s="22">
        <f t="shared" si="527"/>
        <v>0</v>
      </c>
      <c r="AA608" s="22">
        <f t="shared" si="528"/>
        <v>0</v>
      </c>
      <c r="AB608" s="22">
        <f t="shared" si="529"/>
        <v>0</v>
      </c>
      <c r="AC608" s="22">
        <f t="shared" si="530"/>
        <v>0</v>
      </c>
      <c r="AD608" s="22">
        <f t="shared" si="531"/>
        <v>0</v>
      </c>
      <c r="AE608" s="22">
        <f t="shared" si="532"/>
        <v>0</v>
      </c>
      <c r="AF608" s="22">
        <f t="shared" si="533"/>
        <v>0</v>
      </c>
      <c r="AH608" s="79">
        <f t="shared" si="534"/>
        <v>400</v>
      </c>
      <c r="AI608" s="78">
        <f t="shared" si="535"/>
        <v>22626.556831682563</v>
      </c>
    </row>
    <row r="609" spans="1:35" ht="22" hidden="1" customHeight="1" outlineLevel="1" x14ac:dyDescent="0.25">
      <c r="B609" s="186" t="s">
        <v>1295</v>
      </c>
      <c r="C609" s="190" t="s">
        <v>1294</v>
      </c>
      <c r="D609" s="188" t="s">
        <v>286</v>
      </c>
      <c r="E609" s="189" t="s">
        <v>282</v>
      </c>
      <c r="F609" s="13" t="s">
        <v>40</v>
      </c>
      <c r="G609" s="14">
        <v>30</v>
      </c>
      <c r="H609" s="15">
        <v>48.081433267325437</v>
      </c>
      <c r="I609" s="16">
        <f t="shared" si="536"/>
        <v>1442.4429980197631</v>
      </c>
      <c r="K609" s="17">
        <v>0</v>
      </c>
      <c r="L609" s="17">
        <f t="shared" si="537"/>
        <v>30</v>
      </c>
      <c r="M609" s="17">
        <f>SUMIF('MC_SS 148'!$A:$A,'CRONO SERV'!$D609,'MC_SS 148'!N:N)</f>
        <v>0</v>
      </c>
      <c r="N609" s="17">
        <f>SUMIF('MC_SS 148'!$A:$A,'CRONO SERV'!$D609,'MC_SS 148'!O:O)</f>
        <v>0</v>
      </c>
      <c r="O609" s="17"/>
      <c r="P609" s="17"/>
      <c r="Q609" s="17"/>
      <c r="R609" s="17"/>
      <c r="S609" s="17"/>
      <c r="T609" s="17"/>
      <c r="V609" s="22">
        <f t="shared" si="523"/>
        <v>0</v>
      </c>
      <c r="W609" s="22">
        <f t="shared" si="524"/>
        <v>1442.4429980197631</v>
      </c>
      <c r="X609" s="22">
        <f t="shared" si="525"/>
        <v>0</v>
      </c>
      <c r="Y609" s="22">
        <f t="shared" si="526"/>
        <v>0</v>
      </c>
      <c r="Z609" s="22">
        <f t="shared" si="527"/>
        <v>0</v>
      </c>
      <c r="AA609" s="22">
        <f t="shared" si="528"/>
        <v>0</v>
      </c>
      <c r="AB609" s="22">
        <f t="shared" si="529"/>
        <v>0</v>
      </c>
      <c r="AC609" s="22">
        <f t="shared" si="530"/>
        <v>0</v>
      </c>
      <c r="AD609" s="22">
        <f t="shared" si="531"/>
        <v>0</v>
      </c>
      <c r="AE609" s="22">
        <f t="shared" si="532"/>
        <v>0</v>
      </c>
      <c r="AF609" s="22">
        <f t="shared" si="533"/>
        <v>0</v>
      </c>
      <c r="AH609" s="79">
        <f t="shared" si="534"/>
        <v>30</v>
      </c>
      <c r="AI609" s="78">
        <f t="shared" si="535"/>
        <v>1442.4429980197631</v>
      </c>
    </row>
    <row r="610" spans="1:35" ht="22" hidden="1" customHeight="1" outlineLevel="1" x14ac:dyDescent="0.25">
      <c r="B610" s="186" t="s">
        <v>1295</v>
      </c>
      <c r="C610" s="190" t="s">
        <v>1294</v>
      </c>
      <c r="D610" s="188" t="s">
        <v>287</v>
      </c>
      <c r="E610" s="189" t="s">
        <v>284</v>
      </c>
      <c r="F610" s="13" t="s">
        <v>40</v>
      </c>
      <c r="G610" s="14">
        <v>20</v>
      </c>
      <c r="H610" s="15">
        <v>48.364265227721475</v>
      </c>
      <c r="I610" s="16">
        <f t="shared" si="536"/>
        <v>967.28530455442956</v>
      </c>
      <c r="K610" s="17">
        <v>0</v>
      </c>
      <c r="L610" s="17">
        <f t="shared" si="537"/>
        <v>20</v>
      </c>
      <c r="M610" s="17">
        <f>SUMIF('MC_SS 148'!$A:$A,'CRONO SERV'!$D610,'MC_SS 148'!N:N)</f>
        <v>0</v>
      </c>
      <c r="N610" s="17">
        <f>SUMIF('MC_SS 148'!$A:$A,'CRONO SERV'!$D610,'MC_SS 148'!O:O)</f>
        <v>0</v>
      </c>
      <c r="O610" s="17"/>
      <c r="P610" s="17"/>
      <c r="Q610" s="17"/>
      <c r="R610" s="17"/>
      <c r="S610" s="17"/>
      <c r="T610" s="17"/>
      <c r="V610" s="22">
        <f t="shared" si="523"/>
        <v>0</v>
      </c>
      <c r="W610" s="22">
        <f t="shared" si="524"/>
        <v>967.28530455442956</v>
      </c>
      <c r="X610" s="22">
        <f t="shared" si="525"/>
        <v>0</v>
      </c>
      <c r="Y610" s="22">
        <f t="shared" si="526"/>
        <v>0</v>
      </c>
      <c r="Z610" s="22">
        <f t="shared" si="527"/>
        <v>0</v>
      </c>
      <c r="AA610" s="22">
        <f t="shared" si="528"/>
        <v>0</v>
      </c>
      <c r="AB610" s="22">
        <f t="shared" si="529"/>
        <v>0</v>
      </c>
      <c r="AC610" s="22">
        <f t="shared" si="530"/>
        <v>0</v>
      </c>
      <c r="AD610" s="22">
        <f t="shared" si="531"/>
        <v>0</v>
      </c>
      <c r="AE610" s="22">
        <f t="shared" si="532"/>
        <v>0</v>
      </c>
      <c r="AF610" s="22">
        <f t="shared" si="533"/>
        <v>0</v>
      </c>
      <c r="AH610" s="79">
        <f t="shared" si="534"/>
        <v>20</v>
      </c>
      <c r="AI610" s="78">
        <f t="shared" si="535"/>
        <v>967.28530455442956</v>
      </c>
    </row>
    <row r="611" spans="1:35" ht="22" hidden="1" customHeight="1" outlineLevel="1" x14ac:dyDescent="0.25">
      <c r="B611" s="186" t="s">
        <v>1295</v>
      </c>
      <c r="C611" s="190" t="s">
        <v>1294</v>
      </c>
      <c r="D611" s="188" t="s">
        <v>297</v>
      </c>
      <c r="E611" s="189" t="s">
        <v>298</v>
      </c>
      <c r="F611" s="13" t="s">
        <v>40</v>
      </c>
      <c r="G611" s="14">
        <v>200</v>
      </c>
      <c r="H611" s="15">
        <v>49.043811088383997</v>
      </c>
      <c r="I611" s="16">
        <f t="shared" si="536"/>
        <v>9808.7622176768</v>
      </c>
      <c r="K611" s="17">
        <v>8.9</v>
      </c>
      <c r="L611" s="17">
        <f t="shared" si="537"/>
        <v>191.1</v>
      </c>
      <c r="M611" s="17">
        <f>SUMIF('MC_SS 148'!$A:$A,'CRONO SERV'!$D611,'MC_SS 148'!N:N)</f>
        <v>0</v>
      </c>
      <c r="N611" s="17">
        <f>SUMIF('MC_SS 148'!$A:$A,'CRONO SERV'!$D611,'MC_SS 148'!O:O)</f>
        <v>0</v>
      </c>
      <c r="O611" s="17"/>
      <c r="P611" s="17"/>
      <c r="Q611" s="17"/>
      <c r="R611" s="17"/>
      <c r="S611" s="17"/>
      <c r="T611" s="17"/>
      <c r="V611" s="22">
        <f t="shared" si="523"/>
        <v>436.48991868661761</v>
      </c>
      <c r="W611" s="22">
        <f t="shared" si="524"/>
        <v>9372.2722989901813</v>
      </c>
      <c r="X611" s="22">
        <f t="shared" si="525"/>
        <v>0</v>
      </c>
      <c r="Y611" s="22">
        <f t="shared" si="526"/>
        <v>0</v>
      </c>
      <c r="Z611" s="22">
        <f t="shared" si="527"/>
        <v>0</v>
      </c>
      <c r="AA611" s="22">
        <f t="shared" si="528"/>
        <v>0</v>
      </c>
      <c r="AB611" s="22">
        <f t="shared" si="529"/>
        <v>0</v>
      </c>
      <c r="AC611" s="22">
        <f t="shared" si="530"/>
        <v>0</v>
      </c>
      <c r="AD611" s="22">
        <f t="shared" si="531"/>
        <v>0</v>
      </c>
      <c r="AE611" s="22">
        <f t="shared" si="532"/>
        <v>0</v>
      </c>
      <c r="AF611" s="22">
        <f t="shared" si="533"/>
        <v>0</v>
      </c>
      <c r="AH611" s="79">
        <f t="shared" si="534"/>
        <v>191.1</v>
      </c>
      <c r="AI611" s="78">
        <f t="shared" si="535"/>
        <v>9372.2722989901813</v>
      </c>
    </row>
    <row r="612" spans="1:35" ht="22" hidden="1" customHeight="1" outlineLevel="1" x14ac:dyDescent="0.25">
      <c r="B612" s="186" t="s">
        <v>1295</v>
      </c>
      <c r="C612" s="190" t="s">
        <v>1294</v>
      </c>
      <c r="D612" s="188" t="s">
        <v>301</v>
      </c>
      <c r="E612" s="189" t="s">
        <v>302</v>
      </c>
      <c r="F612" s="13" t="s">
        <v>303</v>
      </c>
      <c r="G612" s="14">
        <v>3</v>
      </c>
      <c r="H612" s="15">
        <v>162.58581024</v>
      </c>
      <c r="I612" s="16">
        <f t="shared" si="536"/>
        <v>487.75743072</v>
      </c>
      <c r="K612" s="17">
        <v>0</v>
      </c>
      <c r="L612" s="17">
        <f t="shared" si="537"/>
        <v>3</v>
      </c>
      <c r="M612" s="17">
        <f>SUMIF('MC_SS 148'!$A:$A,'CRONO SERV'!$D612,'MC_SS 148'!N:N)</f>
        <v>3</v>
      </c>
      <c r="N612" s="17">
        <f>SUMIF('MC_SS 148'!$A:$A,'CRONO SERV'!$D612,'MC_SS 148'!O:O)</f>
        <v>0</v>
      </c>
      <c r="O612" s="17"/>
      <c r="P612" s="17"/>
      <c r="Q612" s="17"/>
      <c r="R612" s="17"/>
      <c r="S612" s="17"/>
      <c r="T612" s="17"/>
      <c r="V612" s="22">
        <f t="shared" si="523"/>
        <v>0</v>
      </c>
      <c r="W612" s="22">
        <f t="shared" si="524"/>
        <v>487.75743072</v>
      </c>
      <c r="X612" s="22">
        <f t="shared" si="525"/>
        <v>487.75743072</v>
      </c>
      <c r="Y612" s="22">
        <f t="shared" si="526"/>
        <v>0</v>
      </c>
      <c r="Z612" s="22">
        <f t="shared" si="527"/>
        <v>0</v>
      </c>
      <c r="AA612" s="22">
        <f t="shared" si="528"/>
        <v>0</v>
      </c>
      <c r="AB612" s="22">
        <f t="shared" si="529"/>
        <v>0</v>
      </c>
      <c r="AC612" s="22">
        <f t="shared" si="530"/>
        <v>0</v>
      </c>
      <c r="AD612" s="22">
        <f t="shared" si="531"/>
        <v>0</v>
      </c>
      <c r="AE612" s="22">
        <f t="shared" si="532"/>
        <v>0</v>
      </c>
      <c r="AF612" s="22">
        <f t="shared" si="533"/>
        <v>487.75743072</v>
      </c>
      <c r="AH612" s="79">
        <f t="shared" si="534"/>
        <v>0</v>
      </c>
      <c r="AI612" s="78">
        <f t="shared" si="535"/>
        <v>0</v>
      </c>
    </row>
    <row r="613" spans="1:35" ht="22" hidden="1" customHeight="1" outlineLevel="1" x14ac:dyDescent="0.25">
      <c r="B613" s="186" t="s">
        <v>1295</v>
      </c>
      <c r="C613" s="190" t="s">
        <v>1294</v>
      </c>
      <c r="D613" s="188" t="s">
        <v>310</v>
      </c>
      <c r="E613" s="189" t="s">
        <v>311</v>
      </c>
      <c r="F613" s="13" t="s">
        <v>230</v>
      </c>
      <c r="G613" s="14">
        <v>1</v>
      </c>
      <c r="H613" s="15">
        <v>4262.3389507363845</v>
      </c>
      <c r="I613" s="16">
        <f t="shared" si="536"/>
        <v>4262.3389507363845</v>
      </c>
      <c r="K613" s="17">
        <v>1</v>
      </c>
      <c r="L613" s="17">
        <f t="shared" si="537"/>
        <v>0</v>
      </c>
      <c r="M613" s="17">
        <f>SUMIF('MC_SS 148'!$A:$A,'CRONO SERV'!$D613,'MC_SS 148'!N:N)</f>
        <v>0</v>
      </c>
      <c r="N613" s="17">
        <f>SUMIF('MC_SS 148'!$A:$A,'CRONO SERV'!$D613,'MC_SS 148'!O:O)</f>
        <v>0</v>
      </c>
      <c r="O613" s="17"/>
      <c r="P613" s="17"/>
      <c r="Q613" s="17"/>
      <c r="R613" s="17"/>
      <c r="S613" s="17"/>
      <c r="T613" s="17"/>
      <c r="V613" s="22">
        <f t="shared" si="523"/>
        <v>4262.3389507363845</v>
      </c>
      <c r="W613" s="22">
        <f t="shared" si="524"/>
        <v>0</v>
      </c>
      <c r="X613" s="22">
        <f t="shared" si="525"/>
        <v>0</v>
      </c>
      <c r="Y613" s="22">
        <f t="shared" si="526"/>
        <v>0</v>
      </c>
      <c r="Z613" s="22">
        <f t="shared" si="527"/>
        <v>0</v>
      </c>
      <c r="AA613" s="22">
        <f t="shared" si="528"/>
        <v>0</v>
      </c>
      <c r="AB613" s="22">
        <f t="shared" si="529"/>
        <v>0</v>
      </c>
      <c r="AC613" s="22">
        <f t="shared" si="530"/>
        <v>0</v>
      </c>
      <c r="AD613" s="22">
        <f t="shared" si="531"/>
        <v>0</v>
      </c>
      <c r="AE613" s="22">
        <f t="shared" si="532"/>
        <v>0</v>
      </c>
      <c r="AF613" s="22">
        <f t="shared" si="533"/>
        <v>0</v>
      </c>
      <c r="AH613" s="79">
        <f t="shared" si="534"/>
        <v>0</v>
      </c>
      <c r="AI613" s="78">
        <f t="shared" si="535"/>
        <v>0</v>
      </c>
    </row>
    <row r="614" spans="1:35" ht="22" hidden="1" customHeight="1" outlineLevel="1" x14ac:dyDescent="0.25">
      <c r="B614" s="186" t="s">
        <v>1295</v>
      </c>
      <c r="C614" s="190" t="s">
        <v>1294</v>
      </c>
      <c r="D614" s="188" t="s">
        <v>312</v>
      </c>
      <c r="E614" s="189" t="s">
        <v>313</v>
      </c>
      <c r="F614" s="13" t="s">
        <v>40</v>
      </c>
      <c r="G614" s="14">
        <v>20</v>
      </c>
      <c r="H614" s="15">
        <v>21.678108032000001</v>
      </c>
      <c r="I614" s="16">
        <f t="shared" si="536"/>
        <v>433.56216064</v>
      </c>
      <c r="K614" s="17">
        <v>0</v>
      </c>
      <c r="L614" s="17">
        <f t="shared" si="537"/>
        <v>20</v>
      </c>
      <c r="M614" s="17"/>
      <c r="N614" s="17">
        <f>SUMIF('MC_SS 148'!$A:$A,'CRONO SERV'!$D614,'MC_SS 148'!O:O)</f>
        <v>0</v>
      </c>
      <c r="O614" s="17"/>
      <c r="P614" s="17"/>
      <c r="Q614" s="17"/>
      <c r="R614" s="17"/>
      <c r="S614" s="17"/>
      <c r="T614" s="17"/>
      <c r="V614" s="22">
        <f t="shared" si="523"/>
        <v>0</v>
      </c>
      <c r="W614" s="22">
        <f t="shared" si="524"/>
        <v>433.56216064</v>
      </c>
      <c r="X614" s="22">
        <f t="shared" si="525"/>
        <v>0</v>
      </c>
      <c r="Y614" s="22">
        <f t="shared" si="526"/>
        <v>0</v>
      </c>
      <c r="Z614" s="22">
        <f t="shared" si="527"/>
        <v>0</v>
      </c>
      <c r="AA614" s="22">
        <f t="shared" si="528"/>
        <v>0</v>
      </c>
      <c r="AB614" s="22">
        <f t="shared" si="529"/>
        <v>0</v>
      </c>
      <c r="AC614" s="22">
        <f t="shared" si="530"/>
        <v>0</v>
      </c>
      <c r="AD614" s="22">
        <f t="shared" si="531"/>
        <v>0</v>
      </c>
      <c r="AE614" s="22">
        <f t="shared" si="532"/>
        <v>0</v>
      </c>
      <c r="AF614" s="22">
        <f t="shared" si="533"/>
        <v>0</v>
      </c>
      <c r="AH614" s="79">
        <f t="shared" si="534"/>
        <v>20</v>
      </c>
      <c r="AI614" s="78">
        <f t="shared" si="535"/>
        <v>433.56216064</v>
      </c>
    </row>
    <row r="615" spans="1:35" ht="22" hidden="1" customHeight="1" outlineLevel="1" x14ac:dyDescent="0.25">
      <c r="B615" s="186" t="s">
        <v>1295</v>
      </c>
      <c r="C615" s="190" t="s">
        <v>1294</v>
      </c>
      <c r="D615" s="188" t="s">
        <v>324</v>
      </c>
      <c r="E615" s="189" t="s">
        <v>325</v>
      </c>
      <c r="F615" s="13" t="s">
        <v>40</v>
      </c>
      <c r="G615" s="14">
        <v>42</v>
      </c>
      <c r="H615" s="15">
        <v>177.1250943070622</v>
      </c>
      <c r="I615" s="16">
        <f t="shared" si="536"/>
        <v>7439.2539608966126</v>
      </c>
      <c r="K615" s="17">
        <v>0</v>
      </c>
      <c r="L615" s="17">
        <f t="shared" si="537"/>
        <v>42</v>
      </c>
      <c r="M615" s="17">
        <f>SUMIF('MC_SS 148'!$A:$A,'CRONO SERV'!$D615,'MC_SS 148'!N:N)</f>
        <v>0</v>
      </c>
      <c r="N615" s="17">
        <f>SUMIF('MC_SS 148'!$A:$A,'CRONO SERV'!$D615,'MC_SS 148'!O:O)</f>
        <v>0</v>
      </c>
      <c r="O615" s="17"/>
      <c r="P615" s="17"/>
      <c r="Q615" s="17"/>
      <c r="R615" s="17"/>
      <c r="S615" s="17"/>
      <c r="T615" s="17"/>
      <c r="V615" s="22">
        <f t="shared" si="523"/>
        <v>0</v>
      </c>
      <c r="W615" s="22">
        <f t="shared" si="524"/>
        <v>7439.2539608966126</v>
      </c>
      <c r="X615" s="22">
        <f t="shared" si="525"/>
        <v>0</v>
      </c>
      <c r="Y615" s="22">
        <f t="shared" si="526"/>
        <v>0</v>
      </c>
      <c r="Z615" s="22">
        <f t="shared" si="527"/>
        <v>0</v>
      </c>
      <c r="AA615" s="22">
        <f t="shared" si="528"/>
        <v>0</v>
      </c>
      <c r="AB615" s="22">
        <f t="shared" si="529"/>
        <v>0</v>
      </c>
      <c r="AC615" s="22">
        <f t="shared" si="530"/>
        <v>0</v>
      </c>
      <c r="AD615" s="22">
        <f t="shared" si="531"/>
        <v>0</v>
      </c>
      <c r="AE615" s="22">
        <f t="shared" si="532"/>
        <v>0</v>
      </c>
      <c r="AF615" s="22">
        <f t="shared" si="533"/>
        <v>0</v>
      </c>
      <c r="AH615" s="79">
        <f t="shared" si="534"/>
        <v>42</v>
      </c>
      <c r="AI615" s="78">
        <f t="shared" si="535"/>
        <v>7439.2539608966126</v>
      </c>
    </row>
    <row r="616" spans="1:35" ht="22" hidden="1" customHeight="1" outlineLevel="1" x14ac:dyDescent="0.25">
      <c r="B616" s="186" t="s">
        <v>1295</v>
      </c>
      <c r="C616" s="190" t="s">
        <v>1294</v>
      </c>
      <c r="D616" s="188" t="s">
        <v>330</v>
      </c>
      <c r="E616" s="189" t="s">
        <v>331</v>
      </c>
      <c r="F616" s="13" t="s">
        <v>230</v>
      </c>
      <c r="G616" s="14">
        <v>70</v>
      </c>
      <c r="H616" s="15">
        <v>69.209804855418071</v>
      </c>
      <c r="I616" s="16">
        <f t="shared" si="536"/>
        <v>4844.6863398792648</v>
      </c>
      <c r="K616" s="17">
        <v>70</v>
      </c>
      <c r="L616" s="17">
        <f t="shared" si="537"/>
        <v>0</v>
      </c>
      <c r="M616" s="17">
        <f>SUMIF('MC_SS 148'!$A:$A,'CRONO SERV'!$D616,'MC_SS 148'!N:N)</f>
        <v>0</v>
      </c>
      <c r="N616" s="17">
        <f>SUMIF('MC_SS 148'!$A:$A,'CRONO SERV'!$D616,'MC_SS 148'!O:O)</f>
        <v>0</v>
      </c>
      <c r="O616" s="17"/>
      <c r="P616" s="17"/>
      <c r="Q616" s="17"/>
      <c r="R616" s="17"/>
      <c r="S616" s="17"/>
      <c r="T616" s="17"/>
      <c r="V616" s="22">
        <f t="shared" si="523"/>
        <v>4844.6863398792648</v>
      </c>
      <c r="W616" s="22">
        <f t="shared" si="524"/>
        <v>0</v>
      </c>
      <c r="X616" s="22">
        <f t="shared" si="525"/>
        <v>0</v>
      </c>
      <c r="Y616" s="22">
        <f t="shared" si="526"/>
        <v>0</v>
      </c>
      <c r="Z616" s="22">
        <f t="shared" si="527"/>
        <v>0</v>
      </c>
      <c r="AA616" s="22">
        <f t="shared" si="528"/>
        <v>0</v>
      </c>
      <c r="AB616" s="22">
        <f t="shared" si="529"/>
        <v>0</v>
      </c>
      <c r="AC616" s="22">
        <f t="shared" si="530"/>
        <v>0</v>
      </c>
      <c r="AD616" s="22">
        <f t="shared" si="531"/>
        <v>0</v>
      </c>
      <c r="AE616" s="22">
        <f t="shared" si="532"/>
        <v>0</v>
      </c>
      <c r="AF616" s="22">
        <f t="shared" si="533"/>
        <v>0</v>
      </c>
      <c r="AH616" s="79">
        <f t="shared" si="534"/>
        <v>0</v>
      </c>
      <c r="AI616" s="78">
        <f t="shared" si="535"/>
        <v>0</v>
      </c>
    </row>
    <row r="617" spans="1:35" ht="22" hidden="1" customHeight="1" outlineLevel="1" x14ac:dyDescent="0.25">
      <c r="B617" s="186" t="s">
        <v>1295</v>
      </c>
      <c r="C617" s="190" t="s">
        <v>1294</v>
      </c>
      <c r="D617" s="188" t="s">
        <v>332</v>
      </c>
      <c r="E617" s="189" t="s">
        <v>333</v>
      </c>
      <c r="F617" s="13" t="s">
        <v>230</v>
      </c>
      <c r="G617" s="14">
        <v>2</v>
      </c>
      <c r="H617" s="15">
        <v>1244.9909774952</v>
      </c>
      <c r="I617" s="16">
        <f t="shared" si="536"/>
        <v>2489.9819549904</v>
      </c>
      <c r="K617" s="17">
        <v>1.8</v>
      </c>
      <c r="L617" s="17">
        <f t="shared" si="537"/>
        <v>0.19999999999999996</v>
      </c>
      <c r="M617" s="17">
        <f>SUMIF('MC_SS 148'!$A:$A,'CRONO SERV'!$D617,'MC_SS 148'!N:N)</f>
        <v>2</v>
      </c>
      <c r="N617" s="17">
        <f>SUMIF('MC_SS 148'!$A:$A,'CRONO SERV'!$D617,'MC_SS 148'!O:O)</f>
        <v>0</v>
      </c>
      <c r="O617" s="17"/>
      <c r="P617" s="17"/>
      <c r="Q617" s="17"/>
      <c r="R617" s="17"/>
      <c r="S617" s="17"/>
      <c r="T617" s="17"/>
      <c r="V617" s="22">
        <f t="shared" si="523"/>
        <v>2240.9837594913602</v>
      </c>
      <c r="W617" s="22">
        <f t="shared" si="524"/>
        <v>248.99819549903995</v>
      </c>
      <c r="X617" s="22">
        <f t="shared" si="525"/>
        <v>2489.9819549904</v>
      </c>
      <c r="Y617" s="22">
        <f t="shared" si="526"/>
        <v>0</v>
      </c>
      <c r="Z617" s="22">
        <f t="shared" si="527"/>
        <v>0</v>
      </c>
      <c r="AA617" s="22">
        <f t="shared" si="528"/>
        <v>0</v>
      </c>
      <c r="AB617" s="22">
        <f t="shared" si="529"/>
        <v>0</v>
      </c>
      <c r="AC617" s="22">
        <f t="shared" si="530"/>
        <v>0</v>
      </c>
      <c r="AD617" s="22">
        <f t="shared" si="531"/>
        <v>0</v>
      </c>
      <c r="AE617" s="22">
        <f t="shared" si="532"/>
        <v>0</v>
      </c>
      <c r="AF617" s="22">
        <f t="shared" si="533"/>
        <v>2489.9819549904</v>
      </c>
      <c r="AH617" s="79">
        <f t="shared" si="534"/>
        <v>-1.8</v>
      </c>
      <c r="AI617" s="78">
        <f t="shared" si="535"/>
        <v>-2240.9837594913602</v>
      </c>
    </row>
    <row r="618" spans="1:35" ht="22" hidden="1" customHeight="1" outlineLevel="1" x14ac:dyDescent="0.25">
      <c r="B618" s="186" t="s">
        <v>1295</v>
      </c>
      <c r="C618" s="190" t="s">
        <v>1294</v>
      </c>
      <c r="D618" s="188" t="s">
        <v>336</v>
      </c>
      <c r="E618" s="189" t="s">
        <v>337</v>
      </c>
      <c r="F618" s="13" t="s">
        <v>230</v>
      </c>
      <c r="G618" s="14">
        <v>1</v>
      </c>
      <c r="H618" s="15">
        <v>1561.7336732337164</v>
      </c>
      <c r="I618" s="16">
        <f t="shared" si="536"/>
        <v>1561.7336732337164</v>
      </c>
      <c r="K618" s="17">
        <v>1</v>
      </c>
      <c r="L618" s="17">
        <f t="shared" si="537"/>
        <v>0</v>
      </c>
      <c r="M618" s="17">
        <f>SUMIF('MC_SS 148'!$A:$A,'CRONO SERV'!$D618,'MC_SS 148'!N:N)</f>
        <v>0</v>
      </c>
      <c r="N618" s="17">
        <f>SUMIF('MC_SS 148'!$A:$A,'CRONO SERV'!$D618,'MC_SS 148'!O:O)</f>
        <v>0</v>
      </c>
      <c r="O618" s="17"/>
      <c r="P618" s="17"/>
      <c r="Q618" s="17"/>
      <c r="R618" s="17"/>
      <c r="S618" s="17"/>
      <c r="T618" s="17"/>
      <c r="V618" s="22">
        <f t="shared" si="523"/>
        <v>1561.7336732337164</v>
      </c>
      <c r="W618" s="22">
        <f t="shared" si="524"/>
        <v>0</v>
      </c>
      <c r="X618" s="22">
        <f t="shared" si="525"/>
        <v>0</v>
      </c>
      <c r="Y618" s="22">
        <f t="shared" si="526"/>
        <v>0</v>
      </c>
      <c r="Z618" s="22">
        <f t="shared" si="527"/>
        <v>0</v>
      </c>
      <c r="AA618" s="22">
        <f t="shared" si="528"/>
        <v>0</v>
      </c>
      <c r="AB618" s="22">
        <f t="shared" si="529"/>
        <v>0</v>
      </c>
      <c r="AC618" s="22">
        <f t="shared" si="530"/>
        <v>0</v>
      </c>
      <c r="AD618" s="22">
        <f t="shared" si="531"/>
        <v>0</v>
      </c>
      <c r="AE618" s="22">
        <f t="shared" si="532"/>
        <v>0</v>
      </c>
      <c r="AF618" s="22">
        <f t="shared" si="533"/>
        <v>0</v>
      </c>
      <c r="AH618" s="79">
        <f t="shared" si="534"/>
        <v>0</v>
      </c>
      <c r="AI618" s="78">
        <f t="shared" si="535"/>
        <v>0</v>
      </c>
    </row>
    <row r="619" spans="1:35" ht="22" hidden="1" customHeight="1" outlineLevel="1" x14ac:dyDescent="0.25">
      <c r="B619" s="186" t="s">
        <v>1295</v>
      </c>
      <c r="C619" s="190" t="s">
        <v>1294</v>
      </c>
      <c r="D619" s="188" t="s">
        <v>338</v>
      </c>
      <c r="E619" s="189" t="s">
        <v>339</v>
      </c>
      <c r="F619" s="13" t="s">
        <v>230</v>
      </c>
      <c r="G619" s="14">
        <v>1</v>
      </c>
      <c r="H619" s="15">
        <v>976.41124604816014</v>
      </c>
      <c r="I619" s="16">
        <f t="shared" si="536"/>
        <v>976.41124604816014</v>
      </c>
      <c r="K619" s="17">
        <v>1</v>
      </c>
      <c r="L619" s="17">
        <f t="shared" ref="L619" si="538">G619-K619</f>
        <v>0</v>
      </c>
      <c r="M619" s="17">
        <f>SUMIF('MC_SS 148'!$A:$A,'CRONO SERV'!$D619,'MC_SS 148'!N:N)</f>
        <v>0</v>
      </c>
      <c r="N619" s="17">
        <f>SUMIF('MC_SS 148'!$A:$A,'CRONO SERV'!$D619,'MC_SS 148'!O:O)</f>
        <v>0</v>
      </c>
      <c r="O619" s="17"/>
      <c r="P619" s="17"/>
      <c r="Q619" s="17"/>
      <c r="R619" s="17"/>
      <c r="S619" s="17"/>
      <c r="T619" s="17"/>
      <c r="V619" s="22">
        <f t="shared" si="523"/>
        <v>976.41124604816014</v>
      </c>
      <c r="W619" s="22">
        <f t="shared" si="524"/>
        <v>0</v>
      </c>
      <c r="X619" s="22">
        <f t="shared" si="525"/>
        <v>0</v>
      </c>
      <c r="Y619" s="22">
        <f t="shared" si="526"/>
        <v>0</v>
      </c>
      <c r="Z619" s="22">
        <f t="shared" si="527"/>
        <v>0</v>
      </c>
      <c r="AA619" s="22">
        <f t="shared" si="528"/>
        <v>0</v>
      </c>
      <c r="AB619" s="22">
        <f t="shared" si="529"/>
        <v>0</v>
      </c>
      <c r="AC619" s="22">
        <f t="shared" si="530"/>
        <v>0</v>
      </c>
      <c r="AD619" s="22">
        <f t="shared" si="531"/>
        <v>0</v>
      </c>
      <c r="AE619" s="22">
        <f t="shared" si="532"/>
        <v>0</v>
      </c>
      <c r="AF619" s="22">
        <f t="shared" si="533"/>
        <v>0</v>
      </c>
      <c r="AH619" s="79">
        <f t="shared" si="534"/>
        <v>0</v>
      </c>
      <c r="AI619" s="78">
        <f t="shared" si="535"/>
        <v>0</v>
      </c>
    </row>
    <row r="620" spans="1:35" ht="22" hidden="1" customHeight="1" outlineLevel="1" x14ac:dyDescent="0.25">
      <c r="B620" s="186" t="s">
        <v>1295</v>
      </c>
      <c r="C620" s="190" t="s">
        <v>1294</v>
      </c>
      <c r="D620" s="188" t="s">
        <v>340</v>
      </c>
      <c r="E620" s="189" t="s">
        <v>341</v>
      </c>
      <c r="F620" s="13" t="s">
        <v>230</v>
      </c>
      <c r="G620" s="14">
        <v>111</v>
      </c>
      <c r="H620" s="15">
        <v>435.57332748519201</v>
      </c>
      <c r="I620" s="16">
        <f t="shared" si="536"/>
        <v>48348.639350856312</v>
      </c>
      <c r="K620" s="17">
        <v>0</v>
      </c>
      <c r="L620" s="17">
        <f t="shared" si="537"/>
        <v>111</v>
      </c>
      <c r="M620" s="326">
        <f>SUMIF('MC_SS 148'!$A:$A,'CRONO SERV'!$D620,'MC_SS 148'!N:N)</f>
        <v>30</v>
      </c>
      <c r="N620" s="326">
        <f>SUMIF('MC_SS 148'!$A:$A,'CRONO SERV'!$D620,'MC_SS 148'!O:O)</f>
        <v>81</v>
      </c>
      <c r="O620" s="17"/>
      <c r="P620" s="17"/>
      <c r="Q620" s="17"/>
      <c r="R620" s="17"/>
      <c r="S620" s="17"/>
      <c r="T620" s="17"/>
      <c r="V620" s="22">
        <f t="shared" si="523"/>
        <v>0</v>
      </c>
      <c r="W620" s="22">
        <f t="shared" si="524"/>
        <v>48348.639350856312</v>
      </c>
      <c r="X620" s="22">
        <f t="shared" si="525"/>
        <v>13067.199824555761</v>
      </c>
      <c r="Y620" s="22">
        <f t="shared" si="526"/>
        <v>35281.43952630055</v>
      </c>
      <c r="Z620" s="22">
        <f t="shared" si="527"/>
        <v>0</v>
      </c>
      <c r="AA620" s="22">
        <f t="shared" si="528"/>
        <v>0</v>
      </c>
      <c r="AB620" s="22">
        <f t="shared" si="529"/>
        <v>0</v>
      </c>
      <c r="AC620" s="22">
        <f t="shared" si="530"/>
        <v>0</v>
      </c>
      <c r="AD620" s="22">
        <f t="shared" si="531"/>
        <v>0</v>
      </c>
      <c r="AE620" s="22">
        <f t="shared" si="532"/>
        <v>0</v>
      </c>
      <c r="AF620" s="22">
        <f t="shared" si="533"/>
        <v>48348.639350856312</v>
      </c>
      <c r="AH620" s="79">
        <f t="shared" si="534"/>
        <v>0</v>
      </c>
      <c r="AI620" s="78">
        <f t="shared" si="535"/>
        <v>0</v>
      </c>
    </row>
    <row r="621" spans="1:35" ht="23.5" customHeight="1" collapsed="1" x14ac:dyDescent="0.25">
      <c r="A621" s="11"/>
      <c r="B621" s="183" t="s">
        <v>970</v>
      </c>
      <c r="C621" s="184" t="s">
        <v>971</v>
      </c>
      <c r="D621" s="185"/>
      <c r="E621" s="80"/>
      <c r="F621" s="60"/>
      <c r="G621" s="60"/>
      <c r="H621" s="59"/>
      <c r="I621" s="81">
        <f>SUM(I622:I632)</f>
        <v>187347.82577283154</v>
      </c>
      <c r="J621" s="12"/>
      <c r="K621" s="83"/>
      <c r="L621" s="84"/>
      <c r="M621" s="84"/>
      <c r="N621" s="84"/>
      <c r="O621" s="84"/>
      <c r="P621" s="84"/>
      <c r="Q621" s="84"/>
      <c r="R621" s="84"/>
      <c r="S621" s="84"/>
      <c r="T621" s="85"/>
      <c r="U621" s="12"/>
      <c r="V621" s="86">
        <f t="shared" ref="V621:AE621" si="539">SUM(V622:V632)</f>
        <v>0</v>
      </c>
      <c r="W621" s="86">
        <f t="shared" si="539"/>
        <v>187347.82577283154</v>
      </c>
      <c r="X621" s="86">
        <f t="shared" si="539"/>
        <v>0</v>
      </c>
      <c r="Y621" s="86">
        <f t="shared" si="539"/>
        <v>141473.59165706474</v>
      </c>
      <c r="Z621" s="86">
        <f t="shared" si="539"/>
        <v>0</v>
      </c>
      <c r="AA621" s="86">
        <f t="shared" si="539"/>
        <v>0</v>
      </c>
      <c r="AB621" s="86">
        <f t="shared" si="539"/>
        <v>0</v>
      </c>
      <c r="AC621" s="86">
        <f t="shared" si="539"/>
        <v>0</v>
      </c>
      <c r="AD621" s="86">
        <f t="shared" si="539"/>
        <v>0</v>
      </c>
      <c r="AE621" s="86">
        <f t="shared" si="539"/>
        <v>0</v>
      </c>
      <c r="AF621" s="86">
        <f t="shared" ref="AF621" si="540">SUM(AF622:AF632)</f>
        <v>141473.59165706474</v>
      </c>
      <c r="AG621" s="12"/>
      <c r="AH621" s="83"/>
      <c r="AI621" s="85"/>
    </row>
    <row r="622" spans="1:35" ht="22" hidden="1" customHeight="1" outlineLevel="1" x14ac:dyDescent="0.25">
      <c r="B622" s="186" t="s">
        <v>970</v>
      </c>
      <c r="C622" s="190" t="s">
        <v>971</v>
      </c>
      <c r="D622" s="188" t="s">
        <v>237</v>
      </c>
      <c r="E622" s="189" t="s">
        <v>238</v>
      </c>
      <c r="F622" s="13" t="s">
        <v>230</v>
      </c>
      <c r="G622" s="14">
        <v>1</v>
      </c>
      <c r="H622" s="15">
        <v>4699.5284122074245</v>
      </c>
      <c r="I622" s="16">
        <f t="shared" ref="I622:I735" si="541">H622*G622</f>
        <v>4699.5284122074245</v>
      </c>
      <c r="K622" s="17"/>
      <c r="L622" s="17">
        <f t="shared" ref="L622:L632" si="542">G622-K622</f>
        <v>1</v>
      </c>
      <c r="M622" s="17">
        <f>SUMIF(MC_SS_157!$A:$A,'CRONO SERV'!$D622,MC_SS_157!L:L)</f>
        <v>0</v>
      </c>
      <c r="N622" s="17">
        <f>SUMIF(MC_SS_157!$A:$A,'CRONO SERV'!$D622,MC_SS_157!M:M)</f>
        <v>1</v>
      </c>
      <c r="O622" s="17"/>
      <c r="P622" s="17">
        <f>SUMIF(MC_SS_136!$A:$A,'CRONO SERV'!$D622,MC_SS_136!K:K)</f>
        <v>0</v>
      </c>
      <c r="Q622" s="17">
        <f>SUMIF(MC_SS_136!$A:$A,'CRONO SERV'!$D622,MC_SS_136!L:L)</f>
        <v>0</v>
      </c>
      <c r="R622" s="17">
        <f>SUMIF(MC_SS_136!$A:$A,'CRONO SERV'!$D622,MC_SS_136!M:M)</f>
        <v>0</v>
      </c>
      <c r="S622" s="17">
        <f>SUMIF(MC_SS_136!$A:$A,'CRONO SERV'!$D622,MC_SS_136!N:N)</f>
        <v>0</v>
      </c>
      <c r="T622" s="17"/>
      <c r="V622" s="22">
        <f t="shared" ref="V622:V632" si="543">$H622*K622</f>
        <v>0</v>
      </c>
      <c r="W622" s="22">
        <f t="shared" ref="W622:W632" si="544">$H622*L622</f>
        <v>4699.5284122074245</v>
      </c>
      <c r="X622" s="22">
        <f t="shared" ref="X622:X632" si="545">$H622*M622</f>
        <v>0</v>
      </c>
      <c r="Y622" s="22">
        <f t="shared" ref="Y622:Y632" si="546">$H622*N622</f>
        <v>4699.5284122074245</v>
      </c>
      <c r="Z622" s="22">
        <f t="shared" ref="Z622:Z632" si="547">$H622*O622</f>
        <v>0</v>
      </c>
      <c r="AA622" s="22">
        <f t="shared" ref="AA622:AA632" si="548">$H622*P622</f>
        <v>0</v>
      </c>
      <c r="AB622" s="22">
        <f t="shared" ref="AB622:AB632" si="549">$H622*Q622</f>
        <v>0</v>
      </c>
      <c r="AC622" s="22">
        <f t="shared" ref="AC622:AC632" si="550">$H622*R622</f>
        <v>0</v>
      </c>
      <c r="AD622" s="22">
        <f t="shared" ref="AD622:AD632" si="551">$H622*S622</f>
        <v>0</v>
      </c>
      <c r="AE622" s="22">
        <f t="shared" ref="AE622:AE632" si="552">$H622*T622</f>
        <v>0</v>
      </c>
      <c r="AF622" s="22">
        <f t="shared" ref="AF622:AF632" si="553">SUM(X622:AE622)</f>
        <v>4699.5284122074245</v>
      </c>
      <c r="AH622" s="79">
        <f t="shared" ref="AH622:AH632" si="554">L622-SUM(M622:T622)</f>
        <v>0</v>
      </c>
      <c r="AI622" s="78">
        <f t="shared" ref="AI622:AI632" si="555">W622-SUM(X622:AE622)</f>
        <v>0</v>
      </c>
    </row>
    <row r="623" spans="1:35" ht="22" hidden="1" customHeight="1" outlineLevel="1" x14ac:dyDescent="0.25">
      <c r="B623" s="186" t="s">
        <v>970</v>
      </c>
      <c r="C623" s="190" t="s">
        <v>971</v>
      </c>
      <c r="D623" s="188" t="s">
        <v>245</v>
      </c>
      <c r="E623" s="189" t="s">
        <v>246</v>
      </c>
      <c r="F623" s="13" t="s">
        <v>230</v>
      </c>
      <c r="G623" s="14">
        <v>1</v>
      </c>
      <c r="H623" s="15">
        <v>3125.7880738303893</v>
      </c>
      <c r="I623" s="16">
        <f t="shared" si="541"/>
        <v>3125.7880738303893</v>
      </c>
      <c r="K623" s="17"/>
      <c r="L623" s="17">
        <f t="shared" si="542"/>
        <v>1</v>
      </c>
      <c r="M623" s="17">
        <f>SUMIF(MC_SS_157!$A:$A,'CRONO SERV'!$D623,MC_SS_157!L:L)</f>
        <v>0</v>
      </c>
      <c r="N623" s="17">
        <f>SUMIF(MC_SS_157!$A:$A,'CRONO SERV'!$D623,MC_SS_157!M:M)</f>
        <v>1</v>
      </c>
      <c r="O623" s="17"/>
      <c r="P623" s="17">
        <f>SUMIF(MC_SS_136!$A:$A,'CRONO SERV'!$D623,MC_SS_136!K:K)</f>
        <v>0</v>
      </c>
      <c r="Q623" s="17">
        <f>SUMIF(MC_SS_136!$A:$A,'CRONO SERV'!$D623,MC_SS_136!L:L)</f>
        <v>0</v>
      </c>
      <c r="R623" s="17">
        <f>SUMIF(MC_SS_136!$A:$A,'CRONO SERV'!$D623,MC_SS_136!M:M)</f>
        <v>0</v>
      </c>
      <c r="S623" s="17">
        <f>SUMIF(MC_SS_136!$A:$A,'CRONO SERV'!$D623,MC_SS_136!N:N)</f>
        <v>0</v>
      </c>
      <c r="T623" s="17"/>
      <c r="V623" s="22">
        <f t="shared" si="543"/>
        <v>0</v>
      </c>
      <c r="W623" s="22">
        <f t="shared" si="544"/>
        <v>3125.7880738303893</v>
      </c>
      <c r="X623" s="22">
        <f t="shared" si="545"/>
        <v>0</v>
      </c>
      <c r="Y623" s="22">
        <f t="shared" si="546"/>
        <v>3125.7880738303893</v>
      </c>
      <c r="Z623" s="22">
        <f t="shared" si="547"/>
        <v>0</v>
      </c>
      <c r="AA623" s="22">
        <f t="shared" si="548"/>
        <v>0</v>
      </c>
      <c r="AB623" s="22">
        <f t="shared" si="549"/>
        <v>0</v>
      </c>
      <c r="AC623" s="22">
        <f t="shared" si="550"/>
        <v>0</v>
      </c>
      <c r="AD623" s="22">
        <f t="shared" si="551"/>
        <v>0</v>
      </c>
      <c r="AE623" s="22">
        <f t="shared" si="552"/>
        <v>0</v>
      </c>
      <c r="AF623" s="22">
        <f t="shared" si="553"/>
        <v>3125.7880738303893</v>
      </c>
      <c r="AH623" s="79">
        <f t="shared" si="554"/>
        <v>0</v>
      </c>
      <c r="AI623" s="78">
        <f t="shared" si="555"/>
        <v>0</v>
      </c>
    </row>
    <row r="624" spans="1:35" ht="22" hidden="1" customHeight="1" outlineLevel="1" x14ac:dyDescent="0.25">
      <c r="B624" s="186" t="s">
        <v>970</v>
      </c>
      <c r="C624" s="190" t="s">
        <v>971</v>
      </c>
      <c r="D624" s="188" t="s">
        <v>253</v>
      </c>
      <c r="E624" s="189" t="s">
        <v>254</v>
      </c>
      <c r="F624" s="13" t="s">
        <v>230</v>
      </c>
      <c r="G624" s="14">
        <v>54</v>
      </c>
      <c r="H624" s="15">
        <v>411.88405260800005</v>
      </c>
      <c r="I624" s="16">
        <f t="shared" si="541"/>
        <v>22241.738840832004</v>
      </c>
      <c r="K624" s="17"/>
      <c r="L624" s="17">
        <f t="shared" si="542"/>
        <v>54</v>
      </c>
      <c r="M624" s="17">
        <f>SUMIF(MC_SS_157!$A:$A,'CRONO SERV'!$D624,MC_SS_157!L:L)</f>
        <v>0</v>
      </c>
      <c r="N624" s="17">
        <f>SUMIF(MC_SS_157!$A:$A,'CRONO SERV'!$D624,MC_SS_157!M:M)</f>
        <v>0</v>
      </c>
      <c r="O624" s="17"/>
      <c r="P624" s="17">
        <f>SUMIF(MC_SS_136!$A:$A,'CRONO SERV'!$D624,MC_SS_136!K:K)</f>
        <v>0</v>
      </c>
      <c r="Q624" s="17">
        <f>SUMIF(MC_SS_136!$A:$A,'CRONO SERV'!$D624,MC_SS_136!L:L)</f>
        <v>0</v>
      </c>
      <c r="R624" s="17">
        <f>SUMIF(MC_SS_136!$A:$A,'CRONO SERV'!$D624,MC_SS_136!M:M)</f>
        <v>0</v>
      </c>
      <c r="S624" s="17">
        <f>SUMIF(MC_SS_136!$A:$A,'CRONO SERV'!$D624,MC_SS_136!N:N)</f>
        <v>0</v>
      </c>
      <c r="T624" s="17"/>
      <c r="V624" s="22">
        <f t="shared" si="543"/>
        <v>0</v>
      </c>
      <c r="W624" s="22">
        <f t="shared" si="544"/>
        <v>22241.738840832004</v>
      </c>
      <c r="X624" s="22">
        <f t="shared" si="545"/>
        <v>0</v>
      </c>
      <c r="Y624" s="22">
        <f t="shared" si="546"/>
        <v>0</v>
      </c>
      <c r="Z624" s="22">
        <f t="shared" si="547"/>
        <v>0</v>
      </c>
      <c r="AA624" s="22">
        <f t="shared" si="548"/>
        <v>0</v>
      </c>
      <c r="AB624" s="22">
        <f t="shared" si="549"/>
        <v>0</v>
      </c>
      <c r="AC624" s="22">
        <f t="shared" si="550"/>
        <v>0</v>
      </c>
      <c r="AD624" s="22">
        <f t="shared" si="551"/>
        <v>0</v>
      </c>
      <c r="AE624" s="22">
        <f t="shared" si="552"/>
        <v>0</v>
      </c>
      <c r="AF624" s="22">
        <f t="shared" si="553"/>
        <v>0</v>
      </c>
      <c r="AH624" s="79">
        <f t="shared" si="554"/>
        <v>54</v>
      </c>
      <c r="AI624" s="78">
        <f t="shared" si="555"/>
        <v>22241.738840832004</v>
      </c>
    </row>
    <row r="625" spans="1:35" ht="22" hidden="1" customHeight="1" outlineLevel="1" x14ac:dyDescent="0.25">
      <c r="B625" s="186" t="s">
        <v>970</v>
      </c>
      <c r="C625" s="190" t="s">
        <v>971</v>
      </c>
      <c r="D625" s="188" t="s">
        <v>255</v>
      </c>
      <c r="E625" s="189" t="s">
        <v>256</v>
      </c>
      <c r="F625" s="13" t="s">
        <v>230</v>
      </c>
      <c r="G625" s="14">
        <v>19</v>
      </c>
      <c r="H625" s="15">
        <v>461.94016395161606</v>
      </c>
      <c r="I625" s="16">
        <f t="shared" si="541"/>
        <v>8776.863115080705</v>
      </c>
      <c r="K625" s="17"/>
      <c r="L625" s="17">
        <f t="shared" si="542"/>
        <v>19</v>
      </c>
      <c r="M625" s="17">
        <f>SUMIF(MC_SS_157!$A:$A,'CRONO SERV'!$D625,MC_SS_157!L:L)</f>
        <v>0</v>
      </c>
      <c r="N625" s="17">
        <f>SUMIF(MC_SS_157!$A:$A,'CRONO SERV'!$D625,MC_SS_157!M:M)</f>
        <v>0</v>
      </c>
      <c r="O625" s="17"/>
      <c r="P625" s="17">
        <f>SUMIF(MC_SS_136!$A:$A,'CRONO SERV'!$D625,MC_SS_136!K:K)</f>
        <v>0</v>
      </c>
      <c r="Q625" s="17">
        <f>SUMIF(MC_SS_136!$A:$A,'CRONO SERV'!$D625,MC_SS_136!L:L)</f>
        <v>0</v>
      </c>
      <c r="R625" s="17">
        <f>SUMIF(MC_SS_136!$A:$A,'CRONO SERV'!$D625,MC_SS_136!M:M)</f>
        <v>0</v>
      </c>
      <c r="S625" s="17">
        <f>SUMIF(MC_SS_136!$A:$A,'CRONO SERV'!$D625,MC_SS_136!N:N)</f>
        <v>0</v>
      </c>
      <c r="T625" s="17"/>
      <c r="V625" s="22">
        <f t="shared" si="543"/>
        <v>0</v>
      </c>
      <c r="W625" s="22">
        <f t="shared" si="544"/>
        <v>8776.863115080705</v>
      </c>
      <c r="X625" s="22">
        <f t="shared" si="545"/>
        <v>0</v>
      </c>
      <c r="Y625" s="22">
        <f t="shared" si="546"/>
        <v>0</v>
      </c>
      <c r="Z625" s="22">
        <f t="shared" si="547"/>
        <v>0</v>
      </c>
      <c r="AA625" s="22">
        <f t="shared" si="548"/>
        <v>0</v>
      </c>
      <c r="AB625" s="22">
        <f t="shared" si="549"/>
        <v>0</v>
      </c>
      <c r="AC625" s="22">
        <f t="shared" si="550"/>
        <v>0</v>
      </c>
      <c r="AD625" s="22">
        <f t="shared" si="551"/>
        <v>0</v>
      </c>
      <c r="AE625" s="22">
        <f t="shared" si="552"/>
        <v>0</v>
      </c>
      <c r="AF625" s="22">
        <f t="shared" si="553"/>
        <v>0</v>
      </c>
      <c r="AH625" s="79">
        <f t="shared" si="554"/>
        <v>19</v>
      </c>
      <c r="AI625" s="78">
        <f t="shared" si="555"/>
        <v>8776.863115080705</v>
      </c>
    </row>
    <row r="626" spans="1:35" ht="22" hidden="1" customHeight="1" outlineLevel="1" x14ac:dyDescent="0.25">
      <c r="B626" s="186" t="s">
        <v>970</v>
      </c>
      <c r="C626" s="190" t="s">
        <v>971</v>
      </c>
      <c r="D626" s="188" t="s">
        <v>257</v>
      </c>
      <c r="E626" s="189" t="s">
        <v>258</v>
      </c>
      <c r="F626" s="13" t="s">
        <v>230</v>
      </c>
      <c r="G626" s="14">
        <v>140</v>
      </c>
      <c r="H626" s="15">
        <v>140.40155208038402</v>
      </c>
      <c r="I626" s="16">
        <f t="shared" si="541"/>
        <v>19656.217291253764</v>
      </c>
      <c r="K626" s="17"/>
      <c r="L626" s="17">
        <f t="shared" si="542"/>
        <v>140</v>
      </c>
      <c r="M626" s="17">
        <f>SUMIF(MC_SS_157!$A:$A,'CRONO SERV'!$D626,MC_SS_157!L:L)</f>
        <v>0</v>
      </c>
      <c r="N626" s="17">
        <f>SUMIF(MC_SS_157!$A:$A,'CRONO SERV'!$D626,MC_SS_157!M:M)</f>
        <v>140</v>
      </c>
      <c r="O626" s="17"/>
      <c r="P626" s="17">
        <f>SUMIF(MC_SS_136!$A:$A,'CRONO SERV'!$D626,MC_SS_136!K:K)</f>
        <v>0</v>
      </c>
      <c r="Q626" s="17">
        <f>SUMIF(MC_SS_136!$A:$A,'CRONO SERV'!$D626,MC_SS_136!L:L)</f>
        <v>0</v>
      </c>
      <c r="R626" s="17">
        <f>SUMIF(MC_SS_136!$A:$A,'CRONO SERV'!$D626,MC_SS_136!M:M)</f>
        <v>0</v>
      </c>
      <c r="S626" s="17">
        <f>SUMIF(MC_SS_136!$A:$A,'CRONO SERV'!$D626,MC_SS_136!N:N)</f>
        <v>0</v>
      </c>
      <c r="T626" s="17"/>
      <c r="V626" s="22">
        <f t="shared" si="543"/>
        <v>0</v>
      </c>
      <c r="W626" s="22">
        <f t="shared" si="544"/>
        <v>19656.217291253764</v>
      </c>
      <c r="X626" s="22">
        <f t="shared" si="545"/>
        <v>0</v>
      </c>
      <c r="Y626" s="22">
        <f t="shared" si="546"/>
        <v>19656.217291253764</v>
      </c>
      <c r="Z626" s="22">
        <f t="shared" si="547"/>
        <v>0</v>
      </c>
      <c r="AA626" s="22">
        <f t="shared" si="548"/>
        <v>0</v>
      </c>
      <c r="AB626" s="22">
        <f t="shared" si="549"/>
        <v>0</v>
      </c>
      <c r="AC626" s="22">
        <f t="shared" si="550"/>
        <v>0</v>
      </c>
      <c r="AD626" s="22">
        <f t="shared" si="551"/>
        <v>0</v>
      </c>
      <c r="AE626" s="22">
        <f t="shared" si="552"/>
        <v>0</v>
      </c>
      <c r="AF626" s="22">
        <f t="shared" si="553"/>
        <v>19656.217291253764</v>
      </c>
      <c r="AH626" s="79">
        <f t="shared" si="554"/>
        <v>0</v>
      </c>
      <c r="AI626" s="78">
        <f t="shared" si="555"/>
        <v>0</v>
      </c>
    </row>
    <row r="627" spans="1:35" ht="22" hidden="1" customHeight="1" outlineLevel="1" x14ac:dyDescent="0.25">
      <c r="B627" s="186" t="s">
        <v>970</v>
      </c>
      <c r="C627" s="190" t="s">
        <v>971</v>
      </c>
      <c r="D627" s="188" t="s">
        <v>267</v>
      </c>
      <c r="E627" s="189" t="s">
        <v>268</v>
      </c>
      <c r="F627" s="13" t="s">
        <v>40</v>
      </c>
      <c r="G627" s="14">
        <v>350</v>
      </c>
      <c r="H627" s="15">
        <v>107.78284465200001</v>
      </c>
      <c r="I627" s="16">
        <f t="shared" si="541"/>
        <v>37723.995628200006</v>
      </c>
      <c r="K627" s="17"/>
      <c r="L627" s="17">
        <f t="shared" si="542"/>
        <v>350</v>
      </c>
      <c r="M627" s="17">
        <f>SUMIF(MC_SS_157!$A:$A,'CRONO SERV'!$D627,MC_SS_157!L:L)</f>
        <v>0</v>
      </c>
      <c r="N627" s="17">
        <f>SUMIF(MC_SS_157!$A:$A,'CRONO SERV'!$D627,MC_SS_157!M:M)</f>
        <v>350</v>
      </c>
      <c r="O627" s="17"/>
      <c r="P627" s="17">
        <f>SUMIF(MC_SS_136!$A:$A,'CRONO SERV'!$D627,MC_SS_136!K:K)</f>
        <v>0</v>
      </c>
      <c r="Q627" s="17">
        <f>SUMIF(MC_SS_136!$A:$A,'CRONO SERV'!$D627,MC_SS_136!L:L)</f>
        <v>0</v>
      </c>
      <c r="R627" s="17">
        <f>SUMIF(MC_SS_136!$A:$A,'CRONO SERV'!$D627,MC_SS_136!M:M)</f>
        <v>0</v>
      </c>
      <c r="S627" s="17">
        <f>SUMIF(MC_SS_136!$A:$A,'CRONO SERV'!$D627,MC_SS_136!N:N)</f>
        <v>0</v>
      </c>
      <c r="T627" s="17"/>
      <c r="V627" s="22">
        <f t="shared" si="543"/>
        <v>0</v>
      </c>
      <c r="W627" s="22">
        <f t="shared" si="544"/>
        <v>37723.995628200006</v>
      </c>
      <c r="X627" s="22">
        <f t="shared" si="545"/>
        <v>0</v>
      </c>
      <c r="Y627" s="22">
        <f t="shared" si="546"/>
        <v>37723.995628200006</v>
      </c>
      <c r="Z627" s="22">
        <f t="shared" si="547"/>
        <v>0</v>
      </c>
      <c r="AA627" s="22">
        <f t="shared" si="548"/>
        <v>0</v>
      </c>
      <c r="AB627" s="22">
        <f t="shared" si="549"/>
        <v>0</v>
      </c>
      <c r="AC627" s="22">
        <f t="shared" si="550"/>
        <v>0</v>
      </c>
      <c r="AD627" s="22">
        <f t="shared" si="551"/>
        <v>0</v>
      </c>
      <c r="AE627" s="22">
        <f t="shared" si="552"/>
        <v>0</v>
      </c>
      <c r="AF627" s="22">
        <f t="shared" si="553"/>
        <v>37723.995628200006</v>
      </c>
      <c r="AH627" s="79">
        <f t="shared" si="554"/>
        <v>0</v>
      </c>
      <c r="AI627" s="78">
        <f t="shared" si="555"/>
        <v>0</v>
      </c>
    </row>
    <row r="628" spans="1:35" ht="22" hidden="1" customHeight="1" outlineLevel="1" x14ac:dyDescent="0.25">
      <c r="B628" s="186" t="s">
        <v>970</v>
      </c>
      <c r="C628" s="190" t="s">
        <v>971</v>
      </c>
      <c r="D628" s="188" t="s">
        <v>273</v>
      </c>
      <c r="E628" s="189" t="s">
        <v>274</v>
      </c>
      <c r="F628" s="13" t="s">
        <v>40</v>
      </c>
      <c r="G628" s="14">
        <v>30</v>
      </c>
      <c r="H628" s="15">
        <v>149.69216980838402</v>
      </c>
      <c r="I628" s="16">
        <f t="shared" si="541"/>
        <v>4490.7650942515211</v>
      </c>
      <c r="K628" s="17"/>
      <c r="L628" s="17">
        <f t="shared" si="542"/>
        <v>30</v>
      </c>
      <c r="M628" s="17">
        <f>SUMIF(MC_SS_157!$A:$A,'CRONO SERV'!$D628,MC_SS_157!L:L)</f>
        <v>0</v>
      </c>
      <c r="N628" s="17">
        <f>SUMIF(MC_SS_157!$A:$A,'CRONO SERV'!$D628,MC_SS_157!M:M)</f>
        <v>30</v>
      </c>
      <c r="O628" s="17"/>
      <c r="P628" s="17">
        <f>SUMIF(MC_SS_136!$A:$A,'CRONO SERV'!$D628,MC_SS_136!K:K)</f>
        <v>0</v>
      </c>
      <c r="Q628" s="17">
        <f>SUMIF(MC_SS_136!$A:$A,'CRONO SERV'!$D628,MC_SS_136!L:L)</f>
        <v>0</v>
      </c>
      <c r="R628" s="17">
        <f>SUMIF(MC_SS_136!$A:$A,'CRONO SERV'!$D628,MC_SS_136!M:M)</f>
        <v>0</v>
      </c>
      <c r="S628" s="17">
        <f>SUMIF(MC_SS_136!$A:$A,'CRONO SERV'!$D628,MC_SS_136!N:N)</f>
        <v>0</v>
      </c>
      <c r="T628" s="17"/>
      <c r="V628" s="22">
        <f t="shared" si="543"/>
        <v>0</v>
      </c>
      <c r="W628" s="22">
        <f t="shared" si="544"/>
        <v>4490.7650942515211</v>
      </c>
      <c r="X628" s="22">
        <f t="shared" si="545"/>
        <v>0</v>
      </c>
      <c r="Y628" s="22">
        <f t="shared" si="546"/>
        <v>4490.7650942515211</v>
      </c>
      <c r="Z628" s="22">
        <f t="shared" si="547"/>
        <v>0</v>
      </c>
      <c r="AA628" s="22">
        <f t="shared" si="548"/>
        <v>0</v>
      </c>
      <c r="AB628" s="22">
        <f t="shared" si="549"/>
        <v>0</v>
      </c>
      <c r="AC628" s="22">
        <f t="shared" si="550"/>
        <v>0</v>
      </c>
      <c r="AD628" s="22">
        <f t="shared" si="551"/>
        <v>0</v>
      </c>
      <c r="AE628" s="22">
        <f t="shared" si="552"/>
        <v>0</v>
      </c>
      <c r="AF628" s="22">
        <f t="shared" si="553"/>
        <v>4490.7650942515211</v>
      </c>
      <c r="AH628" s="79">
        <f t="shared" si="554"/>
        <v>0</v>
      </c>
      <c r="AI628" s="78">
        <f t="shared" si="555"/>
        <v>0</v>
      </c>
    </row>
    <row r="629" spans="1:35" ht="22" hidden="1" customHeight="1" outlineLevel="1" x14ac:dyDescent="0.25">
      <c r="B629" s="186" t="s">
        <v>970</v>
      </c>
      <c r="C629" s="190" t="s">
        <v>971</v>
      </c>
      <c r="D629" s="188" t="s">
        <v>281</v>
      </c>
      <c r="E629" s="189" t="s">
        <v>282</v>
      </c>
      <c r="F629" s="13" t="s">
        <v>40</v>
      </c>
      <c r="G629" s="14">
        <v>2150</v>
      </c>
      <c r="H629" s="15">
        <v>28.378003311616006</v>
      </c>
      <c r="I629" s="16">
        <f t="shared" si="541"/>
        <v>61012.70711997441</v>
      </c>
      <c r="K629" s="17"/>
      <c r="L629" s="17">
        <f t="shared" si="542"/>
        <v>2150</v>
      </c>
      <c r="M629" s="17">
        <f>SUMIF(MC_SS_157!$A:$A,'CRONO SERV'!$D629,MC_SS_157!L:L)</f>
        <v>0</v>
      </c>
      <c r="N629" s="17">
        <f>SUMIF(MC_SS_157!$A:$A,'CRONO SERV'!$D629,MC_SS_157!M:M)</f>
        <v>1720</v>
      </c>
      <c r="O629" s="17"/>
      <c r="P629" s="17">
        <f>SUMIF(MC_SS_136!$A:$A,'CRONO SERV'!$D629,MC_SS_136!K:K)</f>
        <v>0</v>
      </c>
      <c r="Q629" s="17">
        <f>SUMIF(MC_SS_136!$A:$A,'CRONO SERV'!$D629,MC_SS_136!L:L)</f>
        <v>0</v>
      </c>
      <c r="R629" s="17">
        <f>SUMIF(MC_SS_136!$A:$A,'CRONO SERV'!$D629,MC_SS_136!M:M)</f>
        <v>0</v>
      </c>
      <c r="S629" s="17">
        <f>SUMIF(MC_SS_136!$A:$A,'CRONO SERV'!$D629,MC_SS_136!N:N)</f>
        <v>0</v>
      </c>
      <c r="T629" s="17"/>
      <c r="V629" s="22">
        <f t="shared" si="543"/>
        <v>0</v>
      </c>
      <c r="W629" s="22">
        <f t="shared" si="544"/>
        <v>61012.70711997441</v>
      </c>
      <c r="X629" s="22">
        <f t="shared" si="545"/>
        <v>0</v>
      </c>
      <c r="Y629" s="22">
        <f t="shared" si="546"/>
        <v>48810.165695979529</v>
      </c>
      <c r="Z629" s="22">
        <f t="shared" si="547"/>
        <v>0</v>
      </c>
      <c r="AA629" s="22">
        <f t="shared" si="548"/>
        <v>0</v>
      </c>
      <c r="AB629" s="22">
        <f t="shared" si="549"/>
        <v>0</v>
      </c>
      <c r="AC629" s="22">
        <f t="shared" si="550"/>
        <v>0</v>
      </c>
      <c r="AD629" s="22">
        <f t="shared" si="551"/>
        <v>0</v>
      </c>
      <c r="AE629" s="22">
        <f t="shared" si="552"/>
        <v>0</v>
      </c>
      <c r="AF629" s="22">
        <f t="shared" si="553"/>
        <v>48810.165695979529</v>
      </c>
      <c r="AH629" s="79">
        <f t="shared" si="554"/>
        <v>430</v>
      </c>
      <c r="AI629" s="78">
        <f t="shared" si="555"/>
        <v>12202.54142399488</v>
      </c>
    </row>
    <row r="630" spans="1:35" ht="22" hidden="1" customHeight="1" outlineLevel="1" x14ac:dyDescent="0.25">
      <c r="B630" s="186" t="s">
        <v>970</v>
      </c>
      <c r="C630" s="190" t="s">
        <v>971</v>
      </c>
      <c r="D630" s="188" t="s">
        <v>289</v>
      </c>
      <c r="E630" s="189" t="s">
        <v>282</v>
      </c>
      <c r="F630" s="13" t="s">
        <v>40</v>
      </c>
      <c r="G630" s="14">
        <v>295</v>
      </c>
      <c r="H630" s="15">
        <v>67.879670495047677</v>
      </c>
      <c r="I630" s="16">
        <f t="shared" si="541"/>
        <v>20024.502796039065</v>
      </c>
      <c r="K630" s="17"/>
      <c r="L630" s="17">
        <f t="shared" si="542"/>
        <v>295</v>
      </c>
      <c r="M630" s="17">
        <f>SUMIF(MC_SS_157!$A:$A,'CRONO SERV'!$D630,MC_SS_157!L:L)</f>
        <v>0</v>
      </c>
      <c r="N630" s="17">
        <f>SUMIF(MC_SS_157!$A:$A,'CRONO SERV'!$D630,MC_SS_157!M:M)</f>
        <v>295</v>
      </c>
      <c r="O630" s="17"/>
      <c r="P630" s="17">
        <f>SUMIF(MC_SS_136!$A:$A,'CRONO SERV'!$D630,MC_SS_136!K:K)</f>
        <v>0</v>
      </c>
      <c r="Q630" s="17">
        <f>SUMIF(MC_SS_136!$A:$A,'CRONO SERV'!$D630,MC_SS_136!L:L)</f>
        <v>0</v>
      </c>
      <c r="R630" s="17">
        <f>SUMIF(MC_SS_136!$A:$A,'CRONO SERV'!$D630,MC_SS_136!M:M)</f>
        <v>0</v>
      </c>
      <c r="S630" s="17">
        <f>SUMIF(MC_SS_136!$A:$A,'CRONO SERV'!$D630,MC_SS_136!N:N)</f>
        <v>0</v>
      </c>
      <c r="T630" s="17"/>
      <c r="V630" s="22">
        <f t="shared" si="543"/>
        <v>0</v>
      </c>
      <c r="W630" s="22">
        <f t="shared" si="544"/>
        <v>20024.502796039065</v>
      </c>
      <c r="X630" s="22">
        <f t="shared" si="545"/>
        <v>0</v>
      </c>
      <c r="Y630" s="22">
        <f t="shared" si="546"/>
        <v>20024.502796039065</v>
      </c>
      <c r="Z630" s="22">
        <f t="shared" si="547"/>
        <v>0</v>
      </c>
      <c r="AA630" s="22">
        <f t="shared" si="548"/>
        <v>0</v>
      </c>
      <c r="AB630" s="22">
        <f t="shared" si="549"/>
        <v>0</v>
      </c>
      <c r="AC630" s="22">
        <f t="shared" si="550"/>
        <v>0</v>
      </c>
      <c r="AD630" s="22">
        <f t="shared" si="551"/>
        <v>0</v>
      </c>
      <c r="AE630" s="22">
        <f t="shared" si="552"/>
        <v>0</v>
      </c>
      <c r="AF630" s="22">
        <f t="shared" si="553"/>
        <v>20024.502796039065</v>
      </c>
      <c r="AH630" s="79">
        <f t="shared" si="554"/>
        <v>0</v>
      </c>
      <c r="AI630" s="78">
        <f t="shared" si="555"/>
        <v>0</v>
      </c>
    </row>
    <row r="631" spans="1:35" ht="22" hidden="1" customHeight="1" outlineLevel="1" x14ac:dyDescent="0.25">
      <c r="B631" s="186" t="s">
        <v>970</v>
      </c>
      <c r="C631" s="190" t="s">
        <v>971</v>
      </c>
      <c r="D631" s="188" t="s">
        <v>297</v>
      </c>
      <c r="E631" s="189" t="s">
        <v>298</v>
      </c>
      <c r="F631" s="13" t="s">
        <v>40</v>
      </c>
      <c r="G631" s="14">
        <v>60</v>
      </c>
      <c r="H631" s="15">
        <v>49.043811088383997</v>
      </c>
      <c r="I631" s="16">
        <f t="shared" si="541"/>
        <v>2942.6286653030397</v>
      </c>
      <c r="K631" s="17"/>
      <c r="L631" s="17">
        <f t="shared" si="542"/>
        <v>60</v>
      </c>
      <c r="M631" s="17">
        <f>SUMIF(MC_SS_157!$A:$A,'CRONO SERV'!$D631,MC_SS_157!L:L)</f>
        <v>0</v>
      </c>
      <c r="N631" s="17">
        <f>SUMIF(MC_SS_157!$A:$A,'CRONO SERV'!$D631,MC_SS_157!M:M)</f>
        <v>60</v>
      </c>
      <c r="O631" s="17"/>
      <c r="P631" s="17">
        <f>SUMIF(MC_SS_136!$A:$A,'CRONO SERV'!$D631,MC_SS_136!K:K)</f>
        <v>0</v>
      </c>
      <c r="Q631" s="17">
        <f>SUMIF(MC_SS_136!$A:$A,'CRONO SERV'!$D631,MC_SS_136!L:L)</f>
        <v>0</v>
      </c>
      <c r="R631" s="17">
        <f>SUMIF(MC_SS_136!$A:$A,'CRONO SERV'!$D631,MC_SS_136!M:M)</f>
        <v>0</v>
      </c>
      <c r="S631" s="17">
        <f>SUMIF(MC_SS_136!$A:$A,'CRONO SERV'!$D631,MC_SS_136!N:N)</f>
        <v>0</v>
      </c>
      <c r="T631" s="17"/>
      <c r="V631" s="22">
        <f t="shared" si="543"/>
        <v>0</v>
      </c>
      <c r="W631" s="22">
        <f t="shared" si="544"/>
        <v>2942.6286653030397</v>
      </c>
      <c r="X631" s="22">
        <f t="shared" si="545"/>
        <v>0</v>
      </c>
      <c r="Y631" s="22">
        <f t="shared" si="546"/>
        <v>2942.6286653030397</v>
      </c>
      <c r="Z631" s="22">
        <f t="shared" si="547"/>
        <v>0</v>
      </c>
      <c r="AA631" s="22">
        <f t="shared" si="548"/>
        <v>0</v>
      </c>
      <c r="AB631" s="22">
        <f t="shared" si="549"/>
        <v>0</v>
      </c>
      <c r="AC631" s="22">
        <f t="shared" si="550"/>
        <v>0</v>
      </c>
      <c r="AD631" s="22">
        <f t="shared" si="551"/>
        <v>0</v>
      </c>
      <c r="AE631" s="22">
        <f t="shared" si="552"/>
        <v>0</v>
      </c>
      <c r="AF631" s="22">
        <f t="shared" si="553"/>
        <v>2942.6286653030397</v>
      </c>
      <c r="AH631" s="79">
        <f t="shared" si="554"/>
        <v>0</v>
      </c>
      <c r="AI631" s="78">
        <f t="shared" si="555"/>
        <v>0</v>
      </c>
    </row>
    <row r="632" spans="1:35" ht="22" hidden="1" customHeight="1" outlineLevel="1" x14ac:dyDescent="0.25">
      <c r="B632" s="186" t="s">
        <v>970</v>
      </c>
      <c r="C632" s="190" t="s">
        <v>971</v>
      </c>
      <c r="D632" s="188" t="s">
        <v>316</v>
      </c>
      <c r="E632" s="189" t="s">
        <v>317</v>
      </c>
      <c r="F632" s="13" t="s">
        <v>230</v>
      </c>
      <c r="G632" s="14">
        <v>5</v>
      </c>
      <c r="H632" s="15">
        <v>530.61814717184006</v>
      </c>
      <c r="I632" s="16">
        <f t="shared" si="541"/>
        <v>2653.0907358592003</v>
      </c>
      <c r="K632" s="17"/>
      <c r="L632" s="17">
        <f t="shared" si="542"/>
        <v>5</v>
      </c>
      <c r="M632" s="17">
        <f>SUMIF(MC_SS_157!$A:$A,'CRONO SERV'!$D632,MC_SS_157!L:L)</f>
        <v>0</v>
      </c>
      <c r="N632" s="17">
        <f>SUMIF(MC_SS_157!$A:$A,'CRONO SERV'!$D632,MC_SS_157!M:M)</f>
        <v>0</v>
      </c>
      <c r="O632" s="17"/>
      <c r="P632" s="17">
        <f>SUMIF(MC_SS_136!$A:$A,'CRONO SERV'!$D632,MC_SS_136!K:K)</f>
        <v>0</v>
      </c>
      <c r="Q632" s="17">
        <f>SUMIF(MC_SS_136!$A:$A,'CRONO SERV'!$D632,MC_SS_136!L:L)</f>
        <v>0</v>
      </c>
      <c r="R632" s="17">
        <f>SUMIF(MC_SS_136!$A:$A,'CRONO SERV'!$D632,MC_SS_136!M:M)</f>
        <v>0</v>
      </c>
      <c r="S632" s="17">
        <f>SUMIF(MC_SS_136!$A:$A,'CRONO SERV'!$D632,MC_SS_136!N:N)</f>
        <v>0</v>
      </c>
      <c r="T632" s="17"/>
      <c r="V632" s="22">
        <f t="shared" si="543"/>
        <v>0</v>
      </c>
      <c r="W632" s="22">
        <f t="shared" si="544"/>
        <v>2653.0907358592003</v>
      </c>
      <c r="X632" s="22">
        <f t="shared" si="545"/>
        <v>0</v>
      </c>
      <c r="Y632" s="22">
        <f t="shared" si="546"/>
        <v>0</v>
      </c>
      <c r="Z632" s="22">
        <f t="shared" si="547"/>
        <v>0</v>
      </c>
      <c r="AA632" s="22">
        <f t="shared" si="548"/>
        <v>0</v>
      </c>
      <c r="AB632" s="22">
        <f t="shared" si="549"/>
        <v>0</v>
      </c>
      <c r="AC632" s="22">
        <f t="shared" si="550"/>
        <v>0</v>
      </c>
      <c r="AD632" s="22">
        <f t="shared" si="551"/>
        <v>0</v>
      </c>
      <c r="AE632" s="22">
        <f t="shared" si="552"/>
        <v>0</v>
      </c>
      <c r="AF632" s="22">
        <f t="shared" si="553"/>
        <v>0</v>
      </c>
      <c r="AH632" s="79">
        <f t="shared" si="554"/>
        <v>5</v>
      </c>
      <c r="AI632" s="78">
        <f t="shared" si="555"/>
        <v>2653.0907358592003</v>
      </c>
    </row>
    <row r="633" spans="1:35" ht="23.5" customHeight="1" collapsed="1" x14ac:dyDescent="0.25">
      <c r="A633" s="11"/>
      <c r="B633" s="183" t="s">
        <v>1018</v>
      </c>
      <c r="C633" s="184" t="s">
        <v>1017</v>
      </c>
      <c r="D633" s="185"/>
      <c r="E633" s="80"/>
      <c r="F633" s="60"/>
      <c r="G633" s="60"/>
      <c r="H633" s="59"/>
      <c r="I633" s="81">
        <f>SUM(I634:I635)</f>
        <v>396911.38784131763</v>
      </c>
      <c r="J633" s="12"/>
      <c r="K633" s="83"/>
      <c r="L633" s="84"/>
      <c r="M633" s="84"/>
      <c r="N633" s="84"/>
      <c r="O633" s="84"/>
      <c r="P633" s="84"/>
      <c r="Q633" s="84"/>
      <c r="R633" s="84"/>
      <c r="S633" s="84"/>
      <c r="T633" s="85"/>
      <c r="U633" s="12"/>
      <c r="V633" s="86">
        <f>SUM(V634:V635)</f>
        <v>39080.89552534587</v>
      </c>
      <c r="W633" s="86">
        <f>SUM(W634:W635)</f>
        <v>357830.49231597176</v>
      </c>
      <c r="X633" s="86">
        <f>SUM(X634:X635)</f>
        <v>351728.05972811294</v>
      </c>
      <c r="Y633" s="86">
        <f t="shared" ref="Y633:AD633" si="556">SUM(Y634:Y635)</f>
        <v>0</v>
      </c>
      <c r="Z633" s="86">
        <f t="shared" si="556"/>
        <v>0</v>
      </c>
      <c r="AA633" s="86">
        <f t="shared" si="556"/>
        <v>0</v>
      </c>
      <c r="AB633" s="86">
        <f t="shared" si="556"/>
        <v>0</v>
      </c>
      <c r="AC633" s="86">
        <f t="shared" si="556"/>
        <v>0</v>
      </c>
      <c r="AD633" s="86">
        <f t="shared" si="556"/>
        <v>0</v>
      </c>
      <c r="AE633" s="86">
        <f>SUM(AE634:AE635)</f>
        <v>0</v>
      </c>
      <c r="AF633" s="86">
        <f>SUM(AF634:AF635)</f>
        <v>351728.05972811294</v>
      </c>
      <c r="AG633" s="12"/>
      <c r="AH633" s="83"/>
      <c r="AI633" s="85"/>
    </row>
    <row r="634" spans="1:35" ht="22" hidden="1" customHeight="1" outlineLevel="1" x14ac:dyDescent="0.25">
      <c r="B634" s="186" t="s">
        <v>1018</v>
      </c>
      <c r="C634" s="187" t="s">
        <v>1017</v>
      </c>
      <c r="D634" s="188" t="s">
        <v>33</v>
      </c>
      <c r="E634" s="189" t="s">
        <v>34</v>
      </c>
      <c r="F634" s="13" t="s">
        <v>35</v>
      </c>
      <c r="G634" s="14">
        <v>26.4</v>
      </c>
      <c r="H634" s="15">
        <v>231.15274954010695</v>
      </c>
      <c r="I634" s="16">
        <f t="shared" si="541"/>
        <v>6102.4325878588234</v>
      </c>
      <c r="K634" s="17"/>
      <c r="L634" s="17">
        <f t="shared" ref="L634:L635" si="557">G634-K634</f>
        <v>26.4</v>
      </c>
      <c r="M634" s="17"/>
      <c r="N634" s="17"/>
      <c r="O634" s="17"/>
      <c r="P634" s="17"/>
      <c r="Q634" s="17"/>
      <c r="R634" s="17"/>
      <c r="S634" s="17"/>
      <c r="T634" s="17"/>
      <c r="V634" s="22">
        <f>$H634*K634</f>
        <v>0</v>
      </c>
      <c r="W634" s="22">
        <f>$H634*L634</f>
        <v>6102.4325878588234</v>
      </c>
      <c r="X634" s="22">
        <f t="shared" ref="X634:AE635" si="558">$H634*M634</f>
        <v>0</v>
      </c>
      <c r="Y634" s="22">
        <f t="shared" si="558"/>
        <v>0</v>
      </c>
      <c r="Z634" s="22">
        <f t="shared" si="558"/>
        <v>0</v>
      </c>
      <c r="AA634" s="22">
        <f t="shared" si="558"/>
        <v>0</v>
      </c>
      <c r="AB634" s="22">
        <f t="shared" si="558"/>
        <v>0</v>
      </c>
      <c r="AC634" s="22">
        <f t="shared" si="558"/>
        <v>0</v>
      </c>
      <c r="AD634" s="22">
        <f t="shared" si="558"/>
        <v>0</v>
      </c>
      <c r="AE634" s="22">
        <f t="shared" si="558"/>
        <v>0</v>
      </c>
      <c r="AF634" s="22">
        <f t="shared" ref="AF634:AF635" si="559">SUM(X634:AE634)</f>
        <v>0</v>
      </c>
      <c r="AH634" s="79">
        <f>L634-SUM(M634:T634)</f>
        <v>26.4</v>
      </c>
      <c r="AI634" s="78">
        <f>W634-SUM(X634:AE634)</f>
        <v>6102.4325878588234</v>
      </c>
    </row>
    <row r="635" spans="1:35" ht="22" hidden="1" customHeight="1" outlineLevel="1" x14ac:dyDescent="0.25">
      <c r="B635" s="186" t="s">
        <v>1018</v>
      </c>
      <c r="C635" s="187" t="s">
        <v>1017</v>
      </c>
      <c r="D635" s="188" t="s">
        <v>36</v>
      </c>
      <c r="E635" s="189" t="s">
        <v>37</v>
      </c>
      <c r="F635" s="13" t="s">
        <v>35</v>
      </c>
      <c r="G635" s="14">
        <v>88</v>
      </c>
      <c r="H635" s="15">
        <v>4441.0108551529411</v>
      </c>
      <c r="I635" s="16">
        <f t="shared" si="541"/>
        <v>390808.95525345881</v>
      </c>
      <c r="K635" s="17">
        <f>G635-79.2</f>
        <v>8.7999999999999972</v>
      </c>
      <c r="L635" s="17">
        <f t="shared" si="557"/>
        <v>79.2</v>
      </c>
      <c r="M635" s="17">
        <f>L635</f>
        <v>79.2</v>
      </c>
      <c r="N635" s="17"/>
      <c r="O635" s="17"/>
      <c r="P635" s="17"/>
      <c r="Q635" s="17"/>
      <c r="R635" s="17"/>
      <c r="S635" s="17"/>
      <c r="T635" s="17"/>
      <c r="V635" s="22">
        <f>$H635*K635</f>
        <v>39080.89552534587</v>
      </c>
      <c r="W635" s="22">
        <f>$H635*L635</f>
        <v>351728.05972811294</v>
      </c>
      <c r="X635" s="22">
        <f t="shared" si="558"/>
        <v>351728.05972811294</v>
      </c>
      <c r="Y635" s="22">
        <f t="shared" si="558"/>
        <v>0</v>
      </c>
      <c r="Z635" s="22">
        <f t="shared" si="558"/>
        <v>0</v>
      </c>
      <c r="AA635" s="22">
        <f t="shared" si="558"/>
        <v>0</v>
      </c>
      <c r="AB635" s="22">
        <f t="shared" si="558"/>
        <v>0</v>
      </c>
      <c r="AC635" s="22">
        <f t="shared" si="558"/>
        <v>0</v>
      </c>
      <c r="AD635" s="22">
        <f t="shared" si="558"/>
        <v>0</v>
      </c>
      <c r="AE635" s="22">
        <f t="shared" si="558"/>
        <v>0</v>
      </c>
      <c r="AF635" s="22">
        <f t="shared" si="559"/>
        <v>351728.05972811294</v>
      </c>
      <c r="AH635" s="79">
        <f>L635-SUM(M635:T635)</f>
        <v>0</v>
      </c>
      <c r="AI635" s="78">
        <f>W635-SUM(X635:AE635)</f>
        <v>0</v>
      </c>
    </row>
    <row r="636" spans="1:35" ht="23.5" customHeight="1" collapsed="1" x14ac:dyDescent="0.25">
      <c r="A636" s="11"/>
      <c r="B636" s="183" t="s">
        <v>1526</v>
      </c>
      <c r="C636" s="184" t="s">
        <v>1525</v>
      </c>
      <c r="D636" s="185"/>
      <c r="E636" s="80"/>
      <c r="F636" s="60"/>
      <c r="G636" s="60"/>
      <c r="H636" s="59"/>
      <c r="I636" s="81">
        <f>SUM(I637:I646)</f>
        <v>37198.518025239253</v>
      </c>
      <c r="J636" s="12"/>
      <c r="K636" s="83"/>
      <c r="L636" s="84"/>
      <c r="M636" s="84"/>
      <c r="N636" s="84"/>
      <c r="O636" s="84"/>
      <c r="P636" s="84"/>
      <c r="Q636" s="84"/>
      <c r="R636" s="84"/>
      <c r="S636" s="84"/>
      <c r="T636" s="85"/>
      <c r="U636" s="12"/>
      <c r="V636" s="86">
        <f t="shared" ref="V636:AF636" si="560">SUM(V637:V646)</f>
        <v>0</v>
      </c>
      <c r="W636" s="86">
        <f t="shared" si="560"/>
        <v>37198.518025239253</v>
      </c>
      <c r="X636" s="86">
        <f t="shared" si="560"/>
        <v>27782.308380169132</v>
      </c>
      <c r="Y636" s="86">
        <f t="shared" si="560"/>
        <v>0</v>
      </c>
      <c r="Z636" s="86">
        <f t="shared" si="560"/>
        <v>0</v>
      </c>
      <c r="AA636" s="86">
        <f t="shared" si="560"/>
        <v>851.9341204969412</v>
      </c>
      <c r="AB636" s="86">
        <f t="shared" si="560"/>
        <v>8564.2755245731769</v>
      </c>
      <c r="AC636" s="86">
        <f t="shared" si="560"/>
        <v>0</v>
      </c>
      <c r="AD636" s="86">
        <f t="shared" si="560"/>
        <v>0</v>
      </c>
      <c r="AE636" s="86">
        <f t="shared" si="560"/>
        <v>0</v>
      </c>
      <c r="AF636" s="86">
        <f t="shared" si="560"/>
        <v>37198.518025239253</v>
      </c>
      <c r="AG636" s="12"/>
      <c r="AH636" s="83"/>
      <c r="AI636" s="85"/>
    </row>
    <row r="637" spans="1:35" ht="22" hidden="1" customHeight="1" outlineLevel="1" x14ac:dyDescent="0.25">
      <c r="B637" s="186" t="s">
        <v>1526</v>
      </c>
      <c r="C637" s="187" t="s">
        <v>1525</v>
      </c>
      <c r="D637" s="188" t="s">
        <v>80</v>
      </c>
      <c r="E637" s="189" t="s">
        <v>81</v>
      </c>
      <c r="F637" s="13" t="s">
        <v>67</v>
      </c>
      <c r="G637" s="14">
        <v>13</v>
      </c>
      <c r="H637" s="15">
        <v>168.33412442258825</v>
      </c>
      <c r="I637" s="16">
        <f t="shared" si="541"/>
        <v>2188.3436174936473</v>
      </c>
      <c r="K637" s="17"/>
      <c r="L637" s="17">
        <f t="shared" ref="L637:L646" si="561">G637-K637</f>
        <v>13</v>
      </c>
      <c r="M637" s="17">
        <f>SUMIF('MC_SS 158'!$A:$A,'CRONO SERV'!$D637,'MC_SS 158'!L:L)</f>
        <v>0</v>
      </c>
      <c r="N637" s="17">
        <f>SUMIF('MC_SS 158'!$A:$A,'CRONO SERV'!$D637,'MC_SS 158'!M:M)</f>
        <v>0</v>
      </c>
      <c r="O637" s="17">
        <f>SUMIF('MC_SS 158'!$A:$A,'CRONO SERV'!$D637,'MC_SS 158'!N:N)</f>
        <v>0</v>
      </c>
      <c r="P637" s="17">
        <f>SUMIF('MC_SS 158'!$A:$A,'CRONO SERV'!$D637,'MC_SS 158'!O:O)</f>
        <v>0</v>
      </c>
      <c r="Q637" s="17">
        <f>SUMIF('MC_SS 158'!$A:$A,'CRONO SERV'!$D637,'MC_SS 158'!P:P)</f>
        <v>13</v>
      </c>
      <c r="R637" s="17"/>
      <c r="S637" s="17"/>
      <c r="T637" s="17"/>
      <c r="V637" s="22">
        <f t="shared" ref="V637:V646" si="562">$H637*K637</f>
        <v>0</v>
      </c>
      <c r="W637" s="22">
        <f t="shared" ref="W637:W646" si="563">$H637*L637</f>
        <v>2188.3436174936473</v>
      </c>
      <c r="X637" s="22">
        <f t="shared" ref="X637:X646" si="564">$H637*M637</f>
        <v>0</v>
      </c>
      <c r="Y637" s="22">
        <f t="shared" ref="Y637:Y646" si="565">$H637*N637</f>
        <v>0</v>
      </c>
      <c r="Z637" s="22">
        <f t="shared" ref="Z637:Z646" si="566">$H637*O637</f>
        <v>0</v>
      </c>
      <c r="AA637" s="22">
        <f t="shared" ref="AA637:AA646" si="567">$H637*P637</f>
        <v>0</v>
      </c>
      <c r="AB637" s="22">
        <f t="shared" ref="AB637:AB646" si="568">$H637*Q637</f>
        <v>2188.3436174936473</v>
      </c>
      <c r="AC637" s="22">
        <f t="shared" ref="AC637:AC646" si="569">$H637*R637</f>
        <v>0</v>
      </c>
      <c r="AD637" s="22">
        <f t="shared" ref="AD637:AD646" si="570">$H637*S637</f>
        <v>0</v>
      </c>
      <c r="AE637" s="22">
        <f t="shared" ref="AE637:AE646" si="571">$H637*T637</f>
        <v>0</v>
      </c>
      <c r="AF637" s="22">
        <f t="shared" ref="AF637:AF646" si="572">SUM(X637:AE637)</f>
        <v>2188.3436174936473</v>
      </c>
      <c r="AH637" s="79">
        <f t="shared" ref="AH637:AH646" si="573">L637-SUM(M637:T637)</f>
        <v>0</v>
      </c>
      <c r="AI637" s="78">
        <f t="shared" ref="AI637:AI646" si="574">W637-SUM(X637:AE637)</f>
        <v>0</v>
      </c>
    </row>
    <row r="638" spans="1:35" ht="22" hidden="1" customHeight="1" outlineLevel="1" x14ac:dyDescent="0.25">
      <c r="B638" s="186" t="s">
        <v>1526</v>
      </c>
      <c r="C638" s="187" t="s">
        <v>1525</v>
      </c>
      <c r="D638" s="188" t="s">
        <v>99</v>
      </c>
      <c r="E638" s="189" t="s">
        <v>100</v>
      </c>
      <c r="F638" s="13" t="s">
        <v>143</v>
      </c>
      <c r="G638" s="14">
        <v>1.7999999999999998</v>
      </c>
      <c r="H638" s="15">
        <v>204.26670242258825</v>
      </c>
      <c r="I638" s="16">
        <f t="shared" si="541"/>
        <v>367.68006436065883</v>
      </c>
      <c r="K638" s="17"/>
      <c r="L638" s="17">
        <f t="shared" si="561"/>
        <v>1.7999999999999998</v>
      </c>
      <c r="M638" s="17">
        <f>SUMIF('MC_SS 158'!$A:$A,'CRONO SERV'!$D638,'MC_SS 158'!L:L)</f>
        <v>1.7999999999999998</v>
      </c>
      <c r="N638" s="17">
        <f>SUMIF('MC_SS 158'!$A:$A,'CRONO SERV'!$D638,'MC_SS 158'!M:M)</f>
        <v>0</v>
      </c>
      <c r="O638" s="17">
        <f>SUMIF('MC_SS 158'!$A:$A,'CRONO SERV'!$D638,'MC_SS 158'!N:N)</f>
        <v>0</v>
      </c>
      <c r="P638" s="17">
        <f>SUMIF('MC_SS 158'!$A:$A,'CRONO SERV'!$D638,'MC_SS 158'!O:O)</f>
        <v>0</v>
      </c>
      <c r="Q638" s="17">
        <f>SUMIF('MC_SS 158'!$A:$A,'CRONO SERV'!$D638,'MC_SS 158'!P:P)</f>
        <v>0</v>
      </c>
      <c r="R638" s="17"/>
      <c r="S638" s="17"/>
      <c r="T638" s="17"/>
      <c r="V638" s="22">
        <f t="shared" si="562"/>
        <v>0</v>
      </c>
      <c r="W638" s="22">
        <f t="shared" si="563"/>
        <v>367.68006436065883</v>
      </c>
      <c r="X638" s="22">
        <f t="shared" si="564"/>
        <v>367.68006436065883</v>
      </c>
      <c r="Y638" s="22">
        <f t="shared" si="565"/>
        <v>0</v>
      </c>
      <c r="Z638" s="22">
        <f t="shared" si="566"/>
        <v>0</v>
      </c>
      <c r="AA638" s="22">
        <f t="shared" si="567"/>
        <v>0</v>
      </c>
      <c r="AB638" s="22">
        <f t="shared" si="568"/>
        <v>0</v>
      </c>
      <c r="AC638" s="22">
        <f t="shared" si="569"/>
        <v>0</v>
      </c>
      <c r="AD638" s="22">
        <f t="shared" si="570"/>
        <v>0</v>
      </c>
      <c r="AE638" s="22">
        <f t="shared" si="571"/>
        <v>0</v>
      </c>
      <c r="AF638" s="22">
        <f t="shared" si="572"/>
        <v>367.68006436065883</v>
      </c>
      <c r="AH638" s="79">
        <f t="shared" si="573"/>
        <v>0</v>
      </c>
      <c r="AI638" s="78">
        <f t="shared" si="574"/>
        <v>0</v>
      </c>
    </row>
    <row r="639" spans="1:35" ht="22" hidden="1" customHeight="1" outlineLevel="1" x14ac:dyDescent="0.25">
      <c r="B639" s="186" t="s">
        <v>1526</v>
      </c>
      <c r="C639" s="187" t="s">
        <v>1525</v>
      </c>
      <c r="D639" s="188" t="s">
        <v>101</v>
      </c>
      <c r="E639" s="189" t="s">
        <v>102</v>
      </c>
      <c r="F639" s="13" t="s">
        <v>143</v>
      </c>
      <c r="G639" s="14">
        <v>3.3</v>
      </c>
      <c r="H639" s="15">
        <v>85.197069176470592</v>
      </c>
      <c r="I639" s="16">
        <f t="shared" si="541"/>
        <v>281.15032828235292</v>
      </c>
      <c r="K639" s="17"/>
      <c r="L639" s="17">
        <f t="shared" si="561"/>
        <v>3.3</v>
      </c>
      <c r="M639" s="17">
        <f>SUMIF('MC_SS 158'!$A:$A,'CRONO SERV'!$D639,'MC_SS 158'!L:L)</f>
        <v>3.3</v>
      </c>
      <c r="N639" s="17">
        <f>SUMIF('MC_SS 158'!$A:$A,'CRONO SERV'!$D639,'MC_SS 158'!M:M)</f>
        <v>0</v>
      </c>
      <c r="O639" s="17">
        <f>SUMIF('MC_SS 158'!$A:$A,'CRONO SERV'!$D639,'MC_SS 158'!N:N)</f>
        <v>0</v>
      </c>
      <c r="P639" s="17">
        <f>SUMIF('MC_SS 158'!$A:$A,'CRONO SERV'!$D639,'MC_SS 158'!O:O)</f>
        <v>0</v>
      </c>
      <c r="Q639" s="17">
        <f>SUMIF('MC_SS 158'!$A:$A,'CRONO SERV'!$D639,'MC_SS 158'!P:P)</f>
        <v>0</v>
      </c>
      <c r="R639" s="17"/>
      <c r="S639" s="17"/>
      <c r="T639" s="17"/>
      <c r="V639" s="22">
        <f t="shared" si="562"/>
        <v>0</v>
      </c>
      <c r="W639" s="22">
        <f t="shared" si="563"/>
        <v>281.15032828235292</v>
      </c>
      <c r="X639" s="22">
        <f t="shared" si="564"/>
        <v>281.15032828235292</v>
      </c>
      <c r="Y639" s="22">
        <f t="shared" si="565"/>
        <v>0</v>
      </c>
      <c r="Z639" s="22">
        <f t="shared" si="566"/>
        <v>0</v>
      </c>
      <c r="AA639" s="22">
        <f t="shared" si="567"/>
        <v>0</v>
      </c>
      <c r="AB639" s="22">
        <f t="shared" si="568"/>
        <v>0</v>
      </c>
      <c r="AC639" s="22">
        <f t="shared" si="569"/>
        <v>0</v>
      </c>
      <c r="AD639" s="22">
        <f t="shared" si="570"/>
        <v>0</v>
      </c>
      <c r="AE639" s="22">
        <f t="shared" si="571"/>
        <v>0</v>
      </c>
      <c r="AF639" s="22">
        <f t="shared" si="572"/>
        <v>281.15032828235292</v>
      </c>
      <c r="AH639" s="79">
        <f t="shared" si="573"/>
        <v>0</v>
      </c>
      <c r="AI639" s="78">
        <f t="shared" si="574"/>
        <v>0</v>
      </c>
    </row>
    <row r="640" spans="1:35" ht="22" hidden="1" customHeight="1" outlineLevel="1" x14ac:dyDescent="0.25">
      <c r="B640" s="186" t="s">
        <v>1526</v>
      </c>
      <c r="C640" s="187" t="s">
        <v>1525</v>
      </c>
      <c r="D640" s="188" t="s">
        <v>103</v>
      </c>
      <c r="E640" s="189" t="s">
        <v>104</v>
      </c>
      <c r="F640" s="13" t="s">
        <v>143</v>
      </c>
      <c r="G640" s="14">
        <v>3</v>
      </c>
      <c r="H640" s="15">
        <v>22.670639032</v>
      </c>
      <c r="I640" s="16">
        <f t="shared" si="541"/>
        <v>68.011917096000005</v>
      </c>
      <c r="K640" s="17"/>
      <c r="L640" s="17">
        <f t="shared" si="561"/>
        <v>3</v>
      </c>
      <c r="M640" s="17">
        <f>SUMIF('MC_SS 158'!$A:$A,'CRONO SERV'!$D640,'MC_SS 158'!L:L)</f>
        <v>3</v>
      </c>
      <c r="N640" s="17">
        <f>SUMIF('MC_SS 158'!$A:$A,'CRONO SERV'!$D640,'MC_SS 158'!M:M)</f>
        <v>0</v>
      </c>
      <c r="O640" s="17">
        <f>SUMIF('MC_SS 158'!$A:$A,'CRONO SERV'!$D640,'MC_SS 158'!N:N)</f>
        <v>0</v>
      </c>
      <c r="P640" s="17">
        <f>SUMIF('MC_SS 158'!$A:$A,'CRONO SERV'!$D640,'MC_SS 158'!O:O)</f>
        <v>0</v>
      </c>
      <c r="Q640" s="17">
        <f>SUMIF('MC_SS 158'!$A:$A,'CRONO SERV'!$D640,'MC_SS 158'!P:P)</f>
        <v>0</v>
      </c>
      <c r="R640" s="17"/>
      <c r="S640" s="17"/>
      <c r="T640" s="17"/>
      <c r="V640" s="22">
        <f t="shared" si="562"/>
        <v>0</v>
      </c>
      <c r="W640" s="22">
        <f t="shared" si="563"/>
        <v>68.011917096000005</v>
      </c>
      <c r="X640" s="22">
        <f t="shared" si="564"/>
        <v>68.011917096000005</v>
      </c>
      <c r="Y640" s="22">
        <f t="shared" si="565"/>
        <v>0</v>
      </c>
      <c r="Z640" s="22">
        <f t="shared" si="566"/>
        <v>0</v>
      </c>
      <c r="AA640" s="22">
        <f t="shared" si="567"/>
        <v>0</v>
      </c>
      <c r="AB640" s="22">
        <f t="shared" si="568"/>
        <v>0</v>
      </c>
      <c r="AC640" s="22">
        <f t="shared" si="569"/>
        <v>0</v>
      </c>
      <c r="AD640" s="22">
        <f t="shared" si="570"/>
        <v>0</v>
      </c>
      <c r="AE640" s="22">
        <f t="shared" si="571"/>
        <v>0</v>
      </c>
      <c r="AF640" s="22">
        <f t="shared" si="572"/>
        <v>68.011917096000005</v>
      </c>
      <c r="AH640" s="79">
        <f t="shared" si="573"/>
        <v>0</v>
      </c>
      <c r="AI640" s="78">
        <f t="shared" si="574"/>
        <v>0</v>
      </c>
    </row>
    <row r="641" spans="1:35" ht="22" hidden="1" customHeight="1" outlineLevel="1" x14ac:dyDescent="0.25">
      <c r="B641" s="186" t="s">
        <v>1526</v>
      </c>
      <c r="C641" s="187" t="s">
        <v>1525</v>
      </c>
      <c r="D641" s="188" t="s">
        <v>116</v>
      </c>
      <c r="E641" s="189" t="s">
        <v>117</v>
      </c>
      <c r="F641" s="13" t="s">
        <v>40</v>
      </c>
      <c r="G641" s="14">
        <v>30</v>
      </c>
      <c r="H641" s="15">
        <v>110.87760736376471</v>
      </c>
      <c r="I641" s="16">
        <f t="shared" si="541"/>
        <v>3326.3282209129411</v>
      </c>
      <c r="K641" s="17"/>
      <c r="L641" s="17">
        <f t="shared" si="561"/>
        <v>30</v>
      </c>
      <c r="M641" s="17">
        <f>SUMIF('MC_SS 158'!$A:$A,'CRONO SERV'!$D641,'MC_SS 158'!L:L)</f>
        <v>30</v>
      </c>
      <c r="N641" s="17">
        <f>SUMIF('MC_SS 158'!$A:$A,'CRONO SERV'!$D641,'MC_SS 158'!M:M)</f>
        <v>0</v>
      </c>
      <c r="O641" s="17">
        <f>SUMIF('MC_SS 158'!$A:$A,'CRONO SERV'!$D641,'MC_SS 158'!N:N)</f>
        <v>0</v>
      </c>
      <c r="P641" s="17">
        <f>SUMIF('MC_SS 158'!$A:$A,'CRONO SERV'!$D641,'MC_SS 158'!O:O)</f>
        <v>0</v>
      </c>
      <c r="Q641" s="17">
        <f>SUMIF('MC_SS 158'!$A:$A,'CRONO SERV'!$D641,'MC_SS 158'!P:P)</f>
        <v>0</v>
      </c>
      <c r="R641" s="17"/>
      <c r="S641" s="17"/>
      <c r="T641" s="17"/>
      <c r="V641" s="22">
        <f t="shared" si="562"/>
        <v>0</v>
      </c>
      <c r="W641" s="22">
        <f t="shared" si="563"/>
        <v>3326.3282209129411</v>
      </c>
      <c r="X641" s="22">
        <f t="shared" si="564"/>
        <v>3326.3282209129411</v>
      </c>
      <c r="Y641" s="22">
        <f t="shared" si="565"/>
        <v>0</v>
      </c>
      <c r="Z641" s="22">
        <f t="shared" si="566"/>
        <v>0</v>
      </c>
      <c r="AA641" s="22">
        <f t="shared" si="567"/>
        <v>0</v>
      </c>
      <c r="AB641" s="22">
        <f t="shared" si="568"/>
        <v>0</v>
      </c>
      <c r="AC641" s="22">
        <f t="shared" si="569"/>
        <v>0</v>
      </c>
      <c r="AD641" s="22">
        <f t="shared" si="570"/>
        <v>0</v>
      </c>
      <c r="AE641" s="22">
        <f t="shared" si="571"/>
        <v>0</v>
      </c>
      <c r="AF641" s="22">
        <f t="shared" si="572"/>
        <v>3326.3282209129411</v>
      </c>
      <c r="AH641" s="79">
        <f t="shared" si="573"/>
        <v>0</v>
      </c>
      <c r="AI641" s="78">
        <f t="shared" si="574"/>
        <v>0</v>
      </c>
    </row>
    <row r="642" spans="1:35" ht="22" hidden="1" customHeight="1" outlineLevel="1" x14ac:dyDescent="0.25">
      <c r="B642" s="186" t="s">
        <v>1526</v>
      </c>
      <c r="C642" s="187" t="s">
        <v>1525</v>
      </c>
      <c r="D642" s="188" t="s">
        <v>118</v>
      </c>
      <c r="E642" s="189" t="s">
        <v>119</v>
      </c>
      <c r="F642" s="13" t="s">
        <v>90</v>
      </c>
      <c r="G642" s="14">
        <v>20</v>
      </c>
      <c r="H642" s="15">
        <v>88.473879529411775</v>
      </c>
      <c r="I642" s="16">
        <f t="shared" si="541"/>
        <v>1769.4775905882354</v>
      </c>
      <c r="K642" s="17"/>
      <c r="L642" s="17">
        <f t="shared" si="561"/>
        <v>20</v>
      </c>
      <c r="M642" s="17">
        <f>SUMIF('MC_SS 158'!$A:$A,'CRONO SERV'!$D642,'MC_SS 158'!L:L)</f>
        <v>20</v>
      </c>
      <c r="N642" s="17">
        <f>SUMIF('MC_SS 158'!$A:$A,'CRONO SERV'!$D642,'MC_SS 158'!M:M)</f>
        <v>0</v>
      </c>
      <c r="O642" s="17">
        <f>SUMIF('MC_SS 158'!$A:$A,'CRONO SERV'!$D642,'MC_SS 158'!N:N)</f>
        <v>0</v>
      </c>
      <c r="P642" s="17">
        <f>SUMIF('MC_SS 158'!$A:$A,'CRONO SERV'!$D642,'MC_SS 158'!O:O)</f>
        <v>0</v>
      </c>
      <c r="Q642" s="17">
        <f>SUMIF('MC_SS 158'!$A:$A,'CRONO SERV'!$D642,'MC_SS 158'!P:P)</f>
        <v>0</v>
      </c>
      <c r="R642" s="17"/>
      <c r="S642" s="17"/>
      <c r="T642" s="17"/>
      <c r="V642" s="22">
        <f t="shared" si="562"/>
        <v>0</v>
      </c>
      <c r="W642" s="22">
        <f t="shared" si="563"/>
        <v>1769.4775905882354</v>
      </c>
      <c r="X642" s="22">
        <f t="shared" si="564"/>
        <v>1769.4775905882354</v>
      </c>
      <c r="Y642" s="22">
        <f t="shared" si="565"/>
        <v>0</v>
      </c>
      <c r="Z642" s="22">
        <f t="shared" si="566"/>
        <v>0</v>
      </c>
      <c r="AA642" s="22">
        <f t="shared" si="567"/>
        <v>0</v>
      </c>
      <c r="AB642" s="22">
        <f t="shared" si="568"/>
        <v>0</v>
      </c>
      <c r="AC642" s="22">
        <f t="shared" si="569"/>
        <v>0</v>
      </c>
      <c r="AD642" s="22">
        <f t="shared" si="570"/>
        <v>0</v>
      </c>
      <c r="AE642" s="22">
        <f t="shared" si="571"/>
        <v>0</v>
      </c>
      <c r="AF642" s="22">
        <f t="shared" si="572"/>
        <v>1769.4775905882354</v>
      </c>
      <c r="AH642" s="79">
        <f t="shared" si="573"/>
        <v>0</v>
      </c>
      <c r="AI642" s="78">
        <f t="shared" si="574"/>
        <v>0</v>
      </c>
    </row>
    <row r="643" spans="1:35" ht="22" hidden="1" customHeight="1" outlineLevel="1" x14ac:dyDescent="0.25">
      <c r="B643" s="186" t="s">
        <v>1526</v>
      </c>
      <c r="C643" s="187" t="s">
        <v>1525</v>
      </c>
      <c r="D643" s="188" t="s">
        <v>128</v>
      </c>
      <c r="E643" s="189" t="s">
        <v>129</v>
      </c>
      <c r="F643" s="13" t="s">
        <v>40</v>
      </c>
      <c r="G643" s="14">
        <v>105</v>
      </c>
      <c r="H643" s="15">
        <v>192.79786618729412</v>
      </c>
      <c r="I643" s="16">
        <f t="shared" si="541"/>
        <v>20243.775949665884</v>
      </c>
      <c r="K643" s="17"/>
      <c r="L643" s="17">
        <f t="shared" si="561"/>
        <v>105</v>
      </c>
      <c r="M643" s="17">
        <f>SUMIF('MC_SS 158'!$A:$A,'CRONO SERV'!$D643,'MC_SS 158'!L:L)</f>
        <v>105</v>
      </c>
      <c r="N643" s="17">
        <f>SUMIF('MC_SS 158'!$A:$A,'CRONO SERV'!$D643,'MC_SS 158'!M:M)</f>
        <v>0</v>
      </c>
      <c r="O643" s="17">
        <f>SUMIF('MC_SS 158'!$A:$A,'CRONO SERV'!$D643,'MC_SS 158'!N:N)</f>
        <v>0</v>
      </c>
      <c r="P643" s="17">
        <f>SUMIF('MC_SS 158'!$A:$A,'CRONO SERV'!$D643,'MC_SS 158'!O:O)</f>
        <v>0</v>
      </c>
      <c r="Q643" s="17">
        <f>SUMIF('MC_SS 158'!$A:$A,'CRONO SERV'!$D643,'MC_SS 158'!P:P)</f>
        <v>0</v>
      </c>
      <c r="R643" s="17"/>
      <c r="S643" s="17"/>
      <c r="T643" s="17"/>
      <c r="V643" s="22">
        <f t="shared" si="562"/>
        <v>0</v>
      </c>
      <c r="W643" s="22">
        <f t="shared" si="563"/>
        <v>20243.775949665884</v>
      </c>
      <c r="X643" s="22">
        <f t="shared" si="564"/>
        <v>20243.775949665884</v>
      </c>
      <c r="Y643" s="22">
        <f t="shared" si="565"/>
        <v>0</v>
      </c>
      <c r="Z643" s="22">
        <f t="shared" si="566"/>
        <v>0</v>
      </c>
      <c r="AA643" s="22">
        <f t="shared" si="567"/>
        <v>0</v>
      </c>
      <c r="AB643" s="22">
        <f t="shared" si="568"/>
        <v>0</v>
      </c>
      <c r="AC643" s="22">
        <f t="shared" si="569"/>
        <v>0</v>
      </c>
      <c r="AD643" s="22">
        <f t="shared" si="570"/>
        <v>0</v>
      </c>
      <c r="AE643" s="22">
        <f t="shared" si="571"/>
        <v>0</v>
      </c>
      <c r="AF643" s="22">
        <f t="shared" si="572"/>
        <v>20243.775949665884</v>
      </c>
      <c r="AH643" s="79">
        <f t="shared" si="573"/>
        <v>0</v>
      </c>
      <c r="AI643" s="78">
        <f t="shared" si="574"/>
        <v>0</v>
      </c>
    </row>
    <row r="644" spans="1:35" ht="22" hidden="1" customHeight="1" outlineLevel="1" x14ac:dyDescent="0.25">
      <c r="B644" s="186" t="s">
        <v>1526</v>
      </c>
      <c r="C644" s="187" t="s">
        <v>1525</v>
      </c>
      <c r="D644" s="188" t="s">
        <v>130</v>
      </c>
      <c r="E644" s="189" t="s">
        <v>131</v>
      </c>
      <c r="F644" s="13" t="s">
        <v>40</v>
      </c>
      <c r="G644" s="14">
        <v>8</v>
      </c>
      <c r="H644" s="15">
        <v>215.73553865788239</v>
      </c>
      <c r="I644" s="16">
        <f t="shared" si="541"/>
        <v>1725.8843092630591</v>
      </c>
      <c r="K644" s="17"/>
      <c r="L644" s="17">
        <f t="shared" si="561"/>
        <v>8</v>
      </c>
      <c r="M644" s="17">
        <f>SUMIF('MC_SS 158'!$A:$A,'CRONO SERV'!$D644,'MC_SS 158'!L:L)</f>
        <v>8</v>
      </c>
      <c r="N644" s="17">
        <f>SUMIF('MC_SS 158'!$A:$A,'CRONO SERV'!$D644,'MC_SS 158'!M:M)</f>
        <v>0</v>
      </c>
      <c r="O644" s="17">
        <f>SUMIF('MC_SS 158'!$A:$A,'CRONO SERV'!$D644,'MC_SS 158'!N:N)</f>
        <v>0</v>
      </c>
      <c r="P644" s="17">
        <f>SUMIF('MC_SS 158'!$A:$A,'CRONO SERV'!$D644,'MC_SS 158'!O:O)</f>
        <v>0</v>
      </c>
      <c r="Q644" s="17">
        <f>SUMIF('MC_SS 158'!$A:$A,'CRONO SERV'!$D644,'MC_SS 158'!P:P)</f>
        <v>0</v>
      </c>
      <c r="R644" s="17"/>
      <c r="S644" s="17"/>
      <c r="T644" s="17"/>
      <c r="V644" s="22">
        <f t="shared" si="562"/>
        <v>0</v>
      </c>
      <c r="W644" s="22">
        <f t="shared" si="563"/>
        <v>1725.8843092630591</v>
      </c>
      <c r="X644" s="22">
        <f t="shared" si="564"/>
        <v>1725.8843092630591</v>
      </c>
      <c r="Y644" s="22">
        <f t="shared" si="565"/>
        <v>0</v>
      </c>
      <c r="Z644" s="22">
        <f t="shared" si="566"/>
        <v>0</v>
      </c>
      <c r="AA644" s="22">
        <f t="shared" si="567"/>
        <v>0</v>
      </c>
      <c r="AB644" s="22">
        <f t="shared" si="568"/>
        <v>0</v>
      </c>
      <c r="AC644" s="22">
        <f t="shared" si="569"/>
        <v>0</v>
      </c>
      <c r="AD644" s="22">
        <f t="shared" si="570"/>
        <v>0</v>
      </c>
      <c r="AE644" s="22">
        <f t="shared" si="571"/>
        <v>0</v>
      </c>
      <c r="AF644" s="22">
        <f t="shared" si="572"/>
        <v>1725.8843092630591</v>
      </c>
      <c r="AH644" s="79">
        <f t="shared" si="573"/>
        <v>0</v>
      </c>
      <c r="AI644" s="78">
        <f t="shared" si="574"/>
        <v>0</v>
      </c>
    </row>
    <row r="645" spans="1:35" ht="22" hidden="1" customHeight="1" outlineLevel="1" x14ac:dyDescent="0.25">
      <c r="B645" s="186" t="s">
        <v>1526</v>
      </c>
      <c r="C645" s="187" t="s">
        <v>1525</v>
      </c>
      <c r="D645" s="188" t="s">
        <v>137</v>
      </c>
      <c r="E645" s="189" t="s">
        <v>138</v>
      </c>
      <c r="F645" s="13" t="s">
        <v>143</v>
      </c>
      <c r="G645" s="14">
        <v>3</v>
      </c>
      <c r="H645" s="15">
        <v>283.97804016564709</v>
      </c>
      <c r="I645" s="16">
        <f t="shared" si="541"/>
        <v>851.9341204969412</v>
      </c>
      <c r="K645" s="17"/>
      <c r="L645" s="17">
        <f t="shared" si="561"/>
        <v>3</v>
      </c>
      <c r="M645" s="17">
        <f>SUMIF('MC_SS 158'!$A:$A,'CRONO SERV'!$D645,'MC_SS 158'!L:L)</f>
        <v>0</v>
      </c>
      <c r="N645" s="17">
        <f>SUMIF('MC_SS 158'!$A:$A,'CRONO SERV'!$D645,'MC_SS 158'!M:M)</f>
        <v>0</v>
      </c>
      <c r="O645" s="17">
        <f>SUMIF('MC_SS 158'!$A:$A,'CRONO SERV'!$D645,'MC_SS 158'!N:N)</f>
        <v>0</v>
      </c>
      <c r="P645" s="17">
        <f>SUMIF('MC_SS 158'!$A:$A,'CRONO SERV'!$D645,'MC_SS 158'!O:O)</f>
        <v>3</v>
      </c>
      <c r="Q645" s="17">
        <f>SUMIF('MC_SS 158'!$A:$A,'CRONO SERV'!$D645,'MC_SS 158'!P:P)</f>
        <v>0</v>
      </c>
      <c r="R645" s="17"/>
      <c r="S645" s="17"/>
      <c r="T645" s="17"/>
      <c r="V645" s="22">
        <f t="shared" si="562"/>
        <v>0</v>
      </c>
      <c r="W645" s="22">
        <f t="shared" si="563"/>
        <v>851.9341204969412</v>
      </c>
      <c r="X645" s="22">
        <f t="shared" si="564"/>
        <v>0</v>
      </c>
      <c r="Y645" s="22">
        <f t="shared" si="565"/>
        <v>0</v>
      </c>
      <c r="Z645" s="22">
        <f t="shared" si="566"/>
        <v>0</v>
      </c>
      <c r="AA645" s="22">
        <f t="shared" si="567"/>
        <v>851.9341204969412</v>
      </c>
      <c r="AB645" s="22">
        <f t="shared" si="568"/>
        <v>0</v>
      </c>
      <c r="AC645" s="22">
        <f t="shared" si="569"/>
        <v>0</v>
      </c>
      <c r="AD645" s="22">
        <f t="shared" si="570"/>
        <v>0</v>
      </c>
      <c r="AE645" s="22">
        <f t="shared" si="571"/>
        <v>0</v>
      </c>
      <c r="AF645" s="22">
        <f t="shared" si="572"/>
        <v>851.9341204969412</v>
      </c>
      <c r="AH645" s="79">
        <f t="shared" si="573"/>
        <v>0</v>
      </c>
      <c r="AI645" s="78">
        <f t="shared" si="574"/>
        <v>0</v>
      </c>
    </row>
    <row r="646" spans="1:35" ht="22" hidden="1" customHeight="1" outlineLevel="1" x14ac:dyDescent="0.25">
      <c r="B646" s="186" t="s">
        <v>1526</v>
      </c>
      <c r="C646" s="187" t="s">
        <v>1525</v>
      </c>
      <c r="D646" s="188" t="s">
        <v>161</v>
      </c>
      <c r="E646" s="189" t="s">
        <v>162</v>
      </c>
      <c r="F646" s="13" t="s">
        <v>90</v>
      </c>
      <c r="G646" s="14">
        <v>8</v>
      </c>
      <c r="H646" s="15">
        <v>796.99148838494114</v>
      </c>
      <c r="I646" s="16">
        <f t="shared" si="541"/>
        <v>6375.9319070795291</v>
      </c>
      <c r="K646" s="17"/>
      <c r="L646" s="17">
        <f t="shared" si="561"/>
        <v>8</v>
      </c>
      <c r="M646" s="17">
        <f>SUMIF('MC_SS 158'!$A:$A,'CRONO SERV'!$D646,'MC_SS 158'!L:L)</f>
        <v>0</v>
      </c>
      <c r="N646" s="17">
        <f>SUMIF('MC_SS 158'!$A:$A,'CRONO SERV'!$D646,'MC_SS 158'!M:M)</f>
        <v>0</v>
      </c>
      <c r="O646" s="17">
        <f>SUMIF('MC_SS 158'!$A:$A,'CRONO SERV'!$D646,'MC_SS 158'!N:N)</f>
        <v>0</v>
      </c>
      <c r="P646" s="17">
        <f>SUMIF('MC_SS 158'!$A:$A,'CRONO SERV'!$D646,'MC_SS 158'!O:O)</f>
        <v>0</v>
      </c>
      <c r="Q646" s="17">
        <f>SUMIF('MC_SS 158'!$A:$A,'CRONO SERV'!$D646,'MC_SS 158'!P:P)</f>
        <v>8</v>
      </c>
      <c r="R646" s="17"/>
      <c r="S646" s="17"/>
      <c r="T646" s="17"/>
      <c r="V646" s="22">
        <f t="shared" si="562"/>
        <v>0</v>
      </c>
      <c r="W646" s="22">
        <f t="shared" si="563"/>
        <v>6375.9319070795291</v>
      </c>
      <c r="X646" s="22">
        <f t="shared" si="564"/>
        <v>0</v>
      </c>
      <c r="Y646" s="22">
        <f t="shared" si="565"/>
        <v>0</v>
      </c>
      <c r="Z646" s="22">
        <f t="shared" si="566"/>
        <v>0</v>
      </c>
      <c r="AA646" s="22">
        <f t="shared" si="567"/>
        <v>0</v>
      </c>
      <c r="AB646" s="22">
        <f t="shared" si="568"/>
        <v>6375.9319070795291</v>
      </c>
      <c r="AC646" s="22">
        <f t="shared" si="569"/>
        <v>0</v>
      </c>
      <c r="AD646" s="22">
        <f t="shared" si="570"/>
        <v>0</v>
      </c>
      <c r="AE646" s="22">
        <f t="shared" si="571"/>
        <v>0</v>
      </c>
      <c r="AF646" s="22">
        <f t="shared" si="572"/>
        <v>6375.9319070795291</v>
      </c>
      <c r="AH646" s="79">
        <f t="shared" si="573"/>
        <v>0</v>
      </c>
      <c r="AI646" s="78">
        <f t="shared" si="574"/>
        <v>0</v>
      </c>
    </row>
    <row r="647" spans="1:35" ht="23.5" customHeight="1" collapsed="1" x14ac:dyDescent="0.25">
      <c r="A647" s="11"/>
      <c r="B647" s="183" t="s">
        <v>1494</v>
      </c>
      <c r="C647" s="184" t="s">
        <v>1495</v>
      </c>
      <c r="D647" s="185"/>
      <c r="E647" s="80"/>
      <c r="F647" s="60"/>
      <c r="G647" s="60"/>
      <c r="H647" s="59"/>
      <c r="I647" s="81">
        <f>SUM(I648:I662)</f>
        <v>587327.54243128863</v>
      </c>
      <c r="J647" s="12"/>
      <c r="K647" s="83"/>
      <c r="L647" s="84"/>
      <c r="M647" s="84"/>
      <c r="N647" s="84"/>
      <c r="O647" s="84"/>
      <c r="P647" s="84"/>
      <c r="Q647" s="84"/>
      <c r="R647" s="84"/>
      <c r="S647" s="84"/>
      <c r="T647" s="85"/>
      <c r="U647" s="12"/>
      <c r="V647" s="86">
        <f t="shared" ref="V647:AF647" si="575">SUM(V648:V662)</f>
        <v>0</v>
      </c>
      <c r="W647" s="86">
        <f t="shared" si="575"/>
        <v>587327.54243128863</v>
      </c>
      <c r="X647" s="86">
        <f t="shared" si="575"/>
        <v>0</v>
      </c>
      <c r="Y647" s="86">
        <f t="shared" si="575"/>
        <v>0</v>
      </c>
      <c r="Z647" s="86">
        <f t="shared" si="575"/>
        <v>2182.3556950588236</v>
      </c>
      <c r="AA647" s="86">
        <f t="shared" si="575"/>
        <v>500292.80867647618</v>
      </c>
      <c r="AB647" s="86">
        <f t="shared" si="575"/>
        <v>84852.378059753537</v>
      </c>
      <c r="AC647" s="86">
        <f t="shared" si="575"/>
        <v>0</v>
      </c>
      <c r="AD647" s="86">
        <f t="shared" si="575"/>
        <v>0</v>
      </c>
      <c r="AE647" s="86">
        <f t="shared" si="575"/>
        <v>0</v>
      </c>
      <c r="AF647" s="86">
        <f t="shared" si="575"/>
        <v>587327.54243128863</v>
      </c>
      <c r="AG647" s="12"/>
      <c r="AH647" s="83"/>
      <c r="AI647" s="85"/>
    </row>
    <row r="648" spans="1:35" ht="22" hidden="1" customHeight="1" outlineLevel="1" x14ac:dyDescent="0.25">
      <c r="B648" s="186" t="s">
        <v>1494</v>
      </c>
      <c r="C648" s="187" t="s">
        <v>1495</v>
      </c>
      <c r="D648" s="188" t="s">
        <v>74</v>
      </c>
      <c r="E648" s="189" t="s">
        <v>75</v>
      </c>
      <c r="F648" s="13" t="s">
        <v>46</v>
      </c>
      <c r="G648" s="14">
        <v>2.34</v>
      </c>
      <c r="H648" s="15">
        <v>1703.4074388931767</v>
      </c>
      <c r="I648" s="16">
        <f t="shared" ref="I648:I662" si="576">H648*G648</f>
        <v>3985.9734070100335</v>
      </c>
      <c r="K648" s="17"/>
      <c r="L648" s="17">
        <f t="shared" ref="L648:L662" si="577">G648-K648</f>
        <v>2.34</v>
      </c>
      <c r="M648" s="17"/>
      <c r="N648" s="17"/>
      <c r="O648" s="17">
        <f>SUMIF('MC_SS 160'!$A:$A,'CRONO SERV'!$D648,'MC_SS 160'!M:M)</f>
        <v>0</v>
      </c>
      <c r="P648" s="17">
        <f>SUMIF('MC_SS 160'!$A:$A,'CRONO SERV'!$D648,'MC_SS 160'!N:N)</f>
        <v>0</v>
      </c>
      <c r="Q648" s="17">
        <f>SUMIF('MC_SS 160'!$A:$A,'CRONO SERV'!$D648,'MC_SS 160'!O:O)</f>
        <v>2.34</v>
      </c>
      <c r="R648" s="17"/>
      <c r="S648" s="17"/>
      <c r="T648" s="17"/>
      <c r="V648" s="22">
        <f t="shared" ref="V648:V662" si="578">$H648*K648</f>
        <v>0</v>
      </c>
      <c r="W648" s="22">
        <f t="shared" ref="W648:W662" si="579">$H648*L648</f>
        <v>3985.9734070100335</v>
      </c>
      <c r="X648" s="22">
        <f t="shared" ref="X648:X662" si="580">$H648*M648</f>
        <v>0</v>
      </c>
      <c r="Y648" s="22">
        <f t="shared" ref="Y648:Y662" si="581">$H648*N648</f>
        <v>0</v>
      </c>
      <c r="Z648" s="22">
        <f t="shared" ref="Z648:Z662" si="582">$H648*O648</f>
        <v>0</v>
      </c>
      <c r="AA648" s="22">
        <f t="shared" ref="AA648:AA662" si="583">$H648*P648</f>
        <v>0</v>
      </c>
      <c r="AB648" s="22">
        <f t="shared" ref="AB648:AB662" si="584">$H648*Q648</f>
        <v>3985.9734070100335</v>
      </c>
      <c r="AC648" s="22">
        <f t="shared" ref="AC648:AC662" si="585">$H648*R648</f>
        <v>0</v>
      </c>
      <c r="AD648" s="22">
        <f t="shared" ref="AD648:AD662" si="586">$H648*S648</f>
        <v>0</v>
      </c>
      <c r="AE648" s="22">
        <f t="shared" ref="AE648:AE662" si="587">$H648*T648</f>
        <v>0</v>
      </c>
      <c r="AF648" s="22">
        <f t="shared" ref="AF648:AF662" si="588">SUM(X648:AE648)</f>
        <v>3985.9734070100335</v>
      </c>
      <c r="AH648" s="79">
        <f t="shared" ref="AH648:AH662" si="589">L648-SUM(M648:T648)</f>
        <v>0</v>
      </c>
      <c r="AI648" s="78">
        <f t="shared" ref="AI648:AI662" si="590">W648-SUM(X648:AE648)</f>
        <v>0</v>
      </c>
    </row>
    <row r="649" spans="1:35" ht="22" hidden="1" customHeight="1" outlineLevel="1" x14ac:dyDescent="0.25">
      <c r="B649" s="186" t="s">
        <v>1494</v>
      </c>
      <c r="C649" s="187" t="s">
        <v>1495</v>
      </c>
      <c r="D649" s="188" t="s">
        <v>105</v>
      </c>
      <c r="E649" s="189" t="s">
        <v>106</v>
      </c>
      <c r="F649" s="13" t="s">
        <v>143</v>
      </c>
      <c r="G649" s="14">
        <v>35</v>
      </c>
      <c r="H649" s="15">
        <v>181.86297458823532</v>
      </c>
      <c r="I649" s="16">
        <f t="shared" si="576"/>
        <v>6365.2041105882363</v>
      </c>
      <c r="K649" s="17"/>
      <c r="L649" s="17">
        <f t="shared" si="577"/>
        <v>35</v>
      </c>
      <c r="M649" s="17"/>
      <c r="N649" s="17"/>
      <c r="O649" s="17">
        <f>SUMIF('MC_SS 160'!$A:$A,'CRONO SERV'!$D649,'MC_SS 160'!M:M)</f>
        <v>12</v>
      </c>
      <c r="P649" s="17">
        <f>SUMIF('MC_SS 160'!$A:$A,'CRONO SERV'!$D649,'MC_SS 160'!N:N)</f>
        <v>23</v>
      </c>
      <c r="Q649" s="17">
        <f>SUMIF('MC_SS 160'!$A:$A,'CRONO SERV'!$D649,'MC_SS 160'!O:O)</f>
        <v>0</v>
      </c>
      <c r="R649" s="17"/>
      <c r="S649" s="17"/>
      <c r="T649" s="17"/>
      <c r="V649" s="22">
        <f t="shared" si="578"/>
        <v>0</v>
      </c>
      <c r="W649" s="22">
        <f t="shared" si="579"/>
        <v>6365.2041105882363</v>
      </c>
      <c r="X649" s="22">
        <f t="shared" si="580"/>
        <v>0</v>
      </c>
      <c r="Y649" s="22">
        <f t="shared" si="581"/>
        <v>0</v>
      </c>
      <c r="Z649" s="22">
        <f t="shared" si="582"/>
        <v>2182.3556950588236</v>
      </c>
      <c r="AA649" s="22">
        <f t="shared" si="583"/>
        <v>4182.8484155294127</v>
      </c>
      <c r="AB649" s="22">
        <f t="shared" si="584"/>
        <v>0</v>
      </c>
      <c r="AC649" s="22">
        <f t="shared" si="585"/>
        <v>0</v>
      </c>
      <c r="AD649" s="22">
        <f t="shared" si="586"/>
        <v>0</v>
      </c>
      <c r="AE649" s="22">
        <f t="shared" si="587"/>
        <v>0</v>
      </c>
      <c r="AF649" s="22">
        <f t="shared" si="588"/>
        <v>6365.2041105882363</v>
      </c>
      <c r="AH649" s="79">
        <f t="shared" si="589"/>
        <v>0</v>
      </c>
      <c r="AI649" s="78">
        <f t="shared" si="590"/>
        <v>0</v>
      </c>
    </row>
    <row r="650" spans="1:35" ht="22" hidden="1" customHeight="1" outlineLevel="1" x14ac:dyDescent="0.25">
      <c r="B650" s="186" t="s">
        <v>1494</v>
      </c>
      <c r="C650" s="187" t="s">
        <v>1495</v>
      </c>
      <c r="D650" s="188" t="s">
        <v>109</v>
      </c>
      <c r="E650" s="189" t="s">
        <v>110</v>
      </c>
      <c r="F650" s="13" t="s">
        <v>143</v>
      </c>
      <c r="G650" s="14">
        <v>370</v>
      </c>
      <c r="H650" s="15">
        <v>734.00551905882344</v>
      </c>
      <c r="I650" s="16">
        <f t="shared" si="576"/>
        <v>271582.04205176467</v>
      </c>
      <c r="K650" s="17"/>
      <c r="L650" s="17">
        <f t="shared" si="577"/>
        <v>370</v>
      </c>
      <c r="M650" s="17"/>
      <c r="N650" s="17"/>
      <c r="O650" s="17">
        <f>SUMIF('MC_SS 160'!$A:$A,'CRONO SERV'!$D650,'MC_SS 160'!M:M)</f>
        <v>0</v>
      </c>
      <c r="P650" s="17">
        <f>SUMIF('MC_SS 160'!$A:$A,'CRONO SERV'!$D650,'MC_SS 160'!N:N)</f>
        <v>318</v>
      </c>
      <c r="Q650" s="17">
        <f>SUMIF('MC_SS 160'!$A:$A,'CRONO SERV'!$D650,'MC_SS 160'!O:O)</f>
        <v>52</v>
      </c>
      <c r="R650" s="17"/>
      <c r="S650" s="17"/>
      <c r="T650" s="17"/>
      <c r="V650" s="22">
        <f t="shared" si="578"/>
        <v>0</v>
      </c>
      <c r="W650" s="22">
        <f t="shared" si="579"/>
        <v>271582.04205176467</v>
      </c>
      <c r="X650" s="22">
        <f t="shared" si="580"/>
        <v>0</v>
      </c>
      <c r="Y650" s="22">
        <f t="shared" si="581"/>
        <v>0</v>
      </c>
      <c r="Z650" s="22">
        <f t="shared" si="582"/>
        <v>0</v>
      </c>
      <c r="AA650" s="22">
        <f t="shared" si="583"/>
        <v>233413.75506070585</v>
      </c>
      <c r="AB650" s="22">
        <f t="shared" si="584"/>
        <v>38168.28699105882</v>
      </c>
      <c r="AC650" s="22">
        <f t="shared" si="585"/>
        <v>0</v>
      </c>
      <c r="AD650" s="22">
        <f t="shared" si="586"/>
        <v>0</v>
      </c>
      <c r="AE650" s="22">
        <f t="shared" si="587"/>
        <v>0</v>
      </c>
      <c r="AF650" s="22">
        <f t="shared" si="588"/>
        <v>271582.04205176467</v>
      </c>
      <c r="AH650" s="79">
        <f t="shared" si="589"/>
        <v>0</v>
      </c>
      <c r="AI650" s="78">
        <f t="shared" si="590"/>
        <v>0</v>
      </c>
    </row>
    <row r="651" spans="1:35" ht="22" hidden="1" customHeight="1" outlineLevel="1" x14ac:dyDescent="0.25">
      <c r="B651" s="186" t="s">
        <v>1494</v>
      </c>
      <c r="C651" s="187" t="s">
        <v>1495</v>
      </c>
      <c r="D651" s="188" t="s">
        <v>111</v>
      </c>
      <c r="E651" s="189" t="s">
        <v>112</v>
      </c>
      <c r="F651" s="13" t="s">
        <v>143</v>
      </c>
      <c r="G651" s="14">
        <v>45</v>
      </c>
      <c r="H651" s="15">
        <v>1816.4573960696471</v>
      </c>
      <c r="I651" s="16">
        <f t="shared" si="576"/>
        <v>81740.582823134115</v>
      </c>
      <c r="K651" s="17"/>
      <c r="L651" s="17">
        <f t="shared" si="577"/>
        <v>45</v>
      </c>
      <c r="M651" s="17"/>
      <c r="N651" s="17"/>
      <c r="O651" s="17">
        <f>SUMIF('MC_SS 160'!$A:$A,'CRONO SERV'!$D651,'MC_SS 160'!M:M)</f>
        <v>0</v>
      </c>
      <c r="P651" s="17">
        <f>SUMIF('MC_SS 160'!$A:$A,'CRONO SERV'!$D651,'MC_SS 160'!N:N)</f>
        <v>45</v>
      </c>
      <c r="Q651" s="17">
        <f>SUMIF('MC_SS 160'!$A:$A,'CRONO SERV'!$D651,'MC_SS 160'!O:O)</f>
        <v>0</v>
      </c>
      <c r="R651" s="17"/>
      <c r="S651" s="17"/>
      <c r="T651" s="17"/>
      <c r="V651" s="22">
        <f t="shared" si="578"/>
        <v>0</v>
      </c>
      <c r="W651" s="22">
        <f t="shared" si="579"/>
        <v>81740.582823134115</v>
      </c>
      <c r="X651" s="22">
        <f t="shared" si="580"/>
        <v>0</v>
      </c>
      <c r="Y651" s="22">
        <f t="shared" si="581"/>
        <v>0</v>
      </c>
      <c r="Z651" s="22">
        <f t="shared" si="582"/>
        <v>0</v>
      </c>
      <c r="AA651" s="22">
        <f t="shared" si="583"/>
        <v>81740.582823134115</v>
      </c>
      <c r="AB651" s="22">
        <f t="shared" si="584"/>
        <v>0</v>
      </c>
      <c r="AC651" s="22">
        <f t="shared" si="585"/>
        <v>0</v>
      </c>
      <c r="AD651" s="22">
        <f t="shared" si="586"/>
        <v>0</v>
      </c>
      <c r="AE651" s="22">
        <f t="shared" si="587"/>
        <v>0</v>
      </c>
      <c r="AF651" s="22">
        <f t="shared" si="588"/>
        <v>81740.582823134115</v>
      </c>
      <c r="AH651" s="79">
        <f t="shared" si="589"/>
        <v>0</v>
      </c>
      <c r="AI651" s="78">
        <f t="shared" si="590"/>
        <v>0</v>
      </c>
    </row>
    <row r="652" spans="1:35" ht="22" hidden="1" customHeight="1" outlineLevel="1" x14ac:dyDescent="0.25">
      <c r="B652" s="186" t="s">
        <v>1494</v>
      </c>
      <c r="C652" s="187" t="s">
        <v>1495</v>
      </c>
      <c r="D652" s="188" t="s">
        <v>113</v>
      </c>
      <c r="E652" s="189" t="s">
        <v>114</v>
      </c>
      <c r="F652" s="13" t="s">
        <v>143</v>
      </c>
      <c r="G652" s="14">
        <v>370</v>
      </c>
      <c r="H652" s="15">
        <v>249.57153145976474</v>
      </c>
      <c r="I652" s="16">
        <f t="shared" si="576"/>
        <v>92341.466640112951</v>
      </c>
      <c r="K652" s="17"/>
      <c r="L652" s="17">
        <f t="shared" si="577"/>
        <v>370</v>
      </c>
      <c r="M652" s="17"/>
      <c r="N652" s="17"/>
      <c r="O652" s="17">
        <f>SUMIF('MC_SS 160'!$A:$A,'CRONO SERV'!$D652,'MC_SS 160'!M:M)</f>
        <v>0</v>
      </c>
      <c r="P652" s="17">
        <f>SUMIF('MC_SS 160'!$A:$A,'CRONO SERV'!$D652,'MC_SS 160'!N:N)</f>
        <v>370</v>
      </c>
      <c r="Q652" s="17">
        <f>SUMIF('MC_SS 160'!$A:$A,'CRONO SERV'!$D652,'MC_SS 160'!O:O)</f>
        <v>0</v>
      </c>
      <c r="R652" s="17"/>
      <c r="S652" s="17"/>
      <c r="T652" s="17"/>
      <c r="V652" s="22">
        <f t="shared" si="578"/>
        <v>0</v>
      </c>
      <c r="W652" s="22">
        <f t="shared" si="579"/>
        <v>92341.466640112951</v>
      </c>
      <c r="X652" s="22">
        <f t="shared" si="580"/>
        <v>0</v>
      </c>
      <c r="Y652" s="22">
        <f t="shared" si="581"/>
        <v>0</v>
      </c>
      <c r="Z652" s="22">
        <f t="shared" si="582"/>
        <v>0</v>
      </c>
      <c r="AA652" s="22">
        <f t="shared" si="583"/>
        <v>92341.466640112951</v>
      </c>
      <c r="AB652" s="22">
        <f t="shared" si="584"/>
        <v>0</v>
      </c>
      <c r="AC652" s="22">
        <f t="shared" si="585"/>
        <v>0</v>
      </c>
      <c r="AD652" s="22">
        <f t="shared" si="586"/>
        <v>0</v>
      </c>
      <c r="AE652" s="22">
        <f t="shared" si="587"/>
        <v>0</v>
      </c>
      <c r="AF652" s="22">
        <f t="shared" si="588"/>
        <v>92341.466640112951</v>
      </c>
      <c r="AH652" s="79">
        <f t="shared" si="589"/>
        <v>0</v>
      </c>
      <c r="AI652" s="78">
        <f t="shared" si="590"/>
        <v>0</v>
      </c>
    </row>
    <row r="653" spans="1:35" ht="22" hidden="1" customHeight="1" outlineLevel="1" x14ac:dyDescent="0.25">
      <c r="B653" s="186" t="s">
        <v>1494</v>
      </c>
      <c r="C653" s="187" t="s">
        <v>1495</v>
      </c>
      <c r="D653" s="188" t="s">
        <v>115</v>
      </c>
      <c r="E653" s="189" t="s">
        <v>1496</v>
      </c>
      <c r="F653" s="13" t="s">
        <v>143</v>
      </c>
      <c r="G653" s="14">
        <v>2</v>
      </c>
      <c r="H653" s="15">
        <v>380.11000094117645</v>
      </c>
      <c r="I653" s="16">
        <f t="shared" si="576"/>
        <v>760.2200018823529</v>
      </c>
      <c r="K653" s="17"/>
      <c r="L653" s="17">
        <f t="shared" si="577"/>
        <v>2</v>
      </c>
      <c r="M653" s="17"/>
      <c r="N653" s="17"/>
      <c r="O653" s="17">
        <f>SUMIF('MC_SS 160'!$A:$A,'CRONO SERV'!$D653,'MC_SS 160'!M:M)</f>
        <v>0</v>
      </c>
      <c r="P653" s="17">
        <f>SUMIF('MC_SS 160'!$A:$A,'CRONO SERV'!$D653,'MC_SS 160'!N:N)</f>
        <v>0</v>
      </c>
      <c r="Q653" s="17">
        <f>SUMIF('MC_SS 160'!$A:$A,'CRONO SERV'!$D653,'MC_SS 160'!O:O)</f>
        <v>2</v>
      </c>
      <c r="R653" s="17"/>
      <c r="S653" s="17"/>
      <c r="T653" s="17"/>
      <c r="V653" s="22">
        <f t="shared" si="578"/>
        <v>0</v>
      </c>
      <c r="W653" s="22">
        <f t="shared" si="579"/>
        <v>760.2200018823529</v>
      </c>
      <c r="X653" s="22">
        <f t="shared" si="580"/>
        <v>0</v>
      </c>
      <c r="Y653" s="22">
        <f t="shared" si="581"/>
        <v>0</v>
      </c>
      <c r="Z653" s="22">
        <f t="shared" si="582"/>
        <v>0</v>
      </c>
      <c r="AA653" s="22">
        <f t="shared" si="583"/>
        <v>0</v>
      </c>
      <c r="AB653" s="22">
        <f t="shared" si="584"/>
        <v>760.2200018823529</v>
      </c>
      <c r="AC653" s="22">
        <f t="shared" si="585"/>
        <v>0</v>
      </c>
      <c r="AD653" s="22">
        <f t="shared" si="586"/>
        <v>0</v>
      </c>
      <c r="AE653" s="22">
        <f t="shared" si="587"/>
        <v>0</v>
      </c>
      <c r="AF653" s="22">
        <f t="shared" si="588"/>
        <v>760.2200018823529</v>
      </c>
      <c r="AH653" s="79">
        <f t="shared" si="589"/>
        <v>0</v>
      </c>
      <c r="AI653" s="78">
        <f t="shared" si="590"/>
        <v>0</v>
      </c>
    </row>
    <row r="654" spans="1:35" ht="22" hidden="1" customHeight="1" outlineLevel="1" x14ac:dyDescent="0.25">
      <c r="B654" s="186" t="s">
        <v>1494</v>
      </c>
      <c r="C654" s="187" t="s">
        <v>1495</v>
      </c>
      <c r="D654" s="188" t="s">
        <v>120</v>
      </c>
      <c r="E654" s="189" t="s">
        <v>121</v>
      </c>
      <c r="F654" s="13" t="s">
        <v>90</v>
      </c>
      <c r="G654" s="14">
        <v>4</v>
      </c>
      <c r="H654" s="15">
        <v>283.97804016564709</v>
      </c>
      <c r="I654" s="16">
        <f t="shared" si="576"/>
        <v>1135.9121606625883</v>
      </c>
      <c r="K654" s="17"/>
      <c r="L654" s="17">
        <f t="shared" si="577"/>
        <v>4</v>
      </c>
      <c r="M654" s="17"/>
      <c r="N654" s="17"/>
      <c r="O654" s="17">
        <f>SUMIF('MC_SS 160'!$A:$A,'CRONO SERV'!$D654,'MC_SS 160'!M:M)</f>
        <v>0</v>
      </c>
      <c r="P654" s="17">
        <f>SUMIF('MC_SS 160'!$A:$A,'CRONO SERV'!$D654,'MC_SS 160'!N:N)</f>
        <v>4</v>
      </c>
      <c r="Q654" s="17">
        <f>SUMIF('MC_SS 160'!$A:$A,'CRONO SERV'!$D654,'MC_SS 160'!O:O)</f>
        <v>0</v>
      </c>
      <c r="R654" s="17"/>
      <c r="S654" s="17"/>
      <c r="T654" s="17"/>
      <c r="V654" s="22">
        <f t="shared" si="578"/>
        <v>0</v>
      </c>
      <c r="W654" s="22">
        <f t="shared" si="579"/>
        <v>1135.9121606625883</v>
      </c>
      <c r="X654" s="22">
        <f t="shared" si="580"/>
        <v>0</v>
      </c>
      <c r="Y654" s="22">
        <f t="shared" si="581"/>
        <v>0</v>
      </c>
      <c r="Z654" s="22">
        <f t="shared" si="582"/>
        <v>0</v>
      </c>
      <c r="AA654" s="22">
        <f t="shared" si="583"/>
        <v>1135.9121606625883</v>
      </c>
      <c r="AB654" s="22">
        <f t="shared" si="584"/>
        <v>0</v>
      </c>
      <c r="AC654" s="22">
        <f t="shared" si="585"/>
        <v>0</v>
      </c>
      <c r="AD654" s="22">
        <f t="shared" si="586"/>
        <v>0</v>
      </c>
      <c r="AE654" s="22">
        <f t="shared" si="587"/>
        <v>0</v>
      </c>
      <c r="AF654" s="22">
        <f t="shared" si="588"/>
        <v>1135.9121606625883</v>
      </c>
      <c r="AH654" s="79">
        <f t="shared" si="589"/>
        <v>0</v>
      </c>
      <c r="AI654" s="78">
        <f t="shared" si="590"/>
        <v>0</v>
      </c>
    </row>
    <row r="655" spans="1:35" ht="22" hidden="1" customHeight="1" outlineLevel="1" x14ac:dyDescent="0.25">
      <c r="B655" s="186" t="s">
        <v>1494</v>
      </c>
      <c r="C655" s="187" t="s">
        <v>1495</v>
      </c>
      <c r="D655" s="188" t="s">
        <v>122</v>
      </c>
      <c r="E655" s="189" t="s">
        <v>123</v>
      </c>
      <c r="F655" s="13" t="s">
        <v>90</v>
      </c>
      <c r="G655" s="14">
        <v>4</v>
      </c>
      <c r="H655" s="15">
        <v>908.21041240094121</v>
      </c>
      <c r="I655" s="16">
        <f t="shared" si="576"/>
        <v>3632.8416496037648</v>
      </c>
      <c r="K655" s="17"/>
      <c r="L655" s="17">
        <f t="shared" si="577"/>
        <v>4</v>
      </c>
      <c r="M655" s="17"/>
      <c r="N655" s="17"/>
      <c r="O655" s="17">
        <f>SUMIF('MC_SS 160'!$A:$A,'CRONO SERV'!$D655,'MC_SS 160'!M:M)</f>
        <v>0</v>
      </c>
      <c r="P655" s="17">
        <f>SUMIF('MC_SS 160'!$A:$A,'CRONO SERV'!$D655,'MC_SS 160'!N:N)</f>
        <v>4</v>
      </c>
      <c r="Q655" s="17">
        <f>SUMIF('MC_SS 160'!$A:$A,'CRONO SERV'!$D655,'MC_SS 160'!O:O)</f>
        <v>0</v>
      </c>
      <c r="R655" s="17"/>
      <c r="S655" s="17"/>
      <c r="T655" s="17"/>
      <c r="V655" s="22">
        <f t="shared" si="578"/>
        <v>0</v>
      </c>
      <c r="W655" s="22">
        <f t="shared" si="579"/>
        <v>3632.8416496037648</v>
      </c>
      <c r="X655" s="22">
        <f t="shared" si="580"/>
        <v>0</v>
      </c>
      <c r="Y655" s="22">
        <f t="shared" si="581"/>
        <v>0</v>
      </c>
      <c r="Z655" s="22">
        <f t="shared" si="582"/>
        <v>0</v>
      </c>
      <c r="AA655" s="22">
        <f t="shared" si="583"/>
        <v>3632.8416496037648</v>
      </c>
      <c r="AB655" s="22">
        <f t="shared" si="584"/>
        <v>0</v>
      </c>
      <c r="AC655" s="22">
        <f t="shared" si="585"/>
        <v>0</v>
      </c>
      <c r="AD655" s="22">
        <f t="shared" si="586"/>
        <v>0</v>
      </c>
      <c r="AE655" s="22">
        <f t="shared" si="587"/>
        <v>0</v>
      </c>
      <c r="AF655" s="22">
        <f t="shared" si="588"/>
        <v>3632.8416496037648</v>
      </c>
      <c r="AH655" s="79">
        <f t="shared" si="589"/>
        <v>0</v>
      </c>
      <c r="AI655" s="78">
        <f t="shared" si="590"/>
        <v>0</v>
      </c>
    </row>
    <row r="656" spans="1:35" ht="22" hidden="1" customHeight="1" outlineLevel="1" x14ac:dyDescent="0.25">
      <c r="B656" s="186" t="s">
        <v>1494</v>
      </c>
      <c r="C656" s="187" t="s">
        <v>1495</v>
      </c>
      <c r="D656" s="188" t="s">
        <v>124</v>
      </c>
      <c r="E656" s="189" t="s">
        <v>125</v>
      </c>
      <c r="F656" s="13" t="s">
        <v>90</v>
      </c>
      <c r="G656" s="14">
        <v>1</v>
      </c>
      <c r="H656" s="15">
        <v>794.62651058823531</v>
      </c>
      <c r="I656" s="16">
        <f t="shared" si="576"/>
        <v>794.62651058823531</v>
      </c>
      <c r="K656" s="17"/>
      <c r="L656" s="17">
        <f t="shared" si="577"/>
        <v>1</v>
      </c>
      <c r="M656" s="17"/>
      <c r="N656" s="17"/>
      <c r="O656" s="17">
        <f>SUMIF('MC_SS 160'!$A:$A,'CRONO SERV'!$D656,'MC_SS 160'!M:M)</f>
        <v>0</v>
      </c>
      <c r="P656" s="17">
        <f>SUMIF('MC_SS 160'!$A:$A,'CRONO SERV'!$D656,'MC_SS 160'!N:N)</f>
        <v>1</v>
      </c>
      <c r="Q656" s="17">
        <f>SUMIF('MC_SS 160'!$A:$A,'CRONO SERV'!$D656,'MC_SS 160'!O:O)</f>
        <v>0</v>
      </c>
      <c r="R656" s="17"/>
      <c r="S656" s="17"/>
      <c r="T656" s="17"/>
      <c r="V656" s="22">
        <f t="shared" si="578"/>
        <v>0</v>
      </c>
      <c r="W656" s="22">
        <f t="shared" si="579"/>
        <v>794.62651058823531</v>
      </c>
      <c r="X656" s="22">
        <f t="shared" si="580"/>
        <v>0</v>
      </c>
      <c r="Y656" s="22">
        <f t="shared" si="581"/>
        <v>0</v>
      </c>
      <c r="Z656" s="22">
        <f t="shared" si="582"/>
        <v>0</v>
      </c>
      <c r="AA656" s="22">
        <f t="shared" si="583"/>
        <v>794.62651058823531</v>
      </c>
      <c r="AB656" s="22">
        <f t="shared" si="584"/>
        <v>0</v>
      </c>
      <c r="AC656" s="22">
        <f t="shared" si="585"/>
        <v>0</v>
      </c>
      <c r="AD656" s="22">
        <f t="shared" si="586"/>
        <v>0</v>
      </c>
      <c r="AE656" s="22">
        <f t="shared" si="587"/>
        <v>0</v>
      </c>
      <c r="AF656" s="22">
        <f t="shared" si="588"/>
        <v>794.62651058823531</v>
      </c>
      <c r="AH656" s="79">
        <f t="shared" si="589"/>
        <v>0</v>
      </c>
      <c r="AI656" s="78">
        <f t="shared" si="590"/>
        <v>0</v>
      </c>
    </row>
    <row r="657" spans="1:35" ht="22" hidden="1" customHeight="1" outlineLevel="1" x14ac:dyDescent="0.25">
      <c r="B657" s="186" t="s">
        <v>1494</v>
      </c>
      <c r="C657" s="187" t="s">
        <v>1495</v>
      </c>
      <c r="D657" s="188" t="s">
        <v>126</v>
      </c>
      <c r="E657" s="189" t="s">
        <v>127</v>
      </c>
      <c r="F657" s="13" t="s">
        <v>90</v>
      </c>
      <c r="G657" s="14">
        <v>5</v>
      </c>
      <c r="H657" s="15">
        <v>965.02064894117655</v>
      </c>
      <c r="I657" s="16">
        <f t="shared" si="576"/>
        <v>4825.1032447058824</v>
      </c>
      <c r="K657" s="17"/>
      <c r="L657" s="17">
        <f t="shared" si="577"/>
        <v>5</v>
      </c>
      <c r="M657" s="17"/>
      <c r="N657" s="17"/>
      <c r="O657" s="17">
        <f>SUMIF('MC_SS 160'!$A:$A,'CRONO SERV'!$D657,'MC_SS 160'!M:M)</f>
        <v>0</v>
      </c>
      <c r="P657" s="17">
        <f>SUMIF('MC_SS 160'!$A:$A,'CRONO SERV'!$D657,'MC_SS 160'!N:N)</f>
        <v>5</v>
      </c>
      <c r="Q657" s="17">
        <f>SUMIF('MC_SS 160'!$A:$A,'CRONO SERV'!$D657,'MC_SS 160'!O:O)</f>
        <v>0</v>
      </c>
      <c r="R657" s="17"/>
      <c r="S657" s="17"/>
      <c r="T657" s="17"/>
      <c r="V657" s="22">
        <f t="shared" si="578"/>
        <v>0</v>
      </c>
      <c r="W657" s="22">
        <f t="shared" si="579"/>
        <v>4825.1032447058824</v>
      </c>
      <c r="X657" s="22">
        <f t="shared" si="580"/>
        <v>0</v>
      </c>
      <c r="Y657" s="22">
        <f t="shared" si="581"/>
        <v>0</v>
      </c>
      <c r="Z657" s="22">
        <f t="shared" si="582"/>
        <v>0</v>
      </c>
      <c r="AA657" s="22">
        <f t="shared" si="583"/>
        <v>4825.1032447058824</v>
      </c>
      <c r="AB657" s="22">
        <f t="shared" si="584"/>
        <v>0</v>
      </c>
      <c r="AC657" s="22">
        <f t="shared" si="585"/>
        <v>0</v>
      </c>
      <c r="AD657" s="22">
        <f t="shared" si="586"/>
        <v>0</v>
      </c>
      <c r="AE657" s="22">
        <f t="shared" si="587"/>
        <v>0</v>
      </c>
      <c r="AF657" s="22">
        <f t="shared" si="588"/>
        <v>4825.1032447058824</v>
      </c>
      <c r="AH657" s="79">
        <f t="shared" si="589"/>
        <v>0</v>
      </c>
      <c r="AI657" s="78">
        <f t="shared" si="590"/>
        <v>0</v>
      </c>
    </row>
    <row r="658" spans="1:35" ht="22" hidden="1" customHeight="1" outlineLevel="1" x14ac:dyDescent="0.25">
      <c r="B658" s="186" t="s">
        <v>1494</v>
      </c>
      <c r="C658" s="187" t="s">
        <v>1495</v>
      </c>
      <c r="D658" s="188" t="s">
        <v>132</v>
      </c>
      <c r="E658" s="189" t="s">
        <v>133</v>
      </c>
      <c r="F658" s="13" t="s">
        <v>134</v>
      </c>
      <c r="G658" s="14">
        <v>2</v>
      </c>
      <c r="H658" s="15">
        <v>681.04260877552952</v>
      </c>
      <c r="I658" s="16">
        <f t="shared" si="576"/>
        <v>1362.085217551059</v>
      </c>
      <c r="K658" s="17"/>
      <c r="L658" s="17">
        <f t="shared" si="577"/>
        <v>2</v>
      </c>
      <c r="M658" s="17"/>
      <c r="N658" s="17"/>
      <c r="O658" s="17">
        <f>SUMIF('MC_SS 160'!$A:$A,'CRONO SERV'!$D658,'MC_SS 160'!M:M)</f>
        <v>0</v>
      </c>
      <c r="P658" s="17">
        <f>SUMIF('MC_SS 160'!$A:$A,'CRONO SERV'!$D658,'MC_SS 160'!N:N)</f>
        <v>2</v>
      </c>
      <c r="Q658" s="17">
        <f>SUMIF('MC_SS 160'!$A:$A,'CRONO SERV'!$D658,'MC_SS 160'!O:O)</f>
        <v>0</v>
      </c>
      <c r="R658" s="17"/>
      <c r="S658" s="17"/>
      <c r="T658" s="17"/>
      <c r="V658" s="22">
        <f t="shared" si="578"/>
        <v>0</v>
      </c>
      <c r="W658" s="22">
        <f t="shared" si="579"/>
        <v>1362.085217551059</v>
      </c>
      <c r="X658" s="22">
        <f t="shared" si="580"/>
        <v>0</v>
      </c>
      <c r="Y658" s="22">
        <f t="shared" si="581"/>
        <v>0</v>
      </c>
      <c r="Z658" s="22">
        <f t="shared" si="582"/>
        <v>0</v>
      </c>
      <c r="AA658" s="22">
        <f t="shared" si="583"/>
        <v>1362.085217551059</v>
      </c>
      <c r="AB658" s="22">
        <f t="shared" si="584"/>
        <v>0</v>
      </c>
      <c r="AC658" s="22">
        <f t="shared" si="585"/>
        <v>0</v>
      </c>
      <c r="AD658" s="22">
        <f t="shared" si="586"/>
        <v>0</v>
      </c>
      <c r="AE658" s="22">
        <f t="shared" si="587"/>
        <v>0</v>
      </c>
      <c r="AF658" s="22">
        <f t="shared" si="588"/>
        <v>1362.085217551059</v>
      </c>
      <c r="AH658" s="79">
        <f t="shared" si="589"/>
        <v>0</v>
      </c>
      <c r="AI658" s="78">
        <f t="shared" si="590"/>
        <v>0</v>
      </c>
    </row>
    <row r="659" spans="1:35" ht="22" hidden="1" customHeight="1" outlineLevel="1" x14ac:dyDescent="0.25">
      <c r="B659" s="186" t="s">
        <v>1494</v>
      </c>
      <c r="C659" s="187" t="s">
        <v>1495</v>
      </c>
      <c r="D659" s="188" t="s">
        <v>135</v>
      </c>
      <c r="E659" s="189" t="s">
        <v>136</v>
      </c>
      <c r="F659" s="13" t="s">
        <v>143</v>
      </c>
      <c r="G659" s="14">
        <v>234</v>
      </c>
      <c r="H659" s="15">
        <v>130.76496823529413</v>
      </c>
      <c r="I659" s="16">
        <f t="shared" si="576"/>
        <v>30599.002567058826</v>
      </c>
      <c r="K659" s="17"/>
      <c r="L659" s="17">
        <f t="shared" si="577"/>
        <v>234</v>
      </c>
      <c r="M659" s="17"/>
      <c r="N659" s="17"/>
      <c r="O659" s="17">
        <f>SUMIF('MC_SS 160'!$A:$A,'CRONO SERV'!$D659,'MC_SS 160'!M:M)</f>
        <v>0</v>
      </c>
      <c r="P659" s="17">
        <f>SUMIF('MC_SS 160'!$A:$A,'CRONO SERV'!$D659,'MC_SS 160'!N:N)</f>
        <v>187.20000000000002</v>
      </c>
      <c r="Q659" s="17">
        <f>SUMIF('MC_SS 160'!$A:$A,'CRONO SERV'!$D659,'MC_SS 160'!O:O)</f>
        <v>46.799999999999983</v>
      </c>
      <c r="R659" s="17"/>
      <c r="S659" s="17"/>
      <c r="T659" s="17"/>
      <c r="V659" s="22">
        <f t="shared" si="578"/>
        <v>0</v>
      </c>
      <c r="W659" s="22">
        <f t="shared" si="579"/>
        <v>30599.002567058826</v>
      </c>
      <c r="X659" s="22">
        <f t="shared" si="580"/>
        <v>0</v>
      </c>
      <c r="Y659" s="22">
        <f t="shared" si="581"/>
        <v>0</v>
      </c>
      <c r="Z659" s="22">
        <f t="shared" si="582"/>
        <v>0</v>
      </c>
      <c r="AA659" s="22">
        <f t="shared" si="583"/>
        <v>24479.202053647063</v>
      </c>
      <c r="AB659" s="22">
        <f t="shared" si="584"/>
        <v>6119.8005134117629</v>
      </c>
      <c r="AC659" s="22">
        <f t="shared" si="585"/>
        <v>0</v>
      </c>
      <c r="AD659" s="22">
        <f t="shared" si="586"/>
        <v>0</v>
      </c>
      <c r="AE659" s="22">
        <f t="shared" si="587"/>
        <v>0</v>
      </c>
      <c r="AF659" s="22">
        <f t="shared" si="588"/>
        <v>30599.002567058826</v>
      </c>
      <c r="AH659" s="79">
        <f t="shared" si="589"/>
        <v>0</v>
      </c>
      <c r="AI659" s="78">
        <f t="shared" si="590"/>
        <v>0</v>
      </c>
    </row>
    <row r="660" spans="1:35" ht="22" hidden="1" customHeight="1" outlineLevel="1" x14ac:dyDescent="0.25">
      <c r="B660" s="186" t="s">
        <v>1494</v>
      </c>
      <c r="C660" s="187" t="s">
        <v>1495</v>
      </c>
      <c r="D660" s="188" t="s">
        <v>139</v>
      </c>
      <c r="E660" s="189" t="s">
        <v>1497</v>
      </c>
      <c r="F660" s="13" t="s">
        <v>143</v>
      </c>
      <c r="G660" s="14">
        <v>20</v>
      </c>
      <c r="H660" s="15">
        <v>117.96517270588237</v>
      </c>
      <c r="I660" s="16">
        <f t="shared" si="576"/>
        <v>2359.3034541176476</v>
      </c>
      <c r="K660" s="17"/>
      <c r="L660" s="17">
        <f t="shared" si="577"/>
        <v>20</v>
      </c>
      <c r="M660" s="17"/>
      <c r="N660" s="17"/>
      <c r="O660" s="17">
        <f>SUMIF('MC_SS 160'!$A:$A,'CRONO SERV'!$D660,'MC_SS 160'!M:M)</f>
        <v>0</v>
      </c>
      <c r="P660" s="17">
        <f>SUMIF('MC_SS 160'!$A:$A,'CRONO SERV'!$D660,'MC_SS 160'!N:N)</f>
        <v>0</v>
      </c>
      <c r="Q660" s="17">
        <f>SUMIF('MC_SS 160'!$A:$A,'CRONO SERV'!$D660,'MC_SS 160'!O:O)</f>
        <v>20</v>
      </c>
      <c r="R660" s="17"/>
      <c r="S660" s="17"/>
      <c r="T660" s="17"/>
      <c r="V660" s="22">
        <f t="shared" si="578"/>
        <v>0</v>
      </c>
      <c r="W660" s="22">
        <f t="shared" si="579"/>
        <v>2359.3034541176476</v>
      </c>
      <c r="X660" s="22">
        <f t="shared" si="580"/>
        <v>0</v>
      </c>
      <c r="Y660" s="22">
        <f t="shared" si="581"/>
        <v>0</v>
      </c>
      <c r="Z660" s="22">
        <f t="shared" si="582"/>
        <v>0</v>
      </c>
      <c r="AA660" s="22">
        <f t="shared" si="583"/>
        <v>0</v>
      </c>
      <c r="AB660" s="22">
        <f t="shared" si="584"/>
        <v>2359.3034541176476</v>
      </c>
      <c r="AC660" s="22">
        <f t="shared" si="585"/>
        <v>0</v>
      </c>
      <c r="AD660" s="22">
        <f t="shared" si="586"/>
        <v>0</v>
      </c>
      <c r="AE660" s="22">
        <f t="shared" si="587"/>
        <v>0</v>
      </c>
      <c r="AF660" s="22">
        <f t="shared" si="588"/>
        <v>2359.3034541176476</v>
      </c>
      <c r="AH660" s="79">
        <f t="shared" si="589"/>
        <v>0</v>
      </c>
      <c r="AI660" s="78">
        <f t="shared" si="590"/>
        <v>0</v>
      </c>
    </row>
    <row r="661" spans="1:35" ht="22" hidden="1" customHeight="1" outlineLevel="1" x14ac:dyDescent="0.25">
      <c r="B661" s="186" t="s">
        <v>1494</v>
      </c>
      <c r="C661" s="187" t="s">
        <v>1495</v>
      </c>
      <c r="D661" s="188" t="s">
        <v>151</v>
      </c>
      <c r="E661" s="189" t="s">
        <v>152</v>
      </c>
      <c r="F661" s="13" t="s">
        <v>143</v>
      </c>
      <c r="G661" s="14">
        <v>650</v>
      </c>
      <c r="H661" s="15">
        <v>66.640667599058816</v>
      </c>
      <c r="I661" s="16">
        <f t="shared" si="576"/>
        <v>43316.433939388233</v>
      </c>
      <c r="K661" s="17"/>
      <c r="L661" s="17">
        <f t="shared" si="577"/>
        <v>650</v>
      </c>
      <c r="M661" s="17"/>
      <c r="N661" s="17"/>
      <c r="O661" s="17">
        <f>SUMIF('MC_SS 160'!$A:$A,'CRONO SERV'!$D661,'MC_SS 160'!M:M)</f>
        <v>0</v>
      </c>
      <c r="P661" s="17">
        <f>SUMIF('MC_SS 160'!$A:$A,'CRONO SERV'!$D661,'MC_SS 160'!N:N)</f>
        <v>413</v>
      </c>
      <c r="Q661" s="17">
        <f>SUMIF('MC_SS 160'!$A:$A,'CRONO SERV'!$D661,'MC_SS 160'!O:O)</f>
        <v>237</v>
      </c>
      <c r="R661" s="17"/>
      <c r="S661" s="17"/>
      <c r="T661" s="17"/>
      <c r="V661" s="22">
        <f t="shared" si="578"/>
        <v>0</v>
      </c>
      <c r="W661" s="22">
        <f t="shared" si="579"/>
        <v>43316.433939388233</v>
      </c>
      <c r="X661" s="22">
        <f t="shared" si="580"/>
        <v>0</v>
      </c>
      <c r="Y661" s="22">
        <f t="shared" si="581"/>
        <v>0</v>
      </c>
      <c r="Z661" s="22">
        <f t="shared" si="582"/>
        <v>0</v>
      </c>
      <c r="AA661" s="22">
        <f t="shared" si="583"/>
        <v>27522.595718411292</v>
      </c>
      <c r="AB661" s="22">
        <f t="shared" si="584"/>
        <v>15793.838220976939</v>
      </c>
      <c r="AC661" s="22">
        <f t="shared" si="585"/>
        <v>0</v>
      </c>
      <c r="AD661" s="22">
        <f t="shared" si="586"/>
        <v>0</v>
      </c>
      <c r="AE661" s="22">
        <f t="shared" si="587"/>
        <v>0</v>
      </c>
      <c r="AF661" s="22">
        <f t="shared" si="588"/>
        <v>43316.433939388233</v>
      </c>
      <c r="AH661" s="79">
        <f t="shared" si="589"/>
        <v>0</v>
      </c>
      <c r="AI661" s="78">
        <f t="shared" si="590"/>
        <v>0</v>
      </c>
    </row>
    <row r="662" spans="1:35" ht="22" hidden="1" customHeight="1" outlineLevel="1" x14ac:dyDescent="0.25">
      <c r="B662" s="186" t="s">
        <v>1494</v>
      </c>
      <c r="C662" s="187" t="s">
        <v>1495</v>
      </c>
      <c r="D662" s="188" t="s">
        <v>180</v>
      </c>
      <c r="E662" s="189" t="s">
        <v>181</v>
      </c>
      <c r="F662" s="13" t="s">
        <v>46</v>
      </c>
      <c r="G662" s="14">
        <v>65</v>
      </c>
      <c r="H662" s="15">
        <v>654.25761004800006</v>
      </c>
      <c r="I662" s="16">
        <f t="shared" si="576"/>
        <v>42526.744653120004</v>
      </c>
      <c r="K662" s="17"/>
      <c r="L662" s="17">
        <f t="shared" si="577"/>
        <v>65</v>
      </c>
      <c r="M662" s="17"/>
      <c r="N662" s="17"/>
      <c r="O662" s="17">
        <f>SUMIF('MC_SS 160'!$A:$A,'CRONO SERV'!$D662,'MC_SS 160'!M:M)</f>
        <v>0</v>
      </c>
      <c r="P662" s="17">
        <f>SUMIF('MC_SS 160'!$A:$A,'CRONO SERV'!$D662,'MC_SS 160'!N:N)</f>
        <v>38</v>
      </c>
      <c r="Q662" s="17">
        <f>SUMIF('MC_SS 160'!$A:$A,'CRONO SERV'!$D662,'MC_SS 160'!O:O)</f>
        <v>27</v>
      </c>
      <c r="R662" s="17"/>
      <c r="S662" s="17"/>
      <c r="T662" s="17"/>
      <c r="V662" s="22">
        <f t="shared" si="578"/>
        <v>0</v>
      </c>
      <c r="W662" s="22">
        <f t="shared" si="579"/>
        <v>42526.744653120004</v>
      </c>
      <c r="X662" s="22">
        <f t="shared" si="580"/>
        <v>0</v>
      </c>
      <c r="Y662" s="22">
        <f t="shared" si="581"/>
        <v>0</v>
      </c>
      <c r="Z662" s="22">
        <f t="shared" si="582"/>
        <v>0</v>
      </c>
      <c r="AA662" s="22">
        <f t="shared" si="583"/>
        <v>24861.789181824002</v>
      </c>
      <c r="AB662" s="22">
        <f t="shared" si="584"/>
        <v>17664.955471296002</v>
      </c>
      <c r="AC662" s="22">
        <f t="shared" si="585"/>
        <v>0</v>
      </c>
      <c r="AD662" s="22">
        <f t="shared" si="586"/>
        <v>0</v>
      </c>
      <c r="AE662" s="22">
        <f t="shared" si="587"/>
        <v>0</v>
      </c>
      <c r="AF662" s="22">
        <f t="shared" si="588"/>
        <v>42526.744653120004</v>
      </c>
      <c r="AH662" s="79">
        <f t="shared" si="589"/>
        <v>0</v>
      </c>
      <c r="AI662" s="78">
        <f t="shared" si="590"/>
        <v>0</v>
      </c>
    </row>
    <row r="663" spans="1:35" ht="23.5" customHeight="1" collapsed="1" x14ac:dyDescent="0.25">
      <c r="A663" s="11"/>
      <c r="B663" s="183" t="s">
        <v>1461</v>
      </c>
      <c r="C663" s="184" t="s">
        <v>1462</v>
      </c>
      <c r="D663" s="185"/>
      <c r="E663" s="80"/>
      <c r="F663" s="60"/>
      <c r="G663" s="60"/>
      <c r="H663" s="59"/>
      <c r="I663" s="81">
        <f>SUM(I664:I678)</f>
        <v>103710.43725858087</v>
      </c>
      <c r="J663" s="12"/>
      <c r="K663" s="83"/>
      <c r="L663" s="84"/>
      <c r="M663" s="84"/>
      <c r="N663" s="84"/>
      <c r="O663" s="84"/>
      <c r="P663" s="84"/>
      <c r="Q663" s="84"/>
      <c r="R663" s="84"/>
      <c r="S663" s="84"/>
      <c r="T663" s="85"/>
      <c r="U663" s="12"/>
      <c r="V663" s="86">
        <f>SUM(V664:V678)</f>
        <v>0</v>
      </c>
      <c r="W663" s="86">
        <f>SUM(W664:W678)</f>
        <v>103710.43725858087</v>
      </c>
      <c r="X663" s="86">
        <f t="shared" ref="X663:AE663" si="591">SUM(X664:X678)</f>
        <v>0</v>
      </c>
      <c r="Y663" s="86">
        <f t="shared" si="591"/>
        <v>0</v>
      </c>
      <c r="Z663" s="86">
        <f t="shared" si="591"/>
        <v>3357.2636455141651</v>
      </c>
      <c r="AA663" s="86">
        <f t="shared" si="591"/>
        <v>99333.096280987578</v>
      </c>
      <c r="AB663" s="86">
        <f t="shared" si="591"/>
        <v>1093.9920662753884</v>
      </c>
      <c r="AC663" s="86">
        <f t="shared" si="591"/>
        <v>0</v>
      </c>
      <c r="AD663" s="86">
        <f t="shared" si="591"/>
        <v>0</v>
      </c>
      <c r="AE663" s="86">
        <f t="shared" si="591"/>
        <v>0</v>
      </c>
      <c r="AF663" s="86">
        <f t="shared" ref="AF663" si="592">SUM(AF664:AF678)</f>
        <v>103784.35199277713</v>
      </c>
      <c r="AG663" s="12"/>
      <c r="AH663" s="83"/>
      <c r="AI663" s="85"/>
    </row>
    <row r="664" spans="1:35" ht="22" hidden="1" customHeight="1" outlineLevel="1" x14ac:dyDescent="0.25">
      <c r="B664" s="186" t="s">
        <v>1461</v>
      </c>
      <c r="C664" s="187" t="s">
        <v>1462</v>
      </c>
      <c r="D664" s="188" t="s">
        <v>23</v>
      </c>
      <c r="E664" s="189" t="s">
        <v>24</v>
      </c>
      <c r="F664" s="13" t="s">
        <v>46</v>
      </c>
      <c r="G664" s="14">
        <v>8</v>
      </c>
      <c r="H664" s="15">
        <v>584.29183764705874</v>
      </c>
      <c r="I664" s="16">
        <f t="shared" ref="I664:I678" si="593">H664*G664</f>
        <v>4674.3347011764699</v>
      </c>
      <c r="K664" s="17"/>
      <c r="L664" s="17">
        <f t="shared" ref="L664:L678" si="594">G664-K664</f>
        <v>8</v>
      </c>
      <c r="M664" s="17"/>
      <c r="N664" s="17"/>
      <c r="O664" s="17">
        <f>SUMIF('MC_SS 162'!$A:$A,'CRONO SERV'!$D664,'MC_SS 162'!N:N)</f>
        <v>2</v>
      </c>
      <c r="P664" s="17">
        <f>SUMIF('MC_SS 162'!$A:$A,'CRONO SERV'!$D664,'MC_SS 162'!O:O)</f>
        <v>6</v>
      </c>
      <c r="Q664" s="17">
        <f>SUMIF('MC_SS 162'!$A:$A,'CRONO SERV'!$D664,'MC_SS 162'!P:P)</f>
        <v>0</v>
      </c>
      <c r="R664" s="17"/>
      <c r="S664" s="17"/>
      <c r="T664" s="17"/>
      <c r="V664" s="22">
        <f t="shared" ref="V664:V678" si="595">$H664*K664</f>
        <v>0</v>
      </c>
      <c r="W664" s="22">
        <f t="shared" ref="W664:W678" si="596">$H664*L664</f>
        <v>4674.3347011764699</v>
      </c>
      <c r="X664" s="22">
        <f t="shared" ref="X664:X678" si="597">$H664*M664</f>
        <v>0</v>
      </c>
      <c r="Y664" s="22">
        <f t="shared" ref="Y664:Y678" si="598">$H664*N664</f>
        <v>0</v>
      </c>
      <c r="Z664" s="22">
        <f t="shared" ref="Z664:Z678" si="599">$H664*O664</f>
        <v>1168.5836752941175</v>
      </c>
      <c r="AA664" s="22">
        <f t="shared" ref="AA664:AA678" si="600">$H664*P664</f>
        <v>3505.7510258823522</v>
      </c>
      <c r="AB664" s="22">
        <f t="shared" ref="AB664:AB678" si="601">$H664*Q664</f>
        <v>0</v>
      </c>
      <c r="AC664" s="22">
        <f t="shared" ref="AC664:AC678" si="602">$H664*R664</f>
        <v>0</v>
      </c>
      <c r="AD664" s="22">
        <f t="shared" ref="AD664:AD678" si="603">$H664*S664</f>
        <v>0</v>
      </c>
      <c r="AE664" s="22">
        <f t="shared" ref="AE664:AE678" si="604">$H664*T664</f>
        <v>0</v>
      </c>
      <c r="AF664" s="22">
        <f t="shared" ref="AF664:AF678" si="605">SUM(X664:AE664)</f>
        <v>4674.3347011764699</v>
      </c>
      <c r="AH664" s="79">
        <f t="shared" ref="AH664:AH678" si="606">L664-SUM(M664:T664)</f>
        <v>0</v>
      </c>
      <c r="AI664" s="78">
        <f t="shared" ref="AI664:AI678" si="607">W664-SUM(X664:AE664)</f>
        <v>0</v>
      </c>
    </row>
    <row r="665" spans="1:35" ht="22" hidden="1" customHeight="1" outlineLevel="1" x14ac:dyDescent="0.25">
      <c r="B665" s="186" t="s">
        <v>1461</v>
      </c>
      <c r="C665" s="187" t="s">
        <v>1462</v>
      </c>
      <c r="D665" s="188" t="s">
        <v>41</v>
      </c>
      <c r="E665" s="189" t="s">
        <v>42</v>
      </c>
      <c r="F665" s="13" t="s">
        <v>46</v>
      </c>
      <c r="G665" s="14">
        <v>3.2</v>
      </c>
      <c r="H665" s="15">
        <v>199.78885568611761</v>
      </c>
      <c r="I665" s="16">
        <f t="shared" si="593"/>
        <v>639.32433819557639</v>
      </c>
      <c r="K665" s="17"/>
      <c r="L665" s="17">
        <f t="shared" si="594"/>
        <v>3.2</v>
      </c>
      <c r="M665" s="17"/>
      <c r="N665" s="17"/>
      <c r="O665" s="17">
        <f>SUMIF('MC_SS 162'!$A:$A,'CRONO SERV'!$D665,'MC_SS 162'!N:N)</f>
        <v>1.8</v>
      </c>
      <c r="P665" s="17">
        <f>SUMIF('MC_SS 162'!$A:$A,'CRONO SERV'!$D665,'MC_SS 162'!O:O)</f>
        <v>1.4000000000000001</v>
      </c>
      <c r="Q665" s="17">
        <f>SUMIF('MC_SS 162'!$A:$A,'CRONO SERV'!$D665,'MC_SS 162'!P:P)</f>
        <v>0</v>
      </c>
      <c r="R665" s="17"/>
      <c r="S665" s="17"/>
      <c r="T665" s="17"/>
      <c r="V665" s="22">
        <f t="shared" si="595"/>
        <v>0</v>
      </c>
      <c r="W665" s="22">
        <f t="shared" si="596"/>
        <v>639.32433819557639</v>
      </c>
      <c r="X665" s="22">
        <f t="shared" si="597"/>
        <v>0</v>
      </c>
      <c r="Y665" s="22">
        <f t="shared" si="598"/>
        <v>0</v>
      </c>
      <c r="Z665" s="22">
        <f t="shared" si="599"/>
        <v>359.61994023501171</v>
      </c>
      <c r="AA665" s="22">
        <f t="shared" si="600"/>
        <v>279.70439796056468</v>
      </c>
      <c r="AB665" s="22">
        <f t="shared" si="601"/>
        <v>0</v>
      </c>
      <c r="AC665" s="22">
        <f t="shared" si="602"/>
        <v>0</v>
      </c>
      <c r="AD665" s="22">
        <f t="shared" si="603"/>
        <v>0</v>
      </c>
      <c r="AE665" s="22">
        <f t="shared" si="604"/>
        <v>0</v>
      </c>
      <c r="AF665" s="22">
        <f t="shared" si="605"/>
        <v>639.32433819557639</v>
      </c>
      <c r="AH665" s="79">
        <f t="shared" si="606"/>
        <v>0</v>
      </c>
      <c r="AI665" s="78">
        <f t="shared" si="607"/>
        <v>0</v>
      </c>
    </row>
    <row r="666" spans="1:35" ht="22" hidden="1" customHeight="1" outlineLevel="1" x14ac:dyDescent="0.25">
      <c r="B666" s="186" t="s">
        <v>1461</v>
      </c>
      <c r="C666" s="187" t="s">
        <v>1462</v>
      </c>
      <c r="D666" s="188" t="s">
        <v>44</v>
      </c>
      <c r="E666" s="189" t="s">
        <v>45</v>
      </c>
      <c r="F666" s="13" t="s">
        <v>46</v>
      </c>
      <c r="G666" s="14">
        <v>4.8</v>
      </c>
      <c r="H666" s="15">
        <v>44.117647058823529</v>
      </c>
      <c r="I666" s="16">
        <f t="shared" si="593"/>
        <v>211.76470588235293</v>
      </c>
      <c r="K666" s="17"/>
      <c r="L666" s="17">
        <f t="shared" si="594"/>
        <v>4.8</v>
      </c>
      <c r="M666" s="17"/>
      <c r="N666" s="17"/>
      <c r="O666" s="17">
        <f>SUMIF('MC_SS 162'!$A:$A,'CRONO SERV'!$D666,'MC_SS 162'!N:N)</f>
        <v>4.8</v>
      </c>
      <c r="P666" s="17">
        <f>SUMIF('MC_SS 162'!$A:$A,'CRONO SERV'!$D666,'MC_SS 162'!O:O)</f>
        <v>0</v>
      </c>
      <c r="Q666" s="17">
        <f>SUMIF('MC_SS 162'!$A:$A,'CRONO SERV'!$D666,'MC_SS 162'!P:P)</f>
        <v>0</v>
      </c>
      <c r="R666" s="17"/>
      <c r="S666" s="17"/>
      <c r="T666" s="17"/>
      <c r="V666" s="22">
        <f t="shared" si="595"/>
        <v>0</v>
      </c>
      <c r="W666" s="22">
        <f t="shared" si="596"/>
        <v>211.76470588235293</v>
      </c>
      <c r="X666" s="22">
        <f t="shared" si="597"/>
        <v>0</v>
      </c>
      <c r="Y666" s="22">
        <f t="shared" si="598"/>
        <v>0</v>
      </c>
      <c r="Z666" s="22">
        <f t="shared" si="599"/>
        <v>211.76470588235293</v>
      </c>
      <c r="AA666" s="22">
        <f t="shared" si="600"/>
        <v>0</v>
      </c>
      <c r="AB666" s="22">
        <f t="shared" si="601"/>
        <v>0</v>
      </c>
      <c r="AC666" s="22">
        <f t="shared" si="602"/>
        <v>0</v>
      </c>
      <c r="AD666" s="22">
        <f t="shared" si="603"/>
        <v>0</v>
      </c>
      <c r="AE666" s="22">
        <f t="shared" si="604"/>
        <v>0</v>
      </c>
      <c r="AF666" s="22">
        <f t="shared" si="605"/>
        <v>211.76470588235293</v>
      </c>
      <c r="AH666" s="79">
        <f t="shared" si="606"/>
        <v>0</v>
      </c>
      <c r="AI666" s="78">
        <f t="shared" si="607"/>
        <v>0</v>
      </c>
    </row>
    <row r="667" spans="1:35" ht="22" hidden="1" customHeight="1" outlineLevel="1" x14ac:dyDescent="0.25">
      <c r="B667" s="186" t="s">
        <v>1461</v>
      </c>
      <c r="C667" s="187" t="s">
        <v>1462</v>
      </c>
      <c r="D667" s="188" t="s">
        <v>53</v>
      </c>
      <c r="E667" s="189" t="s">
        <v>54</v>
      </c>
      <c r="F667" s="13" t="s">
        <v>46</v>
      </c>
      <c r="G667" s="14">
        <v>2.4</v>
      </c>
      <c r="H667" s="15">
        <v>158.11213362023528</v>
      </c>
      <c r="I667" s="16">
        <f t="shared" si="593"/>
        <v>379.46912068856466</v>
      </c>
      <c r="K667" s="17"/>
      <c r="L667" s="17">
        <f t="shared" si="594"/>
        <v>2.4</v>
      </c>
      <c r="M667" s="17"/>
      <c r="N667" s="17"/>
      <c r="O667" s="17">
        <f>SUMIF('MC_SS 162'!$A:$A,'CRONO SERV'!$D667,'MC_SS 162'!N:N)</f>
        <v>0</v>
      </c>
      <c r="P667" s="17">
        <f>SUMIF('MC_SS 162'!$A:$A,'CRONO SERV'!$D667,'MC_SS 162'!O:O)</f>
        <v>0</v>
      </c>
      <c r="Q667" s="17">
        <f>SUMIF('MC_SS 162'!$A:$A,'CRONO SERV'!$D667,'MC_SS 162'!P:P)</f>
        <v>2.4</v>
      </c>
      <c r="R667" s="17"/>
      <c r="S667" s="17"/>
      <c r="T667" s="17"/>
      <c r="V667" s="22">
        <f t="shared" si="595"/>
        <v>0</v>
      </c>
      <c r="W667" s="22">
        <f t="shared" si="596"/>
        <v>379.46912068856466</v>
      </c>
      <c r="X667" s="22">
        <f t="shared" si="597"/>
        <v>0</v>
      </c>
      <c r="Y667" s="22">
        <f t="shared" si="598"/>
        <v>0</v>
      </c>
      <c r="Z667" s="22">
        <f t="shared" si="599"/>
        <v>0</v>
      </c>
      <c r="AA667" s="22">
        <f t="shared" si="600"/>
        <v>0</v>
      </c>
      <c r="AB667" s="22">
        <f t="shared" si="601"/>
        <v>379.46912068856466</v>
      </c>
      <c r="AC667" s="22">
        <f t="shared" si="602"/>
        <v>0</v>
      </c>
      <c r="AD667" s="22">
        <f t="shared" si="603"/>
        <v>0</v>
      </c>
      <c r="AE667" s="22">
        <f t="shared" si="604"/>
        <v>0</v>
      </c>
      <c r="AF667" s="22">
        <f t="shared" si="605"/>
        <v>379.46912068856466</v>
      </c>
      <c r="AH667" s="79">
        <f t="shared" si="606"/>
        <v>0</v>
      </c>
      <c r="AI667" s="78">
        <f t="shared" si="607"/>
        <v>0</v>
      </c>
    </row>
    <row r="668" spans="1:35" ht="22" hidden="1" customHeight="1" outlineLevel="1" x14ac:dyDescent="0.25">
      <c r="B668" s="186" t="s">
        <v>1461</v>
      </c>
      <c r="C668" s="187" t="s">
        <v>1462</v>
      </c>
      <c r="D668" s="188" t="s">
        <v>59</v>
      </c>
      <c r="E668" s="189" t="s">
        <v>60</v>
      </c>
      <c r="F668" s="13" t="s">
        <v>46</v>
      </c>
      <c r="G668" s="14">
        <v>0.8</v>
      </c>
      <c r="H668" s="15">
        <v>67.097750764705879</v>
      </c>
      <c r="I668" s="16">
        <f t="shared" si="593"/>
        <v>53.678200611764709</v>
      </c>
      <c r="K668" s="17"/>
      <c r="L668" s="17">
        <f t="shared" si="594"/>
        <v>0.8</v>
      </c>
      <c r="M668" s="17"/>
      <c r="N668" s="17"/>
      <c r="O668" s="17">
        <f>SUMIF('MC_SS 162'!$A:$A,'CRONO SERV'!$D668,'MC_SS 162'!N:N)</f>
        <v>0</v>
      </c>
      <c r="P668" s="17">
        <f>SUMIF('MC_SS 162'!$A:$A,'CRONO SERV'!$D668,'MC_SS 162'!O:O)</f>
        <v>0</v>
      </c>
      <c r="Q668" s="17">
        <f>SUMIF('MC_SS 162'!$A:$A,'CRONO SERV'!$D668,'MC_SS 162'!P:P)</f>
        <v>0.8</v>
      </c>
      <c r="R668" s="17"/>
      <c r="S668" s="17"/>
      <c r="T668" s="17"/>
      <c r="V668" s="22">
        <f t="shared" si="595"/>
        <v>0</v>
      </c>
      <c r="W668" s="22">
        <f t="shared" si="596"/>
        <v>53.678200611764709</v>
      </c>
      <c r="X668" s="22">
        <f t="shared" si="597"/>
        <v>0</v>
      </c>
      <c r="Y668" s="22">
        <f t="shared" si="598"/>
        <v>0</v>
      </c>
      <c r="Z668" s="22">
        <f t="shared" si="599"/>
        <v>0</v>
      </c>
      <c r="AA668" s="22">
        <f t="shared" si="600"/>
        <v>0</v>
      </c>
      <c r="AB668" s="22">
        <f t="shared" si="601"/>
        <v>53.678200611764709</v>
      </c>
      <c r="AC668" s="22">
        <f t="shared" si="602"/>
        <v>0</v>
      </c>
      <c r="AD668" s="22">
        <f t="shared" si="603"/>
        <v>0</v>
      </c>
      <c r="AE668" s="22">
        <f t="shared" si="604"/>
        <v>0</v>
      </c>
      <c r="AF668" s="22">
        <f t="shared" si="605"/>
        <v>53.678200611764709</v>
      </c>
      <c r="AH668" s="79">
        <f t="shared" si="606"/>
        <v>0</v>
      </c>
      <c r="AI668" s="78">
        <f t="shared" si="607"/>
        <v>0</v>
      </c>
    </row>
    <row r="669" spans="1:35" ht="22" hidden="1" customHeight="1" outlineLevel="1" x14ac:dyDescent="0.25">
      <c r="B669" s="186" t="s">
        <v>1461</v>
      </c>
      <c r="C669" s="187" t="s">
        <v>1462</v>
      </c>
      <c r="D669" s="188" t="s">
        <v>61</v>
      </c>
      <c r="E669" s="189" t="s">
        <v>62</v>
      </c>
      <c r="F669" s="13" t="s">
        <v>46</v>
      </c>
      <c r="G669" s="14">
        <v>1.6</v>
      </c>
      <c r="H669" s="15">
        <v>90.64622934211765</v>
      </c>
      <c r="I669" s="16">
        <f t="shared" si="593"/>
        <v>145.03396694738825</v>
      </c>
      <c r="K669" s="17"/>
      <c r="L669" s="17">
        <f t="shared" si="594"/>
        <v>1.6</v>
      </c>
      <c r="M669" s="17"/>
      <c r="N669" s="17"/>
      <c r="O669" s="17">
        <f>SUMIF('MC_SS 162'!$A:$A,'CRONO SERV'!$D669,'MC_SS 162'!N:N)</f>
        <v>1.6</v>
      </c>
      <c r="P669" s="17">
        <f>SUMIF('MC_SS 162'!$A:$A,'CRONO SERV'!$D669,'MC_SS 162'!O:O)</f>
        <v>0</v>
      </c>
      <c r="Q669" s="17">
        <f>SUMIF('MC_SS 162'!$A:$A,'CRONO SERV'!$D669,'MC_SS 162'!P:P)</f>
        <v>0</v>
      </c>
      <c r="R669" s="17"/>
      <c r="S669" s="17"/>
      <c r="T669" s="17"/>
      <c r="V669" s="22">
        <f t="shared" si="595"/>
        <v>0</v>
      </c>
      <c r="W669" s="22">
        <f t="shared" si="596"/>
        <v>145.03396694738825</v>
      </c>
      <c r="X669" s="22">
        <f t="shared" si="597"/>
        <v>0</v>
      </c>
      <c r="Y669" s="22">
        <f t="shared" si="598"/>
        <v>0</v>
      </c>
      <c r="Z669" s="22">
        <f t="shared" si="599"/>
        <v>145.03396694738825</v>
      </c>
      <c r="AA669" s="22">
        <f t="shared" si="600"/>
        <v>0</v>
      </c>
      <c r="AB669" s="22">
        <f t="shared" si="601"/>
        <v>0</v>
      </c>
      <c r="AC669" s="22">
        <f t="shared" si="602"/>
        <v>0</v>
      </c>
      <c r="AD669" s="22">
        <f t="shared" si="603"/>
        <v>0</v>
      </c>
      <c r="AE669" s="22">
        <f t="shared" si="604"/>
        <v>0</v>
      </c>
      <c r="AF669" s="22">
        <f t="shared" si="605"/>
        <v>145.03396694738825</v>
      </c>
      <c r="AH669" s="79">
        <f t="shared" si="606"/>
        <v>0</v>
      </c>
      <c r="AI669" s="78">
        <f t="shared" si="607"/>
        <v>0</v>
      </c>
    </row>
    <row r="670" spans="1:35" ht="22" hidden="1" customHeight="1" outlineLevel="1" x14ac:dyDescent="0.25">
      <c r="B670" s="186" t="s">
        <v>1461</v>
      </c>
      <c r="C670" s="187" t="s">
        <v>1462</v>
      </c>
      <c r="D670" s="188" t="s">
        <v>63</v>
      </c>
      <c r="E670" s="189" t="s">
        <v>64</v>
      </c>
      <c r="F670" s="13" t="s">
        <v>46</v>
      </c>
      <c r="G670" s="14">
        <v>5</v>
      </c>
      <c r="H670" s="15">
        <v>216.54669307811767</v>
      </c>
      <c r="I670" s="16">
        <f t="shared" si="593"/>
        <v>1082.7334653905884</v>
      </c>
      <c r="K670" s="17"/>
      <c r="L670" s="17">
        <f t="shared" si="594"/>
        <v>5</v>
      </c>
      <c r="M670" s="17"/>
      <c r="N670" s="17"/>
      <c r="O670" s="17">
        <f>SUMIF('MC_SS 162'!$A:$A,'CRONO SERV'!$D670,'MC_SS 162'!N:N)</f>
        <v>5</v>
      </c>
      <c r="P670" s="17">
        <f>SUMIF('MC_SS 162'!$A:$A,'CRONO SERV'!$D670,'MC_SS 162'!O:O)</f>
        <v>0</v>
      </c>
      <c r="Q670" s="17">
        <f>SUMIF('MC_SS 162'!$A:$A,'CRONO SERV'!$D670,'MC_SS 162'!P:P)</f>
        <v>0</v>
      </c>
      <c r="R670" s="17"/>
      <c r="S670" s="17"/>
      <c r="T670" s="17"/>
      <c r="V670" s="22">
        <f t="shared" si="595"/>
        <v>0</v>
      </c>
      <c r="W670" s="22">
        <f t="shared" si="596"/>
        <v>1082.7334653905884</v>
      </c>
      <c r="X670" s="22">
        <f t="shared" si="597"/>
        <v>0</v>
      </c>
      <c r="Y670" s="22">
        <f t="shared" si="598"/>
        <v>0</v>
      </c>
      <c r="Z670" s="22">
        <f t="shared" si="599"/>
        <v>1082.7334653905884</v>
      </c>
      <c r="AA670" s="22">
        <f t="shared" si="600"/>
        <v>0</v>
      </c>
      <c r="AB670" s="22">
        <f t="shared" si="601"/>
        <v>0</v>
      </c>
      <c r="AC670" s="22">
        <f t="shared" si="602"/>
        <v>0</v>
      </c>
      <c r="AD670" s="22">
        <f t="shared" si="603"/>
        <v>0</v>
      </c>
      <c r="AE670" s="22">
        <f t="shared" si="604"/>
        <v>0</v>
      </c>
      <c r="AF670" s="22">
        <f t="shared" si="605"/>
        <v>1082.7334653905884</v>
      </c>
      <c r="AH670" s="79">
        <f t="shared" si="606"/>
        <v>0</v>
      </c>
      <c r="AI670" s="78">
        <f t="shared" si="607"/>
        <v>0</v>
      </c>
    </row>
    <row r="671" spans="1:35" ht="22" hidden="1" customHeight="1" outlineLevel="1" x14ac:dyDescent="0.25">
      <c r="B671" s="186" t="s">
        <v>1461</v>
      </c>
      <c r="C671" s="187" t="s">
        <v>1462</v>
      </c>
      <c r="D671" s="188" t="s">
        <v>65</v>
      </c>
      <c r="E671" s="189" t="s">
        <v>66</v>
      </c>
      <c r="F671" s="13" t="s">
        <v>46</v>
      </c>
      <c r="G671" s="14">
        <v>5</v>
      </c>
      <c r="H671" s="15">
        <v>217.63087904352943</v>
      </c>
      <c r="I671" s="16">
        <f t="shared" si="593"/>
        <v>1088.1543952176471</v>
      </c>
      <c r="K671" s="17"/>
      <c r="L671" s="17">
        <f t="shared" si="594"/>
        <v>5</v>
      </c>
      <c r="M671" s="17"/>
      <c r="N671" s="17"/>
      <c r="O671" s="17">
        <f>SUMIF('MC_SS 162'!$A:$A,'CRONO SERV'!$D671,'MC_SS 162'!N:N)</f>
        <v>0</v>
      </c>
      <c r="P671" s="17">
        <f>SUMIF('MC_SS 162'!$A:$A,'CRONO SERV'!$D671,'MC_SS 162'!O:O)</f>
        <v>5</v>
      </c>
      <c r="Q671" s="17">
        <f>SUMIF('MC_SS 162'!$A:$A,'CRONO SERV'!$D671,'MC_SS 162'!P:P)</f>
        <v>0</v>
      </c>
      <c r="R671" s="17"/>
      <c r="S671" s="17"/>
      <c r="T671" s="17"/>
      <c r="V671" s="22">
        <f t="shared" si="595"/>
        <v>0</v>
      </c>
      <c r="W671" s="22">
        <f t="shared" si="596"/>
        <v>1088.1543952176471</v>
      </c>
      <c r="X671" s="22">
        <f t="shared" si="597"/>
        <v>0</v>
      </c>
      <c r="Y671" s="22">
        <f t="shared" si="598"/>
        <v>0</v>
      </c>
      <c r="Z671" s="22">
        <f t="shared" si="599"/>
        <v>0</v>
      </c>
      <c r="AA671" s="22">
        <f t="shared" si="600"/>
        <v>1088.1543952176471</v>
      </c>
      <c r="AB671" s="22">
        <f t="shared" si="601"/>
        <v>0</v>
      </c>
      <c r="AC671" s="22">
        <f t="shared" si="602"/>
        <v>0</v>
      </c>
      <c r="AD671" s="22">
        <f t="shared" si="603"/>
        <v>0</v>
      </c>
      <c r="AE671" s="22">
        <f t="shared" si="604"/>
        <v>0</v>
      </c>
      <c r="AF671" s="22">
        <f t="shared" si="605"/>
        <v>1088.1543952176471</v>
      </c>
      <c r="AH671" s="79">
        <f t="shared" si="606"/>
        <v>0</v>
      </c>
      <c r="AI671" s="78">
        <f t="shared" si="607"/>
        <v>0</v>
      </c>
    </row>
    <row r="672" spans="1:35" ht="22" hidden="1" customHeight="1" outlineLevel="1" x14ac:dyDescent="0.25">
      <c r="B672" s="186" t="s">
        <v>1461</v>
      </c>
      <c r="C672" s="187" t="s">
        <v>1462</v>
      </c>
      <c r="D672" s="188" t="s">
        <v>68</v>
      </c>
      <c r="E672" s="189" t="s">
        <v>69</v>
      </c>
      <c r="F672" s="13" t="s">
        <v>46</v>
      </c>
      <c r="G672" s="14">
        <v>1.5</v>
      </c>
      <c r="H672" s="15">
        <v>15728.689694117647</v>
      </c>
      <c r="I672" s="16">
        <f t="shared" si="593"/>
        <v>23593.034541176472</v>
      </c>
      <c r="K672" s="17"/>
      <c r="L672" s="17">
        <f t="shared" si="594"/>
        <v>1.5</v>
      </c>
      <c r="M672" s="17"/>
      <c r="N672" s="17"/>
      <c r="O672" s="17">
        <f>SUMIF('MC_SS 162'!$A:$A,'CRONO SERV'!$D672,'MC_SS 162'!N:N)</f>
        <v>0</v>
      </c>
      <c r="P672" s="17">
        <f>SUMIF('MC_SS 162'!$A:$A,'CRONO SERV'!$D672,'MC_SS 162'!O:O)</f>
        <v>1.5044827586206897</v>
      </c>
      <c r="Q672" s="17">
        <f>SUMIF('MC_SS 162'!$A:$A,'CRONO SERV'!$D672,'MC_SS 162'!P:P)</f>
        <v>0</v>
      </c>
      <c r="R672" s="17"/>
      <c r="S672" s="17"/>
      <c r="T672" s="17"/>
      <c r="V672" s="22">
        <f t="shared" si="595"/>
        <v>0</v>
      </c>
      <c r="W672" s="22">
        <f t="shared" si="596"/>
        <v>23593.034541176472</v>
      </c>
      <c r="X672" s="22">
        <f t="shared" si="597"/>
        <v>0</v>
      </c>
      <c r="Y672" s="22">
        <f t="shared" si="598"/>
        <v>0</v>
      </c>
      <c r="Z672" s="22">
        <f t="shared" si="599"/>
        <v>0</v>
      </c>
      <c r="AA672" s="22">
        <f t="shared" si="600"/>
        <v>23663.542460494929</v>
      </c>
      <c r="AB672" s="22">
        <f t="shared" si="601"/>
        <v>0</v>
      </c>
      <c r="AC672" s="22">
        <f t="shared" si="602"/>
        <v>0</v>
      </c>
      <c r="AD672" s="22">
        <f t="shared" si="603"/>
        <v>0</v>
      </c>
      <c r="AE672" s="22">
        <f t="shared" si="604"/>
        <v>0</v>
      </c>
      <c r="AF672" s="22">
        <f t="shared" si="605"/>
        <v>23663.542460494929</v>
      </c>
      <c r="AH672" s="79">
        <f t="shared" si="606"/>
        <v>-4.4827586206896974E-3</v>
      </c>
      <c r="AI672" s="78">
        <f t="shared" si="607"/>
        <v>-70.507919318457425</v>
      </c>
    </row>
    <row r="673" spans="1:35" ht="22" hidden="1" customHeight="1" outlineLevel="1" x14ac:dyDescent="0.25">
      <c r="B673" s="186" t="s">
        <v>1461</v>
      </c>
      <c r="C673" s="187" t="s">
        <v>1462</v>
      </c>
      <c r="D673" s="188" t="s">
        <v>70</v>
      </c>
      <c r="E673" s="189" t="s">
        <v>71</v>
      </c>
      <c r="F673" s="13" t="s">
        <v>67</v>
      </c>
      <c r="G673" s="14">
        <v>750</v>
      </c>
      <c r="H673" s="15">
        <v>25.691750504117643</v>
      </c>
      <c r="I673" s="16">
        <f t="shared" si="593"/>
        <v>19268.812878088233</v>
      </c>
      <c r="K673" s="17"/>
      <c r="L673" s="17">
        <f t="shared" si="594"/>
        <v>750</v>
      </c>
      <c r="M673" s="17"/>
      <c r="N673" s="17"/>
      <c r="O673" s="17">
        <f>SUMIF('MC_SS 162'!$A:$A,'CRONO SERV'!$D673,'MC_SS 162'!N:N)</f>
        <v>0</v>
      </c>
      <c r="P673" s="17">
        <f>SUMIF('MC_SS 162'!$A:$A,'CRONO SERV'!$D673,'MC_SS 162'!O:O)</f>
        <v>750</v>
      </c>
      <c r="Q673" s="17">
        <f>SUMIF('MC_SS 162'!$A:$A,'CRONO SERV'!$D673,'MC_SS 162'!P:P)</f>
        <v>0</v>
      </c>
      <c r="R673" s="17"/>
      <c r="S673" s="17"/>
      <c r="T673" s="17"/>
      <c r="V673" s="22">
        <f t="shared" si="595"/>
        <v>0</v>
      </c>
      <c r="W673" s="22">
        <f t="shared" si="596"/>
        <v>19268.812878088233</v>
      </c>
      <c r="X673" s="22">
        <f t="shared" si="597"/>
        <v>0</v>
      </c>
      <c r="Y673" s="22">
        <f t="shared" si="598"/>
        <v>0</v>
      </c>
      <c r="Z673" s="22">
        <f t="shared" si="599"/>
        <v>0</v>
      </c>
      <c r="AA673" s="22">
        <f t="shared" si="600"/>
        <v>19268.812878088233</v>
      </c>
      <c r="AB673" s="22">
        <f t="shared" si="601"/>
        <v>0</v>
      </c>
      <c r="AC673" s="22">
        <f t="shared" si="602"/>
        <v>0</v>
      </c>
      <c r="AD673" s="22">
        <f t="shared" si="603"/>
        <v>0</v>
      </c>
      <c r="AE673" s="22">
        <f t="shared" si="604"/>
        <v>0</v>
      </c>
      <c r="AF673" s="22">
        <f t="shared" si="605"/>
        <v>19268.812878088233</v>
      </c>
      <c r="AH673" s="79">
        <f t="shared" si="606"/>
        <v>0</v>
      </c>
      <c r="AI673" s="78">
        <f t="shared" si="607"/>
        <v>0</v>
      </c>
    </row>
    <row r="674" spans="1:35" ht="22" hidden="1" customHeight="1" outlineLevel="1" x14ac:dyDescent="0.25">
      <c r="B674" s="186" t="s">
        <v>1461</v>
      </c>
      <c r="C674" s="187" t="s">
        <v>1462</v>
      </c>
      <c r="D674" s="188" t="s">
        <v>72</v>
      </c>
      <c r="E674" s="189" t="s">
        <v>73</v>
      </c>
      <c r="F674" s="13" t="s">
        <v>46</v>
      </c>
      <c r="G674" s="14">
        <v>5</v>
      </c>
      <c r="H674" s="15">
        <v>1248.9986891068236</v>
      </c>
      <c r="I674" s="16">
        <f t="shared" si="593"/>
        <v>6244.9934455341181</v>
      </c>
      <c r="K674" s="17"/>
      <c r="L674" s="17">
        <f t="shared" si="594"/>
        <v>5</v>
      </c>
      <c r="M674" s="17"/>
      <c r="N674" s="17"/>
      <c r="O674" s="17">
        <f>SUMIF('MC_SS 162'!$A:$A,'CRONO SERV'!$D674,'MC_SS 162'!N:N)</f>
        <v>0</v>
      </c>
      <c r="P674" s="17">
        <f>SUMIF('MC_SS 162'!$A:$A,'CRONO SERV'!$D674,'MC_SS 162'!O:O)</f>
        <v>5</v>
      </c>
      <c r="Q674" s="17">
        <f>SUMIF('MC_SS 162'!$A:$A,'CRONO SERV'!$D674,'MC_SS 162'!P:P)</f>
        <v>0</v>
      </c>
      <c r="R674" s="17"/>
      <c r="S674" s="17"/>
      <c r="T674" s="17"/>
      <c r="V674" s="22">
        <f t="shared" si="595"/>
        <v>0</v>
      </c>
      <c r="W674" s="22">
        <f t="shared" si="596"/>
        <v>6244.9934455341181</v>
      </c>
      <c r="X674" s="22">
        <f t="shared" si="597"/>
        <v>0</v>
      </c>
      <c r="Y674" s="22">
        <f t="shared" si="598"/>
        <v>0</v>
      </c>
      <c r="Z674" s="22">
        <f t="shared" si="599"/>
        <v>0</v>
      </c>
      <c r="AA674" s="22">
        <f t="shared" si="600"/>
        <v>6244.9934455341181</v>
      </c>
      <c r="AB674" s="22">
        <f t="shared" si="601"/>
        <v>0</v>
      </c>
      <c r="AC674" s="22">
        <f t="shared" si="602"/>
        <v>0</v>
      </c>
      <c r="AD674" s="22">
        <f t="shared" si="603"/>
        <v>0</v>
      </c>
      <c r="AE674" s="22">
        <f t="shared" si="604"/>
        <v>0</v>
      </c>
      <c r="AF674" s="22">
        <f t="shared" si="605"/>
        <v>6244.9934455341181</v>
      </c>
      <c r="AH674" s="79">
        <f t="shared" si="606"/>
        <v>0</v>
      </c>
      <c r="AI674" s="78">
        <f t="shared" si="607"/>
        <v>0</v>
      </c>
    </row>
    <row r="675" spans="1:35" ht="22" hidden="1" customHeight="1" outlineLevel="1" x14ac:dyDescent="0.25">
      <c r="B675" s="186" t="s">
        <v>1461</v>
      </c>
      <c r="C675" s="187" t="s">
        <v>1462</v>
      </c>
      <c r="D675" s="188" t="s">
        <v>74</v>
      </c>
      <c r="E675" s="189" t="s">
        <v>75</v>
      </c>
      <c r="F675" s="13" t="s">
        <v>46</v>
      </c>
      <c r="G675" s="14">
        <v>17.400000000000002</v>
      </c>
      <c r="H675" s="15">
        <v>1703.4074388931767</v>
      </c>
      <c r="I675" s="16">
        <f t="shared" si="593"/>
        <v>29639.289436741277</v>
      </c>
      <c r="K675" s="17"/>
      <c r="L675" s="17">
        <f t="shared" si="594"/>
        <v>17.400000000000002</v>
      </c>
      <c r="M675" s="17"/>
      <c r="N675" s="17"/>
      <c r="O675" s="17">
        <f>SUMIF('MC_SS 162'!$A:$A,'CRONO SERV'!$D675,'MC_SS 162'!N:N)</f>
        <v>0</v>
      </c>
      <c r="P675" s="17">
        <f>SUMIF('MC_SS 162'!$A:$A,'CRONO SERV'!$D675,'MC_SS 162'!O:O)</f>
        <v>17.402000000000001</v>
      </c>
      <c r="Q675" s="17">
        <f>SUMIF('MC_SS 162'!$A:$A,'CRONO SERV'!$D675,'MC_SS 162'!P:P)</f>
        <v>0</v>
      </c>
      <c r="R675" s="17"/>
      <c r="S675" s="17"/>
      <c r="T675" s="17"/>
      <c r="V675" s="22">
        <f t="shared" si="595"/>
        <v>0</v>
      </c>
      <c r="W675" s="22">
        <f t="shared" si="596"/>
        <v>29639.289436741277</v>
      </c>
      <c r="X675" s="22">
        <f t="shared" si="597"/>
        <v>0</v>
      </c>
      <c r="Y675" s="22">
        <f t="shared" si="598"/>
        <v>0</v>
      </c>
      <c r="Z675" s="22">
        <f t="shared" si="599"/>
        <v>0</v>
      </c>
      <c r="AA675" s="22">
        <f t="shared" si="600"/>
        <v>29642.696251619062</v>
      </c>
      <c r="AB675" s="22">
        <f t="shared" si="601"/>
        <v>0</v>
      </c>
      <c r="AC675" s="22">
        <f t="shared" si="602"/>
        <v>0</v>
      </c>
      <c r="AD675" s="22">
        <f t="shared" si="603"/>
        <v>0</v>
      </c>
      <c r="AE675" s="22">
        <f t="shared" si="604"/>
        <v>0</v>
      </c>
      <c r="AF675" s="22">
        <f t="shared" si="605"/>
        <v>29642.696251619062</v>
      </c>
      <c r="AH675" s="79">
        <f t="shared" si="606"/>
        <v>-1.9999999999988916E-3</v>
      </c>
      <c r="AI675" s="78">
        <f t="shared" si="607"/>
        <v>-3.4068148777841998</v>
      </c>
    </row>
    <row r="676" spans="1:35" ht="22" hidden="1" customHeight="1" outlineLevel="1" x14ac:dyDescent="0.25">
      <c r="B676" s="186" t="s">
        <v>1461</v>
      </c>
      <c r="C676" s="187" t="s">
        <v>1462</v>
      </c>
      <c r="D676" s="188" t="s">
        <v>82</v>
      </c>
      <c r="E676" s="189" t="s">
        <v>83</v>
      </c>
      <c r="F676" s="13" t="s">
        <v>40</v>
      </c>
      <c r="G676" s="14">
        <v>7</v>
      </c>
      <c r="H676" s="15">
        <v>94.406392139294127</v>
      </c>
      <c r="I676" s="16">
        <f t="shared" si="593"/>
        <v>660.84474497505892</v>
      </c>
      <c r="K676" s="238"/>
      <c r="L676" s="17">
        <f t="shared" si="594"/>
        <v>7</v>
      </c>
      <c r="M676" s="17"/>
      <c r="N676" s="17"/>
      <c r="O676" s="17">
        <f>SUMIF('MC_SS 162'!$A:$A,'CRONO SERV'!$D676,'MC_SS 162'!N:N)</f>
        <v>0</v>
      </c>
      <c r="P676" s="17">
        <f>SUMIF('MC_SS 162'!$A:$A,'CRONO SERV'!$D676,'MC_SS 162'!O:O)</f>
        <v>0</v>
      </c>
      <c r="Q676" s="17">
        <f>SUMIF('MC_SS 162'!$A:$A,'CRONO SERV'!$D676,'MC_SS 162'!P:P)</f>
        <v>7</v>
      </c>
      <c r="R676" s="17"/>
      <c r="S676" s="17"/>
      <c r="T676" s="17"/>
      <c r="V676" s="22">
        <f t="shared" si="595"/>
        <v>0</v>
      </c>
      <c r="W676" s="22">
        <f t="shared" si="596"/>
        <v>660.84474497505892</v>
      </c>
      <c r="X676" s="22">
        <f t="shared" si="597"/>
        <v>0</v>
      </c>
      <c r="Y676" s="22">
        <f t="shared" si="598"/>
        <v>0</v>
      </c>
      <c r="Z676" s="22">
        <f t="shared" si="599"/>
        <v>0</v>
      </c>
      <c r="AA676" s="22">
        <f t="shared" si="600"/>
        <v>0</v>
      </c>
      <c r="AB676" s="22">
        <f t="shared" si="601"/>
        <v>660.84474497505892</v>
      </c>
      <c r="AC676" s="22">
        <f t="shared" si="602"/>
        <v>0</v>
      </c>
      <c r="AD676" s="22">
        <f t="shared" si="603"/>
        <v>0</v>
      </c>
      <c r="AE676" s="22">
        <f t="shared" si="604"/>
        <v>0</v>
      </c>
      <c r="AF676" s="22">
        <f t="shared" si="605"/>
        <v>660.84474497505892</v>
      </c>
      <c r="AH676" s="79">
        <f t="shared" si="606"/>
        <v>0</v>
      </c>
      <c r="AI676" s="78">
        <f t="shared" si="607"/>
        <v>0</v>
      </c>
    </row>
    <row r="677" spans="1:35" ht="22" hidden="1" customHeight="1" outlineLevel="1" x14ac:dyDescent="0.25">
      <c r="B677" s="186" t="s">
        <v>1461</v>
      </c>
      <c r="C677" s="187" t="s">
        <v>1462</v>
      </c>
      <c r="D677" s="188" t="s">
        <v>179</v>
      </c>
      <c r="E677" s="189" t="s">
        <v>1072</v>
      </c>
      <c r="F677" s="13" t="s">
        <v>46</v>
      </c>
      <c r="G677" s="14">
        <v>4</v>
      </c>
      <c r="H677" s="15">
        <v>97.381972941176471</v>
      </c>
      <c r="I677" s="16">
        <f t="shared" si="593"/>
        <v>389.52789176470588</v>
      </c>
      <c r="K677" s="238"/>
      <c r="L677" s="17">
        <f t="shared" si="594"/>
        <v>4</v>
      </c>
      <c r="M677" s="17"/>
      <c r="N677" s="17"/>
      <c r="O677" s="17">
        <f>SUMIF('MC_SS 162'!$A:$A,'CRONO SERV'!$D677,'MC_SS 162'!N:N)</f>
        <v>4</v>
      </c>
      <c r="P677" s="17">
        <f>SUMIF('MC_SS 162'!$A:$A,'CRONO SERV'!$D677,'MC_SS 162'!O:O)</f>
        <v>0</v>
      </c>
      <c r="Q677" s="17">
        <f>SUMIF('MC_SS 162'!$A:$A,'CRONO SERV'!$D677,'MC_SS 162'!P:P)</f>
        <v>0</v>
      </c>
      <c r="R677" s="17"/>
      <c r="S677" s="17"/>
      <c r="T677" s="17"/>
      <c r="V677" s="22">
        <f t="shared" si="595"/>
        <v>0</v>
      </c>
      <c r="W677" s="22">
        <f t="shared" si="596"/>
        <v>389.52789176470588</v>
      </c>
      <c r="X677" s="22">
        <f t="shared" si="597"/>
        <v>0</v>
      </c>
      <c r="Y677" s="22">
        <f t="shared" si="598"/>
        <v>0</v>
      </c>
      <c r="Z677" s="22">
        <f t="shared" si="599"/>
        <v>389.52789176470588</v>
      </c>
      <c r="AA677" s="22">
        <f t="shared" si="600"/>
        <v>0</v>
      </c>
      <c r="AB677" s="22">
        <f t="shared" si="601"/>
        <v>0</v>
      </c>
      <c r="AC677" s="22">
        <f t="shared" si="602"/>
        <v>0</v>
      </c>
      <c r="AD677" s="22">
        <f t="shared" si="603"/>
        <v>0</v>
      </c>
      <c r="AE677" s="22">
        <f t="shared" si="604"/>
        <v>0</v>
      </c>
      <c r="AF677" s="22">
        <f t="shared" si="605"/>
        <v>389.52789176470588</v>
      </c>
      <c r="AH677" s="79">
        <f t="shared" si="606"/>
        <v>0</v>
      </c>
      <c r="AI677" s="78">
        <f t="shared" si="607"/>
        <v>0</v>
      </c>
    </row>
    <row r="678" spans="1:35" ht="22" hidden="1" customHeight="1" outlineLevel="1" x14ac:dyDescent="0.25">
      <c r="B678" s="186" t="s">
        <v>1461</v>
      </c>
      <c r="C678" s="187" t="s">
        <v>1462</v>
      </c>
      <c r="D678" s="188" t="s">
        <v>228</v>
      </c>
      <c r="E678" s="189" t="s">
        <v>229</v>
      </c>
      <c r="F678" s="13" t="s">
        <v>67</v>
      </c>
      <c r="G678" s="14">
        <v>640</v>
      </c>
      <c r="H678" s="15">
        <v>24.436627228422918</v>
      </c>
      <c r="I678" s="16">
        <f t="shared" si="593"/>
        <v>15639.441426190668</v>
      </c>
      <c r="K678" s="238"/>
      <c r="L678" s="17">
        <f t="shared" si="594"/>
        <v>640</v>
      </c>
      <c r="M678" s="17"/>
      <c r="N678" s="17"/>
      <c r="O678" s="17">
        <f>SUMIF('MC_SS 162'!$A:$A,'CRONO SERV'!$D678,'MC_SS 162'!N:N)</f>
        <v>0</v>
      </c>
      <c r="P678" s="17">
        <f>SUMIF('MC_SS 162'!$A:$A,'CRONO SERV'!$D678,'MC_SS 162'!O:O)</f>
        <v>640</v>
      </c>
      <c r="Q678" s="17">
        <f>SUMIF('MC_SS 162'!$A:$A,'CRONO SERV'!$D678,'MC_SS 162'!P:P)</f>
        <v>0</v>
      </c>
      <c r="R678" s="17"/>
      <c r="S678" s="17"/>
      <c r="T678" s="17"/>
      <c r="V678" s="22">
        <f t="shared" si="595"/>
        <v>0</v>
      </c>
      <c r="W678" s="22">
        <f t="shared" si="596"/>
        <v>15639.441426190668</v>
      </c>
      <c r="X678" s="22">
        <f t="shared" si="597"/>
        <v>0</v>
      </c>
      <c r="Y678" s="22">
        <f t="shared" si="598"/>
        <v>0</v>
      </c>
      <c r="Z678" s="22">
        <f t="shared" si="599"/>
        <v>0</v>
      </c>
      <c r="AA678" s="22">
        <f t="shared" si="600"/>
        <v>15639.441426190668</v>
      </c>
      <c r="AB678" s="22">
        <f t="shared" si="601"/>
        <v>0</v>
      </c>
      <c r="AC678" s="22">
        <f t="shared" si="602"/>
        <v>0</v>
      </c>
      <c r="AD678" s="22">
        <f t="shared" si="603"/>
        <v>0</v>
      </c>
      <c r="AE678" s="22">
        <f t="shared" si="604"/>
        <v>0</v>
      </c>
      <c r="AF678" s="22">
        <f t="shared" si="605"/>
        <v>15639.441426190668</v>
      </c>
      <c r="AH678" s="79">
        <f t="shared" si="606"/>
        <v>0</v>
      </c>
      <c r="AI678" s="78">
        <f t="shared" si="607"/>
        <v>0</v>
      </c>
    </row>
    <row r="679" spans="1:35" ht="23.5" customHeight="1" collapsed="1" x14ac:dyDescent="0.25">
      <c r="A679" s="11"/>
      <c r="B679" s="183" t="s">
        <v>1492</v>
      </c>
      <c r="C679" s="184" t="s">
        <v>1493</v>
      </c>
      <c r="D679" s="185"/>
      <c r="E679" s="80"/>
      <c r="F679" s="60"/>
      <c r="G679" s="60"/>
      <c r="H679" s="59"/>
      <c r="I679" s="81">
        <f>SUM(I680:I691)</f>
        <v>96574.913639496037</v>
      </c>
      <c r="J679" s="12"/>
      <c r="K679" s="83"/>
      <c r="L679" s="84"/>
      <c r="M679" s="84"/>
      <c r="N679" s="84"/>
      <c r="O679" s="84"/>
      <c r="P679" s="84"/>
      <c r="Q679" s="84"/>
      <c r="R679" s="84"/>
      <c r="S679" s="84"/>
      <c r="T679" s="85"/>
      <c r="U679" s="12"/>
      <c r="V679" s="86">
        <f t="shared" ref="V679:AF679" si="608">SUM(V680:V691)</f>
        <v>0</v>
      </c>
      <c r="W679" s="86">
        <f t="shared" si="608"/>
        <v>96574.913639496037</v>
      </c>
      <c r="X679" s="86">
        <f t="shared" si="608"/>
        <v>0</v>
      </c>
      <c r="Y679" s="86">
        <f t="shared" si="608"/>
        <v>0</v>
      </c>
      <c r="Z679" s="86">
        <f t="shared" si="608"/>
        <v>88306.270373414154</v>
      </c>
      <c r="AA679" s="86">
        <f t="shared" si="608"/>
        <v>8268.6432660818828</v>
      </c>
      <c r="AB679" s="86">
        <f t="shared" si="608"/>
        <v>0</v>
      </c>
      <c r="AC679" s="86">
        <f t="shared" si="608"/>
        <v>0</v>
      </c>
      <c r="AD679" s="86">
        <f t="shared" si="608"/>
        <v>0</v>
      </c>
      <c r="AE679" s="86">
        <f t="shared" si="608"/>
        <v>0</v>
      </c>
      <c r="AF679" s="86">
        <f t="shared" si="608"/>
        <v>96574.913639496037</v>
      </c>
      <c r="AG679" s="12"/>
      <c r="AH679" s="83"/>
      <c r="AI679" s="85"/>
    </row>
    <row r="680" spans="1:35" ht="22" hidden="1" customHeight="1" outlineLevel="1" x14ac:dyDescent="0.25">
      <c r="B680" s="186" t="s">
        <v>1492</v>
      </c>
      <c r="C680" s="187" t="s">
        <v>1493</v>
      </c>
      <c r="D680" s="188" t="s">
        <v>23</v>
      </c>
      <c r="E680" s="189" t="s">
        <v>24</v>
      </c>
      <c r="F680" s="13" t="s">
        <v>46</v>
      </c>
      <c r="G680" s="14">
        <v>5.18</v>
      </c>
      <c r="H680" s="15">
        <v>584.29183764705874</v>
      </c>
      <c r="I680" s="16">
        <f t="shared" ref="I680:I691" si="609">H680*G680</f>
        <v>3026.6317190117643</v>
      </c>
      <c r="K680" s="17"/>
      <c r="L680" s="17">
        <f t="shared" ref="L680:L691" si="610">G680-K680</f>
        <v>5.18</v>
      </c>
      <c r="M680" s="17"/>
      <c r="N680" s="17"/>
      <c r="O680" s="17">
        <f t="shared" ref="O680:O689" si="611">G680</f>
        <v>5.18</v>
      </c>
      <c r="P680" s="17"/>
      <c r="Q680" s="17"/>
      <c r="R680" s="17"/>
      <c r="S680" s="17"/>
      <c r="T680" s="17"/>
      <c r="V680" s="22">
        <f t="shared" ref="V680:V691" si="612">$H680*K680</f>
        <v>0</v>
      </c>
      <c r="W680" s="22">
        <f t="shared" ref="W680:W691" si="613">$H680*L680</f>
        <v>3026.6317190117643</v>
      </c>
      <c r="X680" s="22">
        <f t="shared" ref="X680:X691" si="614">$H680*M680</f>
        <v>0</v>
      </c>
      <c r="Y680" s="22">
        <f t="shared" ref="Y680:Y691" si="615">$H680*N680</f>
        <v>0</v>
      </c>
      <c r="Z680" s="22">
        <f t="shared" ref="Z680:Z691" si="616">$H680*O680</f>
        <v>3026.6317190117643</v>
      </c>
      <c r="AA680" s="22">
        <f t="shared" ref="AA680:AA691" si="617">$H680*P680</f>
        <v>0</v>
      </c>
      <c r="AB680" s="22">
        <f t="shared" ref="AB680:AB691" si="618">$H680*Q680</f>
        <v>0</v>
      </c>
      <c r="AC680" s="22">
        <f t="shared" ref="AC680:AC691" si="619">$H680*R680</f>
        <v>0</v>
      </c>
      <c r="AD680" s="22">
        <f t="shared" ref="AD680:AD691" si="620">$H680*S680</f>
        <v>0</v>
      </c>
      <c r="AE680" s="22">
        <f t="shared" ref="AE680:AE691" si="621">$H680*T680</f>
        <v>0</v>
      </c>
      <c r="AF680" s="22">
        <f t="shared" ref="AF680:AF691" si="622">SUM(X680:AE680)</f>
        <v>3026.6317190117643</v>
      </c>
      <c r="AH680" s="79">
        <f t="shared" ref="AH680:AH691" si="623">L680-SUM(M680:T680)</f>
        <v>0</v>
      </c>
      <c r="AI680" s="78">
        <f t="shared" ref="AI680:AI691" si="624">W680-SUM(X680:AE680)</f>
        <v>0</v>
      </c>
    </row>
    <row r="681" spans="1:35" ht="22" hidden="1" customHeight="1" outlineLevel="1" x14ac:dyDescent="0.25">
      <c r="B681" s="186" t="s">
        <v>1492</v>
      </c>
      <c r="C681" s="187" t="s">
        <v>1493</v>
      </c>
      <c r="D681" s="188" t="s">
        <v>41</v>
      </c>
      <c r="E681" s="189" t="s">
        <v>42</v>
      </c>
      <c r="F681" s="13" t="s">
        <v>46</v>
      </c>
      <c r="G681" s="14">
        <v>2.1</v>
      </c>
      <c r="H681" s="15">
        <v>199.78885568611761</v>
      </c>
      <c r="I681" s="16">
        <f t="shared" si="609"/>
        <v>419.55659694084699</v>
      </c>
      <c r="K681" s="17"/>
      <c r="L681" s="17">
        <f t="shared" si="610"/>
        <v>2.1</v>
      </c>
      <c r="M681" s="17"/>
      <c r="N681" s="17"/>
      <c r="O681" s="17">
        <f t="shared" si="611"/>
        <v>2.1</v>
      </c>
      <c r="P681" s="17"/>
      <c r="Q681" s="17"/>
      <c r="R681" s="17"/>
      <c r="S681" s="17"/>
      <c r="T681" s="17"/>
      <c r="V681" s="22">
        <f t="shared" si="612"/>
        <v>0</v>
      </c>
      <c r="W681" s="22">
        <f t="shared" si="613"/>
        <v>419.55659694084699</v>
      </c>
      <c r="X681" s="22">
        <f t="shared" si="614"/>
        <v>0</v>
      </c>
      <c r="Y681" s="22">
        <f t="shared" si="615"/>
        <v>0</v>
      </c>
      <c r="Z681" s="22">
        <f t="shared" si="616"/>
        <v>419.55659694084699</v>
      </c>
      <c r="AA681" s="22">
        <f t="shared" si="617"/>
        <v>0</v>
      </c>
      <c r="AB681" s="22">
        <f t="shared" si="618"/>
        <v>0</v>
      </c>
      <c r="AC681" s="22">
        <f t="shared" si="619"/>
        <v>0</v>
      </c>
      <c r="AD681" s="22">
        <f t="shared" si="620"/>
        <v>0</v>
      </c>
      <c r="AE681" s="22">
        <f t="shared" si="621"/>
        <v>0</v>
      </c>
      <c r="AF681" s="22">
        <f t="shared" si="622"/>
        <v>419.55659694084699</v>
      </c>
      <c r="AH681" s="79">
        <f t="shared" si="623"/>
        <v>0</v>
      </c>
      <c r="AI681" s="78">
        <f t="shared" si="624"/>
        <v>0</v>
      </c>
    </row>
    <row r="682" spans="1:35" ht="22" hidden="1" customHeight="1" outlineLevel="1" x14ac:dyDescent="0.25">
      <c r="B682" s="186" t="s">
        <v>1492</v>
      </c>
      <c r="C682" s="187" t="s">
        <v>1493</v>
      </c>
      <c r="D682" s="188" t="s">
        <v>53</v>
      </c>
      <c r="E682" s="189" t="s">
        <v>54</v>
      </c>
      <c r="F682" s="13" t="s">
        <v>46</v>
      </c>
      <c r="G682" s="14">
        <v>1</v>
      </c>
      <c r="H682" s="15">
        <v>158.11213362023528</v>
      </c>
      <c r="I682" s="16">
        <f t="shared" si="609"/>
        <v>158.11213362023528</v>
      </c>
      <c r="K682" s="17"/>
      <c r="L682" s="17">
        <f t="shared" si="610"/>
        <v>1</v>
      </c>
      <c r="M682" s="17"/>
      <c r="N682" s="17"/>
      <c r="O682" s="17">
        <f t="shared" si="611"/>
        <v>1</v>
      </c>
      <c r="P682" s="17"/>
      <c r="Q682" s="17"/>
      <c r="R682" s="17"/>
      <c r="S682" s="17"/>
      <c r="T682" s="17"/>
      <c r="V682" s="22">
        <f t="shared" si="612"/>
        <v>0</v>
      </c>
      <c r="W682" s="22">
        <f t="shared" si="613"/>
        <v>158.11213362023528</v>
      </c>
      <c r="X682" s="22">
        <f t="shared" si="614"/>
        <v>0</v>
      </c>
      <c r="Y682" s="22">
        <f t="shared" si="615"/>
        <v>0</v>
      </c>
      <c r="Z682" s="22">
        <f t="shared" si="616"/>
        <v>158.11213362023528</v>
      </c>
      <c r="AA682" s="22">
        <f t="shared" si="617"/>
        <v>0</v>
      </c>
      <c r="AB682" s="22">
        <f t="shared" si="618"/>
        <v>0</v>
      </c>
      <c r="AC682" s="22">
        <f t="shared" si="619"/>
        <v>0</v>
      </c>
      <c r="AD682" s="22">
        <f t="shared" si="620"/>
        <v>0</v>
      </c>
      <c r="AE682" s="22">
        <f t="shared" si="621"/>
        <v>0</v>
      </c>
      <c r="AF682" s="22">
        <f t="shared" si="622"/>
        <v>158.11213362023528</v>
      </c>
      <c r="AH682" s="79">
        <f t="shared" si="623"/>
        <v>0</v>
      </c>
      <c r="AI682" s="78">
        <f t="shared" si="624"/>
        <v>0</v>
      </c>
    </row>
    <row r="683" spans="1:35" ht="22" hidden="1" customHeight="1" outlineLevel="1" x14ac:dyDescent="0.25">
      <c r="B683" s="186" t="s">
        <v>1492</v>
      </c>
      <c r="C683" s="187" t="s">
        <v>1493</v>
      </c>
      <c r="D683" s="188" t="s">
        <v>61</v>
      </c>
      <c r="E683" s="189" t="s">
        <v>62</v>
      </c>
      <c r="F683" s="13" t="s">
        <v>46</v>
      </c>
      <c r="G683" s="14">
        <v>10</v>
      </c>
      <c r="H683" s="15">
        <v>90.64622934211765</v>
      </c>
      <c r="I683" s="16">
        <f t="shared" si="609"/>
        <v>906.46229342117647</v>
      </c>
      <c r="K683" s="17"/>
      <c r="L683" s="17">
        <f t="shared" si="610"/>
        <v>10</v>
      </c>
      <c r="M683" s="17"/>
      <c r="N683" s="17"/>
      <c r="O683" s="17">
        <f t="shared" si="611"/>
        <v>10</v>
      </c>
      <c r="P683" s="17"/>
      <c r="Q683" s="17"/>
      <c r="R683" s="17"/>
      <c r="S683" s="17"/>
      <c r="T683" s="17"/>
      <c r="V683" s="22">
        <f t="shared" si="612"/>
        <v>0</v>
      </c>
      <c r="W683" s="22">
        <f t="shared" si="613"/>
        <v>906.46229342117647</v>
      </c>
      <c r="X683" s="22">
        <f t="shared" si="614"/>
        <v>0</v>
      </c>
      <c r="Y683" s="22">
        <f t="shared" si="615"/>
        <v>0</v>
      </c>
      <c r="Z683" s="22">
        <f t="shared" si="616"/>
        <v>906.46229342117647</v>
      </c>
      <c r="AA683" s="22">
        <f t="shared" si="617"/>
        <v>0</v>
      </c>
      <c r="AB683" s="22">
        <f t="shared" si="618"/>
        <v>0</v>
      </c>
      <c r="AC683" s="22">
        <f t="shared" si="619"/>
        <v>0</v>
      </c>
      <c r="AD683" s="22">
        <f t="shared" si="620"/>
        <v>0</v>
      </c>
      <c r="AE683" s="22">
        <f t="shared" si="621"/>
        <v>0</v>
      </c>
      <c r="AF683" s="22">
        <f t="shared" si="622"/>
        <v>906.46229342117647</v>
      </c>
      <c r="AH683" s="79">
        <f t="shared" si="623"/>
        <v>0</v>
      </c>
      <c r="AI683" s="78">
        <f t="shared" si="624"/>
        <v>0</v>
      </c>
    </row>
    <row r="684" spans="1:35" ht="22" hidden="1" customHeight="1" outlineLevel="1" x14ac:dyDescent="0.25">
      <c r="B684" s="186" t="s">
        <v>1492</v>
      </c>
      <c r="C684" s="187" t="s">
        <v>1493</v>
      </c>
      <c r="D684" s="188" t="s">
        <v>65</v>
      </c>
      <c r="E684" s="189" t="s">
        <v>66</v>
      </c>
      <c r="F684" s="13" t="s">
        <v>46</v>
      </c>
      <c r="G684" s="14">
        <v>3.1</v>
      </c>
      <c r="H684" s="15">
        <v>217.63087904352943</v>
      </c>
      <c r="I684" s="16">
        <f t="shared" si="609"/>
        <v>674.65572503494127</v>
      </c>
      <c r="K684" s="17"/>
      <c r="L684" s="17">
        <f t="shared" si="610"/>
        <v>3.1</v>
      </c>
      <c r="M684" s="17"/>
      <c r="N684" s="17"/>
      <c r="O684" s="17">
        <f t="shared" si="611"/>
        <v>3.1</v>
      </c>
      <c r="P684" s="17"/>
      <c r="Q684" s="17"/>
      <c r="R684" s="17"/>
      <c r="S684" s="17"/>
      <c r="T684" s="17"/>
      <c r="V684" s="22">
        <f t="shared" si="612"/>
        <v>0</v>
      </c>
      <c r="W684" s="22">
        <f t="shared" si="613"/>
        <v>674.65572503494127</v>
      </c>
      <c r="X684" s="22">
        <f t="shared" si="614"/>
        <v>0</v>
      </c>
      <c r="Y684" s="22">
        <f t="shared" si="615"/>
        <v>0</v>
      </c>
      <c r="Z684" s="22">
        <f t="shared" si="616"/>
        <v>674.65572503494127</v>
      </c>
      <c r="AA684" s="22">
        <f t="shared" si="617"/>
        <v>0</v>
      </c>
      <c r="AB684" s="22">
        <f t="shared" si="618"/>
        <v>0</v>
      </c>
      <c r="AC684" s="22">
        <f t="shared" si="619"/>
        <v>0</v>
      </c>
      <c r="AD684" s="22">
        <f t="shared" si="620"/>
        <v>0</v>
      </c>
      <c r="AE684" s="22">
        <f t="shared" si="621"/>
        <v>0</v>
      </c>
      <c r="AF684" s="22">
        <f t="shared" si="622"/>
        <v>674.65572503494127</v>
      </c>
      <c r="AH684" s="79">
        <f t="shared" si="623"/>
        <v>0</v>
      </c>
      <c r="AI684" s="78">
        <f t="shared" si="624"/>
        <v>0</v>
      </c>
    </row>
    <row r="685" spans="1:35" ht="22" hidden="1" customHeight="1" outlineLevel="1" x14ac:dyDescent="0.25">
      <c r="B685" s="186" t="s">
        <v>1492</v>
      </c>
      <c r="C685" s="187" t="s">
        <v>1493</v>
      </c>
      <c r="D685" s="188" t="s">
        <v>68</v>
      </c>
      <c r="E685" s="189" t="s">
        <v>69</v>
      </c>
      <c r="F685" s="13" t="s">
        <v>46</v>
      </c>
      <c r="G685" s="14">
        <v>0.45</v>
      </c>
      <c r="H685" s="15">
        <v>15728.689694117647</v>
      </c>
      <c r="I685" s="16">
        <f t="shared" si="609"/>
        <v>7077.9103623529418</v>
      </c>
      <c r="K685" s="17"/>
      <c r="L685" s="17">
        <f t="shared" si="610"/>
        <v>0.45</v>
      </c>
      <c r="M685" s="17"/>
      <c r="N685" s="17"/>
      <c r="O685" s="17">
        <f t="shared" si="611"/>
        <v>0.45</v>
      </c>
      <c r="P685" s="17"/>
      <c r="Q685" s="17"/>
      <c r="R685" s="17"/>
      <c r="S685" s="17"/>
      <c r="T685" s="17"/>
      <c r="V685" s="22">
        <f t="shared" si="612"/>
        <v>0</v>
      </c>
      <c r="W685" s="22">
        <f t="shared" si="613"/>
        <v>7077.9103623529418</v>
      </c>
      <c r="X685" s="22">
        <f t="shared" si="614"/>
        <v>0</v>
      </c>
      <c r="Y685" s="22">
        <f t="shared" si="615"/>
        <v>0</v>
      </c>
      <c r="Z685" s="22">
        <f t="shared" si="616"/>
        <v>7077.9103623529418</v>
      </c>
      <c r="AA685" s="22">
        <f t="shared" si="617"/>
        <v>0</v>
      </c>
      <c r="AB685" s="22">
        <f t="shared" si="618"/>
        <v>0</v>
      </c>
      <c r="AC685" s="22">
        <f t="shared" si="619"/>
        <v>0</v>
      </c>
      <c r="AD685" s="22">
        <f t="shared" si="620"/>
        <v>0</v>
      </c>
      <c r="AE685" s="22">
        <f t="shared" si="621"/>
        <v>0</v>
      </c>
      <c r="AF685" s="22">
        <f t="shared" si="622"/>
        <v>7077.9103623529418</v>
      </c>
      <c r="AH685" s="79">
        <f t="shared" si="623"/>
        <v>0</v>
      </c>
      <c r="AI685" s="78">
        <f t="shared" si="624"/>
        <v>0</v>
      </c>
    </row>
    <row r="686" spans="1:35" ht="22" hidden="1" customHeight="1" outlineLevel="1" x14ac:dyDescent="0.25">
      <c r="B686" s="186" t="s">
        <v>1492</v>
      </c>
      <c r="C686" s="187" t="s">
        <v>1493</v>
      </c>
      <c r="D686" s="188" t="s">
        <v>70</v>
      </c>
      <c r="E686" s="189" t="s">
        <v>71</v>
      </c>
      <c r="F686" s="13" t="s">
        <v>67</v>
      </c>
      <c r="G686" s="14">
        <v>1200</v>
      </c>
      <c r="H686" s="15">
        <v>25.691750504117643</v>
      </c>
      <c r="I686" s="16">
        <f t="shared" si="609"/>
        <v>30830.10060494117</v>
      </c>
      <c r="K686" s="17"/>
      <c r="L686" s="17">
        <f t="shared" si="610"/>
        <v>1200</v>
      </c>
      <c r="M686" s="17"/>
      <c r="N686" s="17"/>
      <c r="O686" s="17">
        <f t="shared" si="611"/>
        <v>1200</v>
      </c>
      <c r="P686" s="17"/>
      <c r="Q686" s="17"/>
      <c r="R686" s="17"/>
      <c r="S686" s="17"/>
      <c r="T686" s="17"/>
      <c r="V686" s="22">
        <f t="shared" si="612"/>
        <v>0</v>
      </c>
      <c r="W686" s="22">
        <f t="shared" si="613"/>
        <v>30830.10060494117</v>
      </c>
      <c r="X686" s="22">
        <f t="shared" si="614"/>
        <v>0</v>
      </c>
      <c r="Y686" s="22">
        <f t="shared" si="615"/>
        <v>0</v>
      </c>
      <c r="Z686" s="22">
        <f t="shared" si="616"/>
        <v>30830.10060494117</v>
      </c>
      <c r="AA686" s="22">
        <f t="shared" si="617"/>
        <v>0</v>
      </c>
      <c r="AB686" s="22">
        <f t="shared" si="618"/>
        <v>0</v>
      </c>
      <c r="AC686" s="22">
        <f t="shared" si="619"/>
        <v>0</v>
      </c>
      <c r="AD686" s="22">
        <f t="shared" si="620"/>
        <v>0</v>
      </c>
      <c r="AE686" s="22">
        <f t="shared" si="621"/>
        <v>0</v>
      </c>
      <c r="AF686" s="22">
        <f t="shared" si="622"/>
        <v>30830.10060494117</v>
      </c>
      <c r="AH686" s="79">
        <f t="shared" si="623"/>
        <v>0</v>
      </c>
      <c r="AI686" s="78">
        <f t="shared" si="624"/>
        <v>0</v>
      </c>
    </row>
    <row r="687" spans="1:35" ht="22" hidden="1" customHeight="1" outlineLevel="1" x14ac:dyDescent="0.25">
      <c r="B687" s="186" t="s">
        <v>1492</v>
      </c>
      <c r="C687" s="187" t="s">
        <v>1493</v>
      </c>
      <c r="D687" s="188" t="s">
        <v>72</v>
      </c>
      <c r="E687" s="189" t="s">
        <v>73</v>
      </c>
      <c r="F687" s="13" t="s">
        <v>46</v>
      </c>
      <c r="G687" s="14">
        <v>2</v>
      </c>
      <c r="H687" s="15">
        <v>1248.9986891068236</v>
      </c>
      <c r="I687" s="16">
        <f t="shared" si="609"/>
        <v>2497.9973782136472</v>
      </c>
      <c r="K687" s="17"/>
      <c r="L687" s="17">
        <f t="shared" si="610"/>
        <v>2</v>
      </c>
      <c r="M687" s="17"/>
      <c r="N687" s="17"/>
      <c r="O687" s="17">
        <f t="shared" si="611"/>
        <v>2</v>
      </c>
      <c r="P687" s="17"/>
      <c r="Q687" s="17"/>
      <c r="R687" s="17"/>
      <c r="S687" s="17"/>
      <c r="T687" s="17"/>
      <c r="V687" s="22">
        <f t="shared" si="612"/>
        <v>0</v>
      </c>
      <c r="W687" s="22">
        <f t="shared" si="613"/>
        <v>2497.9973782136472</v>
      </c>
      <c r="X687" s="22">
        <f t="shared" si="614"/>
        <v>0</v>
      </c>
      <c r="Y687" s="22">
        <f t="shared" si="615"/>
        <v>0</v>
      </c>
      <c r="Z687" s="22">
        <f t="shared" si="616"/>
        <v>2497.9973782136472</v>
      </c>
      <c r="AA687" s="22">
        <f t="shared" si="617"/>
        <v>0</v>
      </c>
      <c r="AB687" s="22">
        <f t="shared" si="618"/>
        <v>0</v>
      </c>
      <c r="AC687" s="22">
        <f t="shared" si="619"/>
        <v>0</v>
      </c>
      <c r="AD687" s="22">
        <f t="shared" si="620"/>
        <v>0</v>
      </c>
      <c r="AE687" s="22">
        <f t="shared" si="621"/>
        <v>0</v>
      </c>
      <c r="AF687" s="22">
        <f t="shared" si="622"/>
        <v>2497.9973782136472</v>
      </c>
      <c r="AH687" s="79">
        <f t="shared" si="623"/>
        <v>0</v>
      </c>
      <c r="AI687" s="78">
        <f t="shared" si="624"/>
        <v>0</v>
      </c>
    </row>
    <row r="688" spans="1:35" ht="22" hidden="1" customHeight="1" outlineLevel="1" x14ac:dyDescent="0.25">
      <c r="B688" s="186" t="s">
        <v>1492</v>
      </c>
      <c r="C688" s="187" t="s">
        <v>1493</v>
      </c>
      <c r="D688" s="188" t="s">
        <v>76</v>
      </c>
      <c r="E688" s="189" t="s">
        <v>77</v>
      </c>
      <c r="F688" s="13" t="s">
        <v>46</v>
      </c>
      <c r="G688" s="14">
        <v>18.239999999999998</v>
      </c>
      <c r="H688" s="15">
        <v>2157.2456727755293</v>
      </c>
      <c r="I688" s="16">
        <f t="shared" si="609"/>
        <v>39348.161071425653</v>
      </c>
      <c r="K688" s="17"/>
      <c r="L688" s="17">
        <f t="shared" si="610"/>
        <v>18.239999999999998</v>
      </c>
      <c r="M688" s="17"/>
      <c r="N688" s="17"/>
      <c r="O688" s="17">
        <f t="shared" si="611"/>
        <v>18.239999999999998</v>
      </c>
      <c r="P688" s="17"/>
      <c r="Q688" s="17"/>
      <c r="R688" s="17"/>
      <c r="S688" s="17"/>
      <c r="T688" s="17"/>
      <c r="V688" s="22">
        <f t="shared" si="612"/>
        <v>0</v>
      </c>
      <c r="W688" s="22">
        <f t="shared" si="613"/>
        <v>39348.161071425653</v>
      </c>
      <c r="X688" s="22">
        <f t="shared" si="614"/>
        <v>0</v>
      </c>
      <c r="Y688" s="22">
        <f t="shared" si="615"/>
        <v>0</v>
      </c>
      <c r="Z688" s="22">
        <f t="shared" si="616"/>
        <v>39348.161071425653</v>
      </c>
      <c r="AA688" s="22">
        <f t="shared" si="617"/>
        <v>0</v>
      </c>
      <c r="AB688" s="22">
        <f t="shared" si="618"/>
        <v>0</v>
      </c>
      <c r="AC688" s="22">
        <f t="shared" si="619"/>
        <v>0</v>
      </c>
      <c r="AD688" s="22">
        <f t="shared" si="620"/>
        <v>0</v>
      </c>
      <c r="AE688" s="22">
        <f t="shared" si="621"/>
        <v>0</v>
      </c>
      <c r="AF688" s="22">
        <f t="shared" si="622"/>
        <v>39348.161071425653</v>
      </c>
      <c r="AH688" s="79">
        <f t="shared" si="623"/>
        <v>0</v>
      </c>
      <c r="AI688" s="78">
        <f t="shared" si="624"/>
        <v>0</v>
      </c>
    </row>
    <row r="689" spans="1:35" ht="22" hidden="1" customHeight="1" outlineLevel="1" x14ac:dyDescent="0.25">
      <c r="B689" s="186" t="s">
        <v>1492</v>
      </c>
      <c r="C689" s="187" t="s">
        <v>1493</v>
      </c>
      <c r="D689" s="188" t="s">
        <v>80</v>
      </c>
      <c r="E689" s="189" t="s">
        <v>81</v>
      </c>
      <c r="F689" s="13" t="s">
        <v>67</v>
      </c>
      <c r="G689" s="14">
        <v>20</v>
      </c>
      <c r="H689" s="15">
        <v>168.33412442258825</v>
      </c>
      <c r="I689" s="16">
        <f t="shared" si="609"/>
        <v>3366.682488451765</v>
      </c>
      <c r="K689" s="17"/>
      <c r="L689" s="17">
        <f t="shared" si="610"/>
        <v>20</v>
      </c>
      <c r="M689" s="17"/>
      <c r="N689" s="17"/>
      <c r="O689" s="17">
        <f t="shared" si="611"/>
        <v>20</v>
      </c>
      <c r="P689" s="17"/>
      <c r="Q689" s="17"/>
      <c r="R689" s="17"/>
      <c r="S689" s="17"/>
      <c r="T689" s="17"/>
      <c r="V689" s="22">
        <f t="shared" si="612"/>
        <v>0</v>
      </c>
      <c r="W689" s="22">
        <f t="shared" si="613"/>
        <v>3366.682488451765</v>
      </c>
      <c r="X689" s="22">
        <f t="shared" si="614"/>
        <v>0</v>
      </c>
      <c r="Y689" s="22">
        <f t="shared" si="615"/>
        <v>0</v>
      </c>
      <c r="Z689" s="22">
        <f t="shared" si="616"/>
        <v>3366.682488451765</v>
      </c>
      <c r="AA689" s="22">
        <f t="shared" si="617"/>
        <v>0</v>
      </c>
      <c r="AB689" s="22">
        <f t="shared" si="618"/>
        <v>0</v>
      </c>
      <c r="AC689" s="22">
        <f t="shared" si="619"/>
        <v>0</v>
      </c>
      <c r="AD689" s="22">
        <f t="shared" si="620"/>
        <v>0</v>
      </c>
      <c r="AE689" s="22">
        <f t="shared" si="621"/>
        <v>0</v>
      </c>
      <c r="AF689" s="22">
        <f t="shared" si="622"/>
        <v>3366.682488451765</v>
      </c>
      <c r="AH689" s="79">
        <f t="shared" si="623"/>
        <v>0</v>
      </c>
      <c r="AI689" s="78">
        <f t="shared" si="624"/>
        <v>0</v>
      </c>
    </row>
    <row r="690" spans="1:35" ht="22" hidden="1" customHeight="1" outlineLevel="1" x14ac:dyDescent="0.25">
      <c r="B690" s="186" t="s">
        <v>1492</v>
      </c>
      <c r="C690" s="187" t="s">
        <v>1493</v>
      </c>
      <c r="D690" s="188" t="s">
        <v>84</v>
      </c>
      <c r="E690" s="189" t="s">
        <v>85</v>
      </c>
      <c r="F690" s="13" t="s">
        <v>40</v>
      </c>
      <c r="G690" s="14">
        <v>13</v>
      </c>
      <c r="H690" s="15">
        <v>273.07971983435294</v>
      </c>
      <c r="I690" s="16">
        <f t="shared" si="609"/>
        <v>3550.0363578465881</v>
      </c>
      <c r="K690" s="17"/>
      <c r="L690" s="17">
        <f t="shared" si="610"/>
        <v>13</v>
      </c>
      <c r="M690" s="17"/>
      <c r="N690" s="17"/>
      <c r="O690" s="17"/>
      <c r="P690" s="17">
        <f>G690</f>
        <v>13</v>
      </c>
      <c r="Q690" s="17"/>
      <c r="R690" s="17"/>
      <c r="S690" s="17"/>
      <c r="T690" s="17"/>
      <c r="V690" s="22">
        <f t="shared" si="612"/>
        <v>0</v>
      </c>
      <c r="W690" s="22">
        <f t="shared" si="613"/>
        <v>3550.0363578465881</v>
      </c>
      <c r="X690" s="22">
        <f t="shared" si="614"/>
        <v>0</v>
      </c>
      <c r="Y690" s="22">
        <f t="shared" si="615"/>
        <v>0</v>
      </c>
      <c r="Z690" s="22">
        <f t="shared" si="616"/>
        <v>0</v>
      </c>
      <c r="AA690" s="22">
        <f t="shared" si="617"/>
        <v>3550.0363578465881</v>
      </c>
      <c r="AB690" s="22">
        <f t="shared" si="618"/>
        <v>0</v>
      </c>
      <c r="AC690" s="22">
        <f t="shared" si="619"/>
        <v>0</v>
      </c>
      <c r="AD690" s="22">
        <f t="shared" si="620"/>
        <v>0</v>
      </c>
      <c r="AE690" s="22">
        <f t="shared" si="621"/>
        <v>0</v>
      </c>
      <c r="AF690" s="22">
        <f t="shared" si="622"/>
        <v>3550.0363578465881</v>
      </c>
      <c r="AH690" s="79">
        <f t="shared" si="623"/>
        <v>0</v>
      </c>
      <c r="AI690" s="78">
        <f t="shared" si="624"/>
        <v>0</v>
      </c>
    </row>
    <row r="691" spans="1:35" ht="22" hidden="1" customHeight="1" outlineLevel="1" x14ac:dyDescent="0.25">
      <c r="B691" s="186" t="s">
        <v>1492</v>
      </c>
      <c r="C691" s="187" t="s">
        <v>1493</v>
      </c>
      <c r="D691" s="188" t="s">
        <v>157</v>
      </c>
      <c r="E691" s="189" t="s">
        <v>158</v>
      </c>
      <c r="F691" s="13" t="s">
        <v>143</v>
      </c>
      <c r="G691" s="14">
        <v>32</v>
      </c>
      <c r="H691" s="15">
        <v>147.45646588235294</v>
      </c>
      <c r="I691" s="16">
        <f t="shared" si="609"/>
        <v>4718.6069082352942</v>
      </c>
      <c r="K691" s="17"/>
      <c r="L691" s="17">
        <f t="shared" si="610"/>
        <v>32</v>
      </c>
      <c r="M691" s="17"/>
      <c r="N691" s="17"/>
      <c r="O691" s="17"/>
      <c r="P691" s="17">
        <f>G691</f>
        <v>32</v>
      </c>
      <c r="Q691" s="17"/>
      <c r="R691" s="17"/>
      <c r="S691" s="17"/>
      <c r="T691" s="17"/>
      <c r="V691" s="22">
        <f t="shared" si="612"/>
        <v>0</v>
      </c>
      <c r="W691" s="22">
        <f t="shared" si="613"/>
        <v>4718.6069082352942</v>
      </c>
      <c r="X691" s="22">
        <f t="shared" si="614"/>
        <v>0</v>
      </c>
      <c r="Y691" s="22">
        <f t="shared" si="615"/>
        <v>0</v>
      </c>
      <c r="Z691" s="22">
        <f t="shared" si="616"/>
        <v>0</v>
      </c>
      <c r="AA691" s="22">
        <f t="shared" si="617"/>
        <v>4718.6069082352942</v>
      </c>
      <c r="AB691" s="22">
        <f t="shared" si="618"/>
        <v>0</v>
      </c>
      <c r="AC691" s="22">
        <f t="shared" si="619"/>
        <v>0</v>
      </c>
      <c r="AD691" s="22">
        <f t="shared" si="620"/>
        <v>0</v>
      </c>
      <c r="AE691" s="22">
        <f t="shared" si="621"/>
        <v>0</v>
      </c>
      <c r="AF691" s="22">
        <f t="shared" si="622"/>
        <v>4718.6069082352942</v>
      </c>
      <c r="AH691" s="79">
        <f t="shared" si="623"/>
        <v>0</v>
      </c>
      <c r="AI691" s="78">
        <f t="shared" si="624"/>
        <v>0</v>
      </c>
    </row>
    <row r="692" spans="1:35" ht="23.5" customHeight="1" collapsed="1" x14ac:dyDescent="0.25">
      <c r="A692" s="11"/>
      <c r="B692" s="183" t="s">
        <v>1866</v>
      </c>
      <c r="C692" s="184" t="s">
        <v>1865</v>
      </c>
      <c r="D692" s="185"/>
      <c r="E692" s="80"/>
      <c r="F692" s="60"/>
      <c r="G692" s="60"/>
      <c r="H692" s="59"/>
      <c r="I692" s="81">
        <f>SUM(I693:I717)</f>
        <v>163054.55101639315</v>
      </c>
      <c r="J692" s="12"/>
      <c r="K692" s="83"/>
      <c r="L692" s="84"/>
      <c r="M692" s="84"/>
      <c r="N692" s="84"/>
      <c r="O692" s="84"/>
      <c r="P692" s="84"/>
      <c r="Q692" s="84"/>
      <c r="R692" s="84"/>
      <c r="S692" s="84"/>
      <c r="T692" s="85"/>
      <c r="U692" s="12"/>
      <c r="V692" s="86">
        <f t="shared" ref="V692:AF692" si="625">SUM(V693:V717)</f>
        <v>0</v>
      </c>
      <c r="W692" s="86">
        <f t="shared" si="625"/>
        <v>0</v>
      </c>
      <c r="X692" s="86">
        <f t="shared" si="625"/>
        <v>0</v>
      </c>
      <c r="Y692" s="86">
        <f t="shared" si="625"/>
        <v>0</v>
      </c>
      <c r="Z692" s="86">
        <f t="shared" si="625"/>
        <v>0</v>
      </c>
      <c r="AA692" s="86">
        <f t="shared" si="625"/>
        <v>0</v>
      </c>
      <c r="AB692" s="86">
        <f t="shared" si="625"/>
        <v>0</v>
      </c>
      <c r="AC692" s="86">
        <f t="shared" si="625"/>
        <v>0</v>
      </c>
      <c r="AD692" s="86">
        <f t="shared" si="625"/>
        <v>0</v>
      </c>
      <c r="AE692" s="86">
        <f t="shared" si="625"/>
        <v>0</v>
      </c>
      <c r="AF692" s="86">
        <f t="shared" si="625"/>
        <v>0</v>
      </c>
      <c r="AG692" s="12"/>
      <c r="AH692" s="83"/>
      <c r="AI692" s="85"/>
    </row>
    <row r="693" spans="1:35" ht="22" hidden="1" customHeight="1" outlineLevel="1" x14ac:dyDescent="0.25">
      <c r="B693" s="186" t="s">
        <v>1866</v>
      </c>
      <c r="C693" s="187" t="s">
        <v>1865</v>
      </c>
      <c r="D693" s="188" t="s">
        <v>23</v>
      </c>
      <c r="E693" s="189" t="s">
        <v>24</v>
      </c>
      <c r="F693" s="13" t="s">
        <v>46</v>
      </c>
      <c r="G693" s="14">
        <v>7</v>
      </c>
      <c r="H693" s="15">
        <v>584.29183764705874</v>
      </c>
      <c r="I693" s="16">
        <f t="shared" ref="I693:I717" si="626">H693*G693</f>
        <v>4090.0428635294111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V693" s="22">
        <f t="shared" ref="V693:V694" si="627">$H693*K693</f>
        <v>0</v>
      </c>
      <c r="W693" s="22">
        <f t="shared" ref="W693:W694" si="628">$H693*L693</f>
        <v>0</v>
      </c>
      <c r="X693" s="22">
        <f t="shared" ref="X693:X694" si="629">$H693*M693</f>
        <v>0</v>
      </c>
      <c r="Y693" s="22">
        <f t="shared" ref="Y693:Y694" si="630">$H693*N693</f>
        <v>0</v>
      </c>
      <c r="Z693" s="22">
        <f t="shared" ref="Z693:Z694" si="631">$H693*O693</f>
        <v>0</v>
      </c>
      <c r="AA693" s="22">
        <f t="shared" ref="AA693:AA694" si="632">$H693*P693</f>
        <v>0</v>
      </c>
      <c r="AB693" s="22">
        <f t="shared" ref="AB693:AB694" si="633">$H693*Q693</f>
        <v>0</v>
      </c>
      <c r="AC693" s="22">
        <f t="shared" ref="AC693:AC694" si="634">$H693*R693</f>
        <v>0</v>
      </c>
      <c r="AD693" s="22">
        <f t="shared" ref="AD693:AD694" si="635">$H693*S693</f>
        <v>0</v>
      </c>
      <c r="AE693" s="22">
        <f t="shared" ref="AE693:AE694" si="636">$H693*T693</f>
        <v>0</v>
      </c>
      <c r="AF693" s="22">
        <f t="shared" ref="AF693:AF694" si="637">SUM(X693:AE693)</f>
        <v>0</v>
      </c>
      <c r="AH693" s="79">
        <f t="shared" ref="AH693:AH694" si="638">L693-SUM(M693:T693)</f>
        <v>0</v>
      </c>
      <c r="AI693" s="78">
        <f t="shared" ref="AI693:AI694" si="639">W693-SUM(X693:AE693)</f>
        <v>0</v>
      </c>
    </row>
    <row r="694" spans="1:35" ht="22" hidden="1" customHeight="1" outlineLevel="1" x14ac:dyDescent="0.25">
      <c r="B694" s="186" t="s">
        <v>1866</v>
      </c>
      <c r="C694" s="187" t="s">
        <v>1865</v>
      </c>
      <c r="D694" s="188" t="s">
        <v>41</v>
      </c>
      <c r="E694" s="189" t="s">
        <v>42</v>
      </c>
      <c r="F694" s="13" t="s">
        <v>46</v>
      </c>
      <c r="G694" s="14">
        <v>32</v>
      </c>
      <c r="H694" s="15">
        <v>199.78885568611761</v>
      </c>
      <c r="I694" s="16">
        <f t="shared" si="626"/>
        <v>6393.2433819557637</v>
      </c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V694" s="22">
        <f t="shared" si="627"/>
        <v>0</v>
      </c>
      <c r="W694" s="22">
        <f t="shared" si="628"/>
        <v>0</v>
      </c>
      <c r="X694" s="22">
        <f t="shared" si="629"/>
        <v>0</v>
      </c>
      <c r="Y694" s="22">
        <f t="shared" si="630"/>
        <v>0</v>
      </c>
      <c r="Z694" s="22">
        <f t="shared" si="631"/>
        <v>0</v>
      </c>
      <c r="AA694" s="22">
        <f t="shared" si="632"/>
        <v>0</v>
      </c>
      <c r="AB694" s="22">
        <f t="shared" si="633"/>
        <v>0</v>
      </c>
      <c r="AC694" s="22">
        <f t="shared" si="634"/>
        <v>0</v>
      </c>
      <c r="AD694" s="22">
        <f t="shared" si="635"/>
        <v>0</v>
      </c>
      <c r="AE694" s="22">
        <f t="shared" si="636"/>
        <v>0</v>
      </c>
      <c r="AF694" s="22">
        <f t="shared" si="637"/>
        <v>0</v>
      </c>
      <c r="AH694" s="79">
        <f t="shared" si="638"/>
        <v>0</v>
      </c>
      <c r="AI694" s="78">
        <f t="shared" si="639"/>
        <v>0</v>
      </c>
    </row>
    <row r="695" spans="1:35" ht="22" hidden="1" customHeight="1" outlineLevel="1" x14ac:dyDescent="0.25">
      <c r="B695" s="186" t="s">
        <v>1866</v>
      </c>
      <c r="C695" s="187" t="s">
        <v>1865</v>
      </c>
      <c r="D695" s="188" t="s">
        <v>44</v>
      </c>
      <c r="E695" s="189" t="s">
        <v>45</v>
      </c>
      <c r="F695" s="13" t="s">
        <v>46</v>
      </c>
      <c r="G695" s="14">
        <v>25</v>
      </c>
      <c r="H695" s="15">
        <v>44.117647058823529</v>
      </c>
      <c r="I695" s="16">
        <f t="shared" si="626"/>
        <v>1102.9411764705883</v>
      </c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V695" s="22">
        <f t="shared" ref="V695:V717" si="640">$H695*K695</f>
        <v>0</v>
      </c>
      <c r="W695" s="22">
        <f t="shared" ref="W695:W717" si="641">$H695*L695</f>
        <v>0</v>
      </c>
      <c r="X695" s="22">
        <f t="shared" ref="X695:X717" si="642">$H695*M695</f>
        <v>0</v>
      </c>
      <c r="Y695" s="22"/>
      <c r="Z695" s="22"/>
      <c r="AA695" s="22"/>
      <c r="AB695" s="22"/>
      <c r="AC695" s="22"/>
      <c r="AD695" s="22"/>
      <c r="AE695" s="22"/>
      <c r="AF695" s="22"/>
      <c r="AH695" s="79"/>
      <c r="AI695" s="78"/>
    </row>
    <row r="696" spans="1:35" ht="22" hidden="1" customHeight="1" outlineLevel="1" x14ac:dyDescent="0.25">
      <c r="B696" s="186" t="s">
        <v>1866</v>
      </c>
      <c r="C696" s="187" t="s">
        <v>1865</v>
      </c>
      <c r="D696" s="188" t="s">
        <v>53</v>
      </c>
      <c r="E696" s="189" t="s">
        <v>54</v>
      </c>
      <c r="F696" s="13" t="s">
        <v>46</v>
      </c>
      <c r="G696" s="14">
        <v>33</v>
      </c>
      <c r="H696" s="15">
        <v>158.11213362023528</v>
      </c>
      <c r="I696" s="16">
        <f t="shared" si="626"/>
        <v>5217.7004094677641</v>
      </c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V696" s="22">
        <f t="shared" si="640"/>
        <v>0</v>
      </c>
      <c r="W696" s="22">
        <f t="shared" si="641"/>
        <v>0</v>
      </c>
      <c r="X696" s="22">
        <f t="shared" si="642"/>
        <v>0</v>
      </c>
      <c r="Y696" s="22"/>
      <c r="Z696" s="22"/>
      <c r="AA696" s="22"/>
      <c r="AB696" s="22"/>
      <c r="AC696" s="22"/>
      <c r="AD696" s="22"/>
      <c r="AE696" s="22"/>
      <c r="AF696" s="22"/>
      <c r="AH696" s="79"/>
      <c r="AI696" s="78"/>
    </row>
    <row r="697" spans="1:35" ht="22" hidden="1" customHeight="1" outlineLevel="1" x14ac:dyDescent="0.25">
      <c r="B697" s="186" t="s">
        <v>1866</v>
      </c>
      <c r="C697" s="187" t="s">
        <v>1865</v>
      </c>
      <c r="D697" s="188" t="s">
        <v>59</v>
      </c>
      <c r="E697" s="189" t="s">
        <v>60</v>
      </c>
      <c r="F697" s="13" t="s">
        <v>46</v>
      </c>
      <c r="G697" s="14">
        <v>15</v>
      </c>
      <c r="H697" s="15">
        <v>67.097750764705879</v>
      </c>
      <c r="I697" s="16">
        <f t="shared" si="626"/>
        <v>1006.4662614705882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V697" s="22">
        <f t="shared" si="640"/>
        <v>0</v>
      </c>
      <c r="W697" s="22">
        <f t="shared" si="641"/>
        <v>0</v>
      </c>
      <c r="X697" s="22">
        <f t="shared" si="642"/>
        <v>0</v>
      </c>
      <c r="Y697" s="22"/>
      <c r="Z697" s="22"/>
      <c r="AA697" s="22"/>
      <c r="AB697" s="22"/>
      <c r="AC697" s="22"/>
      <c r="AD697" s="22"/>
      <c r="AE697" s="22"/>
      <c r="AF697" s="22"/>
      <c r="AH697" s="79"/>
      <c r="AI697" s="78"/>
    </row>
    <row r="698" spans="1:35" ht="22" hidden="1" customHeight="1" outlineLevel="1" x14ac:dyDescent="0.25">
      <c r="B698" s="186" t="s">
        <v>1866</v>
      </c>
      <c r="C698" s="187" t="s">
        <v>1865</v>
      </c>
      <c r="D698" s="188" t="s">
        <v>61</v>
      </c>
      <c r="E698" s="189" t="s">
        <v>62</v>
      </c>
      <c r="F698" s="13" t="s">
        <v>46</v>
      </c>
      <c r="G698" s="14">
        <v>10</v>
      </c>
      <c r="H698" s="15">
        <v>90.64622934211765</v>
      </c>
      <c r="I698" s="16">
        <f t="shared" si="626"/>
        <v>906.46229342117647</v>
      </c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V698" s="22">
        <f t="shared" si="640"/>
        <v>0</v>
      </c>
      <c r="W698" s="22">
        <f t="shared" si="641"/>
        <v>0</v>
      </c>
      <c r="X698" s="22">
        <f t="shared" si="642"/>
        <v>0</v>
      </c>
      <c r="Y698" s="22"/>
      <c r="Z698" s="22"/>
      <c r="AA698" s="22"/>
      <c r="AB698" s="22"/>
      <c r="AC698" s="22"/>
      <c r="AD698" s="22"/>
      <c r="AE698" s="22"/>
      <c r="AF698" s="22"/>
      <c r="AH698" s="79"/>
      <c r="AI698" s="78"/>
    </row>
    <row r="699" spans="1:35" ht="22" hidden="1" customHeight="1" outlineLevel="1" x14ac:dyDescent="0.25">
      <c r="B699" s="186" t="s">
        <v>1866</v>
      </c>
      <c r="C699" s="187" t="s">
        <v>1865</v>
      </c>
      <c r="D699" s="188" t="s">
        <v>65</v>
      </c>
      <c r="E699" s="189" t="s">
        <v>66</v>
      </c>
      <c r="F699" s="13" t="s">
        <v>46</v>
      </c>
      <c r="G699" s="14">
        <v>2</v>
      </c>
      <c r="H699" s="15">
        <v>217.63087904352943</v>
      </c>
      <c r="I699" s="16">
        <f t="shared" si="626"/>
        <v>435.26175808705887</v>
      </c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V699" s="22">
        <f t="shared" si="640"/>
        <v>0</v>
      </c>
      <c r="W699" s="22">
        <f t="shared" si="641"/>
        <v>0</v>
      </c>
      <c r="X699" s="22">
        <f t="shared" si="642"/>
        <v>0</v>
      </c>
      <c r="Y699" s="22"/>
      <c r="Z699" s="22"/>
      <c r="AA699" s="22"/>
      <c r="AB699" s="22"/>
      <c r="AC699" s="22"/>
      <c r="AD699" s="22"/>
      <c r="AE699" s="22"/>
      <c r="AF699" s="22"/>
      <c r="AH699" s="79"/>
      <c r="AI699" s="78"/>
    </row>
    <row r="700" spans="1:35" ht="22" hidden="1" customHeight="1" outlineLevel="1" x14ac:dyDescent="0.25">
      <c r="B700" s="186" t="s">
        <v>1866</v>
      </c>
      <c r="C700" s="187" t="s">
        <v>1865</v>
      </c>
      <c r="D700" s="188" t="s">
        <v>68</v>
      </c>
      <c r="E700" s="189" t="s">
        <v>69</v>
      </c>
      <c r="F700" s="13" t="s">
        <v>46</v>
      </c>
      <c r="G700" s="14">
        <v>2.2000000000000002</v>
      </c>
      <c r="H700" s="15">
        <v>15728.689694117647</v>
      </c>
      <c r="I700" s="16">
        <f t="shared" si="626"/>
        <v>34603.117327058826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V700" s="22">
        <f t="shared" si="640"/>
        <v>0</v>
      </c>
      <c r="W700" s="22">
        <f t="shared" si="641"/>
        <v>0</v>
      </c>
      <c r="X700" s="22">
        <f t="shared" si="642"/>
        <v>0</v>
      </c>
      <c r="Y700" s="22"/>
      <c r="Z700" s="22"/>
      <c r="AA700" s="22"/>
      <c r="AB700" s="22"/>
      <c r="AC700" s="22"/>
      <c r="AD700" s="22"/>
      <c r="AE700" s="22"/>
      <c r="AF700" s="22"/>
      <c r="AH700" s="79"/>
      <c r="AI700" s="78"/>
    </row>
    <row r="701" spans="1:35" ht="22" hidden="1" customHeight="1" outlineLevel="1" x14ac:dyDescent="0.25">
      <c r="B701" s="186" t="s">
        <v>1866</v>
      </c>
      <c r="C701" s="187" t="s">
        <v>1865</v>
      </c>
      <c r="D701" s="188" t="s">
        <v>70</v>
      </c>
      <c r="E701" s="189" t="s">
        <v>71</v>
      </c>
      <c r="F701" s="13" t="s">
        <v>67</v>
      </c>
      <c r="G701" s="14">
        <v>1950</v>
      </c>
      <c r="H701" s="15">
        <v>25.691750504117643</v>
      </c>
      <c r="I701" s="16">
        <f t="shared" si="626"/>
        <v>50098.913483029406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V701" s="22">
        <f t="shared" si="640"/>
        <v>0</v>
      </c>
      <c r="W701" s="22">
        <f t="shared" si="641"/>
        <v>0</v>
      </c>
      <c r="X701" s="22">
        <f t="shared" si="642"/>
        <v>0</v>
      </c>
      <c r="Y701" s="22"/>
      <c r="Z701" s="22"/>
      <c r="AA701" s="22"/>
      <c r="AB701" s="22"/>
      <c r="AC701" s="22"/>
      <c r="AD701" s="22"/>
      <c r="AE701" s="22"/>
      <c r="AF701" s="22"/>
      <c r="AH701" s="79"/>
      <c r="AI701" s="78"/>
    </row>
    <row r="702" spans="1:35" ht="22" hidden="1" customHeight="1" outlineLevel="1" x14ac:dyDescent="0.25">
      <c r="B702" s="186" t="s">
        <v>1866</v>
      </c>
      <c r="C702" s="187" t="s">
        <v>1865</v>
      </c>
      <c r="D702" s="188" t="s">
        <v>72</v>
      </c>
      <c r="E702" s="189" t="s">
        <v>73</v>
      </c>
      <c r="F702" s="13" t="s">
        <v>46</v>
      </c>
      <c r="G702" s="14">
        <v>2</v>
      </c>
      <c r="H702" s="15">
        <v>1248.9986891068236</v>
      </c>
      <c r="I702" s="16">
        <f t="shared" si="626"/>
        <v>2497.9973782136472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V702" s="22">
        <f t="shared" si="640"/>
        <v>0</v>
      </c>
      <c r="W702" s="22">
        <f t="shared" si="641"/>
        <v>0</v>
      </c>
      <c r="X702" s="22">
        <f t="shared" si="642"/>
        <v>0</v>
      </c>
      <c r="Y702" s="22"/>
      <c r="Z702" s="22"/>
      <c r="AA702" s="22"/>
      <c r="AB702" s="22"/>
      <c r="AC702" s="22"/>
      <c r="AD702" s="22"/>
      <c r="AE702" s="22"/>
      <c r="AF702" s="22"/>
      <c r="AH702" s="79"/>
      <c r="AI702" s="78"/>
    </row>
    <row r="703" spans="1:35" ht="22" hidden="1" customHeight="1" outlineLevel="1" x14ac:dyDescent="0.25">
      <c r="B703" s="186" t="s">
        <v>1866</v>
      </c>
      <c r="C703" s="187" t="s">
        <v>1865</v>
      </c>
      <c r="D703" s="188" t="s">
        <v>74</v>
      </c>
      <c r="E703" s="189" t="s">
        <v>75</v>
      </c>
      <c r="F703" s="13" t="s">
        <v>46</v>
      </c>
      <c r="G703" s="14">
        <v>19</v>
      </c>
      <c r="H703" s="15">
        <v>1703.4074388931767</v>
      </c>
      <c r="I703" s="16">
        <f t="shared" si="626"/>
        <v>32364.741338970358</v>
      </c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V703" s="22">
        <f t="shared" si="640"/>
        <v>0</v>
      </c>
      <c r="W703" s="22">
        <f t="shared" si="641"/>
        <v>0</v>
      </c>
      <c r="X703" s="22">
        <f t="shared" si="642"/>
        <v>0</v>
      </c>
      <c r="Y703" s="22"/>
      <c r="Z703" s="22"/>
      <c r="AA703" s="22"/>
      <c r="AB703" s="22"/>
      <c r="AC703" s="22"/>
      <c r="AD703" s="22"/>
      <c r="AE703" s="22"/>
      <c r="AF703" s="22"/>
      <c r="AH703" s="79"/>
      <c r="AI703" s="78"/>
    </row>
    <row r="704" spans="1:35" ht="22" hidden="1" customHeight="1" outlineLevel="1" x14ac:dyDescent="0.25">
      <c r="B704" s="186" t="s">
        <v>1866</v>
      </c>
      <c r="C704" s="187" t="s">
        <v>1865</v>
      </c>
      <c r="D704" s="188" t="s">
        <v>80</v>
      </c>
      <c r="E704" s="189" t="s">
        <v>81</v>
      </c>
      <c r="F704" s="13" t="s">
        <v>67</v>
      </c>
      <c r="G704" s="14">
        <v>5</v>
      </c>
      <c r="H704" s="15">
        <v>168.33412442258825</v>
      </c>
      <c r="I704" s="16">
        <f t="shared" si="626"/>
        <v>841.67062211294126</v>
      </c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V704" s="22">
        <f t="shared" si="640"/>
        <v>0</v>
      </c>
      <c r="W704" s="22">
        <f t="shared" si="641"/>
        <v>0</v>
      </c>
      <c r="X704" s="22">
        <f t="shared" si="642"/>
        <v>0</v>
      </c>
      <c r="Y704" s="22"/>
      <c r="Z704" s="22"/>
      <c r="AA704" s="22"/>
      <c r="AB704" s="22"/>
      <c r="AC704" s="22"/>
      <c r="AD704" s="22"/>
      <c r="AE704" s="22"/>
      <c r="AF704" s="22"/>
      <c r="AH704" s="79"/>
      <c r="AI704" s="78"/>
    </row>
    <row r="705" spans="1:35" ht="22" hidden="1" customHeight="1" outlineLevel="1" x14ac:dyDescent="0.25">
      <c r="B705" s="186" t="s">
        <v>1866</v>
      </c>
      <c r="C705" s="187" t="s">
        <v>1865</v>
      </c>
      <c r="D705" s="188" t="s">
        <v>105</v>
      </c>
      <c r="E705" s="189" t="s">
        <v>106</v>
      </c>
      <c r="F705" s="13" t="s">
        <v>143</v>
      </c>
      <c r="G705" s="14">
        <v>7</v>
      </c>
      <c r="H705" s="15">
        <v>181.86297458823532</v>
      </c>
      <c r="I705" s="16">
        <f t="shared" si="626"/>
        <v>1273.0408221176472</v>
      </c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V705" s="22">
        <f t="shared" si="640"/>
        <v>0</v>
      </c>
      <c r="W705" s="22">
        <f t="shared" si="641"/>
        <v>0</v>
      </c>
      <c r="X705" s="22">
        <f t="shared" si="642"/>
        <v>0</v>
      </c>
      <c r="Y705" s="22"/>
      <c r="Z705" s="22"/>
      <c r="AA705" s="22"/>
      <c r="AB705" s="22"/>
      <c r="AC705" s="22"/>
      <c r="AD705" s="22"/>
      <c r="AE705" s="22"/>
      <c r="AF705" s="22"/>
      <c r="AH705" s="79"/>
      <c r="AI705" s="78"/>
    </row>
    <row r="706" spans="1:35" ht="22" hidden="1" customHeight="1" outlineLevel="1" x14ac:dyDescent="0.25">
      <c r="B706" s="186" t="s">
        <v>1866</v>
      </c>
      <c r="C706" s="187" t="s">
        <v>1865</v>
      </c>
      <c r="D706" s="188" t="s">
        <v>1867</v>
      </c>
      <c r="E706" s="189" t="s">
        <v>1868</v>
      </c>
      <c r="F706" s="13" t="s">
        <v>143</v>
      </c>
      <c r="G706" s="14">
        <v>6</v>
      </c>
      <c r="H706" s="15">
        <v>95.456464713529428</v>
      </c>
      <c r="I706" s="16">
        <f t="shared" si="626"/>
        <v>572.73878828117654</v>
      </c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V706" s="22">
        <f t="shared" si="640"/>
        <v>0</v>
      </c>
      <c r="W706" s="22">
        <f t="shared" si="641"/>
        <v>0</v>
      </c>
      <c r="X706" s="22">
        <f t="shared" si="642"/>
        <v>0</v>
      </c>
      <c r="Y706" s="22"/>
      <c r="Z706" s="22"/>
      <c r="AA706" s="22"/>
      <c r="AB706" s="22"/>
      <c r="AC706" s="22"/>
      <c r="AD706" s="22"/>
      <c r="AE706" s="22"/>
      <c r="AF706" s="22"/>
      <c r="AH706" s="79"/>
      <c r="AI706" s="78"/>
    </row>
    <row r="707" spans="1:35" ht="22" hidden="1" customHeight="1" outlineLevel="1" x14ac:dyDescent="0.25">
      <c r="B707" s="186" t="s">
        <v>1866</v>
      </c>
      <c r="C707" s="187" t="s">
        <v>1865</v>
      </c>
      <c r="D707" s="188" t="s">
        <v>1869</v>
      </c>
      <c r="E707" s="189" t="s">
        <v>1870</v>
      </c>
      <c r="F707" s="13" t="s">
        <v>143</v>
      </c>
      <c r="G707" s="14">
        <v>10</v>
      </c>
      <c r="H707" s="15">
        <v>204.26670242258825</v>
      </c>
      <c r="I707" s="16">
        <f t="shared" si="626"/>
        <v>2042.6670242258824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V707" s="22">
        <f t="shared" si="640"/>
        <v>0</v>
      </c>
      <c r="W707" s="22">
        <f t="shared" si="641"/>
        <v>0</v>
      </c>
      <c r="X707" s="22">
        <f t="shared" si="642"/>
        <v>0</v>
      </c>
      <c r="Y707" s="22"/>
      <c r="Z707" s="22"/>
      <c r="AA707" s="22"/>
      <c r="AB707" s="22"/>
      <c r="AC707" s="22"/>
      <c r="AD707" s="22"/>
      <c r="AE707" s="22"/>
      <c r="AF707" s="22"/>
      <c r="AH707" s="79"/>
      <c r="AI707" s="78"/>
    </row>
    <row r="708" spans="1:35" ht="22" hidden="1" customHeight="1" outlineLevel="1" x14ac:dyDescent="0.25">
      <c r="B708" s="186" t="s">
        <v>1866</v>
      </c>
      <c r="C708" s="187" t="s">
        <v>1865</v>
      </c>
      <c r="D708" s="188" t="s">
        <v>1871</v>
      </c>
      <c r="E708" s="189" t="s">
        <v>1872</v>
      </c>
      <c r="F708" s="13" t="s">
        <v>143</v>
      </c>
      <c r="G708" s="14">
        <v>21</v>
      </c>
      <c r="H708" s="15">
        <v>206.63504835082352</v>
      </c>
      <c r="I708" s="16">
        <f t="shared" si="626"/>
        <v>4339.3360153672938</v>
      </c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V708" s="22">
        <f t="shared" si="640"/>
        <v>0</v>
      </c>
      <c r="W708" s="22">
        <f t="shared" si="641"/>
        <v>0</v>
      </c>
      <c r="X708" s="22">
        <f t="shared" si="642"/>
        <v>0</v>
      </c>
      <c r="Y708" s="22"/>
      <c r="Z708" s="22"/>
      <c r="AA708" s="22"/>
      <c r="AB708" s="22"/>
      <c r="AC708" s="22"/>
      <c r="AD708" s="22"/>
      <c r="AE708" s="22"/>
      <c r="AF708" s="22"/>
      <c r="AH708" s="79"/>
      <c r="AI708" s="78"/>
    </row>
    <row r="709" spans="1:35" ht="22" hidden="1" customHeight="1" outlineLevel="1" x14ac:dyDescent="0.25">
      <c r="B709" s="186" t="s">
        <v>1866</v>
      </c>
      <c r="C709" s="187" t="s">
        <v>1865</v>
      </c>
      <c r="D709" s="188" t="s">
        <v>1873</v>
      </c>
      <c r="E709" s="189" t="s">
        <v>1874</v>
      </c>
      <c r="F709" s="13" t="s">
        <v>40</v>
      </c>
      <c r="G709" s="14">
        <v>20</v>
      </c>
      <c r="H709" s="15">
        <v>51.895021010823527</v>
      </c>
      <c r="I709" s="16">
        <f t="shared" si="626"/>
        <v>1037.9004202164706</v>
      </c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V709" s="22">
        <f t="shared" si="640"/>
        <v>0</v>
      </c>
      <c r="W709" s="22">
        <f t="shared" si="641"/>
        <v>0</v>
      </c>
      <c r="X709" s="22">
        <f t="shared" si="642"/>
        <v>0</v>
      </c>
      <c r="Y709" s="22"/>
      <c r="Z709" s="22"/>
      <c r="AA709" s="22"/>
      <c r="AB709" s="22"/>
      <c r="AC709" s="22"/>
      <c r="AD709" s="22"/>
      <c r="AE709" s="22"/>
      <c r="AF709" s="22"/>
      <c r="AH709" s="79"/>
      <c r="AI709" s="78"/>
    </row>
    <row r="710" spans="1:35" ht="22" hidden="1" customHeight="1" outlineLevel="1" x14ac:dyDescent="0.25">
      <c r="B710" s="186" t="s">
        <v>1866</v>
      </c>
      <c r="C710" s="187" t="s">
        <v>1865</v>
      </c>
      <c r="D710" s="188" t="s">
        <v>1875</v>
      </c>
      <c r="E710" s="189" t="s">
        <v>1876</v>
      </c>
      <c r="F710" s="13" t="s">
        <v>40</v>
      </c>
      <c r="G710" s="14">
        <v>12</v>
      </c>
      <c r="H710" s="15">
        <v>73.728232941176472</v>
      </c>
      <c r="I710" s="16">
        <f t="shared" si="626"/>
        <v>884.73879529411761</v>
      </c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V710" s="22">
        <f t="shared" si="640"/>
        <v>0</v>
      </c>
      <c r="W710" s="22">
        <f t="shared" si="641"/>
        <v>0</v>
      </c>
      <c r="X710" s="22">
        <f t="shared" si="642"/>
        <v>0</v>
      </c>
      <c r="Y710" s="22"/>
      <c r="Z710" s="22"/>
      <c r="AA710" s="22"/>
      <c r="AB710" s="22"/>
      <c r="AC710" s="22"/>
      <c r="AD710" s="22"/>
      <c r="AE710" s="22"/>
      <c r="AF710" s="22"/>
      <c r="AH710" s="79"/>
      <c r="AI710" s="78"/>
    </row>
    <row r="711" spans="1:35" ht="22" hidden="1" customHeight="1" outlineLevel="1" x14ac:dyDescent="0.25">
      <c r="B711" s="186" t="s">
        <v>1866</v>
      </c>
      <c r="C711" s="187" t="s">
        <v>1865</v>
      </c>
      <c r="D711" s="188" t="s">
        <v>1877</v>
      </c>
      <c r="E711" s="189" t="s">
        <v>1878</v>
      </c>
      <c r="F711" s="13" t="s">
        <v>90</v>
      </c>
      <c r="G711" s="14">
        <v>2</v>
      </c>
      <c r="H711" s="15">
        <v>283.97804016564709</v>
      </c>
      <c r="I711" s="16">
        <f t="shared" si="626"/>
        <v>567.95608033129417</v>
      </c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V711" s="22">
        <f t="shared" si="640"/>
        <v>0</v>
      </c>
      <c r="W711" s="22">
        <f t="shared" si="641"/>
        <v>0</v>
      </c>
      <c r="X711" s="22">
        <f t="shared" si="642"/>
        <v>0</v>
      </c>
      <c r="Y711" s="22"/>
      <c r="Z711" s="22"/>
      <c r="AA711" s="22"/>
      <c r="AB711" s="22"/>
      <c r="AC711" s="22"/>
      <c r="AD711" s="22"/>
      <c r="AE711" s="22"/>
      <c r="AF711" s="22"/>
      <c r="AH711" s="79"/>
      <c r="AI711" s="78"/>
    </row>
    <row r="712" spans="1:35" ht="22" hidden="1" customHeight="1" outlineLevel="1" x14ac:dyDescent="0.25">
      <c r="B712" s="186" t="s">
        <v>1866</v>
      </c>
      <c r="C712" s="187" t="s">
        <v>1865</v>
      </c>
      <c r="D712" s="188" t="s">
        <v>1879</v>
      </c>
      <c r="E712" s="189" t="s">
        <v>1880</v>
      </c>
      <c r="F712" s="13" t="s">
        <v>90</v>
      </c>
      <c r="G712" s="14">
        <v>1</v>
      </c>
      <c r="H712" s="15">
        <v>99.942715764705866</v>
      </c>
      <c r="I712" s="16">
        <f t="shared" si="626"/>
        <v>99.942715764705866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V712" s="22">
        <f t="shared" si="640"/>
        <v>0</v>
      </c>
      <c r="W712" s="22">
        <f t="shared" si="641"/>
        <v>0</v>
      </c>
      <c r="X712" s="22">
        <f t="shared" si="642"/>
        <v>0</v>
      </c>
      <c r="Y712" s="22"/>
      <c r="Z712" s="22"/>
      <c r="AA712" s="22"/>
      <c r="AB712" s="22"/>
      <c r="AC712" s="22"/>
      <c r="AD712" s="22"/>
      <c r="AE712" s="22"/>
      <c r="AF712" s="22"/>
      <c r="AH712" s="79"/>
      <c r="AI712" s="78"/>
    </row>
    <row r="713" spans="1:35" ht="22" hidden="1" customHeight="1" outlineLevel="1" x14ac:dyDescent="0.25">
      <c r="B713" s="186" t="s">
        <v>1866</v>
      </c>
      <c r="C713" s="187" t="s">
        <v>1865</v>
      </c>
      <c r="D713" s="188" t="s">
        <v>1881</v>
      </c>
      <c r="E713" s="189" t="s">
        <v>1882</v>
      </c>
      <c r="F713" s="13" t="s">
        <v>90</v>
      </c>
      <c r="G713" s="14">
        <v>1</v>
      </c>
      <c r="H713" s="15">
        <v>585.44459263623526</v>
      </c>
      <c r="I713" s="16">
        <f t="shared" si="626"/>
        <v>585.44459263623526</v>
      </c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V713" s="22">
        <f t="shared" si="640"/>
        <v>0</v>
      </c>
      <c r="W713" s="22">
        <f t="shared" si="641"/>
        <v>0</v>
      </c>
      <c r="X713" s="22">
        <f t="shared" si="642"/>
        <v>0</v>
      </c>
      <c r="Y713" s="22"/>
      <c r="Z713" s="22"/>
      <c r="AA713" s="22"/>
      <c r="AB713" s="22"/>
      <c r="AC713" s="22"/>
      <c r="AD713" s="22"/>
      <c r="AE713" s="22"/>
      <c r="AF713" s="22"/>
      <c r="AH713" s="79"/>
      <c r="AI713" s="78"/>
    </row>
    <row r="714" spans="1:35" ht="22" hidden="1" customHeight="1" outlineLevel="1" x14ac:dyDescent="0.25">
      <c r="B714" s="186" t="s">
        <v>1866</v>
      </c>
      <c r="C714" s="187" t="s">
        <v>1865</v>
      </c>
      <c r="D714" s="188" t="s">
        <v>128</v>
      </c>
      <c r="E714" s="189" t="s">
        <v>129</v>
      </c>
      <c r="F714" s="13" t="s">
        <v>40</v>
      </c>
      <c r="G714" s="14">
        <v>2</v>
      </c>
      <c r="H714" s="15">
        <v>192.79786618729412</v>
      </c>
      <c r="I714" s="16">
        <f t="shared" si="626"/>
        <v>385.59573237458824</v>
      </c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V714" s="22">
        <f t="shared" si="640"/>
        <v>0</v>
      </c>
      <c r="W714" s="22">
        <f t="shared" si="641"/>
        <v>0</v>
      </c>
      <c r="X714" s="22">
        <f t="shared" si="642"/>
        <v>0</v>
      </c>
      <c r="Y714" s="22"/>
      <c r="Z714" s="22"/>
      <c r="AA714" s="22"/>
      <c r="AB714" s="22"/>
      <c r="AC714" s="22"/>
      <c r="AD714" s="22"/>
      <c r="AE714" s="22"/>
      <c r="AF714" s="22"/>
      <c r="AH714" s="79"/>
      <c r="AI714" s="78"/>
    </row>
    <row r="715" spans="1:35" ht="22" hidden="1" customHeight="1" outlineLevel="1" x14ac:dyDescent="0.25">
      <c r="B715" s="186" t="s">
        <v>1866</v>
      </c>
      <c r="C715" s="187" t="s">
        <v>1865</v>
      </c>
      <c r="D715" s="188" t="s">
        <v>1883</v>
      </c>
      <c r="E715" s="189" t="s">
        <v>1884</v>
      </c>
      <c r="F715" s="13" t="s">
        <v>143</v>
      </c>
      <c r="G715" s="14">
        <v>21</v>
      </c>
      <c r="H715" s="15">
        <v>249.57153145976474</v>
      </c>
      <c r="I715" s="16">
        <f t="shared" si="626"/>
        <v>5241.0021606550599</v>
      </c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V715" s="22">
        <f t="shared" si="640"/>
        <v>0</v>
      </c>
      <c r="W715" s="22">
        <f t="shared" si="641"/>
        <v>0</v>
      </c>
      <c r="X715" s="22">
        <f t="shared" si="642"/>
        <v>0</v>
      </c>
      <c r="Y715" s="22"/>
      <c r="Z715" s="22"/>
      <c r="AA715" s="22"/>
      <c r="AB715" s="22"/>
      <c r="AC715" s="22"/>
      <c r="AD715" s="22"/>
      <c r="AE715" s="22"/>
      <c r="AF715" s="22"/>
      <c r="AH715" s="79"/>
      <c r="AI715" s="78"/>
    </row>
    <row r="716" spans="1:35" ht="22" hidden="1" customHeight="1" outlineLevel="1" x14ac:dyDescent="0.25">
      <c r="B716" s="186" t="s">
        <v>1866</v>
      </c>
      <c r="C716" s="187" t="s">
        <v>1865</v>
      </c>
      <c r="D716" s="188" t="s">
        <v>137</v>
      </c>
      <c r="E716" s="189" t="s">
        <v>138</v>
      </c>
      <c r="F716" s="13" t="s">
        <v>143</v>
      </c>
      <c r="G716" s="14">
        <v>10</v>
      </c>
      <c r="H716" s="15">
        <v>283.97804016564709</v>
      </c>
      <c r="I716" s="16">
        <f t="shared" si="626"/>
        <v>2839.780401656471</v>
      </c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V716" s="22">
        <f t="shared" si="640"/>
        <v>0</v>
      </c>
      <c r="W716" s="22">
        <f t="shared" si="641"/>
        <v>0</v>
      </c>
      <c r="X716" s="22">
        <f t="shared" si="642"/>
        <v>0</v>
      </c>
      <c r="Y716" s="22"/>
      <c r="Z716" s="22"/>
      <c r="AA716" s="22"/>
      <c r="AB716" s="22"/>
      <c r="AC716" s="22"/>
      <c r="AD716" s="22"/>
      <c r="AE716" s="22"/>
      <c r="AF716" s="22"/>
      <c r="AH716" s="79"/>
      <c r="AI716" s="78"/>
    </row>
    <row r="717" spans="1:35" ht="22" hidden="1" customHeight="1" outlineLevel="1" x14ac:dyDescent="0.25">
      <c r="B717" s="186" t="s">
        <v>1866</v>
      </c>
      <c r="C717" s="187" t="s">
        <v>1865</v>
      </c>
      <c r="D717" s="188" t="s">
        <v>1885</v>
      </c>
      <c r="E717" s="189" t="s">
        <v>1886</v>
      </c>
      <c r="F717" s="13" t="s">
        <v>67</v>
      </c>
      <c r="G717" s="14">
        <v>40</v>
      </c>
      <c r="H717" s="15">
        <v>90.64622934211765</v>
      </c>
      <c r="I717" s="16">
        <f t="shared" si="626"/>
        <v>3625.8491736847059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V717" s="22">
        <f t="shared" si="640"/>
        <v>0</v>
      </c>
      <c r="W717" s="22">
        <f t="shared" si="641"/>
        <v>0</v>
      </c>
      <c r="X717" s="22">
        <f t="shared" si="642"/>
        <v>0</v>
      </c>
      <c r="Y717" s="22"/>
      <c r="Z717" s="22"/>
      <c r="AA717" s="22"/>
      <c r="AB717" s="22"/>
      <c r="AC717" s="22"/>
      <c r="AD717" s="22"/>
      <c r="AE717" s="22"/>
      <c r="AF717" s="22"/>
      <c r="AH717" s="79"/>
      <c r="AI717" s="78"/>
    </row>
    <row r="718" spans="1:35" ht="23.5" customHeight="1" collapsed="1" x14ac:dyDescent="0.25">
      <c r="A718" s="11"/>
      <c r="B718" s="183" t="s">
        <v>1459</v>
      </c>
      <c r="C718" s="184" t="s">
        <v>1460</v>
      </c>
      <c r="D718" s="185"/>
      <c r="E718" s="80"/>
      <c r="F718" s="60"/>
      <c r="G718" s="60"/>
      <c r="H718" s="59"/>
      <c r="I718" s="81">
        <f>SUM(I719:I723)</f>
        <v>11348.22048622494</v>
      </c>
      <c r="J718" s="12"/>
      <c r="K718" s="83"/>
      <c r="L718" s="84"/>
      <c r="M718" s="84"/>
      <c r="N718" s="84"/>
      <c r="O718" s="84"/>
      <c r="P718" s="84"/>
      <c r="Q718" s="84"/>
      <c r="R718" s="84"/>
      <c r="S718" s="84"/>
      <c r="T718" s="85"/>
      <c r="U718" s="12"/>
      <c r="V718" s="86">
        <f>SUM(V719:V723)</f>
        <v>0</v>
      </c>
      <c r="W718" s="86">
        <f t="shared" ref="W718" si="643">SUM(W719:W723)</f>
        <v>11348.22048622494</v>
      </c>
      <c r="X718" s="86">
        <f t="shared" ref="X718" si="644">SUM(X719:X723)</f>
        <v>0</v>
      </c>
      <c r="Y718" s="86">
        <f>SUM(Y719:Y723)</f>
        <v>11348.22048622494</v>
      </c>
      <c r="Z718" s="86">
        <f t="shared" ref="Z718" si="645">SUM(Z719:Z723)</f>
        <v>0</v>
      </c>
      <c r="AA718" s="86">
        <f t="shared" ref="AA718" si="646">SUM(AA719:AA723)</f>
        <v>0</v>
      </c>
      <c r="AB718" s="86">
        <f t="shared" ref="AB718" si="647">SUM(AB719:AB723)</f>
        <v>0</v>
      </c>
      <c r="AC718" s="86">
        <f t="shared" ref="AC718" si="648">SUM(AC719:AC723)</f>
        <v>0</v>
      </c>
      <c r="AD718" s="86">
        <f t="shared" ref="AD718" si="649">SUM(AD719:AD723)</f>
        <v>0</v>
      </c>
      <c r="AE718" s="86">
        <f t="shared" ref="AE718:AF718" si="650">SUM(AE719:AE723)</f>
        <v>0</v>
      </c>
      <c r="AF718" s="86">
        <f t="shared" si="650"/>
        <v>11348.22048622494</v>
      </c>
      <c r="AG718" s="12"/>
      <c r="AH718" s="83"/>
      <c r="AI718" s="85"/>
    </row>
    <row r="719" spans="1:35" ht="22" hidden="1" customHeight="1" outlineLevel="1" x14ac:dyDescent="0.25">
      <c r="B719" s="186" t="s">
        <v>1459</v>
      </c>
      <c r="C719" s="187" t="s">
        <v>1460</v>
      </c>
      <c r="D719" s="188" t="s">
        <v>23</v>
      </c>
      <c r="E719" s="189" t="s">
        <v>24</v>
      </c>
      <c r="F719" s="13" t="s">
        <v>46</v>
      </c>
      <c r="G719" s="14">
        <v>3</v>
      </c>
      <c r="H719" s="15">
        <v>584.29183764705874</v>
      </c>
      <c r="I719" s="16">
        <f t="shared" ref="I719:I723" si="651">H719*G719</f>
        <v>1752.8755129411761</v>
      </c>
      <c r="K719" s="17"/>
      <c r="L719" s="17">
        <f t="shared" ref="L719:L723" si="652">G719-K719</f>
        <v>3</v>
      </c>
      <c r="M719" s="17"/>
      <c r="N719" s="17">
        <f>G719</f>
        <v>3</v>
      </c>
      <c r="O719" s="17"/>
      <c r="P719" s="17"/>
      <c r="Q719" s="17"/>
      <c r="R719" s="17"/>
      <c r="S719" s="17"/>
      <c r="T719" s="17"/>
      <c r="V719" s="22">
        <f t="shared" ref="V719:W723" si="653">$H719*K719</f>
        <v>0</v>
      </c>
      <c r="W719" s="22">
        <f t="shared" si="653"/>
        <v>1752.8755129411761</v>
      </c>
      <c r="X719" s="22">
        <f t="shared" ref="X719:AE723" si="654">$H719*M719</f>
        <v>0</v>
      </c>
      <c r="Y719" s="22">
        <f t="shared" si="654"/>
        <v>1752.8755129411761</v>
      </c>
      <c r="Z719" s="22">
        <f t="shared" si="654"/>
        <v>0</v>
      </c>
      <c r="AA719" s="22">
        <f t="shared" si="654"/>
        <v>0</v>
      </c>
      <c r="AB719" s="22">
        <f t="shared" si="654"/>
        <v>0</v>
      </c>
      <c r="AC719" s="22">
        <f t="shared" si="654"/>
        <v>0</v>
      </c>
      <c r="AD719" s="22">
        <f t="shared" si="654"/>
        <v>0</v>
      </c>
      <c r="AE719" s="22">
        <f t="shared" si="654"/>
        <v>0</v>
      </c>
      <c r="AF719" s="22">
        <f t="shared" ref="AF719:AF723" si="655">SUM(X719:AE719)</f>
        <v>1752.8755129411761</v>
      </c>
      <c r="AH719" s="79">
        <f>L719-SUM(M719:T719)</f>
        <v>0</v>
      </c>
      <c r="AI719" s="78">
        <f>W719-SUM(X719:AE719)</f>
        <v>0</v>
      </c>
    </row>
    <row r="720" spans="1:35" ht="22" hidden="1" customHeight="1" outlineLevel="1" x14ac:dyDescent="0.25">
      <c r="B720" s="186" t="s">
        <v>1459</v>
      </c>
      <c r="C720" s="187" t="s">
        <v>1460</v>
      </c>
      <c r="D720" s="188" t="s">
        <v>33</v>
      </c>
      <c r="E720" s="189" t="s">
        <v>34</v>
      </c>
      <c r="F720" s="13" t="s">
        <v>35</v>
      </c>
      <c r="G720" s="14">
        <v>26.4</v>
      </c>
      <c r="H720" s="15">
        <v>231.15274954010695</v>
      </c>
      <c r="I720" s="16">
        <f t="shared" si="651"/>
        <v>6102.4325878588234</v>
      </c>
      <c r="K720" s="17"/>
      <c r="L720" s="17">
        <f t="shared" si="652"/>
        <v>26.4</v>
      </c>
      <c r="M720" s="17"/>
      <c r="N720" s="17">
        <f>G720</f>
        <v>26.4</v>
      </c>
      <c r="O720" s="17"/>
      <c r="P720" s="17"/>
      <c r="Q720" s="17"/>
      <c r="R720" s="17"/>
      <c r="S720" s="17"/>
      <c r="T720" s="17"/>
      <c r="V720" s="22">
        <f t="shared" si="653"/>
        <v>0</v>
      </c>
      <c r="W720" s="22">
        <f t="shared" si="653"/>
        <v>6102.4325878588234</v>
      </c>
      <c r="X720" s="22">
        <f t="shared" si="654"/>
        <v>0</v>
      </c>
      <c r="Y720" s="22">
        <f t="shared" si="654"/>
        <v>6102.4325878588234</v>
      </c>
      <c r="Z720" s="22">
        <f t="shared" si="654"/>
        <v>0</v>
      </c>
      <c r="AA720" s="22">
        <f t="shared" si="654"/>
        <v>0</v>
      </c>
      <c r="AB720" s="22">
        <f t="shared" si="654"/>
        <v>0</v>
      </c>
      <c r="AC720" s="22">
        <f t="shared" si="654"/>
        <v>0</v>
      </c>
      <c r="AD720" s="22">
        <f t="shared" si="654"/>
        <v>0</v>
      </c>
      <c r="AE720" s="22">
        <f t="shared" si="654"/>
        <v>0</v>
      </c>
      <c r="AF720" s="22">
        <f t="shared" si="655"/>
        <v>6102.4325878588234</v>
      </c>
      <c r="AH720" s="79">
        <f>L720-SUM(M720:T720)</f>
        <v>0</v>
      </c>
      <c r="AI720" s="78">
        <f>W720-SUM(X720:AE720)</f>
        <v>0</v>
      </c>
    </row>
    <row r="721" spans="1:35" ht="22" hidden="1" customHeight="1" outlineLevel="1" x14ac:dyDescent="0.25">
      <c r="B721" s="186" t="s">
        <v>1459</v>
      </c>
      <c r="C721" s="187" t="s">
        <v>1460</v>
      </c>
      <c r="D721" s="188" t="s">
        <v>41</v>
      </c>
      <c r="E721" s="189" t="s">
        <v>42</v>
      </c>
      <c r="F721" s="13" t="s">
        <v>46</v>
      </c>
      <c r="G721" s="14">
        <v>5</v>
      </c>
      <c r="H721" s="15">
        <v>199.78885568611761</v>
      </c>
      <c r="I721" s="16">
        <f t="shared" si="651"/>
        <v>998.94427843058804</v>
      </c>
      <c r="K721" s="17"/>
      <c r="L721" s="17">
        <f t="shared" si="652"/>
        <v>5</v>
      </c>
      <c r="M721" s="17"/>
      <c r="N721" s="17">
        <f>G721</f>
        <v>5</v>
      </c>
      <c r="O721" s="17"/>
      <c r="P721" s="17"/>
      <c r="Q721" s="17"/>
      <c r="R721" s="17"/>
      <c r="S721" s="17"/>
      <c r="T721" s="17"/>
      <c r="V721" s="22">
        <f t="shared" si="653"/>
        <v>0</v>
      </c>
      <c r="W721" s="22">
        <f t="shared" si="653"/>
        <v>998.94427843058804</v>
      </c>
      <c r="X721" s="22">
        <f t="shared" si="654"/>
        <v>0</v>
      </c>
      <c r="Y721" s="22">
        <f t="shared" si="654"/>
        <v>998.94427843058804</v>
      </c>
      <c r="Z721" s="22">
        <f t="shared" si="654"/>
        <v>0</v>
      </c>
      <c r="AA721" s="22">
        <f t="shared" si="654"/>
        <v>0</v>
      </c>
      <c r="AB721" s="22">
        <f t="shared" si="654"/>
        <v>0</v>
      </c>
      <c r="AC721" s="22">
        <f t="shared" si="654"/>
        <v>0</v>
      </c>
      <c r="AD721" s="22">
        <f t="shared" si="654"/>
        <v>0</v>
      </c>
      <c r="AE721" s="22">
        <f t="shared" si="654"/>
        <v>0</v>
      </c>
      <c r="AF721" s="22">
        <f t="shared" si="655"/>
        <v>998.94427843058804</v>
      </c>
      <c r="AH721" s="79">
        <f>L721-SUM(M721:T721)</f>
        <v>0</v>
      </c>
      <c r="AI721" s="78">
        <f>W721-SUM(X721:AE721)</f>
        <v>0</v>
      </c>
    </row>
    <row r="722" spans="1:35" ht="22" hidden="1" customHeight="1" outlineLevel="1" x14ac:dyDescent="0.25">
      <c r="B722" s="186" t="s">
        <v>1459</v>
      </c>
      <c r="C722" s="187" t="s">
        <v>1460</v>
      </c>
      <c r="D722" s="188" t="s">
        <v>53</v>
      </c>
      <c r="E722" s="189" t="s">
        <v>54</v>
      </c>
      <c r="F722" s="13" t="s">
        <v>46</v>
      </c>
      <c r="G722" s="14">
        <v>5</v>
      </c>
      <c r="H722" s="15">
        <v>158.11213362023528</v>
      </c>
      <c r="I722" s="16">
        <f t="shared" si="651"/>
        <v>790.56066810117636</v>
      </c>
      <c r="K722" s="17"/>
      <c r="L722" s="17">
        <f t="shared" si="652"/>
        <v>5</v>
      </c>
      <c r="M722" s="17"/>
      <c r="N722" s="17">
        <f>G722</f>
        <v>5</v>
      </c>
      <c r="O722" s="17"/>
      <c r="P722" s="17"/>
      <c r="Q722" s="17"/>
      <c r="R722" s="17"/>
      <c r="S722" s="17"/>
      <c r="T722" s="17"/>
      <c r="V722" s="22">
        <f t="shared" si="653"/>
        <v>0</v>
      </c>
      <c r="W722" s="22">
        <f t="shared" si="653"/>
        <v>790.56066810117636</v>
      </c>
      <c r="X722" s="22">
        <f t="shared" si="654"/>
        <v>0</v>
      </c>
      <c r="Y722" s="22">
        <f t="shared" si="654"/>
        <v>790.56066810117636</v>
      </c>
      <c r="Z722" s="22">
        <f t="shared" si="654"/>
        <v>0</v>
      </c>
      <c r="AA722" s="22">
        <f t="shared" si="654"/>
        <v>0</v>
      </c>
      <c r="AB722" s="22">
        <f t="shared" si="654"/>
        <v>0</v>
      </c>
      <c r="AC722" s="22">
        <f t="shared" si="654"/>
        <v>0</v>
      </c>
      <c r="AD722" s="22">
        <f t="shared" si="654"/>
        <v>0</v>
      </c>
      <c r="AE722" s="22">
        <f t="shared" si="654"/>
        <v>0</v>
      </c>
      <c r="AF722" s="22">
        <f t="shared" si="655"/>
        <v>790.56066810117636</v>
      </c>
      <c r="AH722" s="79">
        <f>L722-SUM(M722:T722)</f>
        <v>0</v>
      </c>
      <c r="AI722" s="78">
        <f>W722-SUM(X722:AE722)</f>
        <v>0</v>
      </c>
    </row>
    <row r="723" spans="1:35" ht="22" hidden="1" customHeight="1" outlineLevel="1" x14ac:dyDescent="0.25">
      <c r="B723" s="186" t="s">
        <v>1459</v>
      </c>
      <c r="C723" s="187" t="s">
        <v>1460</v>
      </c>
      <c r="D723" s="188" t="s">
        <v>74</v>
      </c>
      <c r="E723" s="189" t="s">
        <v>75</v>
      </c>
      <c r="F723" s="13" t="s">
        <v>46</v>
      </c>
      <c r="G723" s="14">
        <v>1</v>
      </c>
      <c r="H723" s="15">
        <v>1703.4074388931767</v>
      </c>
      <c r="I723" s="16">
        <f t="shared" si="651"/>
        <v>1703.4074388931767</v>
      </c>
      <c r="K723" s="17"/>
      <c r="L723" s="17">
        <f t="shared" si="652"/>
        <v>1</v>
      </c>
      <c r="M723" s="17"/>
      <c r="N723" s="17">
        <f>G723</f>
        <v>1</v>
      </c>
      <c r="O723" s="17"/>
      <c r="P723" s="17"/>
      <c r="Q723" s="17"/>
      <c r="R723" s="17"/>
      <c r="S723" s="17"/>
      <c r="T723" s="17"/>
      <c r="V723" s="22">
        <f t="shared" si="653"/>
        <v>0</v>
      </c>
      <c r="W723" s="22">
        <f t="shared" si="653"/>
        <v>1703.4074388931767</v>
      </c>
      <c r="X723" s="22">
        <f t="shared" si="654"/>
        <v>0</v>
      </c>
      <c r="Y723" s="22">
        <f t="shared" si="654"/>
        <v>1703.4074388931767</v>
      </c>
      <c r="Z723" s="22">
        <f t="shared" si="654"/>
        <v>0</v>
      </c>
      <c r="AA723" s="22">
        <f t="shared" si="654"/>
        <v>0</v>
      </c>
      <c r="AB723" s="22">
        <f t="shared" si="654"/>
        <v>0</v>
      </c>
      <c r="AC723" s="22">
        <f t="shared" si="654"/>
        <v>0</v>
      </c>
      <c r="AD723" s="22">
        <f t="shared" si="654"/>
        <v>0</v>
      </c>
      <c r="AE723" s="22">
        <f t="shared" si="654"/>
        <v>0</v>
      </c>
      <c r="AF723" s="22">
        <f t="shared" si="655"/>
        <v>1703.4074388931767</v>
      </c>
      <c r="AH723" s="79">
        <f>L723-SUM(M723:T723)</f>
        <v>0</v>
      </c>
      <c r="AI723" s="78">
        <f>W723-SUM(X723:AE723)</f>
        <v>0</v>
      </c>
    </row>
    <row r="724" spans="1:35" ht="23.5" customHeight="1" collapsed="1" x14ac:dyDescent="0.25">
      <c r="A724" s="11"/>
      <c r="B724" s="183" t="s">
        <v>1457</v>
      </c>
      <c r="C724" s="184" t="s">
        <v>1458</v>
      </c>
      <c r="D724" s="185"/>
      <c r="E724" s="80"/>
      <c r="F724" s="60"/>
      <c r="G724" s="60"/>
      <c r="H724" s="59"/>
      <c r="I724" s="81">
        <f>SUM(I725:I729)</f>
        <v>15293.914568331293</v>
      </c>
      <c r="J724" s="12"/>
      <c r="K724" s="83"/>
      <c r="L724" s="84"/>
      <c r="M724" s="84"/>
      <c r="N724" s="84"/>
      <c r="O724" s="84"/>
      <c r="P724" s="84"/>
      <c r="Q724" s="84"/>
      <c r="R724" s="84"/>
      <c r="S724" s="84"/>
      <c r="T724" s="85"/>
      <c r="U724" s="12"/>
      <c r="V724" s="86">
        <f>SUM(V725:V729)</f>
        <v>0</v>
      </c>
      <c r="W724" s="86">
        <f t="shared" ref="W724" si="656">SUM(W725:W729)</f>
        <v>15293.914568331293</v>
      </c>
      <c r="X724" s="86">
        <f t="shared" ref="X724" si="657">SUM(X725:X729)</f>
        <v>15293.914568331293</v>
      </c>
      <c r="Y724" s="86">
        <f>SUM(Y725:Y729)</f>
        <v>0</v>
      </c>
      <c r="Z724" s="86">
        <f t="shared" ref="Z724" si="658">SUM(Z725:Z729)</f>
        <v>0</v>
      </c>
      <c r="AA724" s="86">
        <f t="shared" ref="AA724" si="659">SUM(AA725:AA729)</f>
        <v>0</v>
      </c>
      <c r="AB724" s="86">
        <f t="shared" ref="AB724" si="660">SUM(AB725:AB729)</f>
        <v>0</v>
      </c>
      <c r="AC724" s="86">
        <f t="shared" ref="AC724" si="661">SUM(AC725:AC729)</f>
        <v>0</v>
      </c>
      <c r="AD724" s="86">
        <f t="shared" ref="AD724" si="662">SUM(AD725:AD729)</f>
        <v>0</v>
      </c>
      <c r="AE724" s="86">
        <f t="shared" ref="AE724:AF724" si="663">SUM(AE725:AE729)</f>
        <v>0</v>
      </c>
      <c r="AF724" s="86">
        <f t="shared" si="663"/>
        <v>15293.914568331293</v>
      </c>
      <c r="AG724" s="12"/>
      <c r="AH724" s="83"/>
      <c r="AI724" s="85"/>
    </row>
    <row r="725" spans="1:35" ht="22" hidden="1" customHeight="1" outlineLevel="1" x14ac:dyDescent="0.25">
      <c r="B725" s="186" t="s">
        <v>1457</v>
      </c>
      <c r="C725" s="187" t="s">
        <v>1458</v>
      </c>
      <c r="D725" s="188" t="s">
        <v>23</v>
      </c>
      <c r="E725" s="189" t="s">
        <v>24</v>
      </c>
      <c r="F725" s="13" t="s">
        <v>46</v>
      </c>
      <c r="G725" s="14">
        <v>5</v>
      </c>
      <c r="H725" s="15">
        <v>584.29183764705874</v>
      </c>
      <c r="I725" s="16">
        <f t="shared" ref="I725:I729" si="664">H725*G725</f>
        <v>2921.4591882352938</v>
      </c>
      <c r="K725" s="17"/>
      <c r="L725" s="17">
        <f t="shared" ref="L725:L729" si="665">G725-K725</f>
        <v>5</v>
      </c>
      <c r="M725" s="17">
        <f>G725</f>
        <v>5</v>
      </c>
      <c r="N725" s="17"/>
      <c r="O725" s="17"/>
      <c r="P725" s="17"/>
      <c r="Q725" s="17"/>
      <c r="R725" s="17"/>
      <c r="S725" s="17"/>
      <c r="T725" s="17"/>
      <c r="V725" s="22">
        <f t="shared" ref="V725:W729" si="666">$H725*K725</f>
        <v>0</v>
      </c>
      <c r="W725" s="22">
        <f t="shared" si="666"/>
        <v>2921.4591882352938</v>
      </c>
      <c r="X725" s="22">
        <f t="shared" ref="X725:AE729" si="667">$H725*M725</f>
        <v>2921.4591882352938</v>
      </c>
      <c r="Y725" s="22">
        <f t="shared" si="667"/>
        <v>0</v>
      </c>
      <c r="Z725" s="22">
        <f t="shared" si="667"/>
        <v>0</v>
      </c>
      <c r="AA725" s="22">
        <f t="shared" si="667"/>
        <v>0</v>
      </c>
      <c r="AB725" s="22">
        <f t="shared" si="667"/>
        <v>0</v>
      </c>
      <c r="AC725" s="22">
        <f t="shared" si="667"/>
        <v>0</v>
      </c>
      <c r="AD725" s="22">
        <f t="shared" si="667"/>
        <v>0</v>
      </c>
      <c r="AE725" s="22">
        <f t="shared" si="667"/>
        <v>0</v>
      </c>
      <c r="AF725" s="22">
        <f t="shared" ref="AF725:AF729" si="668">SUM(X725:AE725)</f>
        <v>2921.4591882352938</v>
      </c>
      <c r="AH725" s="79">
        <f>L725-SUM(M725:T725)</f>
        <v>0</v>
      </c>
      <c r="AI725" s="78">
        <f>W725-SUM(X725:AE725)</f>
        <v>0</v>
      </c>
    </row>
    <row r="726" spans="1:35" ht="22" hidden="1" customHeight="1" outlineLevel="1" x14ac:dyDescent="0.25">
      <c r="B726" s="186" t="s">
        <v>1457</v>
      </c>
      <c r="C726" s="187" t="s">
        <v>1458</v>
      </c>
      <c r="D726" s="188" t="s">
        <v>33</v>
      </c>
      <c r="E726" s="189" t="s">
        <v>34</v>
      </c>
      <c r="F726" s="13" t="s">
        <v>35</v>
      </c>
      <c r="G726" s="14">
        <v>26.4</v>
      </c>
      <c r="H726" s="15">
        <v>231.15274954010695</v>
      </c>
      <c r="I726" s="16">
        <f t="shared" si="664"/>
        <v>6102.4325878588234</v>
      </c>
      <c r="K726" s="17"/>
      <c r="L726" s="17">
        <f t="shared" si="665"/>
        <v>26.4</v>
      </c>
      <c r="M726" s="17">
        <f>G726</f>
        <v>26.4</v>
      </c>
      <c r="N726" s="17"/>
      <c r="O726" s="17"/>
      <c r="P726" s="17"/>
      <c r="Q726" s="17"/>
      <c r="R726" s="17"/>
      <c r="S726" s="17"/>
      <c r="T726" s="17"/>
      <c r="V726" s="22">
        <f t="shared" si="666"/>
        <v>0</v>
      </c>
      <c r="W726" s="22">
        <f t="shared" si="666"/>
        <v>6102.4325878588234</v>
      </c>
      <c r="X726" s="22">
        <f t="shared" si="667"/>
        <v>6102.4325878588234</v>
      </c>
      <c r="Y726" s="22">
        <f t="shared" si="667"/>
        <v>0</v>
      </c>
      <c r="Z726" s="22">
        <f t="shared" si="667"/>
        <v>0</v>
      </c>
      <c r="AA726" s="22">
        <f t="shared" si="667"/>
        <v>0</v>
      </c>
      <c r="AB726" s="22">
        <f t="shared" si="667"/>
        <v>0</v>
      </c>
      <c r="AC726" s="22">
        <f t="shared" si="667"/>
        <v>0</v>
      </c>
      <c r="AD726" s="22">
        <f t="shared" si="667"/>
        <v>0</v>
      </c>
      <c r="AE726" s="22">
        <f t="shared" si="667"/>
        <v>0</v>
      </c>
      <c r="AF726" s="22">
        <f t="shared" si="668"/>
        <v>6102.4325878588234</v>
      </c>
      <c r="AH726" s="79">
        <f>L726-SUM(M726:T726)</f>
        <v>0</v>
      </c>
      <c r="AI726" s="78">
        <f>W726-SUM(X726:AE726)</f>
        <v>0</v>
      </c>
    </row>
    <row r="727" spans="1:35" ht="22" hidden="1" customHeight="1" outlineLevel="1" x14ac:dyDescent="0.25">
      <c r="B727" s="186" t="s">
        <v>1457</v>
      </c>
      <c r="C727" s="187" t="s">
        <v>1458</v>
      </c>
      <c r="D727" s="188" t="s">
        <v>41</v>
      </c>
      <c r="E727" s="189" t="s">
        <v>42</v>
      </c>
      <c r="F727" s="13" t="s">
        <v>46</v>
      </c>
      <c r="G727" s="14">
        <v>8</v>
      </c>
      <c r="H727" s="15">
        <v>199.78885568611761</v>
      </c>
      <c r="I727" s="16">
        <f t="shared" si="664"/>
        <v>1598.3108454889409</v>
      </c>
      <c r="K727" s="17"/>
      <c r="L727" s="17">
        <f t="shared" si="665"/>
        <v>8</v>
      </c>
      <c r="M727" s="17">
        <f>G727</f>
        <v>8</v>
      </c>
      <c r="N727" s="17"/>
      <c r="O727" s="17"/>
      <c r="P727" s="17"/>
      <c r="Q727" s="17"/>
      <c r="R727" s="17"/>
      <c r="S727" s="17"/>
      <c r="T727" s="17"/>
      <c r="V727" s="22">
        <f t="shared" si="666"/>
        <v>0</v>
      </c>
      <c r="W727" s="22">
        <f t="shared" si="666"/>
        <v>1598.3108454889409</v>
      </c>
      <c r="X727" s="22">
        <f t="shared" si="667"/>
        <v>1598.3108454889409</v>
      </c>
      <c r="Y727" s="22">
        <f t="shared" si="667"/>
        <v>0</v>
      </c>
      <c r="Z727" s="22">
        <f t="shared" si="667"/>
        <v>0</v>
      </c>
      <c r="AA727" s="22">
        <f t="shared" si="667"/>
        <v>0</v>
      </c>
      <c r="AB727" s="22">
        <f t="shared" si="667"/>
        <v>0</v>
      </c>
      <c r="AC727" s="22">
        <f t="shared" si="667"/>
        <v>0</v>
      </c>
      <c r="AD727" s="22">
        <f t="shared" si="667"/>
        <v>0</v>
      </c>
      <c r="AE727" s="22">
        <f t="shared" si="667"/>
        <v>0</v>
      </c>
      <c r="AF727" s="22">
        <f t="shared" si="668"/>
        <v>1598.3108454889409</v>
      </c>
      <c r="AH727" s="79">
        <f>L727-SUM(M727:T727)</f>
        <v>0</v>
      </c>
      <c r="AI727" s="78">
        <f>W727-SUM(X727:AE727)</f>
        <v>0</v>
      </c>
    </row>
    <row r="728" spans="1:35" ht="22" hidden="1" customHeight="1" outlineLevel="1" x14ac:dyDescent="0.25">
      <c r="B728" s="186" t="s">
        <v>1457</v>
      </c>
      <c r="C728" s="187" t="s">
        <v>1458</v>
      </c>
      <c r="D728" s="188" t="s">
        <v>53</v>
      </c>
      <c r="E728" s="189" t="s">
        <v>54</v>
      </c>
      <c r="F728" s="13" t="s">
        <v>46</v>
      </c>
      <c r="G728" s="14">
        <v>8</v>
      </c>
      <c r="H728" s="15">
        <v>158.11213362023528</v>
      </c>
      <c r="I728" s="16">
        <f t="shared" si="664"/>
        <v>1264.8970689618823</v>
      </c>
      <c r="K728" s="17"/>
      <c r="L728" s="17">
        <f t="shared" si="665"/>
        <v>8</v>
      </c>
      <c r="M728" s="17">
        <f>G728</f>
        <v>8</v>
      </c>
      <c r="N728" s="17"/>
      <c r="O728" s="17"/>
      <c r="P728" s="17"/>
      <c r="Q728" s="17"/>
      <c r="R728" s="17"/>
      <c r="S728" s="17"/>
      <c r="T728" s="17"/>
      <c r="V728" s="22">
        <f t="shared" si="666"/>
        <v>0</v>
      </c>
      <c r="W728" s="22">
        <f t="shared" si="666"/>
        <v>1264.8970689618823</v>
      </c>
      <c r="X728" s="22">
        <f t="shared" si="667"/>
        <v>1264.8970689618823</v>
      </c>
      <c r="Y728" s="22">
        <f t="shared" si="667"/>
        <v>0</v>
      </c>
      <c r="Z728" s="22">
        <f t="shared" si="667"/>
        <v>0</v>
      </c>
      <c r="AA728" s="22">
        <f t="shared" si="667"/>
        <v>0</v>
      </c>
      <c r="AB728" s="22">
        <f t="shared" si="667"/>
        <v>0</v>
      </c>
      <c r="AC728" s="22">
        <f t="shared" si="667"/>
        <v>0</v>
      </c>
      <c r="AD728" s="22">
        <f t="shared" si="667"/>
        <v>0</v>
      </c>
      <c r="AE728" s="22">
        <f t="shared" si="667"/>
        <v>0</v>
      </c>
      <c r="AF728" s="22">
        <f t="shared" si="668"/>
        <v>1264.8970689618823</v>
      </c>
      <c r="AH728" s="79">
        <f>L728-SUM(M728:T728)</f>
        <v>0</v>
      </c>
      <c r="AI728" s="78">
        <f>W728-SUM(X728:AE728)</f>
        <v>0</v>
      </c>
    </row>
    <row r="729" spans="1:35" ht="22" hidden="1" customHeight="1" outlineLevel="1" x14ac:dyDescent="0.25">
      <c r="B729" s="186" t="s">
        <v>1457</v>
      </c>
      <c r="C729" s="187" t="s">
        <v>1458</v>
      </c>
      <c r="D729" s="188" t="s">
        <v>74</v>
      </c>
      <c r="E729" s="189" t="s">
        <v>75</v>
      </c>
      <c r="F729" s="13" t="s">
        <v>46</v>
      </c>
      <c r="G729" s="14">
        <v>2</v>
      </c>
      <c r="H729" s="15">
        <v>1703.4074388931767</v>
      </c>
      <c r="I729" s="16">
        <f t="shared" si="664"/>
        <v>3406.8148777863535</v>
      </c>
      <c r="K729" s="17"/>
      <c r="L729" s="17">
        <f t="shared" si="665"/>
        <v>2</v>
      </c>
      <c r="M729" s="17">
        <f>G729</f>
        <v>2</v>
      </c>
      <c r="N729" s="17"/>
      <c r="O729" s="17"/>
      <c r="P729" s="17"/>
      <c r="Q729" s="17"/>
      <c r="R729" s="17"/>
      <c r="S729" s="17"/>
      <c r="T729" s="17"/>
      <c r="V729" s="22">
        <f t="shared" si="666"/>
        <v>0</v>
      </c>
      <c r="W729" s="22">
        <f t="shared" si="666"/>
        <v>3406.8148777863535</v>
      </c>
      <c r="X729" s="22">
        <f t="shared" si="667"/>
        <v>3406.8148777863535</v>
      </c>
      <c r="Y729" s="22">
        <f t="shared" si="667"/>
        <v>0</v>
      </c>
      <c r="Z729" s="22">
        <f t="shared" si="667"/>
        <v>0</v>
      </c>
      <c r="AA729" s="22">
        <f t="shared" si="667"/>
        <v>0</v>
      </c>
      <c r="AB729" s="22">
        <f t="shared" si="667"/>
        <v>0</v>
      </c>
      <c r="AC729" s="22">
        <f t="shared" si="667"/>
        <v>0</v>
      </c>
      <c r="AD729" s="22">
        <f t="shared" si="667"/>
        <v>0</v>
      </c>
      <c r="AE729" s="22">
        <f t="shared" si="667"/>
        <v>0</v>
      </c>
      <c r="AF729" s="22">
        <f t="shared" si="668"/>
        <v>3406.8148777863535</v>
      </c>
      <c r="AH729" s="79">
        <f>L729-SUM(M729:T729)</f>
        <v>0</v>
      </c>
      <c r="AI729" s="78">
        <f>W729-SUM(X729:AE729)</f>
        <v>0</v>
      </c>
    </row>
    <row r="730" spans="1:35" ht="23.5" customHeight="1" collapsed="1" x14ac:dyDescent="0.25">
      <c r="A730" s="11"/>
      <c r="B730" s="183" t="s">
        <v>1456</v>
      </c>
      <c r="C730" s="184" t="s">
        <v>1455</v>
      </c>
      <c r="D730" s="185"/>
      <c r="E730" s="80"/>
      <c r="F730" s="60"/>
      <c r="G730" s="60"/>
      <c r="H730" s="59"/>
      <c r="I730" s="81">
        <f>SUM(I731:I735)</f>
        <v>16742.406428443246</v>
      </c>
      <c r="J730" s="12"/>
      <c r="K730" s="83"/>
      <c r="L730" s="84"/>
      <c r="M730" s="84"/>
      <c r="N730" s="84"/>
      <c r="O730" s="84"/>
      <c r="P730" s="84"/>
      <c r="Q730" s="84"/>
      <c r="R730" s="84"/>
      <c r="S730" s="84"/>
      <c r="T730" s="85"/>
      <c r="U730" s="12"/>
      <c r="V730" s="86">
        <f>SUM(V731:V735)</f>
        <v>0</v>
      </c>
      <c r="W730" s="86">
        <f t="shared" ref="W730:AE730" si="669">SUM(W731:W735)</f>
        <v>16742.406428443246</v>
      </c>
      <c r="X730" s="86">
        <f t="shared" si="669"/>
        <v>0</v>
      </c>
      <c r="Y730" s="86">
        <f t="shared" si="669"/>
        <v>16742.406428443246</v>
      </c>
      <c r="Z730" s="86">
        <f t="shared" si="669"/>
        <v>0</v>
      </c>
      <c r="AA730" s="86">
        <f t="shared" si="669"/>
        <v>0</v>
      </c>
      <c r="AB730" s="86">
        <f t="shared" si="669"/>
        <v>0</v>
      </c>
      <c r="AC730" s="86">
        <f t="shared" si="669"/>
        <v>0</v>
      </c>
      <c r="AD730" s="86">
        <f t="shared" si="669"/>
        <v>0</v>
      </c>
      <c r="AE730" s="86">
        <f t="shared" si="669"/>
        <v>0</v>
      </c>
      <c r="AF730" s="86">
        <f t="shared" ref="AF730" si="670">SUM(AF731:AF735)</f>
        <v>16742.406428443246</v>
      </c>
      <c r="AG730" s="12"/>
      <c r="AH730" s="83"/>
      <c r="AI730" s="85"/>
    </row>
    <row r="731" spans="1:35" ht="22" hidden="1" customHeight="1" outlineLevel="1" x14ac:dyDescent="0.25">
      <c r="B731" s="186" t="s">
        <v>1456</v>
      </c>
      <c r="C731" s="187" t="s">
        <v>1455</v>
      </c>
      <c r="D731" s="188" t="s">
        <v>23</v>
      </c>
      <c r="E731" s="189" t="s">
        <v>24</v>
      </c>
      <c r="F731" s="13" t="s">
        <v>46</v>
      </c>
      <c r="G731" s="14">
        <v>5</v>
      </c>
      <c r="H731" s="15">
        <v>584.29183764705874</v>
      </c>
      <c r="I731" s="16">
        <f t="shared" si="541"/>
        <v>2921.4591882352938</v>
      </c>
      <c r="K731" s="17"/>
      <c r="L731" s="17">
        <f t="shared" ref="L731:L734" si="671">G731-K731</f>
        <v>5</v>
      </c>
      <c r="M731" s="17"/>
      <c r="N731" s="17">
        <f>G731</f>
        <v>5</v>
      </c>
      <c r="O731" s="17"/>
      <c r="P731" s="17"/>
      <c r="Q731" s="17"/>
      <c r="R731" s="17"/>
      <c r="S731" s="17"/>
      <c r="T731" s="17"/>
      <c r="V731" s="22">
        <f t="shared" ref="V731:W735" si="672">$H731*K731</f>
        <v>0</v>
      </c>
      <c r="W731" s="22">
        <f t="shared" si="672"/>
        <v>2921.4591882352938</v>
      </c>
      <c r="X731" s="22">
        <f t="shared" ref="X731:AE735" si="673">$H731*M731</f>
        <v>0</v>
      </c>
      <c r="Y731" s="22">
        <f t="shared" si="673"/>
        <v>2921.4591882352938</v>
      </c>
      <c r="Z731" s="22">
        <f t="shared" si="673"/>
        <v>0</v>
      </c>
      <c r="AA731" s="22">
        <f t="shared" si="673"/>
        <v>0</v>
      </c>
      <c r="AB731" s="22">
        <f t="shared" si="673"/>
        <v>0</v>
      </c>
      <c r="AC731" s="22">
        <f t="shared" si="673"/>
        <v>0</v>
      </c>
      <c r="AD731" s="22">
        <f t="shared" si="673"/>
        <v>0</v>
      </c>
      <c r="AE731" s="22">
        <f t="shared" si="673"/>
        <v>0</v>
      </c>
      <c r="AF731" s="22">
        <f t="shared" ref="AF731:AF735" si="674">SUM(X731:AE731)</f>
        <v>2921.4591882352938</v>
      </c>
      <c r="AH731" s="79">
        <f>L731-SUM(M731:T731)</f>
        <v>0</v>
      </c>
      <c r="AI731" s="78">
        <f>W731-SUM(X731:AE731)</f>
        <v>0</v>
      </c>
    </row>
    <row r="732" spans="1:35" ht="22" hidden="1" customHeight="1" outlineLevel="1" x14ac:dyDescent="0.25">
      <c r="B732" s="186" t="s">
        <v>1456</v>
      </c>
      <c r="C732" s="187" t="s">
        <v>1455</v>
      </c>
      <c r="D732" s="188" t="s">
        <v>33</v>
      </c>
      <c r="E732" s="189" t="s">
        <v>34</v>
      </c>
      <c r="F732" s="13" t="s">
        <v>35</v>
      </c>
      <c r="G732" s="14">
        <v>26.4</v>
      </c>
      <c r="H732" s="15">
        <v>231.15274954010695</v>
      </c>
      <c r="I732" s="16">
        <f t="shared" si="541"/>
        <v>6102.4325878588234</v>
      </c>
      <c r="K732" s="17"/>
      <c r="L732" s="17">
        <f t="shared" si="671"/>
        <v>26.4</v>
      </c>
      <c r="M732" s="17"/>
      <c r="N732" s="17">
        <f>G732</f>
        <v>26.4</v>
      </c>
      <c r="O732" s="17"/>
      <c r="P732" s="17"/>
      <c r="Q732" s="17"/>
      <c r="R732" s="17"/>
      <c r="S732" s="17"/>
      <c r="T732" s="17"/>
      <c r="V732" s="22">
        <f t="shared" si="672"/>
        <v>0</v>
      </c>
      <c r="W732" s="22">
        <f t="shared" si="672"/>
        <v>6102.4325878588234</v>
      </c>
      <c r="X732" s="22">
        <f t="shared" si="673"/>
        <v>0</v>
      </c>
      <c r="Y732" s="22">
        <f t="shared" si="673"/>
        <v>6102.4325878588234</v>
      </c>
      <c r="Z732" s="22">
        <f t="shared" si="673"/>
        <v>0</v>
      </c>
      <c r="AA732" s="22">
        <f t="shared" si="673"/>
        <v>0</v>
      </c>
      <c r="AB732" s="22">
        <f t="shared" si="673"/>
        <v>0</v>
      </c>
      <c r="AC732" s="22">
        <f t="shared" si="673"/>
        <v>0</v>
      </c>
      <c r="AD732" s="22">
        <f t="shared" si="673"/>
        <v>0</v>
      </c>
      <c r="AE732" s="22">
        <f t="shared" si="673"/>
        <v>0</v>
      </c>
      <c r="AF732" s="22">
        <f t="shared" si="674"/>
        <v>6102.4325878588234</v>
      </c>
      <c r="AH732" s="79">
        <f>L732-SUM(M732:T732)</f>
        <v>0</v>
      </c>
      <c r="AI732" s="78">
        <f>W732-SUM(X732:AE732)</f>
        <v>0</v>
      </c>
    </row>
    <row r="733" spans="1:35" ht="22" hidden="1" customHeight="1" outlineLevel="1" x14ac:dyDescent="0.25">
      <c r="B733" s="186" t="s">
        <v>1456</v>
      </c>
      <c r="C733" s="187" t="s">
        <v>1455</v>
      </c>
      <c r="D733" s="188" t="s">
        <v>41</v>
      </c>
      <c r="E733" s="189" t="s">
        <v>42</v>
      </c>
      <c r="F733" s="13" t="s">
        <v>46</v>
      </c>
      <c r="G733" s="14">
        <v>9.8000000000000007</v>
      </c>
      <c r="H733" s="15">
        <v>199.78885568611761</v>
      </c>
      <c r="I733" s="16">
        <f t="shared" si="541"/>
        <v>1957.9307857239528</v>
      </c>
      <c r="K733" s="17"/>
      <c r="L733" s="17">
        <f t="shared" si="671"/>
        <v>9.8000000000000007</v>
      </c>
      <c r="M733" s="17"/>
      <c r="N733" s="17">
        <f>G733</f>
        <v>9.8000000000000007</v>
      </c>
      <c r="O733" s="17"/>
      <c r="P733" s="17"/>
      <c r="Q733" s="17"/>
      <c r="R733" s="17"/>
      <c r="S733" s="17"/>
      <c r="T733" s="17"/>
      <c r="V733" s="22">
        <f t="shared" si="672"/>
        <v>0</v>
      </c>
      <c r="W733" s="22">
        <f t="shared" si="672"/>
        <v>1957.9307857239528</v>
      </c>
      <c r="X733" s="22">
        <f t="shared" si="673"/>
        <v>0</v>
      </c>
      <c r="Y733" s="22">
        <f t="shared" si="673"/>
        <v>1957.9307857239528</v>
      </c>
      <c r="Z733" s="22">
        <f t="shared" si="673"/>
        <v>0</v>
      </c>
      <c r="AA733" s="22">
        <f t="shared" si="673"/>
        <v>0</v>
      </c>
      <c r="AB733" s="22">
        <f t="shared" si="673"/>
        <v>0</v>
      </c>
      <c r="AC733" s="22">
        <f t="shared" si="673"/>
        <v>0</v>
      </c>
      <c r="AD733" s="22">
        <f t="shared" si="673"/>
        <v>0</v>
      </c>
      <c r="AE733" s="22">
        <f t="shared" si="673"/>
        <v>0</v>
      </c>
      <c r="AF733" s="22">
        <f t="shared" si="674"/>
        <v>1957.9307857239528</v>
      </c>
      <c r="AH733" s="79">
        <f>L733-SUM(M733:T733)</f>
        <v>0</v>
      </c>
      <c r="AI733" s="78">
        <f>W733-SUM(X733:AE733)</f>
        <v>0</v>
      </c>
    </row>
    <row r="734" spans="1:35" ht="22" hidden="1" customHeight="1" outlineLevel="1" x14ac:dyDescent="0.25">
      <c r="B734" s="186" t="s">
        <v>1456</v>
      </c>
      <c r="C734" s="187" t="s">
        <v>1455</v>
      </c>
      <c r="D734" s="188" t="s">
        <v>53</v>
      </c>
      <c r="E734" s="189" t="s">
        <v>54</v>
      </c>
      <c r="F734" s="13" t="s">
        <v>46</v>
      </c>
      <c r="G734" s="14">
        <v>9.5</v>
      </c>
      <c r="H734" s="15">
        <v>158.11213362023528</v>
      </c>
      <c r="I734" s="16">
        <f t="shared" si="541"/>
        <v>1502.0652693922352</v>
      </c>
      <c r="K734" s="17"/>
      <c r="L734" s="17">
        <f t="shared" si="671"/>
        <v>9.5</v>
      </c>
      <c r="M734" s="17"/>
      <c r="N734" s="17">
        <f>G734</f>
        <v>9.5</v>
      </c>
      <c r="O734" s="17"/>
      <c r="P734" s="17"/>
      <c r="Q734" s="17"/>
      <c r="R734" s="17"/>
      <c r="S734" s="17"/>
      <c r="T734" s="17"/>
      <c r="V734" s="22">
        <f t="shared" si="672"/>
        <v>0</v>
      </c>
      <c r="W734" s="22">
        <f t="shared" si="672"/>
        <v>1502.0652693922352</v>
      </c>
      <c r="X734" s="22">
        <f t="shared" si="673"/>
        <v>0</v>
      </c>
      <c r="Y734" s="22">
        <f t="shared" si="673"/>
        <v>1502.0652693922352</v>
      </c>
      <c r="Z734" s="22">
        <f t="shared" si="673"/>
        <v>0</v>
      </c>
      <c r="AA734" s="22">
        <f t="shared" si="673"/>
        <v>0</v>
      </c>
      <c r="AB734" s="22">
        <f t="shared" si="673"/>
        <v>0</v>
      </c>
      <c r="AC734" s="22">
        <f t="shared" si="673"/>
        <v>0</v>
      </c>
      <c r="AD734" s="22">
        <f t="shared" si="673"/>
        <v>0</v>
      </c>
      <c r="AE734" s="22">
        <f t="shared" si="673"/>
        <v>0</v>
      </c>
      <c r="AF734" s="22">
        <f t="shared" si="674"/>
        <v>1502.0652693922352</v>
      </c>
      <c r="AH734" s="79">
        <f>L734-SUM(M734:T734)</f>
        <v>0</v>
      </c>
      <c r="AI734" s="78">
        <f>W734-SUM(X734:AE734)</f>
        <v>0</v>
      </c>
    </row>
    <row r="735" spans="1:35" ht="22" hidden="1" customHeight="1" outlineLevel="1" x14ac:dyDescent="0.25">
      <c r="B735" s="186" t="s">
        <v>1456</v>
      </c>
      <c r="C735" s="187" t="s">
        <v>1455</v>
      </c>
      <c r="D735" s="188" t="s">
        <v>74</v>
      </c>
      <c r="E735" s="189" t="s">
        <v>75</v>
      </c>
      <c r="F735" s="13" t="s">
        <v>46</v>
      </c>
      <c r="G735" s="14">
        <v>2.5</v>
      </c>
      <c r="H735" s="15">
        <v>1703.4074388931767</v>
      </c>
      <c r="I735" s="16">
        <f t="shared" si="541"/>
        <v>4258.5185972329418</v>
      </c>
      <c r="K735" s="17"/>
      <c r="L735" s="17">
        <f t="shared" ref="L735" si="675">G735-K735</f>
        <v>2.5</v>
      </c>
      <c r="M735" s="17"/>
      <c r="N735" s="17">
        <f>G735</f>
        <v>2.5</v>
      </c>
      <c r="O735" s="17"/>
      <c r="P735" s="17"/>
      <c r="Q735" s="17"/>
      <c r="R735" s="17"/>
      <c r="S735" s="17"/>
      <c r="T735" s="17"/>
      <c r="V735" s="22">
        <f t="shared" si="672"/>
        <v>0</v>
      </c>
      <c r="W735" s="22">
        <f t="shared" si="672"/>
        <v>4258.5185972329418</v>
      </c>
      <c r="X735" s="22">
        <f t="shared" si="673"/>
        <v>0</v>
      </c>
      <c r="Y735" s="22">
        <f t="shared" si="673"/>
        <v>4258.5185972329418</v>
      </c>
      <c r="Z735" s="22">
        <f t="shared" si="673"/>
        <v>0</v>
      </c>
      <c r="AA735" s="22">
        <f t="shared" si="673"/>
        <v>0</v>
      </c>
      <c r="AB735" s="22">
        <f t="shared" si="673"/>
        <v>0</v>
      </c>
      <c r="AC735" s="22">
        <f t="shared" si="673"/>
        <v>0</v>
      </c>
      <c r="AD735" s="22">
        <f t="shared" si="673"/>
        <v>0</v>
      </c>
      <c r="AE735" s="22">
        <f t="shared" si="673"/>
        <v>0</v>
      </c>
      <c r="AF735" s="22">
        <f t="shared" si="674"/>
        <v>4258.5185972329418</v>
      </c>
      <c r="AH735" s="79">
        <f>L735-SUM(M735:T735)</f>
        <v>0</v>
      </c>
      <c r="AI735" s="78">
        <f>W735-SUM(X735:AE735)</f>
        <v>0</v>
      </c>
    </row>
    <row r="736" spans="1:35" ht="23.5" customHeight="1" collapsed="1" x14ac:dyDescent="0.25">
      <c r="A736" s="11"/>
      <c r="B736" s="183" t="s">
        <v>1545</v>
      </c>
      <c r="C736" s="184" t="s">
        <v>1544</v>
      </c>
      <c r="D736" s="185"/>
      <c r="E736" s="80"/>
      <c r="F736" s="60"/>
      <c r="G736" s="60"/>
      <c r="H736" s="59"/>
      <c r="I736" s="81">
        <f>SUM(I737:I743)</f>
        <v>327669.8874670848</v>
      </c>
      <c r="J736" s="12"/>
      <c r="K736" s="83"/>
      <c r="L736" s="84"/>
      <c r="M736" s="84"/>
      <c r="N736" s="84"/>
      <c r="O736" s="84"/>
      <c r="P736" s="84"/>
      <c r="Q736" s="84"/>
      <c r="R736" s="84"/>
      <c r="S736" s="84"/>
      <c r="T736" s="85"/>
      <c r="U736" s="12"/>
      <c r="V736" s="86">
        <f>SUM(V737:V743)</f>
        <v>0</v>
      </c>
      <c r="W736" s="86">
        <f>SUBTOTAL(9,W737:W743)</f>
        <v>327669.8874670848</v>
      </c>
      <c r="X736" s="86">
        <f t="shared" ref="X736:AF736" si="676">SUM(X737:X743)</f>
        <v>0</v>
      </c>
      <c r="Y736" s="86">
        <f t="shared" si="676"/>
        <v>169818.99769619483</v>
      </c>
      <c r="Z736" s="86">
        <f t="shared" si="676"/>
        <v>157850.88977088995</v>
      </c>
      <c r="AA736" s="86">
        <f t="shared" si="676"/>
        <v>0</v>
      </c>
      <c r="AB736" s="86">
        <f t="shared" si="676"/>
        <v>0</v>
      </c>
      <c r="AC736" s="86">
        <f t="shared" si="676"/>
        <v>0</v>
      </c>
      <c r="AD736" s="86">
        <f t="shared" si="676"/>
        <v>0</v>
      </c>
      <c r="AE736" s="86">
        <f t="shared" si="676"/>
        <v>0</v>
      </c>
      <c r="AF736" s="86">
        <f t="shared" si="676"/>
        <v>327669.8874670848</v>
      </c>
      <c r="AG736" s="12"/>
      <c r="AH736" s="83"/>
      <c r="AI736" s="85"/>
    </row>
    <row r="737" spans="2:35" ht="22" hidden="1" customHeight="1" outlineLevel="1" x14ac:dyDescent="0.25">
      <c r="B737" s="186" t="s">
        <v>1545</v>
      </c>
      <c r="C737" s="187" t="s">
        <v>1544</v>
      </c>
      <c r="D737" s="188" t="s">
        <v>306</v>
      </c>
      <c r="E737" s="189" t="s">
        <v>307</v>
      </c>
      <c r="F737" s="13" t="s">
        <v>230</v>
      </c>
      <c r="G737" s="14">
        <v>315</v>
      </c>
      <c r="H737" s="15">
        <v>30.968725760000005</v>
      </c>
      <c r="I737" s="16">
        <f t="shared" ref="I737:I743" si="677">H737*G737</f>
        <v>9755.148614400001</v>
      </c>
      <c r="K737" s="17"/>
      <c r="L737" s="17">
        <f t="shared" ref="L737:L743" si="678">G737-K737</f>
        <v>315</v>
      </c>
      <c r="M737" s="17">
        <f>SUMIF('MC_SS 228'!$A:$A,'CRONO SERV'!$D737,'MC_SS 228'!L:L)</f>
        <v>0</v>
      </c>
      <c r="N737" s="17">
        <f>SUMIF('MC_SS 228'!$A:$A,'CRONO SERV'!$D737,'MC_SS 228'!M:M)</f>
        <v>315</v>
      </c>
      <c r="O737" s="17">
        <f>SUMIF('MC_SS 228'!$A:$A,'CRONO SERV'!$D737,'MC_SS 228'!N:N)</f>
        <v>0</v>
      </c>
      <c r="P737" s="17"/>
      <c r="Q737" s="17"/>
      <c r="R737" s="17"/>
      <c r="S737" s="17"/>
      <c r="T737" s="17"/>
      <c r="V737" s="22">
        <f t="shared" ref="V737:W743" si="679">$H737*K737</f>
        <v>0</v>
      </c>
      <c r="W737" s="22">
        <f t="shared" si="679"/>
        <v>9755.148614400001</v>
      </c>
      <c r="X737" s="22">
        <f t="shared" ref="X737:AE743" si="680">$H737*M737</f>
        <v>0</v>
      </c>
      <c r="Y737" s="22">
        <f t="shared" si="680"/>
        <v>9755.148614400001</v>
      </c>
      <c r="Z737" s="22">
        <f t="shared" si="680"/>
        <v>0</v>
      </c>
      <c r="AA737" s="22">
        <f t="shared" si="680"/>
        <v>0</v>
      </c>
      <c r="AB737" s="22">
        <f t="shared" si="680"/>
        <v>0</v>
      </c>
      <c r="AC737" s="22">
        <f t="shared" si="680"/>
        <v>0</v>
      </c>
      <c r="AD737" s="22">
        <f t="shared" si="680"/>
        <v>0</v>
      </c>
      <c r="AE737" s="22">
        <f t="shared" si="680"/>
        <v>0</v>
      </c>
      <c r="AF737" s="22">
        <f t="shared" ref="AF737:AF743" si="681">SUM(X737:AE737)</f>
        <v>9755.148614400001</v>
      </c>
      <c r="AH737" s="79">
        <f t="shared" ref="AH737:AH743" si="682">L737-SUM(M737:T737)</f>
        <v>0</v>
      </c>
      <c r="AI737" s="78">
        <f t="shared" ref="AI737:AI743" si="683">W737-SUM(X737:AE737)</f>
        <v>0</v>
      </c>
    </row>
    <row r="738" spans="2:35" ht="22" hidden="1" customHeight="1" outlineLevel="1" x14ac:dyDescent="0.25">
      <c r="B738" s="186" t="s">
        <v>1545</v>
      </c>
      <c r="C738" s="187" t="s">
        <v>1544</v>
      </c>
      <c r="D738" s="188" t="s">
        <v>308</v>
      </c>
      <c r="E738" s="189" t="s">
        <v>309</v>
      </c>
      <c r="F738" s="13" t="s">
        <v>230</v>
      </c>
      <c r="G738" s="14">
        <v>315</v>
      </c>
      <c r="H738" s="15">
        <v>12.387490304000002</v>
      </c>
      <c r="I738" s="16">
        <f t="shared" si="677"/>
        <v>3902.0594457600005</v>
      </c>
      <c r="K738" s="17"/>
      <c r="L738" s="17">
        <f t="shared" si="678"/>
        <v>315</v>
      </c>
      <c r="M738" s="17">
        <f>SUMIF('MC_SS 228'!$A:$A,'CRONO SERV'!$D738,'MC_SS 228'!L:L)</f>
        <v>0</v>
      </c>
      <c r="N738" s="17">
        <f>SUMIF('MC_SS 228'!$A:$A,'CRONO SERV'!$D738,'MC_SS 228'!M:M)</f>
        <v>315</v>
      </c>
      <c r="O738" s="17">
        <f>SUMIF('MC_SS 228'!$A:$A,'CRONO SERV'!$D738,'MC_SS 228'!N:N)</f>
        <v>0</v>
      </c>
      <c r="P738" s="17"/>
      <c r="Q738" s="17"/>
      <c r="R738" s="17"/>
      <c r="S738" s="17"/>
      <c r="T738" s="17"/>
      <c r="V738" s="22">
        <f t="shared" si="679"/>
        <v>0</v>
      </c>
      <c r="W738" s="22">
        <f t="shared" si="679"/>
        <v>3902.0594457600005</v>
      </c>
      <c r="X738" s="22">
        <f t="shared" si="680"/>
        <v>0</v>
      </c>
      <c r="Y738" s="22">
        <f t="shared" si="680"/>
        <v>3902.0594457600005</v>
      </c>
      <c r="Z738" s="22">
        <f t="shared" si="680"/>
        <v>0</v>
      </c>
      <c r="AA738" s="22">
        <f t="shared" si="680"/>
        <v>0</v>
      </c>
      <c r="AB738" s="22">
        <f t="shared" si="680"/>
        <v>0</v>
      </c>
      <c r="AC738" s="22">
        <f t="shared" si="680"/>
        <v>0</v>
      </c>
      <c r="AD738" s="22">
        <f t="shared" si="680"/>
        <v>0</v>
      </c>
      <c r="AE738" s="22">
        <f t="shared" si="680"/>
        <v>0</v>
      </c>
      <c r="AF738" s="22">
        <f t="shared" si="681"/>
        <v>3902.0594457600005</v>
      </c>
      <c r="AH738" s="79">
        <f t="shared" si="682"/>
        <v>0</v>
      </c>
      <c r="AI738" s="78">
        <f t="shared" si="683"/>
        <v>0</v>
      </c>
    </row>
    <row r="739" spans="2:35" ht="22" hidden="1" customHeight="1" outlineLevel="1" x14ac:dyDescent="0.25">
      <c r="B739" s="186" t="s">
        <v>1545</v>
      </c>
      <c r="C739" s="187" t="s">
        <v>1544</v>
      </c>
      <c r="D739" s="188" t="s">
        <v>314</v>
      </c>
      <c r="E739" s="189" t="s">
        <v>315</v>
      </c>
      <c r="F739" s="13" t="s">
        <v>40</v>
      </c>
      <c r="G739" s="14">
        <v>75</v>
      </c>
      <c r="H739" s="15">
        <v>24.268830480383997</v>
      </c>
      <c r="I739" s="16">
        <f t="shared" si="677"/>
        <v>1820.1622860287998</v>
      </c>
      <c r="K739" s="17"/>
      <c r="L739" s="17">
        <f t="shared" si="678"/>
        <v>75</v>
      </c>
      <c r="M739" s="17">
        <f>SUMIF('MC_SS 228'!$A:$A,'CRONO SERV'!$D739,'MC_SS 228'!L:L)</f>
        <v>0</v>
      </c>
      <c r="N739" s="17">
        <f>SUMIF('MC_SS 228'!$A:$A,'CRONO SERV'!$D739,'MC_SS 228'!M:M)</f>
        <v>75</v>
      </c>
      <c r="O739" s="17">
        <f>SUMIF('MC_SS 228'!$A:$A,'CRONO SERV'!$D739,'MC_SS 228'!N:N)</f>
        <v>0</v>
      </c>
      <c r="P739" s="17"/>
      <c r="Q739" s="17"/>
      <c r="R739" s="17"/>
      <c r="S739" s="17"/>
      <c r="T739" s="17"/>
      <c r="V739" s="22">
        <f t="shared" si="679"/>
        <v>0</v>
      </c>
      <c r="W739" s="22">
        <f t="shared" si="679"/>
        <v>1820.1622860287998</v>
      </c>
      <c r="X739" s="22">
        <f t="shared" si="680"/>
        <v>0</v>
      </c>
      <c r="Y739" s="22">
        <f t="shared" si="680"/>
        <v>1820.1622860287998</v>
      </c>
      <c r="Z739" s="22">
        <f t="shared" si="680"/>
        <v>0</v>
      </c>
      <c r="AA739" s="22">
        <f t="shared" si="680"/>
        <v>0</v>
      </c>
      <c r="AB739" s="22">
        <f t="shared" si="680"/>
        <v>0</v>
      </c>
      <c r="AC739" s="22">
        <f t="shared" si="680"/>
        <v>0</v>
      </c>
      <c r="AD739" s="22">
        <f t="shared" si="680"/>
        <v>0</v>
      </c>
      <c r="AE739" s="22">
        <f t="shared" si="680"/>
        <v>0</v>
      </c>
      <c r="AF739" s="22">
        <f t="shared" si="681"/>
        <v>1820.1622860287998</v>
      </c>
      <c r="AH739" s="79">
        <f t="shared" si="682"/>
        <v>0</v>
      </c>
      <c r="AI739" s="78">
        <f t="shared" si="683"/>
        <v>0</v>
      </c>
    </row>
    <row r="740" spans="2:35" ht="22" hidden="1" customHeight="1" outlineLevel="1" x14ac:dyDescent="0.25">
      <c r="B740" s="186" t="s">
        <v>1545</v>
      </c>
      <c r="C740" s="187" t="s">
        <v>1544</v>
      </c>
      <c r="D740" s="188" t="s">
        <v>326</v>
      </c>
      <c r="E740" s="189" t="s">
        <v>327</v>
      </c>
      <c r="F740" s="13" t="s">
        <v>230</v>
      </c>
      <c r="G740" s="14">
        <v>2.8</v>
      </c>
      <c r="H740" s="15">
        <v>4106.5184770947999</v>
      </c>
      <c r="I740" s="16">
        <f t="shared" si="677"/>
        <v>11498.251735865439</v>
      </c>
      <c r="K740" s="17"/>
      <c r="L740" s="17">
        <f t="shared" si="678"/>
        <v>2.8</v>
      </c>
      <c r="M740" s="17">
        <f>SUMIF('MC_SS 228'!$A:$A,'CRONO SERV'!$D740,'MC_SS 228'!L:L)</f>
        <v>0</v>
      </c>
      <c r="N740" s="17">
        <f>SUMIF('MC_SS 228'!$A:$A,'CRONO SERV'!$D740,'MC_SS 228'!M:M)</f>
        <v>0</v>
      </c>
      <c r="O740" s="17">
        <f>SUMIF('MC_SS 228'!$A:$A,'CRONO SERV'!$D740,'MC_SS 228'!N:N)</f>
        <v>2.8</v>
      </c>
      <c r="P740" s="17"/>
      <c r="Q740" s="17"/>
      <c r="R740" s="17"/>
      <c r="S740" s="17"/>
      <c r="T740" s="17"/>
      <c r="V740" s="22">
        <f t="shared" si="679"/>
        <v>0</v>
      </c>
      <c r="W740" s="22">
        <f t="shared" si="679"/>
        <v>11498.251735865439</v>
      </c>
      <c r="X740" s="22">
        <f t="shared" si="680"/>
        <v>0</v>
      </c>
      <c r="Y740" s="22">
        <f t="shared" si="680"/>
        <v>0</v>
      </c>
      <c r="Z740" s="22">
        <f t="shared" si="680"/>
        <v>11498.251735865439</v>
      </c>
      <c r="AA740" s="22">
        <f t="shared" si="680"/>
        <v>0</v>
      </c>
      <c r="AB740" s="22">
        <f t="shared" si="680"/>
        <v>0</v>
      </c>
      <c r="AC740" s="22">
        <f t="shared" si="680"/>
        <v>0</v>
      </c>
      <c r="AD740" s="22">
        <f t="shared" si="680"/>
        <v>0</v>
      </c>
      <c r="AE740" s="22">
        <f t="shared" si="680"/>
        <v>0</v>
      </c>
      <c r="AF740" s="22">
        <f t="shared" si="681"/>
        <v>11498.251735865439</v>
      </c>
      <c r="AH740" s="79">
        <f t="shared" si="682"/>
        <v>0</v>
      </c>
      <c r="AI740" s="78">
        <f t="shared" si="683"/>
        <v>0</v>
      </c>
    </row>
    <row r="741" spans="2:35" ht="22" hidden="1" customHeight="1" outlineLevel="1" x14ac:dyDescent="0.25">
      <c r="B741" s="186" t="s">
        <v>1545</v>
      </c>
      <c r="C741" s="187" t="s">
        <v>1544</v>
      </c>
      <c r="D741" s="188" t="s">
        <v>328</v>
      </c>
      <c r="E741" s="189" t="s">
        <v>329</v>
      </c>
      <c r="F741" s="13" t="s">
        <v>230</v>
      </c>
      <c r="G741" s="14">
        <v>26</v>
      </c>
      <c r="H741" s="15">
        <v>13.880022520000001</v>
      </c>
      <c r="I741" s="16">
        <f t="shared" si="677"/>
        <v>360.88058552000001</v>
      </c>
      <c r="K741" s="17"/>
      <c r="L741" s="17">
        <f t="shared" si="678"/>
        <v>26</v>
      </c>
      <c r="M741" s="17">
        <f>SUMIF('MC_SS 228'!$A:$A,'CRONO SERV'!$D741,'MC_SS 228'!L:L)</f>
        <v>0</v>
      </c>
      <c r="N741" s="17">
        <f>SUMIF('MC_SS 228'!$A:$A,'CRONO SERV'!$D741,'MC_SS 228'!M:M)</f>
        <v>26</v>
      </c>
      <c r="O741" s="17">
        <f>SUMIF('MC_SS 228'!$A:$A,'CRONO SERV'!$D741,'MC_SS 228'!N:N)</f>
        <v>0</v>
      </c>
      <c r="P741" s="17"/>
      <c r="Q741" s="17"/>
      <c r="R741" s="17"/>
      <c r="S741" s="17"/>
      <c r="T741" s="17"/>
      <c r="V741" s="22">
        <f t="shared" si="679"/>
        <v>0</v>
      </c>
      <c r="W741" s="22">
        <f t="shared" si="679"/>
        <v>360.88058552000001</v>
      </c>
      <c r="X741" s="22">
        <f t="shared" si="680"/>
        <v>0</v>
      </c>
      <c r="Y741" s="22">
        <f t="shared" si="680"/>
        <v>360.88058552000001</v>
      </c>
      <c r="Z741" s="22">
        <f t="shared" si="680"/>
        <v>0</v>
      </c>
      <c r="AA741" s="22">
        <f t="shared" si="680"/>
        <v>0</v>
      </c>
      <c r="AB741" s="22">
        <f t="shared" si="680"/>
        <v>0</v>
      </c>
      <c r="AC741" s="22">
        <f t="shared" si="680"/>
        <v>0</v>
      </c>
      <c r="AD741" s="22">
        <f t="shared" si="680"/>
        <v>0</v>
      </c>
      <c r="AE741" s="22">
        <f t="shared" si="680"/>
        <v>0</v>
      </c>
      <c r="AF741" s="22">
        <f t="shared" si="681"/>
        <v>360.88058552000001</v>
      </c>
      <c r="AH741" s="79">
        <f t="shared" si="682"/>
        <v>0</v>
      </c>
      <c r="AI741" s="78">
        <f t="shared" si="683"/>
        <v>0</v>
      </c>
    </row>
    <row r="742" spans="2:35" ht="22" hidden="1" customHeight="1" outlineLevel="1" x14ac:dyDescent="0.25">
      <c r="B742" s="186" t="s">
        <v>1545</v>
      </c>
      <c r="C742" s="187" t="s">
        <v>1544</v>
      </c>
      <c r="D742" s="188" t="s">
        <v>336</v>
      </c>
      <c r="E742" s="189" t="s">
        <v>337</v>
      </c>
      <c r="F742" s="13" t="s">
        <v>230</v>
      </c>
      <c r="G742" s="14">
        <v>6</v>
      </c>
      <c r="H742" s="15">
        <v>1561.7336732337164</v>
      </c>
      <c r="I742" s="16">
        <f t="shared" si="677"/>
        <v>9370.4020394022991</v>
      </c>
      <c r="K742" s="17"/>
      <c r="L742" s="17">
        <f t="shared" si="678"/>
        <v>6</v>
      </c>
      <c r="M742" s="17">
        <f>SUMIF('MC_SS 228'!$A:$A,'CRONO SERV'!$D742,'MC_SS 228'!L:L)</f>
        <v>0</v>
      </c>
      <c r="N742" s="17">
        <f>SUMIF('MC_SS 228'!$A:$A,'CRONO SERV'!$D742,'MC_SS 228'!M:M)</f>
        <v>6</v>
      </c>
      <c r="O742" s="17">
        <f>SUMIF('MC_SS 228'!$A:$A,'CRONO SERV'!$D742,'MC_SS 228'!N:N)</f>
        <v>0</v>
      </c>
      <c r="P742" s="17"/>
      <c r="Q742" s="17"/>
      <c r="R742" s="17"/>
      <c r="S742" s="17"/>
      <c r="T742" s="17"/>
      <c r="V742" s="22">
        <f t="shared" si="679"/>
        <v>0</v>
      </c>
      <c r="W742" s="22">
        <f t="shared" si="679"/>
        <v>9370.4020394022991</v>
      </c>
      <c r="X742" s="22">
        <f t="shared" si="680"/>
        <v>0</v>
      </c>
      <c r="Y742" s="22">
        <f t="shared" si="680"/>
        <v>9370.4020394022991</v>
      </c>
      <c r="Z742" s="22">
        <f t="shared" si="680"/>
        <v>0</v>
      </c>
      <c r="AA742" s="22">
        <f t="shared" si="680"/>
        <v>0</v>
      </c>
      <c r="AB742" s="22">
        <f t="shared" si="680"/>
        <v>0</v>
      </c>
      <c r="AC742" s="22">
        <f t="shared" si="680"/>
        <v>0</v>
      </c>
      <c r="AD742" s="22">
        <f t="shared" si="680"/>
        <v>0</v>
      </c>
      <c r="AE742" s="22">
        <f t="shared" si="680"/>
        <v>0</v>
      </c>
      <c r="AF742" s="22">
        <f t="shared" si="681"/>
        <v>9370.4020394022991</v>
      </c>
      <c r="AH742" s="79">
        <f t="shared" si="682"/>
        <v>0</v>
      </c>
      <c r="AI742" s="78">
        <f t="shared" si="683"/>
        <v>0</v>
      </c>
    </row>
    <row r="743" spans="2:35" ht="22" hidden="1" customHeight="1" outlineLevel="1" x14ac:dyDescent="0.25">
      <c r="B743" s="186" t="s">
        <v>1545</v>
      </c>
      <c r="C743" s="187" t="s">
        <v>1544</v>
      </c>
      <c r="D743" s="188" t="s">
        <v>340</v>
      </c>
      <c r="E743" s="189" t="s">
        <v>341</v>
      </c>
      <c r="F743" s="13" t="s">
        <v>230</v>
      </c>
      <c r="G743" s="14">
        <v>668</v>
      </c>
      <c r="H743" s="15">
        <v>435.57332748519201</v>
      </c>
      <c r="I743" s="16">
        <f t="shared" si="677"/>
        <v>290962.98276010825</v>
      </c>
      <c r="K743" s="17"/>
      <c r="L743" s="17">
        <f t="shared" si="678"/>
        <v>668</v>
      </c>
      <c r="M743" s="17">
        <f>SUMIF('MC_SS 228'!$A:$A,'CRONO SERV'!$D743,'MC_SS 228'!L:L)</f>
        <v>0</v>
      </c>
      <c r="N743" s="17">
        <f>SUMIF('MC_SS 228'!$A:$A,'CRONO SERV'!$D743,'MC_SS 228'!M:M)</f>
        <v>332</v>
      </c>
      <c r="O743" s="17">
        <f>SUMIF('MC_SS 228'!$A:$A,'CRONO SERV'!$D743,'MC_SS 228'!N:N)</f>
        <v>336</v>
      </c>
      <c r="P743" s="17"/>
      <c r="Q743" s="17"/>
      <c r="R743" s="17"/>
      <c r="S743" s="17"/>
      <c r="T743" s="17"/>
      <c r="V743" s="22">
        <f t="shared" si="679"/>
        <v>0</v>
      </c>
      <c r="W743" s="22">
        <f t="shared" si="679"/>
        <v>290962.98276010825</v>
      </c>
      <c r="X743" s="22">
        <f t="shared" si="680"/>
        <v>0</v>
      </c>
      <c r="Y743" s="22">
        <f t="shared" si="680"/>
        <v>144610.34472508373</v>
      </c>
      <c r="Z743" s="22">
        <f t="shared" si="680"/>
        <v>146352.63803502452</v>
      </c>
      <c r="AA743" s="22">
        <f t="shared" si="680"/>
        <v>0</v>
      </c>
      <c r="AB743" s="22">
        <f t="shared" si="680"/>
        <v>0</v>
      </c>
      <c r="AC743" s="22">
        <f t="shared" si="680"/>
        <v>0</v>
      </c>
      <c r="AD743" s="22">
        <f t="shared" si="680"/>
        <v>0</v>
      </c>
      <c r="AE743" s="22">
        <f t="shared" si="680"/>
        <v>0</v>
      </c>
      <c r="AF743" s="22">
        <f t="shared" si="681"/>
        <v>290962.98276010825</v>
      </c>
      <c r="AH743" s="79">
        <f t="shared" si="682"/>
        <v>0</v>
      </c>
      <c r="AI743" s="78">
        <f t="shared" si="683"/>
        <v>0</v>
      </c>
    </row>
  </sheetData>
  <sheetProtection selectLockedCells="1" autoFilter="0"/>
  <autoFilter ref="A5:AI743" xr:uid="{6C41B0A0-8B7C-453B-BE83-78B992DF2C49}"/>
  <dataConsolidate/>
  <mergeCells count="34">
    <mergeCell ref="B4:B5"/>
    <mergeCell ref="C4:C5"/>
    <mergeCell ref="AA3:AA5"/>
    <mergeCell ref="AB3:AB5"/>
    <mergeCell ref="AC3:AC5"/>
    <mergeCell ref="P3:P5"/>
    <mergeCell ref="Q3:Q5"/>
    <mergeCell ref="R3:R5"/>
    <mergeCell ref="S3:S5"/>
    <mergeCell ref="T3:T5"/>
    <mergeCell ref="D4:D5"/>
    <mergeCell ref="E4:E5"/>
    <mergeCell ref="X3:X5"/>
    <mergeCell ref="Y3:Y5"/>
    <mergeCell ref="Z3:Z5"/>
    <mergeCell ref="AH3:AH5"/>
    <mergeCell ref="AI3:AI5"/>
    <mergeCell ref="AD3:AD5"/>
    <mergeCell ref="AE3:AE5"/>
    <mergeCell ref="AF3:AF5"/>
    <mergeCell ref="V2:AF2"/>
    <mergeCell ref="F4:F5"/>
    <mergeCell ref="G4:G5"/>
    <mergeCell ref="K2:T2"/>
    <mergeCell ref="H4:H5"/>
    <mergeCell ref="I4:I5"/>
    <mergeCell ref="K3:K5"/>
    <mergeCell ref="L3:L5"/>
    <mergeCell ref="M3:M5"/>
    <mergeCell ref="N3:N5"/>
    <mergeCell ref="O3:O5"/>
    <mergeCell ref="G3:I3"/>
    <mergeCell ref="V3:V5"/>
    <mergeCell ref="W3:W5"/>
  </mergeCells>
  <phoneticPr fontId="5" type="noConversion"/>
  <conditionalFormatting sqref="B693:C717 G693:G717 B725:C729 D744:I1048576">
    <cfRule type="expression" dxfId="369" priority="91">
      <formula>AND(ISBLANK($D693),ISBLANK($F693))</formula>
    </cfRule>
  </conditionalFormatting>
  <conditionalFormatting sqref="B38:E38 G38 I38 B40:I42 B44:I45 B46:E46 I46 B48:I70 B72:I88 B191:I207 B209:I237 B274:I287 B317:I339 B341:I362 B364:I385 B387:I406 B408:I428 B430:I450 B584:E620 G584:G620 I584:I620 B637:C646 G637:G646 B648:C662 G648:G662 B664:C678 G664:G678 B680:C691 G680:G691">
    <cfRule type="expression" dxfId="368" priority="749">
      <formula>AND(ISBLANK($D38),ISBLANK($F38))</formula>
    </cfRule>
  </conditionalFormatting>
  <conditionalFormatting sqref="B466:E467 I466:I467 B469:E472 I469:I472 B474:E476 I474:I476 B496:E497 I496:I497 B499:E502 I499:I502 B535:E538 I535:I538 B540:G548 I540:I548 B550:E563 I550:I563 B565:E576 I565:I576 B622:E632 I622:I632">
    <cfRule type="expression" dxfId="367" priority="659">
      <formula>AND(ISBLANK($D466),ISBLANK($F466))</formula>
    </cfRule>
  </conditionalFormatting>
  <conditionalFormatting sqref="B578:E579 I578:I579">
    <cfRule type="expression" dxfId="366" priority="625">
      <formula>AND(ISBLANK($D578),ISBLANK($F578))</formula>
    </cfRule>
  </conditionalFormatting>
  <conditionalFormatting sqref="B581:E582 I581:I582">
    <cfRule type="expression" dxfId="365" priority="573">
      <formula>AND(ISBLANK($D581),ISBLANK($F581))</formula>
    </cfRule>
  </conditionalFormatting>
  <conditionalFormatting sqref="B3:I4 B122:I135 B137:I137 B139:I155 B157:I161 B163:I170 B172:I180 B182:I189 B248:I249 B265:I272 B289:I291 B452:I458 B460:I462 B464:I465 B478:I494 B634:C635">
    <cfRule type="expression" dxfId="364" priority="432">
      <formula>AND(ISBLANK($D3),ISBLANK($F3))</formula>
    </cfRule>
  </conditionalFormatting>
  <conditionalFormatting sqref="B8:I11">
    <cfRule type="expression" dxfId="363" priority="218">
      <formula>AND(ISBLANK($D8),ISBLANK($F8))</formula>
    </cfRule>
  </conditionalFormatting>
  <conditionalFormatting sqref="B13:I23">
    <cfRule type="expression" dxfId="362" priority="200">
      <formula>AND(ISBLANK($D13),ISBLANK($F13))</formula>
    </cfRule>
  </conditionalFormatting>
  <conditionalFormatting sqref="B25:I30">
    <cfRule type="expression" dxfId="361" priority="246">
      <formula>AND(ISBLANK($D25),ISBLANK($F25))</formula>
    </cfRule>
  </conditionalFormatting>
  <conditionalFormatting sqref="B32:I36">
    <cfRule type="expression" dxfId="360" priority="258">
      <formula>AND(ISBLANK($D32),ISBLANK($F32))</formula>
    </cfRule>
  </conditionalFormatting>
  <conditionalFormatting sqref="B90:I120 B239:I246 B251:I263 B504:E533 G504:G533 I504:I533 B719:C723 B731:C735 G731:G735 B737:C743 G737:G743">
    <cfRule type="expression" dxfId="359" priority="73">
      <formula>AND(ISBLANK($D90),ISBLANK($F90))</formula>
    </cfRule>
  </conditionalFormatting>
  <conditionalFormatting sqref="B293:I315">
    <cfRule type="expression" dxfId="358" priority="184">
      <formula>AND(ISBLANK($D293),ISBLANK($F293))</formula>
    </cfRule>
  </conditionalFormatting>
  <conditionalFormatting sqref="D634:F635 D637:F646 H637:H646 D648:F662 H648:H662 D664:F678 H664:H678 D680:F691 H680:H691 D693:F717 H693:H717 H719:H723 H725:H729 D731:F735 H731:H735 D737:F743 H737:H743">
    <cfRule type="expression" dxfId="357" priority="416">
      <formula>AND(ISNUMBER($B634),$D634=0,$E634=0,#REF!=0)</formula>
    </cfRule>
    <cfRule type="expression" dxfId="356" priority="417">
      <formula>AND($D634=0,$E634=0,#REF!=0)</formula>
    </cfRule>
    <cfRule type="expression" dxfId="355" priority="412">
      <formula>AND(ISBLANK($B634),ISBLANK($D634))</formula>
    </cfRule>
  </conditionalFormatting>
  <conditionalFormatting sqref="D719:F723">
    <cfRule type="expression" dxfId="354" priority="63">
      <formula>AND(ISNUMBER($B719),$D719=0,$E719=0,#REF!=0)</formula>
    </cfRule>
    <cfRule type="expression" dxfId="353" priority="64">
      <formula>AND($D719=0,$E719=0,#REF!=0)</formula>
    </cfRule>
    <cfRule type="expression" dxfId="352" priority="62">
      <formula>AND(ISBLANK($B719),ISBLANK($D719))</formula>
    </cfRule>
  </conditionalFormatting>
  <conditionalFormatting sqref="D725:F729">
    <cfRule type="expression" dxfId="351" priority="82">
      <formula>AND(ISBLANK($B725),ISBLANK($D725))</formula>
    </cfRule>
    <cfRule type="expression" dxfId="350" priority="84">
      <formula>AND($D725=0,$E725=0,#REF!=0)</formula>
    </cfRule>
    <cfRule type="expression" dxfId="349" priority="83">
      <formula>AND(ISNUMBER($B725),$D725=0,$E725=0,#REF!=0)</formula>
    </cfRule>
  </conditionalFormatting>
  <conditionalFormatting sqref="F38 H38 F46 H46 F466:F467 H466:H467 F469:F472 H469:H472 F474:F476 H474:H476 F496:F497 H496:H497 F499:F502 H499:H502 F504:F533 H504:H533 F535:F538 H535:H538 F550:F563 H550:H563 F584:F620 H584:H620 F622:F632 H622:H632">
    <cfRule type="expression" dxfId="348" priority="735">
      <formula>AND(ISBLANK($B38),ISBLANK($D38))</formula>
    </cfRule>
  </conditionalFormatting>
  <conditionalFormatting sqref="F540:F548 H540:H548">
    <cfRule type="expression" dxfId="347" priority="530">
      <formula>AND(ISBLANK($B540),ISBLANK($D540))</formula>
    </cfRule>
  </conditionalFormatting>
  <conditionalFormatting sqref="F565:F576 H565:H576">
    <cfRule type="expression" dxfId="346" priority="656">
      <formula>AND(ISBLANK($B565),ISBLANK($D565))</formula>
    </cfRule>
  </conditionalFormatting>
  <conditionalFormatting sqref="F578:F579 H578:H579">
    <cfRule type="expression" dxfId="345" priority="622">
      <formula>AND(ISBLANK($B578),ISBLANK($D578))</formula>
    </cfRule>
  </conditionalFormatting>
  <conditionalFormatting sqref="F581:F582 H581:H582">
    <cfRule type="expression" dxfId="344" priority="570">
      <formula>AND(ISBLANK($B581),ISBLANK($D581))</formula>
    </cfRule>
  </conditionalFormatting>
  <conditionalFormatting sqref="G3:G4 G90:G120 G239:G246 G251:G263 G504:G533 G634:G635 G637:G646 G648:G662 G664:G678 G680:G691 G693:G717 G719:G723 G725:G729 G731:G735 G737:G1048576">
    <cfRule type="expression" dxfId="343" priority="4214">
      <formula>$F3=""</formula>
    </cfRule>
  </conditionalFormatting>
  <conditionalFormatting sqref="G8:G11">
    <cfRule type="expression" dxfId="342" priority="232">
      <formula>$F8=""</formula>
    </cfRule>
    <cfRule type="expression" dxfId="341" priority="235">
      <formula>AND($F8=0,#REF!=0,#REF!=0)</formula>
    </cfRule>
    <cfRule type="expression" dxfId="340" priority="236">
      <formula>ISNUMBER($G8)</formula>
    </cfRule>
    <cfRule type="expression" dxfId="339" priority="234">
      <formula>AND(ISNUMBER($D8),$F8=0,#REF!=0,#REF!=0)</formula>
    </cfRule>
  </conditionalFormatting>
  <conditionalFormatting sqref="G13:G23 G38 G40:G42 G44:G46 G48:G70 G72:G88 G122:G135 G137 G157:G161 G163:G170 G172:G180 G182:G189 G191:G207 G209:G237 G248:G249 G265:G272 G274:G287 G289:G291 G293:G315 G317:G339 G341:G362 G364:G385 G387:G406 G408:G428 G430:G450 G452:G458 G460:G462 G464:G467 G469:G472 G474:G476 G478:G494 G496:G497 G499:G502 G535:G538 G540:G548 G550:G563 G565:G576 G578:G579 G581:G582 G584:G620 G622:G632">
    <cfRule type="expression" dxfId="338" priority="1598">
      <formula>$F13=""</formula>
    </cfRule>
  </conditionalFormatting>
  <conditionalFormatting sqref="G13:G23 G40:G42 G460:G462 G478:G494">
    <cfRule type="expression" dxfId="337" priority="4298">
      <formula>ISNUMBER($G13)</formula>
    </cfRule>
    <cfRule type="expression" dxfId="336" priority="4297">
      <formula>AND($F13=0,#REF!=0,#REF!=0)</formula>
    </cfRule>
  </conditionalFormatting>
  <conditionalFormatting sqref="G25:G30 I25:I30 G693:G717 I693:I717 G737:G1048576 I737:I1048576">
    <cfRule type="expression" dxfId="335" priority="243">
      <formula>ISNUMBER($G25)</formula>
    </cfRule>
  </conditionalFormatting>
  <conditionalFormatting sqref="G25:G30">
    <cfRule type="expression" dxfId="334" priority="253">
      <formula>AND($F25=0,#REF!=0,#REF!=0)</formula>
    </cfRule>
    <cfRule type="expression" dxfId="333" priority="250">
      <formula>$F25=""</formula>
    </cfRule>
    <cfRule type="expression" dxfId="332" priority="252">
      <formula>AND(ISNUMBER($D25),$F25=0,#REF!=0,#REF!=0)</formula>
    </cfRule>
    <cfRule type="expression" dxfId="331" priority="254">
      <formula>ISNUMBER($G25)</formula>
    </cfRule>
  </conditionalFormatting>
  <conditionalFormatting sqref="G32:G36 I32:I36">
    <cfRule type="expression" dxfId="330" priority="255">
      <formula>ISNUMBER($G32)</formula>
    </cfRule>
  </conditionalFormatting>
  <conditionalFormatting sqref="G32:G36">
    <cfRule type="expression" dxfId="329" priority="264">
      <formula>AND(ISNUMBER($D32),$F32=0,#REF!=0,#REF!=0)</formula>
    </cfRule>
    <cfRule type="expression" dxfId="328" priority="265">
      <formula>AND($F32=0,#REF!=0,#REF!=0)</formula>
    </cfRule>
    <cfRule type="expression" dxfId="327" priority="266">
      <formula>ISNUMBER($G32)</formula>
    </cfRule>
    <cfRule type="expression" dxfId="326" priority="262">
      <formula>$F32=""</formula>
    </cfRule>
  </conditionalFormatting>
  <conditionalFormatting sqref="G38 G469:G472 G474:G476 G496:G497 G499:G502 G535:G538 G540:G548 G550:G563 G565:G576 G578:G579 G581:G582 G584:G620 G622:G632 G634:G635 G467 G90:I120 G239:G246 G251:I263 G504:G533 I504:I533 G731:G735 I731:I735 I693:I717 I737:I743 G693:G717 G737:G743 G191:G207 G209:G237 G637:G646 G648:G662 G664:G678 G680:G691 G725:G729 G719:G723">
    <cfRule type="expression" dxfId="325" priority="4318">
      <formula>AND(ISNUMBER($D38),$F38=0,#REF!=0,#REF!=0)</formula>
    </cfRule>
  </conditionalFormatting>
  <conditionalFormatting sqref="G38 G469:G472 G474:G476 G496:G497 G499:G502 G535:G538 G540:G548 G550:G563 G565:G576 G578:G579 G581:G582 G622:G632 G634:G635 G584:G620">
    <cfRule type="expression" dxfId="324" priority="4317">
      <formula>ISNUMBER($G38)</formula>
    </cfRule>
  </conditionalFormatting>
  <conditionalFormatting sqref="G38 G90:I120 G251:I263 G467 G469:G472 G474:G476 G496:G497 G499:G502 G504:G533 G535:G538 G540:G548 G550:G563 G565:G576 G578:G579 G581:G582 G584:G620 G622:G632 G634:G635 G637:G646 G648:G662 G664:G678 G680:G691 G693:G717 G719:G723 G725:G729 G731:G735 G737:G743 G48:I70 G72:I88">
    <cfRule type="expression" dxfId="323" priority="4319">
      <formula>AND($F38=0,#REF!=0,#REF!=0)</formula>
    </cfRule>
  </conditionalFormatting>
  <conditionalFormatting sqref="G46 G466:G467">
    <cfRule type="expression" dxfId="322" priority="4306">
      <formula>ISNUMBER($G46)</formula>
    </cfRule>
    <cfRule type="expression" dxfId="321" priority="4305">
      <formula>AND($F46=0,#REF!=0,#REF!=0)</formula>
    </cfRule>
    <cfRule type="expression" dxfId="320" priority="4303">
      <formula>AND(ISBLANK($D46),ISBLANK($F46))</formula>
    </cfRule>
  </conditionalFormatting>
  <conditionalFormatting sqref="G48:G70 I48:I70 G72:G88 I72:I88 G191:G207 I191:I207 G209:G237 I209:I237 G274:G287 I274:I287 G293:G315 G317:G339 I317:I339 G341:G362 I341:I362 G364:G385 I364:I385 G387:G406 I387:I406 G408:G428 I408:I428 G430:G450 I430:I450 G584:G620 I584:I620 G637:G646 I637:I646 G648:G662 I648:I662 G664:G678 I664:I678 G680:G691 I680:I691">
    <cfRule type="expression" dxfId="319" priority="225">
      <formula>ISNUMBER($G48)</formula>
    </cfRule>
  </conditionalFormatting>
  <conditionalFormatting sqref="G139:G151 G13:G23 I13:I23 G38 I38 G40:G42 I40:I42 G44:G46 I44:I46">
    <cfRule type="expression" dxfId="318" priority="344">
      <formula>ISNUMBER($G13)</formula>
    </cfRule>
  </conditionalFormatting>
  <conditionalFormatting sqref="G139:G152">
    <cfRule type="expression" dxfId="317" priority="341">
      <formula>ISNUMBER($G139)</formula>
    </cfRule>
  </conditionalFormatting>
  <conditionalFormatting sqref="G139:G155">
    <cfRule type="expression" dxfId="316" priority="325">
      <formula>AND($F139=0,#REF!=0,#REF!=0)</formula>
    </cfRule>
    <cfRule type="expression" dxfId="315" priority="345">
      <formula>$F139=""</formula>
    </cfRule>
    <cfRule type="expression" dxfId="314" priority="324">
      <formula>AND(ISNUMBER($D139),$F139=0,#REF!=0,#REF!=0)</formula>
    </cfRule>
  </conditionalFormatting>
  <conditionalFormatting sqref="G152:G153">
    <cfRule type="expression" dxfId="313" priority="338">
      <formula>ISNUMBER($G152)</formula>
    </cfRule>
  </conditionalFormatting>
  <conditionalFormatting sqref="G153:G154">
    <cfRule type="expression" dxfId="312" priority="335">
      <formula>ISNUMBER($G153)</formula>
    </cfRule>
  </conditionalFormatting>
  <conditionalFormatting sqref="G154:G155">
    <cfRule type="expression" dxfId="311" priority="332">
      <formula>ISNUMBER($G154)</formula>
    </cfRule>
  </conditionalFormatting>
  <conditionalFormatting sqref="G155">
    <cfRule type="expression" dxfId="310" priority="326">
      <formula>ISNUMBER($G155)</formula>
    </cfRule>
  </conditionalFormatting>
  <conditionalFormatting sqref="G157 G122:G135 G137 G163:G170 I172:I180 G182:G189 G248:G249 I248:I249 G265:G272 G289:G291 I289:I291 G452:G458 G464:G467 G478:G494 I478:I494 G460:G462 I460:I462 I464:I467 I122:I135 I137 I163:I170 I182:I189 I452:I458 I469:I472 I474:I476 I496:I497 I499:I502 I535:I538 I540:I548 I550:I563 I565:I576 I622:I632 I578:I579 I581:I582 I265:I272 I634:I635 I3:I4 G469:G472 G474:G476 G496:G497 G499:G502 G535:G538 G540:G548 G550:G563 G565:G576 G578:G579 G581:G582 G622:G632">
    <cfRule type="expression" dxfId="309" priority="1195">
      <formula>ISNUMBER($G3)</formula>
    </cfRule>
  </conditionalFormatting>
  <conditionalFormatting sqref="G157:G158">
    <cfRule type="expression" dxfId="308" priority="1182">
      <formula>ISNUMBER($G157)</formula>
    </cfRule>
  </conditionalFormatting>
  <conditionalFormatting sqref="G158:G159">
    <cfRule type="expression" dxfId="307" priority="1172">
      <formula>ISNUMBER($G158)</formula>
    </cfRule>
  </conditionalFormatting>
  <conditionalFormatting sqref="G159:G160">
    <cfRule type="expression" dxfId="306" priority="1162">
      <formula>ISNUMBER($G159)</formula>
    </cfRule>
  </conditionalFormatting>
  <conditionalFormatting sqref="G160:G161">
    <cfRule type="expression" dxfId="305" priority="1148">
      <formula>ISNUMBER($G160)</formula>
    </cfRule>
  </conditionalFormatting>
  <conditionalFormatting sqref="G161">
    <cfRule type="expression" dxfId="304" priority="940">
      <formula>ISNUMBER($G161)</formula>
    </cfRule>
  </conditionalFormatting>
  <conditionalFormatting sqref="G172:G180">
    <cfRule type="expression" dxfId="303" priority="959">
      <formula>ISNUMBER($G172)</formula>
    </cfRule>
  </conditionalFormatting>
  <conditionalFormatting sqref="G178:G180 G157:G161 G172:I177 G271:G272 G289:I291 G248:I249 G122:G135 G137 G163:G170 G182:G189 G452:G458 G38 G48:I70 G72:I88 G293:I315 G317:I339 G341:I362 G364:I385 G387:I406 G408:I428 G430:I450 G584:G620">
    <cfRule type="expression" dxfId="302" priority="957">
      <formula>AND(ISNUMBER($D38),$F38=0,#REF!=0,#REF!=0)</formula>
    </cfRule>
  </conditionalFormatting>
  <conditionalFormatting sqref="G178:G180 G293:I315 G317:I339 G341:I362 G364:I385 G387:I406 G408:I428 G430:I450 G584:G620">
    <cfRule type="expression" dxfId="301" priority="958">
      <formula>AND($F178=0,#REF!=0,#REF!=0)</formula>
    </cfRule>
  </conditionalFormatting>
  <conditionalFormatting sqref="G460:G462 G478:G494 G13:G23 G40:G42">
    <cfRule type="expression" dxfId="300" priority="4296">
      <formula>AND(ISNUMBER($D13),$F13=0,#REF!=0,#REF!=0)</formula>
    </cfRule>
  </conditionalFormatting>
  <conditionalFormatting sqref="G464:G465">
    <cfRule type="expression" dxfId="299" priority="755">
      <formula>ISNUMBER($G464)</formula>
    </cfRule>
  </conditionalFormatting>
  <conditionalFormatting sqref="G464:G466">
    <cfRule type="expression" dxfId="298" priority="733">
      <formula>AND(ISNUMBER($D464),$F464=0,#REF!=0,#REF!=0)</formula>
    </cfRule>
  </conditionalFormatting>
  <conditionalFormatting sqref="G466:G467 G46">
    <cfRule type="expression" dxfId="297" priority="4304">
      <formula>AND(ISNUMBER($D46),$F46=0,#REF!=0,#REF!=0)</formula>
    </cfRule>
  </conditionalFormatting>
  <conditionalFormatting sqref="G469:G472 G474:G476 G496:G497 G499:G502 G535:G538 G540:G548 G550:G563 G565:G576 G578:G579 G581:G582 G622:G632 G634:G635 G38">
    <cfRule type="expression" dxfId="296" priority="4316">
      <formula>AND($F38=0,#REF!=0,#REF!=0)</formula>
    </cfRule>
  </conditionalFormatting>
  <conditionalFormatting sqref="G469:G472 G474:G476 G496:G497 G499:G502 G535:G538 G550:G563 G565:G576 G578:G579 G581:G582 G622:G632 G634:G635">
    <cfRule type="expression" dxfId="295" priority="4314">
      <formula>AND(ISBLANK($D469),ISBLANK($F469))</formula>
    </cfRule>
  </conditionalFormatting>
  <conditionalFormatting sqref="G634:G635 G469:G472 G474:G476 G496:G497 G499:G502 G535:G538 G540:G548 G550:G563 G565:G576 G578:G579 G581:G582 G622:G632">
    <cfRule type="expression" dxfId="294" priority="4315">
      <formula>AND(ISNUMBER($D469),$F469=0,#REF!=0,#REF!=0)</formula>
    </cfRule>
  </conditionalFormatting>
  <conditionalFormatting sqref="G719:G723">
    <cfRule type="expression" dxfId="293" priority="66">
      <formula>AND(ISBLANK($D719),ISBLANK($F719))</formula>
    </cfRule>
    <cfRule type="expression" dxfId="292" priority="65">
      <formula>ISNUMBER($G719)</formula>
    </cfRule>
  </conditionalFormatting>
  <conditionalFormatting sqref="G725:G729 I725:I729">
    <cfRule type="expression" dxfId="291" priority="95">
      <formula>ISNUMBER($G725)</formula>
    </cfRule>
  </conditionalFormatting>
  <conditionalFormatting sqref="G725:G729">
    <cfRule type="expression" dxfId="290" priority="99">
      <formula>AND(ISBLANK($D725),ISBLANK($F725))</formula>
    </cfRule>
  </conditionalFormatting>
  <conditionalFormatting sqref="G8:I11">
    <cfRule type="expression" dxfId="289" priority="216">
      <formula>AND(ISNUMBER($D8),$F8=0,#REF!=0,#REF!=0)</formula>
    </cfRule>
    <cfRule type="expression" dxfId="288" priority="217">
      <formula>AND($F8=0,#REF!=0,#REF!=0)</formula>
    </cfRule>
  </conditionalFormatting>
  <conditionalFormatting sqref="G13:I23 G40:I42 G44:I45 G44:G46 I46 G122:I135 G137:I137 G163:I170 G182:I189 G452:I458">
    <cfRule type="expression" dxfId="287" priority="689">
      <formula>AND(ISNUMBER($D13),$F13=0,#REF!=0,#REF!=0)</formula>
    </cfRule>
    <cfRule type="expression" dxfId="286" priority="690">
      <formula>AND($F13=0,#REF!=0,#REF!=0)</formula>
    </cfRule>
  </conditionalFormatting>
  <conditionalFormatting sqref="G25:I30">
    <cfRule type="expression" dxfId="285" priority="245">
      <formula>AND($F25=0,#REF!=0,#REF!=0)</formula>
    </cfRule>
    <cfRule type="expression" dxfId="284" priority="244">
      <formula>AND(ISNUMBER($D25),$F25=0,#REF!=0,#REF!=0)</formula>
    </cfRule>
  </conditionalFormatting>
  <conditionalFormatting sqref="G32:I36">
    <cfRule type="expression" dxfId="283" priority="256">
      <formula>AND(ISNUMBER($D32),$F32=0,#REF!=0,#REF!=0)</formula>
    </cfRule>
    <cfRule type="expression" dxfId="282" priority="257">
      <formula>AND($F32=0,#REF!=0,#REF!=0)</formula>
    </cfRule>
  </conditionalFormatting>
  <conditionalFormatting sqref="G139:I151">
    <cfRule type="expression" dxfId="281" priority="343">
      <formula>AND($F139=0,#REF!=0,#REF!=0)</formula>
    </cfRule>
    <cfRule type="expression" dxfId="280" priority="342">
      <formula>AND(ISNUMBER($D139),$F139=0,#REF!=0,#REF!=0)</formula>
    </cfRule>
  </conditionalFormatting>
  <conditionalFormatting sqref="G152:I152">
    <cfRule type="expression" dxfId="279" priority="340">
      <formula>AND($F152=0,#REF!=0,#REF!=0)</formula>
    </cfRule>
    <cfRule type="expression" dxfId="278" priority="339">
      <formula>AND(ISNUMBER($D152),$F152=0,#REF!=0,#REF!=0)</formula>
    </cfRule>
  </conditionalFormatting>
  <conditionalFormatting sqref="G153:I153">
    <cfRule type="expression" dxfId="277" priority="336">
      <formula>AND(ISNUMBER($D153),$F153=0,#REF!=0,#REF!=0)</formula>
    </cfRule>
    <cfRule type="expression" dxfId="276" priority="337">
      <formula>AND($F153=0,#REF!=0,#REF!=0)</formula>
    </cfRule>
  </conditionalFormatting>
  <conditionalFormatting sqref="G154:I154">
    <cfRule type="expression" dxfId="275" priority="334">
      <formula>AND($F154=0,#REF!=0,#REF!=0)</formula>
    </cfRule>
    <cfRule type="expression" dxfId="274" priority="333">
      <formula>AND(ISNUMBER($D154),$F154=0,#REF!=0,#REF!=0)</formula>
    </cfRule>
  </conditionalFormatting>
  <conditionalFormatting sqref="G155:I155">
    <cfRule type="expression" dxfId="273" priority="328">
      <formula>AND($F155=0,#REF!=0,#REF!=0)</formula>
    </cfRule>
    <cfRule type="expression" dxfId="272" priority="327">
      <formula>AND(ISNUMBER($D155),$F155=0,#REF!=0,#REF!=0)</formula>
    </cfRule>
  </conditionalFormatting>
  <conditionalFormatting sqref="G157:I157">
    <cfRule type="expression" dxfId="271" priority="1193">
      <formula>AND(ISNUMBER($D157),$F157=0,#REF!=0,#REF!=0)</formula>
    </cfRule>
    <cfRule type="expression" dxfId="270" priority="1194">
      <formula>AND($F157=0,#REF!=0,#REF!=0)</formula>
    </cfRule>
  </conditionalFormatting>
  <conditionalFormatting sqref="G158:I158">
    <cfRule type="expression" dxfId="269" priority="1180">
      <formula>AND(ISNUMBER($D158),$F158=0,#REF!=0,#REF!=0)</formula>
    </cfRule>
    <cfRule type="expression" dxfId="268" priority="1181">
      <formula>AND($F158=0,#REF!=0,#REF!=0)</formula>
    </cfRule>
  </conditionalFormatting>
  <conditionalFormatting sqref="G159:I159">
    <cfRule type="expression" dxfId="267" priority="1170">
      <formula>AND(ISNUMBER($D159),$F159=0,#REF!=0,#REF!=0)</formula>
    </cfRule>
    <cfRule type="expression" dxfId="266" priority="1171">
      <formula>AND($F159=0,#REF!=0,#REF!=0)</formula>
    </cfRule>
  </conditionalFormatting>
  <conditionalFormatting sqref="G160:I160">
    <cfRule type="expression" dxfId="265" priority="1161">
      <formula>AND($F160=0,#REF!=0,#REF!=0)</formula>
    </cfRule>
    <cfRule type="expression" dxfId="264" priority="1160">
      <formula>AND(ISNUMBER($D160),$F160=0,#REF!=0,#REF!=0)</formula>
    </cfRule>
  </conditionalFormatting>
  <conditionalFormatting sqref="G161:I161">
    <cfRule type="expression" dxfId="263" priority="942">
      <formula>AND($F161=0,#REF!=0,#REF!=0)</formula>
    </cfRule>
    <cfRule type="expression" dxfId="262" priority="941">
      <formula>AND(ISNUMBER($D161),$F161=0,#REF!=0,#REF!=0)</formula>
    </cfRule>
  </conditionalFormatting>
  <conditionalFormatting sqref="G178:I179">
    <cfRule type="expression" dxfId="261" priority="4083">
      <formula>AND($F178=0,#REF!=0,#REF!=0)</formula>
    </cfRule>
    <cfRule type="expression" dxfId="260" priority="4082">
      <formula>AND(ISNUMBER($D178),$F178=0,#REF!=0,#REF!=0)</formula>
    </cfRule>
  </conditionalFormatting>
  <conditionalFormatting sqref="G180:I180">
    <cfRule type="expression" dxfId="259" priority="955">
      <formula>AND($F180=0,#REF!=0,#REF!=0)</formula>
    </cfRule>
    <cfRule type="expression" dxfId="258" priority="954">
      <formula>AND(ISNUMBER($D180),$F180=0,#REF!=0,#REF!=0)</formula>
    </cfRule>
  </conditionalFormatting>
  <conditionalFormatting sqref="G191:I207 G209:I237 G239:I246 G274:I287">
    <cfRule type="expression" dxfId="257" priority="227">
      <formula>AND($F191=0,#REF!=0,#REF!=0)</formula>
    </cfRule>
  </conditionalFormatting>
  <conditionalFormatting sqref="G191:I207 G209:I237 G274:I287 G239:I246">
    <cfRule type="expression" dxfId="256" priority="226">
      <formula>AND(ISNUMBER($D191),$F191=0,#REF!=0,#REF!=0)</formula>
    </cfRule>
  </conditionalFormatting>
  <conditionalFormatting sqref="G248:I249">
    <cfRule type="expression" dxfId="255" priority="734">
      <formula>AND($F248=0,#REF!=0,#REF!=0)</formula>
    </cfRule>
  </conditionalFormatting>
  <conditionalFormatting sqref="G265:I272">
    <cfRule type="expression" dxfId="254" priority="475">
      <formula>AND($F265=0,#REF!=0,#REF!=0)</formula>
    </cfRule>
    <cfRule type="expression" dxfId="253" priority="474">
      <formula>AND(ISNUMBER($D265),$F265=0,#REF!=0,#REF!=0)</formula>
    </cfRule>
  </conditionalFormatting>
  <conditionalFormatting sqref="G460:I462">
    <cfRule type="expression" dxfId="252" priority="801">
      <formula>AND(ISNUMBER($D460),$F460=0,#REF!=0,#REF!=0)</formula>
    </cfRule>
    <cfRule type="expression" dxfId="251" priority="802">
      <formula>AND($F460=0,#REF!=0,#REF!=0)</formula>
    </cfRule>
  </conditionalFormatting>
  <conditionalFormatting sqref="G464:I465">
    <cfRule type="expression" dxfId="250" priority="758">
      <formula>AND($F464=0,#REF!=0,#REF!=0)</formula>
    </cfRule>
    <cfRule type="expression" dxfId="249" priority="757">
      <formula>AND(ISNUMBER($D464),$F464=0,#REF!=0,#REF!=0)</formula>
    </cfRule>
  </conditionalFormatting>
  <conditionalFormatting sqref="G478:I494 G464:G466 G271:G272 G157:G161 G172:I177 G289:I291">
    <cfRule type="expression" dxfId="248" priority="939">
      <formula>AND($F157=0,#REF!=0,#REF!=0)</formula>
    </cfRule>
  </conditionalFormatting>
  <conditionalFormatting sqref="G478:I494">
    <cfRule type="expression" dxfId="247" priority="938">
      <formula>AND(ISNUMBER($D478),$F478=0,#REF!=0,#REF!=0)</formula>
    </cfRule>
  </conditionalFormatting>
  <conditionalFormatting sqref="H38 H46 H466:H467 H469:H472 H474:H476 H496:H497 H499:H502 H504:H533 H535:H538 H550:H563 H584:H620 H622:H632">
    <cfRule type="expression" dxfId="246" priority="740">
      <formula>AND(ISNUMBER($B38),$D38=0,$E38=0,#REF!=0)</formula>
    </cfRule>
    <cfRule type="expression" dxfId="245" priority="741">
      <formula>AND($D38=0,$E38=0,#REF!=0)</formula>
    </cfRule>
  </conditionalFormatting>
  <conditionalFormatting sqref="H540:H548">
    <cfRule type="expression" dxfId="244" priority="531">
      <formula>AND(ISNUMBER($B540),$D540=0,$E540=0,#REF!=0)</formula>
    </cfRule>
    <cfRule type="expression" dxfId="243" priority="532">
      <formula>AND($D540=0,$E540=0,#REF!=0)</formula>
    </cfRule>
  </conditionalFormatting>
  <conditionalFormatting sqref="H565:H576">
    <cfRule type="expression" dxfId="242" priority="657">
      <formula>AND(ISNUMBER($B565),$D565=0,$E565=0,#REF!=0)</formula>
    </cfRule>
    <cfRule type="expression" dxfId="241" priority="658">
      <formula>AND($D565=0,$E565=0,#REF!=0)</formula>
    </cfRule>
  </conditionalFormatting>
  <conditionalFormatting sqref="H578:H579">
    <cfRule type="expression" dxfId="240" priority="623">
      <formula>AND(ISNUMBER($B578),$D578=0,$E578=0,#REF!=0)</formula>
    </cfRule>
    <cfRule type="expression" dxfId="239" priority="624">
      <formula>AND($D578=0,$E578=0,#REF!=0)</formula>
    </cfRule>
  </conditionalFormatting>
  <conditionalFormatting sqref="H581:H582">
    <cfRule type="expression" dxfId="238" priority="571">
      <formula>AND(ISNUMBER($B581),$D581=0,$E581=0,#REF!=0)</formula>
    </cfRule>
    <cfRule type="expression" dxfId="237" priority="572">
      <formula>AND($D581=0,$E581=0,#REF!=0)</formula>
    </cfRule>
  </conditionalFormatting>
  <conditionalFormatting sqref="H634:H635">
    <cfRule type="expression" dxfId="236" priority="391">
      <formula>AND(ISNUMBER($B634),$D634=0,$E634=0,#REF!=0)</formula>
    </cfRule>
    <cfRule type="expression" dxfId="235" priority="390">
      <formula>AND(ISBLANK($B634),ISBLANK($D634))</formula>
    </cfRule>
    <cfRule type="expression" dxfId="234" priority="392">
      <formula>AND($D634=0,$E634=0,#REF!=0)</formula>
    </cfRule>
  </conditionalFormatting>
  <conditionalFormatting sqref="I8:I11 I48:I70 I72:I88 I90:I120 I191:I207 I209:I237 I239:I246 I251:I263 I274:I287 I317:I339 I341:I362 I364:I385 I387:I406 I408:I428 I430:I450">
    <cfRule type="expression" dxfId="233" priority="233">
      <formula>AND($F8=0,#REF!=0,#REF!=0)</formula>
    </cfRule>
  </conditionalFormatting>
  <conditionalFormatting sqref="I13:I23 I40:I42 I44:I46 I122:I135 I137 I157:I161 I163:I170 I172:I180 I182:I189 I248:I249 I265:I272 I289:I291 I452:I458 I478:I494">
    <cfRule type="expression" dxfId="232" priority="1857">
      <formula>AND($F13=0,#REF!=0,#REF!=0)</formula>
    </cfRule>
  </conditionalFormatting>
  <conditionalFormatting sqref="I25:I30">
    <cfRule type="expression" dxfId="231" priority="251">
      <formula>AND($F25=0,#REF!=0,#REF!=0)</formula>
    </cfRule>
  </conditionalFormatting>
  <conditionalFormatting sqref="I32:I36">
    <cfRule type="expression" dxfId="230" priority="263">
      <formula>AND($F32=0,#REF!=0,#REF!=0)</formula>
    </cfRule>
  </conditionalFormatting>
  <conditionalFormatting sqref="I38 I464:I467 I469:I472 I474:I476 I496:I497 I499:I502 I504:I533 I535:I538 I540:I548 I550:I563 I565:I576 I584:I620 I622:I632">
    <cfRule type="expression" dxfId="229" priority="663">
      <formula>AND($F38=0,#REF!=0,#REF!=0)</formula>
    </cfRule>
  </conditionalFormatting>
  <conditionalFormatting sqref="I38 I466:I467 I469:I472 I474:I476 I496:I497 I499:I502 I535:I538 I540:I548 I550:I563 I565:I576 I584:I620 I622:I632 I504:I533">
    <cfRule type="expression" dxfId="228" priority="665">
      <formula>AND($F38=0,#REF!=0,#REF!=0)</formula>
    </cfRule>
  </conditionalFormatting>
  <conditionalFormatting sqref="I38 I584:I620 I466:I467 I469:I472 I474:I476 I496:I497 I499:I502 I535:I538 I540:I548 I550:I563 I565:I576 I622:I632">
    <cfRule type="expression" dxfId="227" priority="664">
      <formula>AND(ISNUMBER($D38),$F38=0,#REF!=0,#REF!=0)</formula>
    </cfRule>
  </conditionalFormatting>
  <conditionalFormatting sqref="I139:I155">
    <cfRule type="expression" dxfId="226" priority="348">
      <formula>ISNUMBER($G139)</formula>
    </cfRule>
    <cfRule type="expression" dxfId="225" priority="346">
      <formula>AND($F139=0,#REF!=0,#REF!=0)</formula>
    </cfRule>
  </conditionalFormatting>
  <conditionalFormatting sqref="I157:I161">
    <cfRule type="expression" dxfId="224" priority="4184">
      <formula>ISNUMBER($G157)</formula>
    </cfRule>
  </conditionalFormatting>
  <conditionalFormatting sqref="I293:I315">
    <cfRule type="expression" dxfId="223" priority="186">
      <formula>ISNUMBER($G293)</formula>
    </cfRule>
    <cfRule type="expression" dxfId="222" priority="185">
      <formula>AND($F293=0,#REF!=0,#REF!=0)</formula>
    </cfRule>
    <cfRule type="expression" dxfId="221" priority="187">
      <formula>AND($F293=0,#REF!=0,#REF!=0)</formula>
    </cfRule>
  </conditionalFormatting>
  <conditionalFormatting sqref="I460:I462">
    <cfRule type="expression" dxfId="220" priority="800">
      <formula>AND($F460=0,#REF!=0,#REF!=0)</formula>
    </cfRule>
  </conditionalFormatting>
  <conditionalFormatting sqref="I504:I533 I731:I735 G239:G246 I239:I246 I8:I11 G3:G4 G90:G120 I90:I120 G251:G263 I251:I263 G504:G533 G634:G635 G731:G735">
    <cfRule type="expression" dxfId="219" priority="4213">
      <formula>ISNUMBER($G3)</formula>
    </cfRule>
  </conditionalFormatting>
  <conditionalFormatting sqref="I578:I579">
    <cfRule type="expression" dxfId="218" priority="629">
      <formula>AND($F578=0,#REF!=0,#REF!=0)</formula>
    </cfRule>
    <cfRule type="expression" dxfId="217" priority="630">
      <formula>AND(ISNUMBER($D578),$F578=0,#REF!=0,#REF!=0)</formula>
    </cfRule>
    <cfRule type="expression" dxfId="216" priority="631">
      <formula>AND($F578=0,#REF!=0,#REF!=0)</formula>
    </cfRule>
  </conditionalFormatting>
  <conditionalFormatting sqref="I581:I582">
    <cfRule type="expression" dxfId="215" priority="578">
      <formula>AND(ISNUMBER($D581),$F581=0,#REF!=0,#REF!=0)</formula>
    </cfRule>
    <cfRule type="expression" dxfId="214" priority="577">
      <formula>AND($F581=0,#REF!=0,#REF!=0)</formula>
    </cfRule>
    <cfRule type="expression" dxfId="213" priority="579">
      <formula>AND($F581=0,#REF!=0,#REF!=0)</formula>
    </cfRule>
  </conditionalFormatting>
  <conditionalFormatting sqref="I634:I635 I637:I646 I648:I662 I664:I678 I680:I691 I693:I717 I719:I723 I725:I729 I731:I735 I737:I743">
    <cfRule type="expression" dxfId="212" priority="387">
      <formula>AND($F634=0,#REF!=0,#REF!=0)</formula>
    </cfRule>
    <cfRule type="expression" dxfId="211" priority="386">
      <formula>AND(ISBLANK($D634),ISBLANK($F634))</formula>
    </cfRule>
  </conditionalFormatting>
  <conditionalFormatting sqref="I634:I635 I637:I646 I648:I662 I664:I678 I680:I691 I719:I723 I725:I729 I693:I717 I737:I743 I731:I735">
    <cfRule type="expression" dxfId="210" priority="389">
      <formula>AND($F634=0,#REF!=0,#REF!=0)</formula>
    </cfRule>
  </conditionalFormatting>
  <conditionalFormatting sqref="I637:I646 I648:I662 I664:I678 I680:I691 I725:I729 I719:I723 I634:I635">
    <cfRule type="expression" dxfId="209" priority="388">
      <formula>AND(ISNUMBER($D634),$F634=0,#REF!=0,#REF!=0)</formula>
    </cfRule>
  </conditionalFormatting>
  <conditionalFormatting sqref="I719:I723">
    <cfRule type="expression" dxfId="208" priority="77">
      <formula>ISNUMBER($G719)</formula>
    </cfRule>
  </conditionalFormatting>
  <conditionalFormatting sqref="K8:T11 V8:AF11 K13:T23 V13:AF23 K25:T30 V25:AF30 K32:T36 V32:AF36 K38:T38 V38:AF38 K40:T42 V40:AF42 K44:T46 V44:AF46 K48:T70 V48:AF70 AH48:AI70 K72:T88 V72:AF88 AH72:AI88 K90:T120 V90:AF120 AH90:AI120 K122:T135 V122:AF135 K137:T137 V137:AF137 K139:T155 V139:AF155 K157:T161 V157:AF161 K163:T170 V163:AF170 K172:T180 V172:AF180 K182:T189 V182:AF189 K191:T207 V191:AF207 AH191:AI207 K209:T237 V209:AF237 AH209:AI237 V239:AF246 AH239:AI246 K248:T249 V248:AF249 K251:T263 V251:AF263 K265:T272 V265:AF272 K274:T287 V274:AF287 AH274:AI287 K289:T291 V289:AF291 K293:T315 V293:AF315 K317:T339 V317:AF339 AH317:AI339 K341:T362 V341:AF362 AH341:AI362 K364:T385 V364:AF385 AH364:AI385 K387:T406 V387:AF406 K408:T428 V408:AF428 AH408:AI428 K430:T450 V430:AF450 AH430:AI450 K452:T458 V452:AF458 K460:T462 V460:AF462 K464:T467 V464:AF467 K469:T472 V469:AF472 K474:T476 V474:AF476 K478:T494 V478:AF494 K496:T497 V496:AF497 K499:T502 V499:AF502 K504:T533 V504:AF533 AH504:AI533 K535:T538 V535:AF538 K540:T548 V540:AF548 K550:T563 V550:AF563 K565:T576 V565:AF576 K578:T579 V578:AF579 K581:T582 V581:AF582 K584:T620 V584:AF620 AH584:AI620 K622:T632 V622:AF632 K634:T635 V634:AF635 K637:T646 V637:AF646 AH637:AI646 K648:T662 V648:AF662 AH648:AI662 K664:T678 V664:AF678 AH664:AI678 K680:T691 V680:AF691 AH680:AI691 K693:T717 V693:AF717 AH693:AI717 V719:AF723 V725:AF729 V731:AF735 AH731:AI735 K737:T743 V737:AF743 AH737:AI743">
    <cfRule type="expression" dxfId="207" priority="231">
      <formula>AND(ISBLANK($D8),ISBLANK($F8))</formula>
    </cfRule>
    <cfRule type="expression" dxfId="206" priority="230">
      <formula>AND($F8=0,#REF!=0,#REF!=0)</formula>
    </cfRule>
    <cfRule type="expression" dxfId="205" priority="229">
      <formula>AND(ISNUMBER($D8),$F8=0,#REF!=0,#REF!=0)</formula>
    </cfRule>
  </conditionalFormatting>
  <conditionalFormatting sqref="K239:T246">
    <cfRule type="expression" dxfId="204" priority="1">
      <formula>AND(ISNUMBER($D239),$F239=0,#REF!=0,#REF!=0)</formula>
    </cfRule>
    <cfRule type="expression" dxfId="203" priority="3">
      <formula>AND(ISBLANK($D239),ISBLANK($F239))</formula>
    </cfRule>
    <cfRule type="expression" dxfId="202" priority="2">
      <formula>AND($F239=0,#REF!=0,#REF!=0)</formula>
    </cfRule>
  </conditionalFormatting>
  <conditionalFormatting sqref="K719:T723">
    <cfRule type="expression" dxfId="201" priority="70">
      <formula>AND(ISNUMBER($D719),$F719=0,#REF!=0,#REF!=0)</formula>
    </cfRule>
    <cfRule type="expression" dxfId="200" priority="71">
      <formula>AND($F719=0,#REF!=0,#REF!=0)</formula>
    </cfRule>
    <cfRule type="expression" dxfId="199" priority="72">
      <formula>AND(ISBLANK($D719),ISBLANK($F719))</formula>
    </cfRule>
  </conditionalFormatting>
  <conditionalFormatting sqref="K725:T729">
    <cfRule type="expression" dxfId="198" priority="88">
      <formula>AND(ISNUMBER($D725),$F725=0,#REF!=0,#REF!=0)</formula>
    </cfRule>
    <cfRule type="expression" dxfId="197" priority="89">
      <formula>AND($F725=0,#REF!=0,#REF!=0)</formula>
    </cfRule>
    <cfRule type="expression" dxfId="196" priority="90">
      <formula>AND(ISBLANK($D725),ISBLANK($F725))</formula>
    </cfRule>
  </conditionalFormatting>
  <conditionalFormatting sqref="K731:T735">
    <cfRule type="expression" dxfId="195" priority="103">
      <formula>AND(ISNUMBER($D731),$F731=0,#REF!=0,#REF!=0)</formula>
    </cfRule>
    <cfRule type="expression" dxfId="194" priority="105">
      <formula>AND(ISBLANK($D731),ISBLANK($F731))</formula>
    </cfRule>
    <cfRule type="expression" dxfId="193" priority="104">
      <formula>AND($F731=0,#REF!=0,#REF!=0)</formula>
    </cfRule>
  </conditionalFormatting>
  <conditionalFormatting sqref="AH8:AI11">
    <cfRule type="expression" dxfId="192" priority="214">
      <formula>AND($F8=0,#REF!=0,#REF!=0)</formula>
    </cfRule>
    <cfRule type="expression" dxfId="191" priority="213">
      <formula>AND(ISNUMBER($D8),$F8=0,#REF!=0,#REF!=0)</formula>
    </cfRule>
    <cfRule type="expression" dxfId="190" priority="215">
      <formula>AND(ISBLANK($D8),ISBLANK($F8))</formula>
    </cfRule>
  </conditionalFormatting>
  <conditionalFormatting sqref="AH13:AI23">
    <cfRule type="expression" dxfId="189" priority="203">
      <formula>AND(ISBLANK($D13),ISBLANK($F13))</formula>
    </cfRule>
    <cfRule type="expression" dxfId="188" priority="201">
      <formula>AND(ISNUMBER($D13),$F13=0,#REF!=0,#REF!=0)</formula>
    </cfRule>
    <cfRule type="expression" dxfId="187" priority="202">
      <formula>AND($F13=0,#REF!=0,#REF!=0)</formula>
    </cfRule>
  </conditionalFormatting>
  <conditionalFormatting sqref="AH25:AI30">
    <cfRule type="expression" dxfId="186" priority="242">
      <formula>AND(ISBLANK($D25),ISBLANK($F25))</formula>
    </cfRule>
    <cfRule type="expression" dxfId="185" priority="240">
      <formula>AND(ISNUMBER($D25),$F25=0,#REF!=0,#REF!=0)</formula>
    </cfRule>
    <cfRule type="expression" dxfId="184" priority="241">
      <formula>AND($F25=0,#REF!=0,#REF!=0)</formula>
    </cfRule>
  </conditionalFormatting>
  <conditionalFormatting sqref="AH32:AI36">
    <cfRule type="expression" dxfId="183" priority="261">
      <formula>AND(ISBLANK($D32),ISBLANK($F32))</formula>
    </cfRule>
    <cfRule type="expression" dxfId="182" priority="260">
      <formula>AND($F32=0,#REF!=0,#REF!=0)</formula>
    </cfRule>
    <cfRule type="expression" dxfId="181" priority="259">
      <formula>AND(ISNUMBER($D32),$F32=0,#REF!=0,#REF!=0)</formula>
    </cfRule>
  </conditionalFormatting>
  <conditionalFormatting sqref="AH38:AI38 AH40:AI42 AH44:AI46 AH122:AI135 AH265:AI272 AH289:AI291 AH452:AI458 AH469:AI472 AH474:AI476 AH478:AI494 AH499:AI502 AH622:AI632 AH634:AI635">
    <cfRule type="expression" dxfId="180" priority="857">
      <formula>AND(ISNUMBER($D38),$F38=0,#REF!=0,#REF!=0)</formula>
    </cfRule>
    <cfRule type="expression" dxfId="179" priority="858">
      <formula>AND($F38=0,#REF!=0,#REF!=0)</formula>
    </cfRule>
    <cfRule type="expression" dxfId="178" priority="859">
      <formula>AND(ISBLANK($D38),ISBLANK($F38))</formula>
    </cfRule>
  </conditionalFormatting>
  <conditionalFormatting sqref="AH137:AI137">
    <cfRule type="expression" dxfId="177" priority="293">
      <formula>AND(ISNUMBER($D137),$F137=0,#REF!=0,#REF!=0)</formula>
    </cfRule>
    <cfRule type="expression" dxfId="176" priority="294">
      <formula>AND($F137=0,#REF!=0,#REF!=0)</formula>
    </cfRule>
    <cfRule type="expression" dxfId="175" priority="295">
      <formula>AND(ISBLANK($D137),ISBLANK($F137))</formula>
    </cfRule>
  </conditionalFormatting>
  <conditionalFormatting sqref="AH139:AI155">
    <cfRule type="expression" dxfId="174" priority="319">
      <formula>AND($F139=0,#REF!=0,#REF!=0)</formula>
    </cfRule>
    <cfRule type="expression" dxfId="173" priority="318">
      <formula>AND(ISNUMBER($D139),$F139=0,#REF!=0,#REF!=0)</formula>
    </cfRule>
    <cfRule type="expression" dxfId="172" priority="320">
      <formula>AND(ISBLANK($D139),ISBLANK($F139))</formula>
    </cfRule>
  </conditionalFormatting>
  <conditionalFormatting sqref="AH157:AI161">
    <cfRule type="expression" dxfId="171" priority="838">
      <formula>AND($F157=0,#REF!=0,#REF!=0)</formula>
    </cfRule>
    <cfRule type="expression" dxfId="170" priority="839">
      <formula>AND(ISBLANK($D157),ISBLANK($F157))</formula>
    </cfRule>
    <cfRule type="expression" dxfId="169" priority="837">
      <formula>AND(ISNUMBER($D157),$F157=0,#REF!=0,#REF!=0)</formula>
    </cfRule>
  </conditionalFormatting>
  <conditionalFormatting sqref="AH163:AI170">
    <cfRule type="expression" dxfId="168" priority="836">
      <formula>AND(ISBLANK($D163),ISBLANK($F163))</formula>
    </cfRule>
    <cfRule type="expression" dxfId="167" priority="835">
      <formula>AND($F163=0,#REF!=0,#REF!=0)</formula>
    </cfRule>
    <cfRule type="expression" dxfId="166" priority="834">
      <formula>AND(ISNUMBER($D163),$F163=0,#REF!=0,#REF!=0)</formula>
    </cfRule>
  </conditionalFormatting>
  <conditionalFormatting sqref="AH172:AI180">
    <cfRule type="expression" dxfId="165" priority="832">
      <formula>AND($F172=0,#REF!=0,#REF!=0)</formula>
    </cfRule>
    <cfRule type="expression" dxfId="164" priority="833">
      <formula>AND(ISBLANK($D172),ISBLANK($F172))</formula>
    </cfRule>
    <cfRule type="expression" dxfId="163" priority="831">
      <formula>AND(ISNUMBER($D172),$F172=0,#REF!=0,#REF!=0)</formula>
    </cfRule>
  </conditionalFormatting>
  <conditionalFormatting sqref="AH182:AI189">
    <cfRule type="expression" dxfId="162" priority="267">
      <formula>AND(ISNUMBER($D182),$F182=0,#REF!=0,#REF!=0)</formula>
    </cfRule>
    <cfRule type="expression" dxfId="161" priority="269">
      <formula>AND(ISBLANK($D182),ISBLANK($F182))</formula>
    </cfRule>
    <cfRule type="expression" dxfId="160" priority="268">
      <formula>AND($F182=0,#REF!=0,#REF!=0)</formula>
    </cfRule>
  </conditionalFormatting>
  <conditionalFormatting sqref="AH248:AI249">
    <cfRule type="expression" dxfId="159" priority="356">
      <formula>AND(ISNUMBER($D248),$F248=0,#REF!=0,#REF!=0)</formula>
    </cfRule>
    <cfRule type="expression" dxfId="158" priority="357">
      <formula>AND($F248=0,#REF!=0,#REF!=0)</formula>
    </cfRule>
    <cfRule type="expression" dxfId="157" priority="358">
      <formula>AND(ISBLANK($D248),ISBLANK($F248))</formula>
    </cfRule>
  </conditionalFormatting>
  <conditionalFormatting sqref="AH251:AI263">
    <cfRule type="expression" dxfId="156" priority="33">
      <formula>AND($F251=0,#REF!=0,#REF!=0)</formula>
    </cfRule>
    <cfRule type="expression" dxfId="155" priority="32">
      <formula>AND(ISNUMBER($D251),$F251=0,#REF!=0,#REF!=0)</formula>
    </cfRule>
    <cfRule type="expression" dxfId="154" priority="34">
      <formula>AND(ISBLANK($D251),ISBLANK($F251))</formula>
    </cfRule>
  </conditionalFormatting>
  <conditionalFormatting sqref="AH293:AI315">
    <cfRule type="expression" dxfId="153" priority="179">
      <formula>AND($F293=0,#REF!=0,#REF!=0)</formula>
    </cfRule>
    <cfRule type="expression" dxfId="152" priority="180">
      <formula>AND(ISBLANK($D293),ISBLANK($F293))</formula>
    </cfRule>
    <cfRule type="expression" dxfId="151" priority="178">
      <formula>AND(ISNUMBER($D293),$F293=0,#REF!=0,#REF!=0)</formula>
    </cfRule>
  </conditionalFormatting>
  <conditionalFormatting sqref="AH387:AI406">
    <cfRule type="expression" dxfId="150" priority="194">
      <formula>AND(ISNUMBER($D387),$F387=0,#REF!=0,#REF!=0)</formula>
    </cfRule>
    <cfRule type="expression" dxfId="149" priority="195">
      <formula>AND($F387=0,#REF!=0,#REF!=0)</formula>
    </cfRule>
    <cfRule type="expression" dxfId="148" priority="196">
      <formula>AND(ISBLANK($D387),ISBLANK($F387))</formula>
    </cfRule>
  </conditionalFormatting>
  <conditionalFormatting sqref="AH460:AI462">
    <cfRule type="expression" dxfId="147" priority="784">
      <formula>AND(ISNUMBER($D460),$F460=0,#REF!=0,#REF!=0)</formula>
    </cfRule>
    <cfRule type="expression" dxfId="146" priority="785">
      <formula>AND($F460=0,#REF!=0,#REF!=0)</formula>
    </cfRule>
    <cfRule type="expression" dxfId="145" priority="786">
      <formula>AND(ISBLANK($D460),ISBLANK($F460))</formula>
    </cfRule>
  </conditionalFormatting>
  <conditionalFormatting sqref="AH464:AI467">
    <cfRule type="expression" dxfId="144" priority="723">
      <formula>AND(ISNUMBER($D464),$F464=0,#REF!=0,#REF!=0)</formula>
    </cfRule>
    <cfRule type="expression" dxfId="143" priority="725">
      <formula>AND(ISBLANK($D464),ISBLANK($F464))</formula>
    </cfRule>
    <cfRule type="expression" dxfId="142" priority="724">
      <formula>AND($F464=0,#REF!=0,#REF!=0)</formula>
    </cfRule>
  </conditionalFormatting>
  <conditionalFormatting sqref="AH496:AI497">
    <cfRule type="expression" dxfId="141" priority="493">
      <formula>AND(ISBLANK($D496),ISBLANK($F496))</formula>
    </cfRule>
    <cfRule type="expression" dxfId="140" priority="491">
      <formula>AND(ISNUMBER($D496),$F496=0,#REF!=0,#REF!=0)</formula>
    </cfRule>
    <cfRule type="expression" dxfId="139" priority="492">
      <formula>AND($F496=0,#REF!=0,#REF!=0)</formula>
    </cfRule>
  </conditionalFormatting>
  <conditionalFormatting sqref="AH535:AI538">
    <cfRule type="expression" dxfId="138" priority="504">
      <formula>AND($F535=0,#REF!=0,#REF!=0)</formula>
    </cfRule>
    <cfRule type="expression" dxfId="137" priority="503">
      <formula>AND(ISNUMBER($D535),$F535=0,#REF!=0,#REF!=0)</formula>
    </cfRule>
    <cfRule type="expression" dxfId="136" priority="505">
      <formula>AND(ISBLANK($D535),ISBLANK($F535))</formula>
    </cfRule>
  </conditionalFormatting>
  <conditionalFormatting sqref="AH540:AI548">
    <cfRule type="expression" dxfId="135" priority="511">
      <formula>AND(ISBLANK($D540),ISBLANK($F540))</formula>
    </cfRule>
    <cfRule type="expression" dxfId="134" priority="510">
      <formula>AND($F540=0,#REF!=0,#REF!=0)</formula>
    </cfRule>
    <cfRule type="expression" dxfId="133" priority="509">
      <formula>AND(ISNUMBER($D540),$F540=0,#REF!=0,#REF!=0)</formula>
    </cfRule>
  </conditionalFormatting>
  <conditionalFormatting sqref="AH550:AI563">
    <cfRule type="expression" dxfId="132" priority="533">
      <formula>AND(ISNUMBER($D550),$F550=0,#REF!=0,#REF!=0)</formula>
    </cfRule>
    <cfRule type="expression" dxfId="131" priority="534">
      <formula>AND($F550=0,#REF!=0,#REF!=0)</formula>
    </cfRule>
    <cfRule type="expression" dxfId="130" priority="535">
      <formula>AND(ISBLANK($D550),ISBLANK($F550))</formula>
    </cfRule>
  </conditionalFormatting>
  <conditionalFormatting sqref="AH565:AI576">
    <cfRule type="expression" dxfId="129" priority="632">
      <formula>AND(ISNUMBER($D565),$F565=0,#REF!=0,#REF!=0)</formula>
    </cfRule>
    <cfRule type="expression" dxfId="128" priority="633">
      <formula>AND($F565=0,#REF!=0,#REF!=0)</formula>
    </cfRule>
    <cfRule type="expression" dxfId="127" priority="634">
      <formula>AND(ISBLANK($D565),ISBLANK($F565))</formula>
    </cfRule>
  </conditionalFormatting>
  <conditionalFormatting sqref="AH578:AI579">
    <cfRule type="expression" dxfId="126" priority="608">
      <formula>AND($F578=0,#REF!=0,#REF!=0)</formula>
    </cfRule>
    <cfRule type="expression" dxfId="125" priority="609">
      <formula>AND(ISBLANK($D578),ISBLANK($F578))</formula>
    </cfRule>
    <cfRule type="expression" dxfId="124" priority="607">
      <formula>AND(ISNUMBER($D578),$F578=0,#REF!=0,#REF!=0)</formula>
    </cfRule>
  </conditionalFormatting>
  <conditionalFormatting sqref="AH581:AI582">
    <cfRule type="expression" dxfId="123" priority="556">
      <formula>AND($F581=0,#REF!=0,#REF!=0)</formula>
    </cfRule>
    <cfRule type="expression" dxfId="122" priority="557">
      <formula>AND(ISBLANK($D581),ISBLANK($F581))</formula>
    </cfRule>
    <cfRule type="expression" dxfId="121" priority="555">
      <formula>AND(ISNUMBER($D581),$F581=0,#REF!=0,#REF!=0)</formula>
    </cfRule>
  </conditionalFormatting>
  <conditionalFormatting sqref="AH719:AI723">
    <cfRule type="expression" dxfId="120" priority="80">
      <formula>AND(ISBLANK($D719),ISBLANK($F719))</formula>
    </cfRule>
    <cfRule type="expression" dxfId="119" priority="78">
      <formula>AND(ISNUMBER($D719),$F719=0,#REF!=0,#REF!=0)</formula>
    </cfRule>
    <cfRule type="expression" dxfId="118" priority="79">
      <formula>AND($F719=0,#REF!=0,#REF!=0)</formula>
    </cfRule>
  </conditionalFormatting>
  <conditionalFormatting sqref="AH725:AI729">
    <cfRule type="expression" dxfId="117" priority="98">
      <formula>AND(ISBLANK($D725),ISBLANK($F725))</formula>
    </cfRule>
    <cfRule type="expression" dxfId="116" priority="96">
      <formula>AND(ISNUMBER($D725),$F725=0,#REF!=0,#REF!=0)</formula>
    </cfRule>
    <cfRule type="expression" dxfId="115" priority="97">
      <formula>AND($F725=0,#REF!=0,#REF!=0)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8" scale="42" fitToHeight="0" orientation="landscape" r:id="rId1"/>
  <headerFooter alignWithMargins="0"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698D-8B4C-466B-B388-CA3D3E3918E2}">
  <dimension ref="A1:B16"/>
  <sheetViews>
    <sheetView workbookViewId="0">
      <selection activeCell="B23" sqref="B23"/>
    </sheetView>
  </sheetViews>
  <sheetFormatPr defaultRowHeight="14.5" x14ac:dyDescent="0.35"/>
  <cols>
    <col min="1" max="1" width="14.26953125" customWidth="1"/>
    <col min="2" max="2" width="72.81640625" bestFit="1" customWidth="1"/>
  </cols>
  <sheetData>
    <row r="1" spans="1:2" x14ac:dyDescent="0.35">
      <c r="A1" t="s">
        <v>1932</v>
      </c>
    </row>
    <row r="3" spans="1:2" x14ac:dyDescent="0.35">
      <c r="A3" t="s">
        <v>1162</v>
      </c>
      <c r="B3" t="s">
        <v>1166</v>
      </c>
    </row>
    <row r="4" spans="1:2" x14ac:dyDescent="0.35">
      <c r="A4" t="s">
        <v>1168</v>
      </c>
      <c r="B4" t="s">
        <v>1167</v>
      </c>
    </row>
    <row r="5" spans="1:2" x14ac:dyDescent="0.35">
      <c r="A5" t="s">
        <v>1155</v>
      </c>
      <c r="B5" t="s">
        <v>1154</v>
      </c>
    </row>
    <row r="6" spans="1:2" x14ac:dyDescent="0.35">
      <c r="A6" t="s">
        <v>4</v>
      </c>
      <c r="B6" t="s">
        <v>5</v>
      </c>
    </row>
    <row r="7" spans="1:2" x14ac:dyDescent="0.35">
      <c r="A7" t="s">
        <v>1441</v>
      </c>
      <c r="B7" t="s">
        <v>1442</v>
      </c>
    </row>
    <row r="8" spans="1:2" x14ac:dyDescent="0.35">
      <c r="A8" t="s">
        <v>1443</v>
      </c>
      <c r="B8" t="s">
        <v>1444</v>
      </c>
    </row>
    <row r="9" spans="1:2" x14ac:dyDescent="0.35">
      <c r="A9" t="s">
        <v>1635</v>
      </c>
      <c r="B9" t="s">
        <v>1636</v>
      </c>
    </row>
    <row r="10" spans="1:2" x14ac:dyDescent="0.35">
      <c r="A10" t="s">
        <v>1022</v>
      </c>
      <c r="B10" t="s">
        <v>1021</v>
      </c>
    </row>
    <row r="11" spans="1:2" x14ac:dyDescent="0.35">
      <c r="A11" t="s">
        <v>1445</v>
      </c>
      <c r="B11" t="s">
        <v>1446</v>
      </c>
    </row>
    <row r="12" spans="1:2" x14ac:dyDescent="0.35">
      <c r="A12" t="s">
        <v>1451</v>
      </c>
      <c r="B12" t="s">
        <v>1452</v>
      </c>
    </row>
    <row r="13" spans="1:2" x14ac:dyDescent="0.35">
      <c r="A13" t="s">
        <v>1573</v>
      </c>
      <c r="B13" t="s">
        <v>1574</v>
      </c>
    </row>
    <row r="14" spans="1:2" x14ac:dyDescent="0.35">
      <c r="A14" t="s">
        <v>1366</v>
      </c>
      <c r="B14" t="s">
        <v>1365</v>
      </c>
    </row>
    <row r="15" spans="1:2" x14ac:dyDescent="0.35">
      <c r="A15" t="s">
        <v>1217</v>
      </c>
      <c r="B15" t="s">
        <v>1218</v>
      </c>
    </row>
    <row r="16" spans="1:2" x14ac:dyDescent="0.35">
      <c r="A16" t="s">
        <v>1240</v>
      </c>
      <c r="B16" t="s">
        <v>1241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1B59-088D-40C4-ACEF-D475D8F8BFB8}">
  <sheetPr>
    <tabColor theme="3" tint="0.749992370372631"/>
    <outlinePr summaryBelow="0"/>
    <pageSetUpPr fitToPage="1"/>
  </sheetPr>
  <dimension ref="A1:AJ69"/>
  <sheetViews>
    <sheetView showGridLines="0" zoomScale="85" zoomScaleNormal="85" zoomScaleSheetLayoutView="68" workbookViewId="0">
      <pane xSplit="5" ySplit="5" topLeftCell="F6" activePane="bottomRight" state="frozen"/>
      <selection activeCell="E20" sqref="E20"/>
      <selection pane="topRight" activeCell="E20" sqref="E20"/>
      <selection pane="bottomLeft" activeCell="E20" sqref="E20"/>
      <selection pane="bottomRight" activeCell="D84" sqref="D84"/>
    </sheetView>
  </sheetViews>
  <sheetFormatPr defaultColWidth="9.1796875" defaultRowHeight="14.5" outlineLevelRow="1" x14ac:dyDescent="0.25"/>
  <cols>
    <col min="1" max="1" width="0.7265625" style="3" customWidth="1"/>
    <col min="2" max="2" width="15.90625" style="3" customWidth="1"/>
    <col min="3" max="3" width="42.7265625" style="3" customWidth="1"/>
    <col min="4" max="4" width="15.7265625" style="18" customWidth="1"/>
    <col min="5" max="5" width="40.1796875" style="170" customWidth="1"/>
    <col min="6" max="6" width="9.08984375" style="19" customWidth="1"/>
    <col min="7" max="7" width="11.81640625" style="19" customWidth="1"/>
    <col min="8" max="8" width="14.90625" style="20" customWidth="1"/>
    <col min="9" max="9" width="17.54296875" style="21" customWidth="1"/>
    <col min="10" max="10" width="1.26953125" style="9" customWidth="1"/>
    <col min="11" max="11" width="11" style="10" hidden="1" customWidth="1"/>
    <col min="12" max="12" width="11.6328125" style="10" hidden="1" customWidth="1"/>
    <col min="13" max="13" width="10.6328125" style="10" hidden="1" customWidth="1"/>
    <col min="14" max="14" width="10.6328125" style="10" customWidth="1"/>
    <col min="15" max="21" width="10.6328125" style="10" hidden="1" customWidth="1"/>
    <col min="22" max="22" width="1.26953125" style="9" hidden="1" customWidth="1"/>
    <col min="23" max="23" width="17.81640625" style="10" hidden="1" customWidth="1"/>
    <col min="24" max="24" width="19.1796875" style="10" hidden="1" customWidth="1"/>
    <col min="25" max="26" width="18" style="10" customWidth="1"/>
    <col min="27" max="27" width="19.1796875" style="10" customWidth="1"/>
    <col min="28" max="28" width="18" style="10" customWidth="1"/>
    <col min="29" max="32" width="16.1796875" style="10" customWidth="1"/>
    <col min="33" max="33" width="19.1796875" style="10" customWidth="1"/>
    <col min="34" max="34" width="2.7265625" style="9" customWidth="1"/>
    <col min="35" max="35" width="16.1796875" style="10" bestFit="1" customWidth="1"/>
    <col min="36" max="36" width="15.6328125" style="10" customWidth="1"/>
    <col min="37" max="16384" width="9.1796875" style="1"/>
  </cols>
  <sheetData>
    <row r="1" spans="1:36" ht="6" customHeight="1" x14ac:dyDescent="0.25">
      <c r="C1" s="4"/>
      <c r="D1" s="4"/>
      <c r="E1" s="168"/>
      <c r="F1" s="5"/>
      <c r="G1" s="6"/>
      <c r="H1" s="7"/>
      <c r="I1" s="8"/>
    </row>
    <row r="2" spans="1:36" ht="25.5" customHeight="1" x14ac:dyDescent="0.25">
      <c r="B2" s="64"/>
      <c r="C2" s="65"/>
      <c r="D2" s="65"/>
      <c r="E2" s="169"/>
      <c r="F2" s="65"/>
      <c r="G2" s="65"/>
      <c r="H2" s="65"/>
      <c r="I2" s="66"/>
      <c r="K2" s="400" t="s">
        <v>581</v>
      </c>
      <c r="L2" s="401"/>
      <c r="M2" s="396"/>
      <c r="N2" s="396"/>
      <c r="O2" s="396"/>
      <c r="P2" s="396"/>
      <c r="Q2" s="396"/>
      <c r="R2" s="396"/>
      <c r="S2" s="396"/>
      <c r="T2" s="396"/>
      <c r="U2" s="397"/>
      <c r="W2" s="428" t="s">
        <v>582</v>
      </c>
      <c r="X2" s="396"/>
      <c r="Y2" s="396"/>
      <c r="Z2" s="396"/>
      <c r="AA2" s="396"/>
      <c r="AB2" s="396"/>
      <c r="AC2" s="396"/>
      <c r="AD2" s="396"/>
      <c r="AE2" s="396"/>
      <c r="AF2" s="396"/>
      <c r="AG2" s="397"/>
      <c r="AI2" s="3"/>
      <c r="AJ2" s="3"/>
    </row>
    <row r="3" spans="1:36" ht="21.65" customHeight="1" x14ac:dyDescent="0.25">
      <c r="B3" s="62"/>
      <c r="C3" s="63"/>
      <c r="D3" s="63"/>
      <c r="E3" s="63"/>
      <c r="F3" s="63"/>
      <c r="G3" s="408"/>
      <c r="H3" s="408"/>
      <c r="I3" s="409"/>
      <c r="K3" s="406" t="s">
        <v>544</v>
      </c>
      <c r="L3" s="406" t="s">
        <v>545</v>
      </c>
      <c r="M3" s="431">
        <v>46113</v>
      </c>
      <c r="N3" s="406">
        <v>46143</v>
      </c>
      <c r="O3" s="406">
        <v>46174</v>
      </c>
      <c r="P3" s="406">
        <v>46204</v>
      </c>
      <c r="Q3" s="406">
        <v>46235</v>
      </c>
      <c r="R3" s="406">
        <v>46266</v>
      </c>
      <c r="S3" s="406">
        <v>46296</v>
      </c>
      <c r="T3" s="406">
        <v>46327</v>
      </c>
      <c r="U3" s="406">
        <v>46357</v>
      </c>
      <c r="W3" s="406" t="s">
        <v>583</v>
      </c>
      <c r="X3" s="406" t="s">
        <v>545</v>
      </c>
      <c r="Y3" s="406">
        <v>46143</v>
      </c>
      <c r="Z3" s="406">
        <v>46174</v>
      </c>
      <c r="AA3" s="406">
        <v>46204</v>
      </c>
      <c r="AB3" s="406">
        <v>46235</v>
      </c>
      <c r="AC3" s="406">
        <v>46266</v>
      </c>
      <c r="AD3" s="406">
        <v>46296</v>
      </c>
      <c r="AE3" s="406">
        <v>46327</v>
      </c>
      <c r="AF3" s="410">
        <v>46357</v>
      </c>
      <c r="AG3" s="412" t="s">
        <v>1677</v>
      </c>
      <c r="AI3" s="406" t="s">
        <v>584</v>
      </c>
      <c r="AJ3" s="406" t="s">
        <v>585</v>
      </c>
    </row>
    <row r="4" spans="1:36" ht="23.5" customHeight="1" x14ac:dyDescent="0.25">
      <c r="A4" s="11"/>
      <c r="B4" s="414" t="s">
        <v>0</v>
      </c>
      <c r="C4" s="398" t="s">
        <v>592</v>
      </c>
      <c r="D4" s="398" t="s">
        <v>14</v>
      </c>
      <c r="E4" s="398" t="s">
        <v>593</v>
      </c>
      <c r="F4" s="398" t="s">
        <v>17</v>
      </c>
      <c r="G4" s="398" t="s">
        <v>18</v>
      </c>
      <c r="H4" s="402" t="s">
        <v>19</v>
      </c>
      <c r="I4" s="404" t="s">
        <v>20</v>
      </c>
      <c r="J4" s="12"/>
      <c r="K4" s="407"/>
      <c r="L4" s="407"/>
      <c r="M4" s="432"/>
      <c r="N4" s="407"/>
      <c r="O4" s="407"/>
      <c r="P4" s="407"/>
      <c r="Q4" s="407"/>
      <c r="R4" s="407"/>
      <c r="S4" s="407"/>
      <c r="T4" s="407"/>
      <c r="U4" s="407"/>
      <c r="V4" s="12"/>
      <c r="W4" s="407"/>
      <c r="X4" s="407"/>
      <c r="Y4" s="407"/>
      <c r="Z4" s="407"/>
      <c r="AA4" s="407"/>
      <c r="AB4" s="407"/>
      <c r="AC4" s="407"/>
      <c r="AD4" s="407"/>
      <c r="AE4" s="407"/>
      <c r="AF4" s="411"/>
      <c r="AG4" s="413"/>
      <c r="AH4" s="12"/>
      <c r="AI4" s="407"/>
      <c r="AJ4" s="407"/>
    </row>
    <row r="5" spans="1:36" ht="23.5" customHeight="1" x14ac:dyDescent="0.25">
      <c r="A5" s="11"/>
      <c r="B5" s="415"/>
      <c r="C5" s="399"/>
      <c r="D5" s="399"/>
      <c r="E5" s="399"/>
      <c r="F5" s="399"/>
      <c r="G5" s="399"/>
      <c r="H5" s="403"/>
      <c r="I5" s="405"/>
      <c r="J5" s="12"/>
      <c r="K5" s="407"/>
      <c r="L5" s="407"/>
      <c r="M5" s="432"/>
      <c r="N5" s="407"/>
      <c r="O5" s="407"/>
      <c r="P5" s="407"/>
      <c r="Q5" s="407"/>
      <c r="R5" s="407"/>
      <c r="S5" s="407"/>
      <c r="T5" s="407"/>
      <c r="U5" s="407"/>
      <c r="V5" s="12"/>
      <c r="W5" s="429"/>
      <c r="X5" s="429"/>
      <c r="Y5" s="429"/>
      <c r="Z5" s="429"/>
      <c r="AA5" s="429"/>
      <c r="AB5" s="429"/>
      <c r="AC5" s="429"/>
      <c r="AD5" s="429"/>
      <c r="AE5" s="429"/>
      <c r="AF5" s="430"/>
      <c r="AG5" s="427"/>
      <c r="AH5" s="12"/>
      <c r="AI5" s="407"/>
      <c r="AJ5" s="407"/>
    </row>
    <row r="6" spans="1:36" ht="23.5" customHeight="1" x14ac:dyDescent="0.25">
      <c r="A6" s="11"/>
      <c r="B6" s="255"/>
      <c r="C6" s="263" t="s">
        <v>1678</v>
      </c>
      <c r="D6" s="256"/>
      <c r="E6" s="256"/>
      <c r="F6" s="256"/>
      <c r="G6" s="256"/>
      <c r="H6" s="257"/>
      <c r="I6" s="258"/>
      <c r="J6" s="12"/>
      <c r="K6" s="259"/>
      <c r="L6" s="260"/>
      <c r="M6" s="260"/>
      <c r="N6" s="260"/>
      <c r="O6" s="260"/>
      <c r="P6" s="260"/>
      <c r="Q6" s="260"/>
      <c r="R6" s="260"/>
      <c r="S6" s="260"/>
      <c r="T6" s="260"/>
      <c r="U6" s="261"/>
      <c r="V6" s="12"/>
      <c r="W6" s="262">
        <f>SUM(W7,W10,W14,W16,W19,W23,W27,W30,W37,W39,W41,W61)</f>
        <v>928949.64422799123</v>
      </c>
      <c r="X6" s="262">
        <f>SUM(X7,X10,X14,X16,X19,X23,X27,X30,X37,X39,X41,X61)</f>
        <v>3971639.9272679253</v>
      </c>
      <c r="Y6" s="262">
        <f t="shared" ref="Y6:AD6" si="0">SUM(Y7,Y10,Y14,Y16,Y19,Y23,Y27,Y30,Y37,Y39,Y41,Y61)</f>
        <v>566418.96097937808</v>
      </c>
      <c r="Z6" s="262">
        <f t="shared" si="0"/>
        <v>1413110.6457151496</v>
      </c>
      <c r="AA6" s="262">
        <f t="shared" si="0"/>
        <v>1039652.2720915485</v>
      </c>
      <c r="AB6" s="262">
        <f t="shared" si="0"/>
        <v>970841.88569351251</v>
      </c>
      <c r="AC6" s="262">
        <f t="shared" si="0"/>
        <v>0</v>
      </c>
      <c r="AD6" s="262">
        <f t="shared" si="0"/>
        <v>0</v>
      </c>
      <c r="AE6" s="262">
        <f t="shared" ref="AE6" si="1">SUM(AE7,AE10,AE14,AE16,AE19,AE23,AE27,AE30,AE37,AE39,AE41,AE61)</f>
        <v>0</v>
      </c>
      <c r="AF6" s="262">
        <f t="shared" ref="AF6" si="2">SUM(AF7,AF10,AF14,AF16,AF19,AF23,AF27,AF30,AF37,AF39,AF41,AF61)</f>
        <v>0</v>
      </c>
      <c r="AG6" s="262">
        <f t="shared" ref="AG6" si="3">SUM(AG7,AG10,AG14,AG16,AG19,AG23,AG27,AG30,AG37,AG39,AG41,AG61)</f>
        <v>3990023.7644795887</v>
      </c>
      <c r="AH6" s="12"/>
      <c r="AI6" s="259"/>
      <c r="AJ6" s="261"/>
    </row>
    <row r="7" spans="1:36" ht="23.5" customHeight="1" collapsed="1" x14ac:dyDescent="0.25">
      <c r="A7" s="11"/>
      <c r="B7" s="183" t="s">
        <v>1637</v>
      </c>
      <c r="C7" s="184" t="s">
        <v>1638</v>
      </c>
      <c r="D7" s="185"/>
      <c r="E7" s="80"/>
      <c r="F7" s="60"/>
      <c r="G7" s="60"/>
      <c r="H7" s="59"/>
      <c r="I7" s="81">
        <f>SUM(I8:I9)</f>
        <v>31206.548910885278</v>
      </c>
      <c r="J7" s="12"/>
      <c r="K7" s="83"/>
      <c r="L7" s="84"/>
      <c r="M7" s="84"/>
      <c r="N7" s="84"/>
      <c r="O7" s="84"/>
      <c r="P7" s="84"/>
      <c r="Q7" s="84"/>
      <c r="R7" s="84"/>
      <c r="S7" s="84"/>
      <c r="T7" s="84"/>
      <c r="U7" s="85"/>
      <c r="V7" s="12"/>
      <c r="W7" s="86">
        <f t="shared" ref="W7:AG7" si="4">SUM(W8:W9)</f>
        <v>0</v>
      </c>
      <c r="X7" s="86">
        <f t="shared" si="4"/>
        <v>31206.548910885278</v>
      </c>
      <c r="Y7" s="86">
        <f t="shared" si="4"/>
        <v>0</v>
      </c>
      <c r="Z7" s="86">
        <f t="shared" si="4"/>
        <v>31206.548910885278</v>
      </c>
      <c r="AA7" s="86">
        <f t="shared" si="4"/>
        <v>0</v>
      </c>
      <c r="AB7" s="86">
        <f t="shared" si="4"/>
        <v>0</v>
      </c>
      <c r="AC7" s="86">
        <f t="shared" si="4"/>
        <v>0</v>
      </c>
      <c r="AD7" s="86">
        <f t="shared" si="4"/>
        <v>0</v>
      </c>
      <c r="AE7" s="86">
        <f t="shared" si="4"/>
        <v>0</v>
      </c>
      <c r="AF7" s="86">
        <f t="shared" si="4"/>
        <v>0</v>
      </c>
      <c r="AG7" s="86">
        <f t="shared" si="4"/>
        <v>31206.548910885278</v>
      </c>
      <c r="AH7" s="12"/>
      <c r="AI7" s="83"/>
      <c r="AJ7" s="85"/>
    </row>
    <row r="8" spans="1:36" ht="22" hidden="1" customHeight="1" outlineLevel="1" x14ac:dyDescent="0.25">
      <c r="B8" s="186" t="s">
        <v>1637</v>
      </c>
      <c r="C8" s="187" t="s">
        <v>1638</v>
      </c>
      <c r="D8" s="188" t="s">
        <v>395</v>
      </c>
      <c r="E8" s="189" t="s">
        <v>396</v>
      </c>
      <c r="F8" s="13" t="s">
        <v>374</v>
      </c>
      <c r="G8" s="14">
        <v>200</v>
      </c>
      <c r="H8" s="15">
        <v>42.65585530703747</v>
      </c>
      <c r="I8" s="16">
        <f t="shared" ref="I8:I13" si="5">H8*G8</f>
        <v>8531.1710614074946</v>
      </c>
      <c r="K8" s="17"/>
      <c r="L8" s="17">
        <f t="shared" ref="L8:L9" si="6">G8-K8</f>
        <v>200</v>
      </c>
      <c r="M8" s="17"/>
      <c r="N8" s="17"/>
      <c r="O8" s="17">
        <f>G8</f>
        <v>200</v>
      </c>
      <c r="P8" s="17"/>
      <c r="Q8" s="17"/>
      <c r="R8" s="17"/>
      <c r="S8" s="17"/>
      <c r="T8" s="17"/>
      <c r="U8" s="17"/>
      <c r="W8" s="22">
        <f t="shared" ref="W8:X13" si="7">$H8*K8</f>
        <v>0</v>
      </c>
      <c r="X8" s="22">
        <f t="shared" si="7"/>
        <v>8531.1710614074946</v>
      </c>
      <c r="Y8" s="22">
        <f t="shared" ref="Y8:AF9" si="8">$H8*N8</f>
        <v>0</v>
      </c>
      <c r="Z8" s="22">
        <f t="shared" si="8"/>
        <v>8531.1710614074946</v>
      </c>
      <c r="AA8" s="22">
        <f t="shared" si="8"/>
        <v>0</v>
      </c>
      <c r="AB8" s="22">
        <f t="shared" si="8"/>
        <v>0</v>
      </c>
      <c r="AC8" s="22">
        <f t="shared" si="8"/>
        <v>0</v>
      </c>
      <c r="AD8" s="22">
        <f t="shared" si="8"/>
        <v>0</v>
      </c>
      <c r="AE8" s="22">
        <f t="shared" si="8"/>
        <v>0</v>
      </c>
      <c r="AF8" s="22">
        <f t="shared" si="8"/>
        <v>0</v>
      </c>
      <c r="AG8" s="22">
        <f>SUM(Y8:AF8)</f>
        <v>8531.1710614074946</v>
      </c>
      <c r="AI8" s="79">
        <f>L8-SUM(M8:U8)</f>
        <v>0</v>
      </c>
      <c r="AJ8" s="78">
        <f>X8-SUM(Y8:AF8)</f>
        <v>0</v>
      </c>
    </row>
    <row r="9" spans="1:36" ht="22" hidden="1" customHeight="1" outlineLevel="1" x14ac:dyDescent="0.25">
      <c r="B9" s="186" t="s">
        <v>1637</v>
      </c>
      <c r="C9" s="187" t="s">
        <v>1638</v>
      </c>
      <c r="D9" s="188" t="s">
        <v>407</v>
      </c>
      <c r="E9" s="189" t="s">
        <v>408</v>
      </c>
      <c r="F9" s="13" t="s">
        <v>374</v>
      </c>
      <c r="G9" s="14">
        <v>187</v>
      </c>
      <c r="H9" s="15">
        <v>121.25870507742131</v>
      </c>
      <c r="I9" s="16">
        <f t="shared" si="5"/>
        <v>22675.377849477783</v>
      </c>
      <c r="K9" s="17"/>
      <c r="L9" s="17">
        <f t="shared" si="6"/>
        <v>187</v>
      </c>
      <c r="M9" s="17"/>
      <c r="N9" s="17"/>
      <c r="O9" s="17">
        <f>G9</f>
        <v>187</v>
      </c>
      <c r="P9" s="17"/>
      <c r="Q9" s="17"/>
      <c r="R9" s="17"/>
      <c r="S9" s="17"/>
      <c r="T9" s="17"/>
      <c r="U9" s="17"/>
      <c r="W9" s="22">
        <f t="shared" si="7"/>
        <v>0</v>
      </c>
      <c r="X9" s="22">
        <f t="shared" si="7"/>
        <v>22675.377849477783</v>
      </c>
      <c r="Y9" s="22">
        <f t="shared" si="8"/>
        <v>0</v>
      </c>
      <c r="Z9" s="22">
        <f t="shared" si="8"/>
        <v>22675.377849477783</v>
      </c>
      <c r="AA9" s="22">
        <f t="shared" si="8"/>
        <v>0</v>
      </c>
      <c r="AB9" s="22">
        <f t="shared" si="8"/>
        <v>0</v>
      </c>
      <c r="AC9" s="22">
        <f t="shared" si="8"/>
        <v>0</v>
      </c>
      <c r="AD9" s="22">
        <f t="shared" si="8"/>
        <v>0</v>
      </c>
      <c r="AE9" s="22">
        <f t="shared" si="8"/>
        <v>0</v>
      </c>
      <c r="AF9" s="22">
        <f t="shared" si="8"/>
        <v>0</v>
      </c>
      <c r="AG9" s="22">
        <f>SUM(Y9:AF9)</f>
        <v>22675.377849477783</v>
      </c>
      <c r="AI9" s="79">
        <f>L9-SUM(M9:U9)</f>
        <v>0</v>
      </c>
      <c r="AJ9" s="78">
        <f>X9-SUM(Y9:AF9)</f>
        <v>0</v>
      </c>
    </row>
    <row r="10" spans="1:36" ht="23.5" customHeight="1" collapsed="1" x14ac:dyDescent="0.25">
      <c r="A10" s="11"/>
      <c r="B10" s="183" t="s">
        <v>1640</v>
      </c>
      <c r="C10" s="184" t="s">
        <v>1639</v>
      </c>
      <c r="D10" s="185"/>
      <c r="E10" s="80"/>
      <c r="F10" s="60"/>
      <c r="G10" s="60"/>
      <c r="H10" s="59"/>
      <c r="I10" s="81">
        <f>SUM(I11:I13)</f>
        <v>192523.85412070164</v>
      </c>
      <c r="J10" s="12"/>
      <c r="K10" s="83"/>
      <c r="L10" s="84"/>
      <c r="M10" s="84"/>
      <c r="N10" s="84"/>
      <c r="O10" s="84"/>
      <c r="P10" s="84"/>
      <c r="Q10" s="84"/>
      <c r="R10" s="84"/>
      <c r="S10" s="84"/>
      <c r="T10" s="84"/>
      <c r="U10" s="85"/>
      <c r="V10" s="12"/>
      <c r="W10" s="86">
        <f>SUM(W11:W13)</f>
        <v>0</v>
      </c>
      <c r="X10" s="86">
        <f t="shared" ref="X10:AE10" si="9">SUM(X11:X13)</f>
        <v>192523.85412070164</v>
      </c>
      <c r="Y10" s="86">
        <f t="shared" si="9"/>
        <v>0</v>
      </c>
      <c r="Z10" s="86">
        <f t="shared" si="9"/>
        <v>192523.85412070164</v>
      </c>
      <c r="AA10" s="86">
        <f t="shared" si="9"/>
        <v>0</v>
      </c>
      <c r="AB10" s="86">
        <f t="shared" si="9"/>
        <v>0</v>
      </c>
      <c r="AC10" s="86">
        <f t="shared" si="9"/>
        <v>0</v>
      </c>
      <c r="AD10" s="86">
        <f t="shared" si="9"/>
        <v>0</v>
      </c>
      <c r="AE10" s="86">
        <f t="shared" si="9"/>
        <v>0</v>
      </c>
      <c r="AF10" s="86">
        <f>SUM(AF11:AF13)</f>
        <v>0</v>
      </c>
      <c r="AG10" s="86">
        <f>SUM(AG11:AG13)</f>
        <v>192523.85412070164</v>
      </c>
      <c r="AH10" s="12"/>
      <c r="AI10" s="83"/>
      <c r="AJ10" s="85"/>
    </row>
    <row r="11" spans="1:36" ht="23.5" hidden="1" customHeight="1" outlineLevel="1" x14ac:dyDescent="0.25">
      <c r="A11" s="11"/>
      <c r="B11" s="186" t="s">
        <v>1640</v>
      </c>
      <c r="C11" s="187" t="s">
        <v>1639</v>
      </c>
      <c r="D11" s="188" t="s">
        <v>351</v>
      </c>
      <c r="E11" s="189" t="s">
        <v>352</v>
      </c>
      <c r="F11" s="13" t="s">
        <v>350</v>
      </c>
      <c r="G11" s="14">
        <v>3209.5020000000004</v>
      </c>
      <c r="H11" s="15">
        <v>36.384821774258526</v>
      </c>
      <c r="I11" s="16">
        <f t="shared" si="5"/>
        <v>116777.15825412631</v>
      </c>
      <c r="J11" s="12"/>
      <c r="K11" s="17"/>
      <c r="L11" s="17">
        <f t="shared" ref="L11:L13" si="10">G11-K11</f>
        <v>3209.5020000000004</v>
      </c>
      <c r="M11" s="17"/>
      <c r="N11" s="17"/>
      <c r="O11" s="17">
        <f>L11</f>
        <v>3209.5020000000004</v>
      </c>
      <c r="P11" s="17"/>
      <c r="Q11" s="17"/>
      <c r="R11" s="17"/>
      <c r="S11" s="17"/>
      <c r="T11" s="17"/>
      <c r="U11" s="17"/>
      <c r="W11" s="22">
        <f t="shared" si="7"/>
        <v>0</v>
      </c>
      <c r="X11" s="22">
        <f t="shared" si="7"/>
        <v>116777.15825412631</v>
      </c>
      <c r="Y11" s="22">
        <f t="shared" ref="Y11:AF13" si="11">$H11*N11</f>
        <v>0</v>
      </c>
      <c r="Z11" s="22">
        <f t="shared" si="11"/>
        <v>116777.15825412631</v>
      </c>
      <c r="AA11" s="22">
        <f t="shared" si="11"/>
        <v>0</v>
      </c>
      <c r="AB11" s="22">
        <f t="shared" si="11"/>
        <v>0</v>
      </c>
      <c r="AC11" s="22">
        <f t="shared" si="11"/>
        <v>0</v>
      </c>
      <c r="AD11" s="22">
        <f t="shared" si="11"/>
        <v>0</v>
      </c>
      <c r="AE11" s="22">
        <f t="shared" si="11"/>
        <v>0</v>
      </c>
      <c r="AF11" s="22">
        <f t="shared" si="11"/>
        <v>0</v>
      </c>
      <c r="AG11" s="22">
        <f t="shared" ref="AG11:AG13" si="12">SUM(Y11:AF11)</f>
        <v>116777.15825412631</v>
      </c>
      <c r="AI11" s="79">
        <f>L11-SUM(M11:U11)</f>
        <v>0</v>
      </c>
      <c r="AJ11" s="78">
        <f>X11-SUM(Y11:AF11)</f>
        <v>0</v>
      </c>
    </row>
    <row r="12" spans="1:36" ht="23.5" hidden="1" customHeight="1" outlineLevel="1" x14ac:dyDescent="0.25">
      <c r="A12" s="11"/>
      <c r="B12" s="186" t="s">
        <v>1640</v>
      </c>
      <c r="C12" s="187" t="s">
        <v>1639</v>
      </c>
      <c r="D12" s="188" t="s">
        <v>353</v>
      </c>
      <c r="E12" s="189" t="s">
        <v>354</v>
      </c>
      <c r="F12" s="13" t="s">
        <v>350</v>
      </c>
      <c r="G12" s="14">
        <v>549.13400000000001</v>
      </c>
      <c r="H12" s="15">
        <v>132.51219346976933</v>
      </c>
      <c r="I12" s="16">
        <f t="shared" si="5"/>
        <v>72766.950848828317</v>
      </c>
      <c r="J12" s="12"/>
      <c r="K12" s="17"/>
      <c r="L12" s="17">
        <f t="shared" si="10"/>
        <v>549.13400000000001</v>
      </c>
      <c r="M12" s="17"/>
      <c r="N12" s="17"/>
      <c r="O12" s="17">
        <f t="shared" ref="O12:O13" si="13">L12</f>
        <v>549.13400000000001</v>
      </c>
      <c r="P12" s="17"/>
      <c r="Q12" s="17"/>
      <c r="R12" s="17"/>
      <c r="S12" s="17"/>
      <c r="T12" s="17"/>
      <c r="U12" s="17"/>
      <c r="W12" s="22">
        <f t="shared" si="7"/>
        <v>0</v>
      </c>
      <c r="X12" s="22">
        <f t="shared" si="7"/>
        <v>72766.950848828317</v>
      </c>
      <c r="Y12" s="22">
        <f t="shared" si="11"/>
        <v>0</v>
      </c>
      <c r="Z12" s="22">
        <f t="shared" si="11"/>
        <v>72766.950848828317</v>
      </c>
      <c r="AA12" s="22">
        <f t="shared" si="11"/>
        <v>0</v>
      </c>
      <c r="AB12" s="22">
        <f t="shared" si="11"/>
        <v>0</v>
      </c>
      <c r="AC12" s="22">
        <f t="shared" si="11"/>
        <v>0</v>
      </c>
      <c r="AD12" s="22">
        <f t="shared" si="11"/>
        <v>0</v>
      </c>
      <c r="AE12" s="22">
        <f t="shared" si="11"/>
        <v>0</v>
      </c>
      <c r="AF12" s="22">
        <f t="shared" si="11"/>
        <v>0</v>
      </c>
      <c r="AG12" s="22">
        <f t="shared" si="12"/>
        <v>72766.950848828317</v>
      </c>
      <c r="AI12" s="79">
        <f>L12-SUM(M12:U12)</f>
        <v>0</v>
      </c>
      <c r="AJ12" s="78">
        <f>X12-SUM(Y12:AF12)</f>
        <v>0</v>
      </c>
    </row>
    <row r="13" spans="1:36" ht="23.5" hidden="1" customHeight="1" outlineLevel="1" x14ac:dyDescent="0.25">
      <c r="A13" s="11"/>
      <c r="B13" s="186" t="s">
        <v>1640</v>
      </c>
      <c r="C13" s="187" t="s">
        <v>1639</v>
      </c>
      <c r="D13" s="188" t="s">
        <v>355</v>
      </c>
      <c r="E13" s="189" t="s">
        <v>356</v>
      </c>
      <c r="F13" s="13" t="s">
        <v>350</v>
      </c>
      <c r="G13" s="14">
        <v>54.88</v>
      </c>
      <c r="H13" s="15">
        <v>54.295645367110232</v>
      </c>
      <c r="I13" s="16">
        <f t="shared" si="5"/>
        <v>2979.7450177470096</v>
      </c>
      <c r="J13" s="12"/>
      <c r="K13" s="17"/>
      <c r="L13" s="17">
        <f t="shared" si="10"/>
        <v>54.88</v>
      </c>
      <c r="M13" s="17"/>
      <c r="N13" s="17"/>
      <c r="O13" s="17">
        <f t="shared" si="13"/>
        <v>54.88</v>
      </c>
      <c r="P13" s="17"/>
      <c r="Q13" s="17"/>
      <c r="R13" s="17"/>
      <c r="S13" s="17"/>
      <c r="T13" s="17"/>
      <c r="U13" s="17"/>
      <c r="W13" s="22">
        <f t="shared" si="7"/>
        <v>0</v>
      </c>
      <c r="X13" s="22">
        <f t="shared" si="7"/>
        <v>2979.7450177470096</v>
      </c>
      <c r="Y13" s="22">
        <f t="shared" si="11"/>
        <v>0</v>
      </c>
      <c r="Z13" s="22">
        <f t="shared" si="11"/>
        <v>2979.7450177470096</v>
      </c>
      <c r="AA13" s="22">
        <f t="shared" si="11"/>
        <v>0</v>
      </c>
      <c r="AB13" s="22">
        <f t="shared" si="11"/>
        <v>0</v>
      </c>
      <c r="AC13" s="22">
        <f t="shared" si="11"/>
        <v>0</v>
      </c>
      <c r="AD13" s="22">
        <f t="shared" si="11"/>
        <v>0</v>
      </c>
      <c r="AE13" s="22">
        <f t="shared" si="11"/>
        <v>0</v>
      </c>
      <c r="AF13" s="22">
        <f t="shared" si="11"/>
        <v>0</v>
      </c>
      <c r="AG13" s="22">
        <f t="shared" si="12"/>
        <v>2979.7450177470096</v>
      </c>
      <c r="AI13" s="79">
        <f>L13-SUM(M13:U13)</f>
        <v>0</v>
      </c>
      <c r="AJ13" s="78">
        <f>X13-SUM(Y13:AF13)</f>
        <v>0</v>
      </c>
    </row>
    <row r="14" spans="1:36" ht="23.5" customHeight="1" collapsed="1" x14ac:dyDescent="0.25">
      <c r="A14" s="11"/>
      <c r="B14" s="183" t="s">
        <v>1642</v>
      </c>
      <c r="C14" s="184" t="s">
        <v>1641</v>
      </c>
      <c r="D14" s="185"/>
      <c r="E14" s="80"/>
      <c r="F14" s="60"/>
      <c r="G14" s="60"/>
      <c r="H14" s="59"/>
      <c r="I14" s="81">
        <f>SUM(I15:I15)</f>
        <v>3597.6294620247245</v>
      </c>
      <c r="J14" s="12"/>
      <c r="K14" s="83"/>
      <c r="L14" s="84"/>
      <c r="M14" s="84"/>
      <c r="N14" s="84"/>
      <c r="O14" s="84"/>
      <c r="P14" s="84"/>
      <c r="Q14" s="84"/>
      <c r="R14" s="84"/>
      <c r="S14" s="84"/>
      <c r="T14" s="84"/>
      <c r="U14" s="85"/>
      <c r="V14" s="12"/>
      <c r="W14" s="86">
        <f t="shared" ref="W14:AG14" si="14">SUM(W15:W15)</f>
        <v>0</v>
      </c>
      <c r="X14" s="86">
        <f t="shared" si="14"/>
        <v>3597.6294620247245</v>
      </c>
      <c r="Y14" s="86">
        <f t="shared" si="14"/>
        <v>0</v>
      </c>
      <c r="Z14" s="86">
        <f t="shared" si="14"/>
        <v>3597.6294620247245</v>
      </c>
      <c r="AA14" s="86">
        <f t="shared" si="14"/>
        <v>0</v>
      </c>
      <c r="AB14" s="86">
        <f t="shared" si="14"/>
        <v>0</v>
      </c>
      <c r="AC14" s="86">
        <f t="shared" si="14"/>
        <v>0</v>
      </c>
      <c r="AD14" s="86">
        <f t="shared" si="14"/>
        <v>0</v>
      </c>
      <c r="AE14" s="86">
        <f t="shared" si="14"/>
        <v>0</v>
      </c>
      <c r="AF14" s="86">
        <f t="shared" si="14"/>
        <v>0</v>
      </c>
      <c r="AG14" s="86">
        <f t="shared" si="14"/>
        <v>3597.6294620247245</v>
      </c>
      <c r="AH14" s="12"/>
      <c r="AI14" s="83"/>
      <c r="AJ14" s="85"/>
    </row>
    <row r="15" spans="1:36" ht="23.5" hidden="1" customHeight="1" outlineLevel="1" x14ac:dyDescent="0.25">
      <c r="A15" s="11"/>
      <c r="B15" s="186" t="s">
        <v>1642</v>
      </c>
      <c r="C15" s="187" t="s">
        <v>1641</v>
      </c>
      <c r="D15" s="188" t="s">
        <v>355</v>
      </c>
      <c r="E15" s="189" t="s">
        <v>356</v>
      </c>
      <c r="F15" s="13" t="s">
        <v>350</v>
      </c>
      <c r="G15" s="14">
        <v>66.260000000000005</v>
      </c>
      <c r="H15" s="15">
        <v>54.295645367110232</v>
      </c>
      <c r="I15" s="16">
        <f t="shared" ref="I15" si="15">H15*G15</f>
        <v>3597.6294620247245</v>
      </c>
      <c r="J15" s="12"/>
      <c r="K15" s="17"/>
      <c r="L15" s="17">
        <f t="shared" ref="L15" si="16">G15-K15</f>
        <v>66.260000000000005</v>
      </c>
      <c r="M15" s="17"/>
      <c r="N15" s="17"/>
      <c r="O15" s="17">
        <f>L15</f>
        <v>66.260000000000005</v>
      </c>
      <c r="P15" s="17"/>
      <c r="Q15" s="17"/>
      <c r="R15" s="17"/>
      <c r="S15" s="17"/>
      <c r="T15" s="17"/>
      <c r="U15" s="17"/>
      <c r="W15" s="22">
        <f t="shared" ref="W15" si="17">$H15*K15</f>
        <v>0</v>
      </c>
      <c r="X15" s="22">
        <f t="shared" ref="X15" si="18">$H15*L15</f>
        <v>3597.6294620247245</v>
      </c>
      <c r="Y15" s="22">
        <f t="shared" ref="Y15:AF15" si="19">$H15*N15</f>
        <v>0</v>
      </c>
      <c r="Z15" s="22">
        <f t="shared" si="19"/>
        <v>3597.6294620247245</v>
      </c>
      <c r="AA15" s="22">
        <f t="shared" si="19"/>
        <v>0</v>
      </c>
      <c r="AB15" s="22">
        <f t="shared" si="19"/>
        <v>0</v>
      </c>
      <c r="AC15" s="22">
        <f t="shared" si="19"/>
        <v>0</v>
      </c>
      <c r="AD15" s="22">
        <f t="shared" si="19"/>
        <v>0</v>
      </c>
      <c r="AE15" s="22">
        <f t="shared" si="19"/>
        <v>0</v>
      </c>
      <c r="AF15" s="22">
        <f t="shared" si="19"/>
        <v>0</v>
      </c>
      <c r="AG15" s="22">
        <f>SUM(Y15:AF15)</f>
        <v>3597.6294620247245</v>
      </c>
      <c r="AI15" s="79">
        <f>L15-SUM(M15:U15)</f>
        <v>0</v>
      </c>
      <c r="AJ15" s="78">
        <f>X15-SUM(Y15:AF15)</f>
        <v>0</v>
      </c>
    </row>
    <row r="16" spans="1:36" ht="23.5" customHeight="1" collapsed="1" x14ac:dyDescent="0.25">
      <c r="A16" s="11"/>
      <c r="B16" s="183" t="s">
        <v>1644</v>
      </c>
      <c r="C16" s="184" t="s">
        <v>1643</v>
      </c>
      <c r="D16" s="185"/>
      <c r="E16" s="80"/>
      <c r="F16" s="60"/>
      <c r="G16" s="60"/>
      <c r="H16" s="59"/>
      <c r="I16" s="81">
        <f>SUM(I17:I18)</f>
        <v>777.83798051449435</v>
      </c>
      <c r="J16" s="12"/>
      <c r="K16" s="83"/>
      <c r="L16" s="84"/>
      <c r="M16" s="84"/>
      <c r="N16" s="84"/>
      <c r="O16" s="84"/>
      <c r="P16" s="84"/>
      <c r="Q16" s="84"/>
      <c r="R16" s="84"/>
      <c r="S16" s="84"/>
      <c r="T16" s="84"/>
      <c r="U16" s="85"/>
      <c r="V16" s="12"/>
      <c r="W16" s="86">
        <f t="shared" ref="W16:AG16" si="20">SUM(W17:W18)</f>
        <v>0</v>
      </c>
      <c r="X16" s="86">
        <f t="shared" si="20"/>
        <v>777.83798051449435</v>
      </c>
      <c r="Y16" s="86">
        <f t="shared" si="20"/>
        <v>0</v>
      </c>
      <c r="Z16" s="86">
        <f t="shared" si="20"/>
        <v>777.83798051449435</v>
      </c>
      <c r="AA16" s="86">
        <f t="shared" si="20"/>
        <v>0</v>
      </c>
      <c r="AB16" s="86">
        <f t="shared" si="20"/>
        <v>0</v>
      </c>
      <c r="AC16" s="86">
        <f t="shared" si="20"/>
        <v>0</v>
      </c>
      <c r="AD16" s="86">
        <f t="shared" si="20"/>
        <v>0</v>
      </c>
      <c r="AE16" s="86">
        <f t="shared" si="20"/>
        <v>0</v>
      </c>
      <c r="AF16" s="86">
        <f t="shared" si="20"/>
        <v>0</v>
      </c>
      <c r="AG16" s="86">
        <f t="shared" si="20"/>
        <v>777.83798051449435</v>
      </c>
      <c r="AH16" s="12"/>
      <c r="AI16" s="83"/>
      <c r="AJ16" s="85"/>
    </row>
    <row r="17" spans="1:36" ht="23.5" hidden="1" customHeight="1" outlineLevel="1" x14ac:dyDescent="0.25">
      <c r="A17" s="11"/>
      <c r="B17" s="186" t="s">
        <v>1644</v>
      </c>
      <c r="C17" s="187" t="s">
        <v>1643</v>
      </c>
      <c r="D17" s="188" t="s">
        <v>381</v>
      </c>
      <c r="E17" s="189" t="s">
        <v>382</v>
      </c>
      <c r="F17" s="13" t="s">
        <v>374</v>
      </c>
      <c r="G17" s="14">
        <v>40</v>
      </c>
      <c r="H17" s="15">
        <v>9.1244181085519713</v>
      </c>
      <c r="I17" s="16">
        <f t="shared" ref="I17:I18" si="21">H17*G17</f>
        <v>364.97672434207885</v>
      </c>
      <c r="J17" s="12"/>
      <c r="K17" s="17"/>
      <c r="L17" s="17">
        <f t="shared" ref="L17:L18" si="22">G17-K17</f>
        <v>40</v>
      </c>
      <c r="M17" s="17"/>
      <c r="N17" s="17"/>
      <c r="O17" s="17">
        <f>G17</f>
        <v>40</v>
      </c>
      <c r="P17" s="17"/>
      <c r="Q17" s="17"/>
      <c r="R17" s="17"/>
      <c r="S17" s="17"/>
      <c r="T17" s="17"/>
      <c r="U17" s="17"/>
      <c r="W17" s="22">
        <f t="shared" ref="W17:W18" si="23">$H17*K17</f>
        <v>0</v>
      </c>
      <c r="X17" s="22">
        <f t="shared" ref="X17:X18" si="24">$H17*L17</f>
        <v>364.97672434207885</v>
      </c>
      <c r="Y17" s="22">
        <f t="shared" ref="Y17:AF18" si="25">$H17*N17</f>
        <v>0</v>
      </c>
      <c r="Z17" s="22">
        <f t="shared" si="25"/>
        <v>364.97672434207885</v>
      </c>
      <c r="AA17" s="22">
        <f t="shared" si="25"/>
        <v>0</v>
      </c>
      <c r="AB17" s="22">
        <f t="shared" si="25"/>
        <v>0</v>
      </c>
      <c r="AC17" s="22">
        <f t="shared" si="25"/>
        <v>0</v>
      </c>
      <c r="AD17" s="22">
        <f t="shared" si="25"/>
        <v>0</v>
      </c>
      <c r="AE17" s="22">
        <f t="shared" si="25"/>
        <v>0</v>
      </c>
      <c r="AF17" s="22">
        <f t="shared" si="25"/>
        <v>0</v>
      </c>
      <c r="AG17" s="22">
        <f t="shared" ref="AG17:AG18" si="26">SUM(Y17:AF17)</f>
        <v>364.97672434207885</v>
      </c>
      <c r="AI17" s="79">
        <f>L17-SUM(M17:U17)</f>
        <v>0</v>
      </c>
      <c r="AJ17" s="78">
        <f>X17-SUM(Y17:AF17)</f>
        <v>0</v>
      </c>
    </row>
    <row r="18" spans="1:36" ht="23.5" hidden="1" customHeight="1" outlineLevel="1" x14ac:dyDescent="0.25">
      <c r="A18" s="11"/>
      <c r="B18" s="186" t="s">
        <v>1644</v>
      </c>
      <c r="C18" s="187" t="s">
        <v>1643</v>
      </c>
      <c r="D18" s="188" t="s">
        <v>397</v>
      </c>
      <c r="E18" s="189" t="s">
        <v>398</v>
      </c>
      <c r="F18" s="13" t="s">
        <v>374</v>
      </c>
      <c r="G18" s="14">
        <v>20</v>
      </c>
      <c r="H18" s="15">
        <v>20.643062808620776</v>
      </c>
      <c r="I18" s="16">
        <f t="shared" si="21"/>
        <v>412.86125617241555</v>
      </c>
      <c r="J18" s="12"/>
      <c r="K18" s="17"/>
      <c r="L18" s="17">
        <f t="shared" si="22"/>
        <v>20</v>
      </c>
      <c r="M18" s="17"/>
      <c r="N18" s="17"/>
      <c r="O18" s="17">
        <f>G18</f>
        <v>20</v>
      </c>
      <c r="P18" s="17"/>
      <c r="Q18" s="17"/>
      <c r="R18" s="17"/>
      <c r="S18" s="17"/>
      <c r="T18" s="17"/>
      <c r="U18" s="17"/>
      <c r="W18" s="22">
        <f t="shared" si="23"/>
        <v>0</v>
      </c>
      <c r="X18" s="22">
        <f t="shared" si="24"/>
        <v>412.86125617241555</v>
      </c>
      <c r="Y18" s="22">
        <f t="shared" si="25"/>
        <v>0</v>
      </c>
      <c r="Z18" s="22">
        <f t="shared" si="25"/>
        <v>412.86125617241555</v>
      </c>
      <c r="AA18" s="22">
        <f t="shared" si="25"/>
        <v>0</v>
      </c>
      <c r="AB18" s="22">
        <f t="shared" si="25"/>
        <v>0</v>
      </c>
      <c r="AC18" s="22">
        <f t="shared" si="25"/>
        <v>0</v>
      </c>
      <c r="AD18" s="22">
        <f t="shared" si="25"/>
        <v>0</v>
      </c>
      <c r="AE18" s="22">
        <f t="shared" si="25"/>
        <v>0</v>
      </c>
      <c r="AF18" s="22">
        <f t="shared" si="25"/>
        <v>0</v>
      </c>
      <c r="AG18" s="22">
        <f t="shared" si="26"/>
        <v>412.86125617241555</v>
      </c>
      <c r="AI18" s="79">
        <f>L18-SUM(M18:U18)</f>
        <v>0</v>
      </c>
      <c r="AJ18" s="78">
        <f>X18-SUM(Y18:AF18)</f>
        <v>0</v>
      </c>
    </row>
    <row r="19" spans="1:36" ht="23.5" customHeight="1" collapsed="1" x14ac:dyDescent="0.25">
      <c r="A19" s="11"/>
      <c r="B19" s="183" t="s">
        <v>1646</v>
      </c>
      <c r="C19" s="184" t="s">
        <v>1645</v>
      </c>
      <c r="D19" s="185"/>
      <c r="E19" s="80"/>
      <c r="F19" s="60"/>
      <c r="G19" s="60"/>
      <c r="H19" s="59"/>
      <c r="I19" s="81">
        <f>SUM(I20:I22)</f>
        <v>162194.79740095692</v>
      </c>
      <c r="J19" s="12"/>
      <c r="K19" s="83"/>
      <c r="L19" s="84"/>
      <c r="M19" s="84"/>
      <c r="N19" s="84"/>
      <c r="O19" s="84"/>
      <c r="P19" s="84"/>
      <c r="Q19" s="84"/>
      <c r="R19" s="84"/>
      <c r="S19" s="84"/>
      <c r="T19" s="84"/>
      <c r="U19" s="85"/>
      <c r="V19" s="12"/>
      <c r="W19" s="86">
        <f>SUM(W20:W22)</f>
        <v>0</v>
      </c>
      <c r="X19" s="86">
        <f t="shared" ref="X19" si="27">SUM(X20:X22)</f>
        <v>162194.79740095692</v>
      </c>
      <c r="Y19" s="86">
        <f t="shared" ref="Y19" si="28">SUM(Y20:Y22)</f>
        <v>0</v>
      </c>
      <c r="Z19" s="86">
        <f t="shared" ref="Z19" si="29">SUM(Z20:Z22)</f>
        <v>162194.79740095692</v>
      </c>
      <c r="AA19" s="86">
        <f t="shared" ref="AA19" si="30">SUM(AA20:AA22)</f>
        <v>0</v>
      </c>
      <c r="AB19" s="86">
        <f t="shared" ref="AB19" si="31">SUM(AB20:AB22)</f>
        <v>0</v>
      </c>
      <c r="AC19" s="86">
        <f t="shared" ref="AC19" si="32">SUM(AC20:AC22)</f>
        <v>0</v>
      </c>
      <c r="AD19" s="86">
        <f t="shared" ref="AD19" si="33">SUM(AD20:AD22)</f>
        <v>0</v>
      </c>
      <c r="AE19" s="86">
        <f t="shared" ref="AE19" si="34">SUM(AE20:AE22)</f>
        <v>0</v>
      </c>
      <c r="AF19" s="86">
        <f>SUM(AF20:AF22)</f>
        <v>0</v>
      </c>
      <c r="AG19" s="86">
        <f>SUM(AG20:AG22)</f>
        <v>162194.79740095692</v>
      </c>
      <c r="AH19" s="12"/>
      <c r="AI19" s="83"/>
      <c r="AJ19" s="85"/>
    </row>
    <row r="20" spans="1:36" ht="23.5" hidden="1" customHeight="1" outlineLevel="1" x14ac:dyDescent="0.25">
      <c r="A20" s="11"/>
      <c r="B20" s="186" t="s">
        <v>1646</v>
      </c>
      <c r="C20" s="187" t="s">
        <v>1645</v>
      </c>
      <c r="D20" s="188" t="s">
        <v>348</v>
      </c>
      <c r="E20" s="189" t="s">
        <v>349</v>
      </c>
      <c r="F20" s="13" t="s">
        <v>350</v>
      </c>
      <c r="G20" s="14">
        <v>193.1593</v>
      </c>
      <c r="H20" s="15">
        <v>26.960219437984776</v>
      </c>
      <c r="I20" s="16">
        <f t="shared" ref="I20:I22" si="35">H20*G20</f>
        <v>5207.6171144875325</v>
      </c>
      <c r="J20" s="12"/>
      <c r="K20" s="17"/>
      <c r="L20" s="17">
        <f t="shared" ref="L20:L22" si="36">G20-K20</f>
        <v>193.1593</v>
      </c>
      <c r="M20" s="17"/>
      <c r="N20" s="17"/>
      <c r="O20" s="17">
        <f>G20</f>
        <v>193.1593</v>
      </c>
      <c r="P20" s="17"/>
      <c r="Q20" s="17"/>
      <c r="R20" s="17"/>
      <c r="S20" s="17"/>
      <c r="T20" s="17"/>
      <c r="U20" s="17"/>
      <c r="W20" s="22">
        <f t="shared" ref="W20:W22" si="37">$H20*K20</f>
        <v>0</v>
      </c>
      <c r="X20" s="22">
        <f t="shared" ref="X20:X22" si="38">$H20*L20</f>
        <v>5207.6171144875325</v>
      </c>
      <c r="Y20" s="22">
        <f t="shared" ref="Y20:AF22" si="39">$H20*N20</f>
        <v>0</v>
      </c>
      <c r="Z20" s="22">
        <f t="shared" si="39"/>
        <v>5207.6171144875325</v>
      </c>
      <c r="AA20" s="22">
        <f t="shared" si="39"/>
        <v>0</v>
      </c>
      <c r="AB20" s="22">
        <f t="shared" si="39"/>
        <v>0</v>
      </c>
      <c r="AC20" s="22">
        <f t="shared" si="39"/>
        <v>0</v>
      </c>
      <c r="AD20" s="22">
        <f t="shared" si="39"/>
        <v>0</v>
      </c>
      <c r="AE20" s="22">
        <f t="shared" si="39"/>
        <v>0</v>
      </c>
      <c r="AF20" s="22">
        <f t="shared" si="39"/>
        <v>0</v>
      </c>
      <c r="AG20" s="22">
        <f t="shared" ref="AG20:AG22" si="40">SUM(Y20:AF20)</f>
        <v>5207.6171144875325</v>
      </c>
      <c r="AI20" s="79">
        <f>L20-SUM(M20:U20)</f>
        <v>0</v>
      </c>
      <c r="AJ20" s="78">
        <f>X20-SUM(Y20:AF20)</f>
        <v>0</v>
      </c>
    </row>
    <row r="21" spans="1:36" ht="23.5" hidden="1" customHeight="1" outlineLevel="1" x14ac:dyDescent="0.25">
      <c r="A21" s="11"/>
      <c r="B21" s="186" t="s">
        <v>1646</v>
      </c>
      <c r="C21" s="187" t="s">
        <v>1645</v>
      </c>
      <c r="D21" s="188" t="s">
        <v>351</v>
      </c>
      <c r="E21" s="189" t="s">
        <v>352</v>
      </c>
      <c r="F21" s="13" t="s">
        <v>350</v>
      </c>
      <c r="G21" s="14">
        <v>2417.8148100000003</v>
      </c>
      <c r="H21" s="15">
        <v>36.384821774258526</v>
      </c>
      <c r="I21" s="16">
        <f t="shared" si="35"/>
        <v>87971.760945012749</v>
      </c>
      <c r="J21" s="12"/>
      <c r="K21" s="17"/>
      <c r="L21" s="17">
        <f t="shared" si="36"/>
        <v>2417.8148100000003</v>
      </c>
      <c r="M21" s="17"/>
      <c r="N21" s="17"/>
      <c r="O21" s="17">
        <f t="shared" ref="O21:O22" si="41">G21</f>
        <v>2417.8148100000003</v>
      </c>
      <c r="P21" s="17"/>
      <c r="Q21" s="17"/>
      <c r="R21" s="17"/>
      <c r="S21" s="17"/>
      <c r="T21" s="17"/>
      <c r="U21" s="17"/>
      <c r="W21" s="22">
        <f t="shared" si="37"/>
        <v>0</v>
      </c>
      <c r="X21" s="22">
        <f t="shared" si="38"/>
        <v>87971.760945012749</v>
      </c>
      <c r="Y21" s="22">
        <f t="shared" si="39"/>
        <v>0</v>
      </c>
      <c r="Z21" s="22">
        <f t="shared" si="39"/>
        <v>87971.760945012749</v>
      </c>
      <c r="AA21" s="22">
        <f t="shared" si="39"/>
        <v>0</v>
      </c>
      <c r="AB21" s="22">
        <f t="shared" si="39"/>
        <v>0</v>
      </c>
      <c r="AC21" s="22">
        <f t="shared" si="39"/>
        <v>0</v>
      </c>
      <c r="AD21" s="22">
        <f t="shared" si="39"/>
        <v>0</v>
      </c>
      <c r="AE21" s="22">
        <f t="shared" si="39"/>
        <v>0</v>
      </c>
      <c r="AF21" s="22">
        <f t="shared" si="39"/>
        <v>0</v>
      </c>
      <c r="AG21" s="22">
        <f t="shared" si="40"/>
        <v>87971.760945012749</v>
      </c>
      <c r="AI21" s="79">
        <f>L21-SUM(M21:U21)</f>
        <v>0</v>
      </c>
      <c r="AJ21" s="78">
        <f>X21-SUM(Y21:AF21)</f>
        <v>0</v>
      </c>
    </row>
    <row r="22" spans="1:36" ht="23.5" hidden="1" customHeight="1" outlineLevel="1" x14ac:dyDescent="0.25">
      <c r="A22" s="11"/>
      <c r="B22" s="186" t="s">
        <v>1646</v>
      </c>
      <c r="C22" s="187" t="s">
        <v>1645</v>
      </c>
      <c r="D22" s="188" t="s">
        <v>353</v>
      </c>
      <c r="E22" s="189" t="s">
        <v>354</v>
      </c>
      <c r="F22" s="13" t="s">
        <v>350</v>
      </c>
      <c r="G22" s="14">
        <v>520.82316000000003</v>
      </c>
      <c r="H22" s="15">
        <v>132.51219346976933</v>
      </c>
      <c r="I22" s="16">
        <f t="shared" si="35"/>
        <v>69015.419341456625</v>
      </c>
      <c r="J22" s="12"/>
      <c r="K22" s="17"/>
      <c r="L22" s="17">
        <f t="shared" si="36"/>
        <v>520.82316000000003</v>
      </c>
      <c r="M22" s="17"/>
      <c r="N22" s="17"/>
      <c r="O22" s="17">
        <f t="shared" si="41"/>
        <v>520.82316000000003</v>
      </c>
      <c r="P22" s="17"/>
      <c r="Q22" s="17"/>
      <c r="R22" s="17"/>
      <c r="S22" s="17"/>
      <c r="T22" s="17"/>
      <c r="U22" s="17"/>
      <c r="W22" s="22">
        <f t="shared" si="37"/>
        <v>0</v>
      </c>
      <c r="X22" s="22">
        <f t="shared" si="38"/>
        <v>69015.419341456625</v>
      </c>
      <c r="Y22" s="22">
        <f t="shared" si="39"/>
        <v>0</v>
      </c>
      <c r="Z22" s="22">
        <f t="shared" si="39"/>
        <v>69015.419341456625</v>
      </c>
      <c r="AA22" s="22">
        <f t="shared" si="39"/>
        <v>0</v>
      </c>
      <c r="AB22" s="22">
        <f t="shared" si="39"/>
        <v>0</v>
      </c>
      <c r="AC22" s="22">
        <f t="shared" si="39"/>
        <v>0</v>
      </c>
      <c r="AD22" s="22">
        <f t="shared" si="39"/>
        <v>0</v>
      </c>
      <c r="AE22" s="22">
        <f t="shared" si="39"/>
        <v>0</v>
      </c>
      <c r="AF22" s="22">
        <f t="shared" si="39"/>
        <v>0</v>
      </c>
      <c r="AG22" s="22">
        <f t="shared" si="40"/>
        <v>69015.419341456625</v>
      </c>
      <c r="AI22" s="79">
        <f>L22-SUM(M22:U22)</f>
        <v>0</v>
      </c>
      <c r="AJ22" s="78">
        <f>X22-SUM(Y22:AF22)</f>
        <v>0</v>
      </c>
    </row>
    <row r="23" spans="1:36" ht="23.5" customHeight="1" collapsed="1" x14ac:dyDescent="0.25">
      <c r="A23" s="11"/>
      <c r="B23" s="183" t="s">
        <v>1648</v>
      </c>
      <c r="C23" s="184" t="s">
        <v>1647</v>
      </c>
      <c r="D23" s="185"/>
      <c r="E23" s="80"/>
      <c r="F23" s="60"/>
      <c r="G23" s="60"/>
      <c r="H23" s="59"/>
      <c r="I23" s="81">
        <f>SUM(I24:I26)</f>
        <v>606944.8140350607</v>
      </c>
      <c r="J23" s="12"/>
      <c r="K23" s="83"/>
      <c r="L23" s="84"/>
      <c r="M23" s="84"/>
      <c r="N23" s="84"/>
      <c r="O23" s="84"/>
      <c r="P23" s="84"/>
      <c r="Q23" s="84"/>
      <c r="R23" s="84"/>
      <c r="S23" s="84"/>
      <c r="T23" s="84"/>
      <c r="U23" s="85"/>
      <c r="V23" s="12"/>
      <c r="W23" s="86">
        <f>SUM(W24:W26)</f>
        <v>559174.05653526564</v>
      </c>
      <c r="X23" s="86">
        <f t="shared" ref="X23" si="42">SUM(X24:X26)</f>
        <v>47770.757499795051</v>
      </c>
      <c r="Y23" s="86">
        <f t="shared" ref="Y23" si="43">SUM(Y24:Y26)</f>
        <v>47770.757499795051</v>
      </c>
      <c r="Z23" s="86">
        <f t="shared" ref="Z23" si="44">SUM(Z24:Z26)</f>
        <v>0</v>
      </c>
      <c r="AA23" s="86">
        <f t="shared" ref="AA23" si="45">SUM(AA24:AA26)</f>
        <v>0</v>
      </c>
      <c r="AB23" s="86">
        <f t="shared" ref="AB23" si="46">SUM(AB24:AB26)</f>
        <v>0</v>
      </c>
      <c r="AC23" s="86">
        <f t="shared" ref="AC23" si="47">SUM(AC24:AC26)</f>
        <v>0</v>
      </c>
      <c r="AD23" s="86">
        <f t="shared" ref="AD23" si="48">SUM(AD24:AD26)</f>
        <v>0</v>
      </c>
      <c r="AE23" s="86">
        <f t="shared" ref="AE23" si="49">SUM(AE24:AE26)</f>
        <v>0</v>
      </c>
      <c r="AF23" s="86">
        <f>SUM(AF24:AF26)</f>
        <v>0</v>
      </c>
      <c r="AG23" s="86">
        <f>SUM(AG24:AG26)</f>
        <v>47770.757499795051</v>
      </c>
      <c r="AH23" s="12"/>
      <c r="AI23" s="83"/>
      <c r="AJ23" s="85"/>
    </row>
    <row r="24" spans="1:36" ht="23.5" hidden="1" customHeight="1" outlineLevel="1" x14ac:dyDescent="0.25">
      <c r="A24" s="11"/>
      <c r="B24" s="186" t="s">
        <v>1648</v>
      </c>
      <c r="C24" s="187" t="s">
        <v>1647</v>
      </c>
      <c r="D24" s="188" t="s">
        <v>348</v>
      </c>
      <c r="E24" s="189" t="s">
        <v>349</v>
      </c>
      <c r="F24" s="13" t="s">
        <v>350</v>
      </c>
      <c r="G24" s="14">
        <v>1771.8979480000041</v>
      </c>
      <c r="H24" s="15">
        <v>26.960219437984776</v>
      </c>
      <c r="I24" s="16">
        <f t="shared" ref="I24:I26" si="50">H24*G24</f>
        <v>47770.757499795051</v>
      </c>
      <c r="J24" s="12"/>
      <c r="K24" s="17"/>
      <c r="L24" s="17">
        <f t="shared" ref="L24:L26" si="51">G24-K24</f>
        <v>1771.8979480000041</v>
      </c>
      <c r="M24" s="17"/>
      <c r="N24" s="17">
        <f>G24</f>
        <v>1771.8979480000041</v>
      </c>
      <c r="O24" s="17"/>
      <c r="P24" s="17"/>
      <c r="Q24" s="17"/>
      <c r="R24" s="17"/>
      <c r="S24" s="17"/>
      <c r="T24" s="17"/>
      <c r="U24" s="17"/>
      <c r="W24" s="22">
        <f t="shared" ref="W24:W26" si="52">$H24*K24</f>
        <v>0</v>
      </c>
      <c r="X24" s="22">
        <f t="shared" ref="X24:X26" si="53">$H24*L24</f>
        <v>47770.757499795051</v>
      </c>
      <c r="Y24" s="22">
        <f t="shared" ref="Y24:AF26" si="54">$H24*N24</f>
        <v>47770.757499795051</v>
      </c>
      <c r="Z24" s="22">
        <f t="shared" si="54"/>
        <v>0</v>
      </c>
      <c r="AA24" s="22">
        <f t="shared" si="54"/>
        <v>0</v>
      </c>
      <c r="AB24" s="22">
        <f t="shared" si="54"/>
        <v>0</v>
      </c>
      <c r="AC24" s="22">
        <f t="shared" si="54"/>
        <v>0</v>
      </c>
      <c r="AD24" s="22">
        <f t="shared" si="54"/>
        <v>0</v>
      </c>
      <c r="AE24" s="22">
        <f t="shared" si="54"/>
        <v>0</v>
      </c>
      <c r="AF24" s="22">
        <f t="shared" si="54"/>
        <v>0</v>
      </c>
      <c r="AG24" s="22">
        <f t="shared" ref="AG24:AG26" si="55">SUM(Y24:AF24)</f>
        <v>47770.757499795051</v>
      </c>
      <c r="AI24" s="79">
        <f>L24-SUM(M24:U24)</f>
        <v>0</v>
      </c>
      <c r="AJ24" s="78">
        <f>X24-SUM(Y24:AF24)</f>
        <v>0</v>
      </c>
    </row>
    <row r="25" spans="1:36" ht="23.5" hidden="1" customHeight="1" outlineLevel="1" x14ac:dyDescent="0.25">
      <c r="A25" s="11"/>
      <c r="B25" s="186" t="s">
        <v>1648</v>
      </c>
      <c r="C25" s="187" t="s">
        <v>1647</v>
      </c>
      <c r="D25" s="188" t="s">
        <v>351</v>
      </c>
      <c r="E25" s="189" t="s">
        <v>352</v>
      </c>
      <c r="F25" s="13" t="s">
        <v>350</v>
      </c>
      <c r="G25" s="14">
        <v>14736.06</v>
      </c>
      <c r="H25" s="15">
        <v>36.384821774258526</v>
      </c>
      <c r="I25" s="16">
        <f t="shared" si="50"/>
        <v>536168.9167547801</v>
      </c>
      <c r="J25" s="12"/>
      <c r="K25" s="17">
        <v>14736.06</v>
      </c>
      <c r="L25" s="17">
        <f t="shared" si="51"/>
        <v>0</v>
      </c>
      <c r="M25" s="17"/>
      <c r="N25" s="17"/>
      <c r="O25" s="17"/>
      <c r="P25" s="17"/>
      <c r="Q25" s="17"/>
      <c r="R25" s="17"/>
      <c r="S25" s="17"/>
      <c r="T25" s="17"/>
      <c r="U25" s="17"/>
      <c r="W25" s="22">
        <f t="shared" si="52"/>
        <v>536168.9167547801</v>
      </c>
      <c r="X25" s="22">
        <f t="shared" si="53"/>
        <v>0</v>
      </c>
      <c r="Y25" s="22">
        <f t="shared" si="54"/>
        <v>0</v>
      </c>
      <c r="Z25" s="22">
        <f t="shared" si="54"/>
        <v>0</v>
      </c>
      <c r="AA25" s="22">
        <f t="shared" si="54"/>
        <v>0</v>
      </c>
      <c r="AB25" s="22">
        <f t="shared" si="54"/>
        <v>0</v>
      </c>
      <c r="AC25" s="22">
        <f t="shared" si="54"/>
        <v>0</v>
      </c>
      <c r="AD25" s="22">
        <f t="shared" si="54"/>
        <v>0</v>
      </c>
      <c r="AE25" s="22">
        <f t="shared" si="54"/>
        <v>0</v>
      </c>
      <c r="AF25" s="22">
        <f t="shared" si="54"/>
        <v>0</v>
      </c>
      <c r="AG25" s="22">
        <f t="shared" si="55"/>
        <v>0</v>
      </c>
      <c r="AI25" s="79">
        <f>L25-SUM(M25:U25)</f>
        <v>0</v>
      </c>
      <c r="AJ25" s="78">
        <f>X25-SUM(Y25:AF25)</f>
        <v>0</v>
      </c>
    </row>
    <row r="26" spans="1:36" ht="23.5" hidden="1" customHeight="1" outlineLevel="1" x14ac:dyDescent="0.25">
      <c r="A26" s="11"/>
      <c r="B26" s="186" t="s">
        <v>1648</v>
      </c>
      <c r="C26" s="187" t="s">
        <v>1647</v>
      </c>
      <c r="D26" s="188" t="s">
        <v>353</v>
      </c>
      <c r="E26" s="189" t="s">
        <v>354</v>
      </c>
      <c r="F26" s="13" t="s">
        <v>350</v>
      </c>
      <c r="G26" s="14">
        <v>173.60772000000003</v>
      </c>
      <c r="H26" s="15">
        <v>132.51219346976933</v>
      </c>
      <c r="I26" s="16">
        <f t="shared" si="50"/>
        <v>23005.139780485544</v>
      </c>
      <c r="J26" s="12"/>
      <c r="K26" s="17">
        <v>173.60772000000003</v>
      </c>
      <c r="L26" s="17">
        <f t="shared" si="51"/>
        <v>0</v>
      </c>
      <c r="M26" s="17"/>
      <c r="N26" s="17"/>
      <c r="O26" s="17"/>
      <c r="P26" s="17"/>
      <c r="Q26" s="17"/>
      <c r="R26" s="17"/>
      <c r="S26" s="17"/>
      <c r="T26" s="17"/>
      <c r="U26" s="17"/>
      <c r="W26" s="22">
        <f t="shared" si="52"/>
        <v>23005.139780485544</v>
      </c>
      <c r="X26" s="22">
        <f t="shared" si="53"/>
        <v>0</v>
      </c>
      <c r="Y26" s="22">
        <f t="shared" si="54"/>
        <v>0</v>
      </c>
      <c r="Z26" s="22">
        <f t="shared" si="54"/>
        <v>0</v>
      </c>
      <c r="AA26" s="22">
        <f t="shared" si="54"/>
        <v>0</v>
      </c>
      <c r="AB26" s="22">
        <f t="shared" si="54"/>
        <v>0</v>
      </c>
      <c r="AC26" s="22">
        <f t="shared" si="54"/>
        <v>0</v>
      </c>
      <c r="AD26" s="22">
        <f t="shared" si="54"/>
        <v>0</v>
      </c>
      <c r="AE26" s="22">
        <f t="shared" si="54"/>
        <v>0</v>
      </c>
      <c r="AF26" s="22">
        <f t="shared" si="54"/>
        <v>0</v>
      </c>
      <c r="AG26" s="22">
        <f t="shared" si="55"/>
        <v>0</v>
      </c>
      <c r="AI26" s="79">
        <f>L26-SUM(M26:U26)</f>
        <v>0</v>
      </c>
      <c r="AJ26" s="78">
        <f>X26-SUM(Y26:AF26)</f>
        <v>0</v>
      </c>
    </row>
    <row r="27" spans="1:36" ht="23.5" customHeight="1" collapsed="1" x14ac:dyDescent="0.25">
      <c r="A27" s="11"/>
      <c r="B27" s="183" t="s">
        <v>1650</v>
      </c>
      <c r="C27" s="184" t="s">
        <v>1649</v>
      </c>
      <c r="D27" s="185"/>
      <c r="E27" s="80"/>
      <c r="F27" s="60"/>
      <c r="G27" s="60"/>
      <c r="H27" s="59"/>
      <c r="I27" s="81">
        <f>SUM(I28:I29)</f>
        <v>3219796.9925417085</v>
      </c>
      <c r="J27" s="12"/>
      <c r="K27" s="83"/>
      <c r="L27" s="84"/>
      <c r="M27" s="84"/>
      <c r="N27" s="84"/>
      <c r="O27" s="84"/>
      <c r="P27" s="84"/>
      <c r="Q27" s="84"/>
      <c r="R27" s="84"/>
      <c r="S27" s="84"/>
      <c r="T27" s="84"/>
      <c r="U27" s="85"/>
      <c r="V27" s="12"/>
      <c r="W27" s="86">
        <f t="shared" ref="W27:AG27" si="56">SUM(W28:W29)</f>
        <v>0</v>
      </c>
      <c r="X27" s="86">
        <f t="shared" si="56"/>
        <v>3219796.9925417085</v>
      </c>
      <c r="Y27" s="86">
        <f t="shared" si="56"/>
        <v>404403.29156977165</v>
      </c>
      <c r="Z27" s="86">
        <f t="shared" si="56"/>
        <v>804899.54318687576</v>
      </c>
      <c r="AA27" s="86">
        <f t="shared" si="56"/>
        <v>1039652.2720915485</v>
      </c>
      <c r="AB27" s="86">
        <f t="shared" si="56"/>
        <v>970841.88569351251</v>
      </c>
      <c r="AC27" s="86">
        <f t="shared" si="56"/>
        <v>0</v>
      </c>
      <c r="AD27" s="86">
        <f t="shared" si="56"/>
        <v>0</v>
      </c>
      <c r="AE27" s="86">
        <f t="shared" si="56"/>
        <v>0</v>
      </c>
      <c r="AF27" s="86">
        <f t="shared" si="56"/>
        <v>0</v>
      </c>
      <c r="AG27" s="86">
        <f t="shared" si="56"/>
        <v>3219796.9925417085</v>
      </c>
      <c r="AH27" s="12"/>
      <c r="AI27" s="83"/>
      <c r="AJ27" s="85"/>
    </row>
    <row r="28" spans="1:36" ht="23.5" hidden="1" customHeight="1" outlineLevel="1" x14ac:dyDescent="0.25">
      <c r="A28" s="11"/>
      <c r="B28" s="186" t="s">
        <v>1650</v>
      </c>
      <c r="C28" s="187" t="s">
        <v>1649</v>
      </c>
      <c r="D28" s="188" t="s">
        <v>348</v>
      </c>
      <c r="E28" s="189" t="s">
        <v>349</v>
      </c>
      <c r="F28" s="13" t="s">
        <v>350</v>
      </c>
      <c r="G28" s="14">
        <v>119420.32519999999</v>
      </c>
      <c r="H28" s="15">
        <v>26.960219437984776</v>
      </c>
      <c r="I28" s="16">
        <f t="shared" ref="I28:I29" si="57">H28*G28</f>
        <v>3219598.172747503</v>
      </c>
      <c r="J28" s="12"/>
      <c r="K28" s="17"/>
      <c r="L28" s="17">
        <f t="shared" ref="L28:L36" si="58">G28-K28</f>
        <v>119420.32519999999</v>
      </c>
      <c r="M28" s="17"/>
      <c r="N28" s="17">
        <v>15000</v>
      </c>
      <c r="O28" s="17">
        <v>29855.081299999998</v>
      </c>
      <c r="P28" s="17">
        <v>38555.081299999998</v>
      </c>
      <c r="Q28" s="17">
        <f>G28-O28-P28-N28</f>
        <v>36010.162600000003</v>
      </c>
      <c r="R28" s="17"/>
      <c r="S28" s="17"/>
      <c r="T28" s="17"/>
      <c r="U28" s="17"/>
      <c r="W28" s="22">
        <f t="shared" ref="W28:W29" si="59">$H28*K28</f>
        <v>0</v>
      </c>
      <c r="X28" s="22">
        <f t="shared" ref="X28:X29" si="60">$H28*L28</f>
        <v>3219598.172747503</v>
      </c>
      <c r="Y28" s="22">
        <f t="shared" ref="Y28:AF29" si="61">$H28*N28</f>
        <v>404403.29156977165</v>
      </c>
      <c r="Z28" s="22">
        <f t="shared" si="61"/>
        <v>804899.54318687576</v>
      </c>
      <c r="AA28" s="22">
        <f t="shared" si="61"/>
        <v>1039453.4522973433</v>
      </c>
      <c r="AB28" s="22">
        <f t="shared" si="61"/>
        <v>970841.88569351251</v>
      </c>
      <c r="AC28" s="22">
        <f t="shared" si="61"/>
        <v>0</v>
      </c>
      <c r="AD28" s="22">
        <f t="shared" si="61"/>
        <v>0</v>
      </c>
      <c r="AE28" s="22">
        <f t="shared" si="61"/>
        <v>0</v>
      </c>
      <c r="AF28" s="22">
        <f t="shared" si="61"/>
        <v>0</v>
      </c>
      <c r="AG28" s="22">
        <f t="shared" ref="AG28:AG29" si="62">SUM(Y28:AF28)</f>
        <v>3219598.172747503</v>
      </c>
      <c r="AI28" s="79">
        <f>L28-SUM(M28:U28)</f>
        <v>0</v>
      </c>
      <c r="AJ28" s="78">
        <f>X28-SUM(Y28:AF28)</f>
        <v>0</v>
      </c>
    </row>
    <row r="29" spans="1:36" ht="23.5" hidden="1" customHeight="1" outlineLevel="1" x14ac:dyDescent="0.25">
      <c r="A29" s="11"/>
      <c r="B29" s="186" t="s">
        <v>1650</v>
      </c>
      <c r="C29" s="187" t="s">
        <v>1649</v>
      </c>
      <c r="D29" s="188" t="s">
        <v>355</v>
      </c>
      <c r="E29" s="189" t="s">
        <v>356</v>
      </c>
      <c r="F29" s="13" t="s">
        <v>350</v>
      </c>
      <c r="G29" s="14">
        <v>3.6617999999999999</v>
      </c>
      <c r="H29" s="15">
        <v>54.295645367110232</v>
      </c>
      <c r="I29" s="16">
        <f t="shared" si="57"/>
        <v>198.81979420528424</v>
      </c>
      <c r="J29" s="12"/>
      <c r="K29" s="17"/>
      <c r="L29" s="17">
        <f t="shared" si="58"/>
        <v>3.6617999999999999</v>
      </c>
      <c r="M29" s="17"/>
      <c r="N29" s="17"/>
      <c r="O29" s="17"/>
      <c r="P29" s="17">
        <f>L29</f>
        <v>3.6617999999999999</v>
      </c>
      <c r="Q29" s="17"/>
      <c r="R29" s="17"/>
      <c r="S29" s="17"/>
      <c r="T29" s="17"/>
      <c r="U29" s="17"/>
      <c r="W29" s="22">
        <f t="shared" si="59"/>
        <v>0</v>
      </c>
      <c r="X29" s="22">
        <f t="shared" si="60"/>
        <v>198.81979420528424</v>
      </c>
      <c r="Y29" s="22">
        <f t="shared" si="61"/>
        <v>0</v>
      </c>
      <c r="Z29" s="22">
        <f t="shared" si="61"/>
        <v>0</v>
      </c>
      <c r="AA29" s="22">
        <f t="shared" si="61"/>
        <v>198.81979420528424</v>
      </c>
      <c r="AB29" s="22">
        <f t="shared" si="61"/>
        <v>0</v>
      </c>
      <c r="AC29" s="22">
        <f t="shared" si="61"/>
        <v>0</v>
      </c>
      <c r="AD29" s="22">
        <f t="shared" si="61"/>
        <v>0</v>
      </c>
      <c r="AE29" s="22">
        <f t="shared" si="61"/>
        <v>0</v>
      </c>
      <c r="AF29" s="22">
        <f t="shared" si="61"/>
        <v>0</v>
      </c>
      <c r="AG29" s="22">
        <f t="shared" si="62"/>
        <v>198.81979420528424</v>
      </c>
      <c r="AI29" s="79">
        <f>L29-SUM(M29:U29)</f>
        <v>0</v>
      </c>
      <c r="AJ29" s="78">
        <f>X29-SUM(Y29:AF29)</f>
        <v>0</v>
      </c>
    </row>
    <row r="30" spans="1:36" ht="23.5" customHeight="1" collapsed="1" x14ac:dyDescent="0.25">
      <c r="A30" s="11"/>
      <c r="B30" s="183" t="s">
        <v>1652</v>
      </c>
      <c r="C30" s="184" t="s">
        <v>1651</v>
      </c>
      <c r="D30" s="185"/>
      <c r="E30" s="80"/>
      <c r="F30" s="60"/>
      <c r="G30" s="60"/>
      <c r="H30" s="59"/>
      <c r="I30" s="81">
        <f>SUM(I31:I36)</f>
        <v>16989.469673390788</v>
      </c>
      <c r="J30" s="12"/>
      <c r="K30" s="83"/>
      <c r="L30" s="84"/>
      <c r="M30" s="84"/>
      <c r="N30" s="84"/>
      <c r="O30" s="84"/>
      <c r="P30" s="84"/>
      <c r="Q30" s="84"/>
      <c r="R30" s="84"/>
      <c r="S30" s="84"/>
      <c r="T30" s="84"/>
      <c r="U30" s="85"/>
      <c r="V30" s="12"/>
      <c r="W30" s="86">
        <f>SUM(W31:W36)</f>
        <v>0</v>
      </c>
      <c r="X30" s="86">
        <f t="shared" ref="X30:AF30" si="63">SUM(X31:X36)</f>
        <v>16989.469673390788</v>
      </c>
      <c r="Y30" s="86">
        <f t="shared" si="63"/>
        <v>16989.469673390788</v>
      </c>
      <c r="Z30" s="86">
        <f t="shared" si="63"/>
        <v>0</v>
      </c>
      <c r="AA30" s="86">
        <f t="shared" si="63"/>
        <v>0</v>
      </c>
      <c r="AB30" s="86">
        <f t="shared" si="63"/>
        <v>0</v>
      </c>
      <c r="AC30" s="86">
        <f t="shared" si="63"/>
        <v>0</v>
      </c>
      <c r="AD30" s="86">
        <f t="shared" si="63"/>
        <v>0</v>
      </c>
      <c r="AE30" s="86">
        <f t="shared" si="63"/>
        <v>0</v>
      </c>
      <c r="AF30" s="86">
        <f t="shared" si="63"/>
        <v>0</v>
      </c>
      <c r="AG30" s="86">
        <f>SUM(AG31:AG36)</f>
        <v>16989.469673390788</v>
      </c>
      <c r="AH30" s="12"/>
      <c r="AI30" s="83"/>
      <c r="AJ30" s="85"/>
    </row>
    <row r="31" spans="1:36" ht="23.5" hidden="1" customHeight="1" outlineLevel="1" x14ac:dyDescent="0.25">
      <c r="A31" s="11"/>
      <c r="B31" s="186" t="s">
        <v>1652</v>
      </c>
      <c r="C31" s="187" t="s">
        <v>1651</v>
      </c>
      <c r="D31" s="188" t="s">
        <v>348</v>
      </c>
      <c r="E31" s="189" t="s">
        <v>349</v>
      </c>
      <c r="F31" s="13" t="s">
        <v>350</v>
      </c>
      <c r="G31" s="14">
        <v>0</v>
      </c>
      <c r="H31" s="15">
        <v>26.960219437984776</v>
      </c>
      <c r="I31" s="16">
        <f t="shared" ref="I31:I36" si="64">H31*G31</f>
        <v>0</v>
      </c>
      <c r="J31" s="12"/>
      <c r="K31" s="17"/>
      <c r="L31" s="17">
        <f t="shared" si="58"/>
        <v>0</v>
      </c>
      <c r="M31" s="17"/>
      <c r="N31" s="17">
        <f>G31</f>
        <v>0</v>
      </c>
      <c r="O31" s="17"/>
      <c r="P31" s="17"/>
      <c r="Q31" s="17"/>
      <c r="R31" s="17"/>
      <c r="S31" s="17"/>
      <c r="T31" s="17"/>
      <c r="U31" s="17"/>
      <c r="W31" s="22">
        <f t="shared" ref="W31:W32" si="65">$H31*K31</f>
        <v>0</v>
      </c>
      <c r="X31" s="22">
        <f t="shared" ref="X31:X32" si="66">$H31*L31</f>
        <v>0</v>
      </c>
      <c r="Y31" s="22">
        <f t="shared" ref="Y31:AF36" si="67">$H31*N31</f>
        <v>0</v>
      </c>
      <c r="Z31" s="22">
        <f t="shared" si="67"/>
        <v>0</v>
      </c>
      <c r="AA31" s="22">
        <f t="shared" si="67"/>
        <v>0</v>
      </c>
      <c r="AB31" s="22">
        <f t="shared" si="67"/>
        <v>0</v>
      </c>
      <c r="AC31" s="22">
        <f t="shared" si="67"/>
        <v>0</v>
      </c>
      <c r="AD31" s="22">
        <f t="shared" si="67"/>
        <v>0</v>
      </c>
      <c r="AE31" s="22">
        <f t="shared" si="67"/>
        <v>0</v>
      </c>
      <c r="AF31" s="22">
        <f t="shared" si="67"/>
        <v>0</v>
      </c>
      <c r="AG31" s="22">
        <f t="shared" ref="AG31:AG36" si="68">SUM(Y31:AF31)</f>
        <v>0</v>
      </c>
      <c r="AI31" s="79">
        <f t="shared" ref="AI31:AI36" si="69">L31-SUM(M31:U31)</f>
        <v>0</v>
      </c>
      <c r="AJ31" s="78">
        <f t="shared" ref="AJ31:AJ36" si="70">X31-SUM(Y31:AF31)</f>
        <v>0</v>
      </c>
    </row>
    <row r="32" spans="1:36" ht="23.5" hidden="1" customHeight="1" outlineLevel="1" x14ac:dyDescent="0.25">
      <c r="A32" s="11"/>
      <c r="B32" s="186" t="s">
        <v>1652</v>
      </c>
      <c r="C32" s="187" t="s">
        <v>1651</v>
      </c>
      <c r="D32" s="188" t="s">
        <v>351</v>
      </c>
      <c r="E32" s="189" t="s">
        <v>352</v>
      </c>
      <c r="F32" s="13" t="s">
        <v>350</v>
      </c>
      <c r="G32" s="14">
        <v>44.5</v>
      </c>
      <c r="H32" s="15">
        <v>36.384821774258526</v>
      </c>
      <c r="I32" s="16">
        <f t="shared" si="64"/>
        <v>1619.1245689545044</v>
      </c>
      <c r="J32" s="12"/>
      <c r="K32" s="17"/>
      <c r="L32" s="17">
        <f t="shared" si="58"/>
        <v>44.5</v>
      </c>
      <c r="M32" s="17"/>
      <c r="N32" s="17">
        <f t="shared" ref="N32:N36" si="71">G32</f>
        <v>44.5</v>
      </c>
      <c r="O32" s="17"/>
      <c r="P32" s="17"/>
      <c r="Q32" s="17"/>
      <c r="R32" s="17"/>
      <c r="S32" s="17"/>
      <c r="T32" s="17"/>
      <c r="U32" s="17"/>
      <c r="W32" s="22">
        <f t="shared" si="65"/>
        <v>0</v>
      </c>
      <c r="X32" s="22">
        <f t="shared" si="66"/>
        <v>1619.1245689545044</v>
      </c>
      <c r="Y32" s="22">
        <f t="shared" si="67"/>
        <v>1619.1245689545044</v>
      </c>
      <c r="Z32" s="22">
        <f t="shared" si="67"/>
        <v>0</v>
      </c>
      <c r="AA32" s="22">
        <f t="shared" si="67"/>
        <v>0</v>
      </c>
      <c r="AB32" s="22">
        <f t="shared" si="67"/>
        <v>0</v>
      </c>
      <c r="AC32" s="22">
        <f t="shared" si="67"/>
        <v>0</v>
      </c>
      <c r="AD32" s="22">
        <f t="shared" si="67"/>
        <v>0</v>
      </c>
      <c r="AE32" s="22">
        <f t="shared" si="67"/>
        <v>0</v>
      </c>
      <c r="AF32" s="22">
        <f t="shared" si="67"/>
        <v>0</v>
      </c>
      <c r="AG32" s="22">
        <f t="shared" si="68"/>
        <v>1619.1245689545044</v>
      </c>
      <c r="AI32" s="79">
        <f t="shared" si="69"/>
        <v>0</v>
      </c>
      <c r="AJ32" s="78">
        <f t="shared" si="70"/>
        <v>0</v>
      </c>
    </row>
    <row r="33" spans="1:36" ht="23.5" hidden="1" customHeight="1" outlineLevel="1" x14ac:dyDescent="0.25">
      <c r="A33" s="11"/>
      <c r="B33" s="186" t="s">
        <v>1652</v>
      </c>
      <c r="C33" s="187" t="s">
        <v>1651</v>
      </c>
      <c r="D33" s="188" t="s">
        <v>353</v>
      </c>
      <c r="E33" s="189" t="s">
        <v>354</v>
      </c>
      <c r="F33" s="13" t="s">
        <v>350</v>
      </c>
      <c r="G33" s="14">
        <v>37.928649999999998</v>
      </c>
      <c r="H33" s="15">
        <v>132.51219346976933</v>
      </c>
      <c r="I33" s="16">
        <f t="shared" si="64"/>
        <v>5026.0086068471664</v>
      </c>
      <c r="J33" s="12"/>
      <c r="K33" s="17"/>
      <c r="L33" s="17">
        <f t="shared" si="58"/>
        <v>37.928649999999998</v>
      </c>
      <c r="M33" s="17"/>
      <c r="N33" s="17">
        <f t="shared" si="71"/>
        <v>37.928649999999998</v>
      </c>
      <c r="O33" s="17"/>
      <c r="P33" s="17"/>
      <c r="Q33" s="17"/>
      <c r="R33" s="17"/>
      <c r="S33" s="17"/>
      <c r="T33" s="17"/>
      <c r="U33" s="17"/>
      <c r="W33" s="22">
        <f t="shared" ref="W33:W36" si="72">$H33*K33</f>
        <v>0</v>
      </c>
      <c r="X33" s="22">
        <f t="shared" ref="X33:X36" si="73">$H33*L33</f>
        <v>5026.0086068471664</v>
      </c>
      <c r="Y33" s="22">
        <f t="shared" si="67"/>
        <v>5026.0086068471664</v>
      </c>
      <c r="Z33" s="22">
        <f t="shared" si="67"/>
        <v>0</v>
      </c>
      <c r="AA33" s="22">
        <f t="shared" si="67"/>
        <v>0</v>
      </c>
      <c r="AB33" s="22">
        <f t="shared" si="67"/>
        <v>0</v>
      </c>
      <c r="AC33" s="22">
        <f t="shared" si="67"/>
        <v>0</v>
      </c>
      <c r="AD33" s="22">
        <f t="shared" si="67"/>
        <v>0</v>
      </c>
      <c r="AE33" s="22">
        <f t="shared" si="67"/>
        <v>0</v>
      </c>
      <c r="AF33" s="22">
        <f t="shared" si="67"/>
        <v>0</v>
      </c>
      <c r="AG33" s="22">
        <f t="shared" si="68"/>
        <v>5026.0086068471664</v>
      </c>
      <c r="AI33" s="79">
        <f t="shared" si="69"/>
        <v>0</v>
      </c>
      <c r="AJ33" s="78">
        <f t="shared" si="70"/>
        <v>0</v>
      </c>
    </row>
    <row r="34" spans="1:36" ht="23.5" hidden="1" customHeight="1" outlineLevel="1" x14ac:dyDescent="0.25">
      <c r="A34" s="11"/>
      <c r="B34" s="186" t="s">
        <v>1652</v>
      </c>
      <c r="C34" s="187" t="s">
        <v>1651</v>
      </c>
      <c r="D34" s="188" t="s">
        <v>355</v>
      </c>
      <c r="E34" s="189" t="s">
        <v>356</v>
      </c>
      <c r="F34" s="13" t="s">
        <v>350</v>
      </c>
      <c r="G34" s="14">
        <v>8.8000000000000007</v>
      </c>
      <c r="H34" s="15">
        <v>54.295645367110232</v>
      </c>
      <c r="I34" s="16">
        <f t="shared" si="64"/>
        <v>477.80167923057007</v>
      </c>
      <c r="J34" s="12"/>
      <c r="K34" s="17"/>
      <c r="L34" s="17">
        <f t="shared" si="58"/>
        <v>8.8000000000000007</v>
      </c>
      <c r="M34" s="17"/>
      <c r="N34" s="17">
        <f t="shared" si="71"/>
        <v>8.8000000000000007</v>
      </c>
      <c r="O34" s="17"/>
      <c r="P34" s="17"/>
      <c r="Q34" s="17"/>
      <c r="R34" s="17"/>
      <c r="S34" s="17"/>
      <c r="T34" s="17"/>
      <c r="U34" s="17"/>
      <c r="W34" s="22">
        <f t="shared" si="72"/>
        <v>0</v>
      </c>
      <c r="X34" s="22">
        <f t="shared" si="73"/>
        <v>477.80167923057007</v>
      </c>
      <c r="Y34" s="22">
        <f t="shared" si="67"/>
        <v>477.80167923057007</v>
      </c>
      <c r="Z34" s="22">
        <f t="shared" si="67"/>
        <v>0</v>
      </c>
      <c r="AA34" s="22">
        <f t="shared" si="67"/>
        <v>0</v>
      </c>
      <c r="AB34" s="22">
        <f t="shared" si="67"/>
        <v>0</v>
      </c>
      <c r="AC34" s="22">
        <f t="shared" si="67"/>
        <v>0</v>
      </c>
      <c r="AD34" s="22">
        <f t="shared" si="67"/>
        <v>0</v>
      </c>
      <c r="AE34" s="22">
        <f t="shared" si="67"/>
        <v>0</v>
      </c>
      <c r="AF34" s="22">
        <f t="shared" si="67"/>
        <v>0</v>
      </c>
      <c r="AG34" s="22">
        <f t="shared" si="68"/>
        <v>477.80167923057007</v>
      </c>
      <c r="AI34" s="79">
        <f t="shared" si="69"/>
        <v>0</v>
      </c>
      <c r="AJ34" s="78">
        <f t="shared" si="70"/>
        <v>0</v>
      </c>
    </row>
    <row r="35" spans="1:36" ht="23.5" hidden="1" customHeight="1" outlineLevel="1" x14ac:dyDescent="0.25">
      <c r="A35" s="11"/>
      <c r="B35" s="186" t="s">
        <v>1652</v>
      </c>
      <c r="C35" s="187" t="s">
        <v>1651</v>
      </c>
      <c r="D35" s="188" t="s">
        <v>358</v>
      </c>
      <c r="E35" s="189" t="s">
        <v>359</v>
      </c>
      <c r="F35" s="13" t="s">
        <v>357</v>
      </c>
      <c r="G35" s="14">
        <v>9</v>
      </c>
      <c r="H35" s="15">
        <v>511.52225067376366</v>
      </c>
      <c r="I35" s="16">
        <f t="shared" si="64"/>
        <v>4603.700256063873</v>
      </c>
      <c r="J35" s="12"/>
      <c r="K35" s="17"/>
      <c r="L35" s="17">
        <f t="shared" si="58"/>
        <v>9</v>
      </c>
      <c r="M35" s="17"/>
      <c r="N35" s="17">
        <f t="shared" si="71"/>
        <v>9</v>
      </c>
      <c r="O35" s="17"/>
      <c r="P35" s="17"/>
      <c r="Q35" s="17"/>
      <c r="R35" s="17"/>
      <c r="S35" s="17"/>
      <c r="T35" s="17"/>
      <c r="U35" s="17"/>
      <c r="W35" s="22">
        <f t="shared" si="72"/>
        <v>0</v>
      </c>
      <c r="X35" s="22">
        <f t="shared" si="73"/>
        <v>4603.700256063873</v>
      </c>
      <c r="Y35" s="22">
        <f t="shared" si="67"/>
        <v>4603.700256063873</v>
      </c>
      <c r="Z35" s="22">
        <f t="shared" si="67"/>
        <v>0</v>
      </c>
      <c r="AA35" s="22">
        <f t="shared" si="67"/>
        <v>0</v>
      </c>
      <c r="AB35" s="22">
        <f t="shared" si="67"/>
        <v>0</v>
      </c>
      <c r="AC35" s="22">
        <f t="shared" si="67"/>
        <v>0</v>
      </c>
      <c r="AD35" s="22">
        <f t="shared" si="67"/>
        <v>0</v>
      </c>
      <c r="AE35" s="22">
        <f t="shared" si="67"/>
        <v>0</v>
      </c>
      <c r="AF35" s="22">
        <f t="shared" si="67"/>
        <v>0</v>
      </c>
      <c r="AG35" s="22">
        <f t="shared" si="68"/>
        <v>4603.700256063873</v>
      </c>
      <c r="AI35" s="79">
        <f t="shared" si="69"/>
        <v>0</v>
      </c>
      <c r="AJ35" s="78">
        <f t="shared" si="70"/>
        <v>0</v>
      </c>
    </row>
    <row r="36" spans="1:36" ht="23.5" hidden="1" customHeight="1" outlineLevel="1" x14ac:dyDescent="0.25">
      <c r="A36" s="11"/>
      <c r="B36" s="186" t="s">
        <v>1652</v>
      </c>
      <c r="C36" s="187" t="s">
        <v>1651</v>
      </c>
      <c r="D36" s="188" t="s">
        <v>362</v>
      </c>
      <c r="E36" s="189" t="s">
        <v>363</v>
      </c>
      <c r="F36" s="13" t="s">
        <v>357</v>
      </c>
      <c r="G36" s="14">
        <v>10</v>
      </c>
      <c r="H36" s="15">
        <v>526.28345622946722</v>
      </c>
      <c r="I36" s="16">
        <f t="shared" si="64"/>
        <v>5262.8345622946727</v>
      </c>
      <c r="J36" s="12"/>
      <c r="K36" s="17"/>
      <c r="L36" s="17">
        <f t="shared" si="58"/>
        <v>10</v>
      </c>
      <c r="M36" s="17"/>
      <c r="N36" s="17">
        <f t="shared" si="71"/>
        <v>10</v>
      </c>
      <c r="O36" s="17"/>
      <c r="P36" s="17"/>
      <c r="Q36" s="17"/>
      <c r="R36" s="17"/>
      <c r="S36" s="17"/>
      <c r="T36" s="17"/>
      <c r="U36" s="17"/>
      <c r="W36" s="22">
        <f t="shared" si="72"/>
        <v>0</v>
      </c>
      <c r="X36" s="22">
        <f t="shared" si="73"/>
        <v>5262.8345622946727</v>
      </c>
      <c r="Y36" s="22">
        <f t="shared" si="67"/>
        <v>5262.8345622946727</v>
      </c>
      <c r="Z36" s="22">
        <f t="shared" si="67"/>
        <v>0</v>
      </c>
      <c r="AA36" s="22">
        <f t="shared" si="67"/>
        <v>0</v>
      </c>
      <c r="AB36" s="22">
        <f t="shared" si="67"/>
        <v>0</v>
      </c>
      <c r="AC36" s="22">
        <f t="shared" si="67"/>
        <v>0</v>
      </c>
      <c r="AD36" s="22">
        <f t="shared" si="67"/>
        <v>0</v>
      </c>
      <c r="AE36" s="22">
        <f t="shared" si="67"/>
        <v>0</v>
      </c>
      <c r="AF36" s="22">
        <f t="shared" si="67"/>
        <v>0</v>
      </c>
      <c r="AG36" s="22">
        <f t="shared" si="68"/>
        <v>5262.8345622946727</v>
      </c>
      <c r="AI36" s="79">
        <f t="shared" si="69"/>
        <v>0</v>
      </c>
      <c r="AJ36" s="78">
        <f t="shared" si="70"/>
        <v>0</v>
      </c>
    </row>
    <row r="37" spans="1:36" ht="23.5" customHeight="1" collapsed="1" x14ac:dyDescent="0.25">
      <c r="A37" s="11"/>
      <c r="B37" s="183" t="s">
        <v>1654</v>
      </c>
      <c r="C37" s="184" t="s">
        <v>1653</v>
      </c>
      <c r="D37" s="185"/>
      <c r="E37" s="80"/>
      <c r="F37" s="60"/>
      <c r="G37" s="60"/>
      <c r="H37" s="59"/>
      <c r="I37" s="81">
        <f>SUM(I38:I38)</f>
        <v>18400.34976642461</v>
      </c>
      <c r="J37" s="12"/>
      <c r="K37" s="83"/>
      <c r="L37" s="84"/>
      <c r="M37" s="84"/>
      <c r="N37" s="84"/>
      <c r="O37" s="84"/>
      <c r="P37" s="84"/>
      <c r="Q37" s="84"/>
      <c r="R37" s="84"/>
      <c r="S37" s="84"/>
      <c r="T37" s="84"/>
      <c r="U37" s="85"/>
      <c r="V37" s="12"/>
      <c r="W37" s="86">
        <f t="shared" ref="W37:AG37" si="74">SUM(W38:W38)</f>
        <v>0</v>
      </c>
      <c r="X37" s="86">
        <f t="shared" si="74"/>
        <v>18400.34976642461</v>
      </c>
      <c r="Y37" s="86">
        <f t="shared" si="74"/>
        <v>18400.34976642461</v>
      </c>
      <c r="Z37" s="86">
        <f t="shared" si="74"/>
        <v>0</v>
      </c>
      <c r="AA37" s="86">
        <f t="shared" si="74"/>
        <v>0</v>
      </c>
      <c r="AB37" s="86">
        <f t="shared" si="74"/>
        <v>0</v>
      </c>
      <c r="AC37" s="86">
        <f t="shared" si="74"/>
        <v>0</v>
      </c>
      <c r="AD37" s="86">
        <f t="shared" si="74"/>
        <v>0</v>
      </c>
      <c r="AE37" s="86">
        <f t="shared" si="74"/>
        <v>0</v>
      </c>
      <c r="AF37" s="86">
        <f t="shared" si="74"/>
        <v>0</v>
      </c>
      <c r="AG37" s="86">
        <f t="shared" si="74"/>
        <v>18400.34976642461</v>
      </c>
      <c r="AH37" s="12"/>
      <c r="AI37" s="83"/>
      <c r="AJ37" s="85"/>
    </row>
    <row r="38" spans="1:36" ht="23.5" hidden="1" customHeight="1" outlineLevel="1" x14ac:dyDescent="0.25">
      <c r="A38" s="11"/>
      <c r="B38" s="186" t="s">
        <v>1654</v>
      </c>
      <c r="C38" s="187" t="s">
        <v>1653</v>
      </c>
      <c r="D38" s="188" t="s">
        <v>348</v>
      </c>
      <c r="E38" s="189" t="s">
        <v>349</v>
      </c>
      <c r="F38" s="13" t="s">
        <v>350</v>
      </c>
      <c r="G38" s="14">
        <v>682.5</v>
      </c>
      <c r="H38" s="15">
        <v>26.960219437984776</v>
      </c>
      <c r="I38" s="16">
        <f t="shared" ref="I38" si="75">H38*G38</f>
        <v>18400.34976642461</v>
      </c>
      <c r="J38" s="12"/>
      <c r="K38" s="17"/>
      <c r="L38" s="17">
        <f t="shared" ref="L38" si="76">G38-K38</f>
        <v>682.5</v>
      </c>
      <c r="M38" s="17"/>
      <c r="N38" s="17">
        <f>G38</f>
        <v>682.5</v>
      </c>
      <c r="O38" s="17"/>
      <c r="P38" s="17"/>
      <c r="Q38" s="17"/>
      <c r="R38" s="17"/>
      <c r="S38" s="17"/>
      <c r="T38" s="17"/>
      <c r="U38" s="17"/>
      <c r="W38" s="22">
        <f t="shared" ref="W38" si="77">$H38*K38</f>
        <v>0</v>
      </c>
      <c r="X38" s="22">
        <f t="shared" ref="X38" si="78">$H38*L38</f>
        <v>18400.34976642461</v>
      </c>
      <c r="Y38" s="22">
        <f t="shared" ref="Y38:AF38" si="79">$H38*N38</f>
        <v>18400.34976642461</v>
      </c>
      <c r="Z38" s="22">
        <f t="shared" si="79"/>
        <v>0</v>
      </c>
      <c r="AA38" s="22">
        <f t="shared" si="79"/>
        <v>0</v>
      </c>
      <c r="AB38" s="22">
        <f t="shared" si="79"/>
        <v>0</v>
      </c>
      <c r="AC38" s="22">
        <f t="shared" si="79"/>
        <v>0</v>
      </c>
      <c r="AD38" s="22">
        <f t="shared" si="79"/>
        <v>0</v>
      </c>
      <c r="AE38" s="22">
        <f t="shared" si="79"/>
        <v>0</v>
      </c>
      <c r="AF38" s="22">
        <f t="shared" si="79"/>
        <v>0</v>
      </c>
      <c r="AG38" s="22">
        <f>SUM(Y38:AF38)</f>
        <v>18400.34976642461</v>
      </c>
      <c r="AI38" s="79">
        <f>L38-SUM(M38:U38)</f>
        <v>0</v>
      </c>
      <c r="AJ38" s="78">
        <f>X38-SUM(Y38:AF38)</f>
        <v>0</v>
      </c>
    </row>
    <row r="39" spans="1:36" ht="23.5" customHeight="1" collapsed="1" x14ac:dyDescent="0.25">
      <c r="A39" s="11"/>
      <c r="B39" s="183" t="s">
        <v>1656</v>
      </c>
      <c r="C39" s="184" t="s">
        <v>1655</v>
      </c>
      <c r="D39" s="185"/>
      <c r="E39" s="80"/>
      <c r="F39" s="60"/>
      <c r="G39" s="60"/>
      <c r="H39" s="59"/>
      <c r="I39" s="81">
        <f>SUM(I40:I40)</f>
        <v>2453.8428901408256</v>
      </c>
      <c r="J39" s="12"/>
      <c r="K39" s="83"/>
      <c r="L39" s="84"/>
      <c r="M39" s="84"/>
      <c r="N39" s="84"/>
      <c r="O39" s="84"/>
      <c r="P39" s="84"/>
      <c r="Q39" s="84"/>
      <c r="R39" s="84"/>
      <c r="S39" s="84"/>
      <c r="T39" s="84"/>
      <c r="U39" s="85"/>
      <c r="V39" s="12"/>
      <c r="W39" s="86">
        <f t="shared" ref="W39:AG39" si="80">SUM(W40:W40)</f>
        <v>0</v>
      </c>
      <c r="X39" s="86">
        <f t="shared" si="80"/>
        <v>2453.8428901408256</v>
      </c>
      <c r="Y39" s="86">
        <f t="shared" si="80"/>
        <v>2453.8428901408256</v>
      </c>
      <c r="Z39" s="86">
        <f t="shared" si="80"/>
        <v>0</v>
      </c>
      <c r="AA39" s="86">
        <f t="shared" si="80"/>
        <v>0</v>
      </c>
      <c r="AB39" s="86">
        <f t="shared" si="80"/>
        <v>0</v>
      </c>
      <c r="AC39" s="86">
        <f t="shared" si="80"/>
        <v>0</v>
      </c>
      <c r="AD39" s="86">
        <f t="shared" si="80"/>
        <v>0</v>
      </c>
      <c r="AE39" s="86">
        <f t="shared" si="80"/>
        <v>0</v>
      </c>
      <c r="AF39" s="86">
        <f t="shared" si="80"/>
        <v>0</v>
      </c>
      <c r="AG39" s="86">
        <f t="shared" si="80"/>
        <v>2453.8428901408256</v>
      </c>
      <c r="AH39" s="12"/>
      <c r="AI39" s="83"/>
      <c r="AJ39" s="85"/>
    </row>
    <row r="40" spans="1:36" ht="23.5" hidden="1" customHeight="1" outlineLevel="1" x14ac:dyDescent="0.25">
      <c r="A40" s="11"/>
      <c r="B40" s="186" t="s">
        <v>1656</v>
      </c>
      <c r="C40" s="187" t="s">
        <v>1655</v>
      </c>
      <c r="D40" s="188" t="s">
        <v>401</v>
      </c>
      <c r="E40" s="189" t="s">
        <v>402</v>
      </c>
      <c r="F40" s="13" t="s">
        <v>357</v>
      </c>
      <c r="G40" s="14">
        <v>13</v>
      </c>
      <c r="H40" s="15">
        <v>188.75714539544813</v>
      </c>
      <c r="I40" s="16">
        <f t="shared" ref="I40" si="81">H40*G40</f>
        <v>2453.8428901408256</v>
      </c>
      <c r="J40" s="12"/>
      <c r="K40" s="17"/>
      <c r="L40" s="17">
        <f t="shared" ref="L40" si="82">G40-K40</f>
        <v>13</v>
      </c>
      <c r="M40" s="17"/>
      <c r="N40" s="17">
        <f>G40</f>
        <v>13</v>
      </c>
      <c r="O40" s="17"/>
      <c r="P40" s="17"/>
      <c r="Q40" s="17"/>
      <c r="R40" s="17"/>
      <c r="S40" s="17"/>
      <c r="T40" s="17"/>
      <c r="U40" s="17"/>
      <c r="W40" s="22">
        <f t="shared" ref="W40" si="83">$H40*K40</f>
        <v>0</v>
      </c>
      <c r="X40" s="22">
        <f t="shared" ref="X40" si="84">$H40*L40</f>
        <v>2453.8428901408256</v>
      </c>
      <c r="Y40" s="22">
        <f t="shared" ref="Y40:AF40" si="85">$H40*N40</f>
        <v>2453.8428901408256</v>
      </c>
      <c r="Z40" s="22">
        <f t="shared" si="85"/>
        <v>0</v>
      </c>
      <c r="AA40" s="22">
        <f t="shared" si="85"/>
        <v>0</v>
      </c>
      <c r="AB40" s="22">
        <f t="shared" si="85"/>
        <v>0</v>
      </c>
      <c r="AC40" s="22">
        <f t="shared" si="85"/>
        <v>0</v>
      </c>
      <c r="AD40" s="22">
        <f t="shared" si="85"/>
        <v>0</v>
      </c>
      <c r="AE40" s="22">
        <f t="shared" si="85"/>
        <v>0</v>
      </c>
      <c r="AF40" s="22">
        <f t="shared" si="85"/>
        <v>0</v>
      </c>
      <c r="AG40" s="22">
        <f>SUM(Y40:AF40)</f>
        <v>2453.8428901408256</v>
      </c>
      <c r="AI40" s="79">
        <f>L40-SUM(M40:U40)</f>
        <v>0</v>
      </c>
      <c r="AJ40" s="78">
        <f>X40-SUM(Y40:AF40)</f>
        <v>0</v>
      </c>
    </row>
    <row r="41" spans="1:36" ht="23.5" customHeight="1" collapsed="1" x14ac:dyDescent="0.25">
      <c r="A41" s="11"/>
      <c r="B41" s="183" t="s">
        <v>1658</v>
      </c>
      <c r="C41" s="184" t="s">
        <v>1657</v>
      </c>
      <c r="D41" s="185"/>
      <c r="E41" s="80"/>
      <c r="F41" s="60"/>
      <c r="G41" s="60"/>
      <c r="H41" s="59"/>
      <c r="I41" s="81">
        <f>SUM(I42:I60)</f>
        <v>343364.37686892424</v>
      </c>
      <c r="J41" s="12"/>
      <c r="K41" s="83"/>
      <c r="L41" s="84"/>
      <c r="M41" s="84"/>
      <c r="N41" s="84"/>
      <c r="O41" s="84"/>
      <c r="P41" s="84"/>
      <c r="Q41" s="84"/>
      <c r="R41" s="84"/>
      <c r="S41" s="84"/>
      <c r="T41" s="84"/>
      <c r="U41" s="85"/>
      <c r="V41" s="12"/>
      <c r="W41" s="86">
        <f>SUM(W42:W60)</f>
        <v>285346.96450073249</v>
      </c>
      <c r="X41" s="86">
        <f t="shared" ref="X41:AG41" si="86">SUM(X42:X60)</f>
        <v>58017.412368191726</v>
      </c>
      <c r="Y41" s="86">
        <f t="shared" si="86"/>
        <v>26297.299367526706</v>
      </c>
      <c r="Z41" s="86">
        <f t="shared" si="86"/>
        <v>0</v>
      </c>
      <c r="AA41" s="86">
        <f t="shared" si="86"/>
        <v>0</v>
      </c>
      <c r="AB41" s="86">
        <f t="shared" si="86"/>
        <v>0</v>
      </c>
      <c r="AC41" s="86">
        <f t="shared" si="86"/>
        <v>0</v>
      </c>
      <c r="AD41" s="86">
        <f t="shared" si="86"/>
        <v>0</v>
      </c>
      <c r="AE41" s="86">
        <f t="shared" si="86"/>
        <v>0</v>
      </c>
      <c r="AF41" s="86">
        <f t="shared" si="86"/>
        <v>0</v>
      </c>
      <c r="AG41" s="86">
        <f t="shared" si="86"/>
        <v>26297.299367526706</v>
      </c>
      <c r="AH41" s="12"/>
      <c r="AI41" s="83"/>
      <c r="AJ41" s="85"/>
    </row>
    <row r="42" spans="1:36" ht="23.5" hidden="1" customHeight="1" outlineLevel="1" x14ac:dyDescent="0.25">
      <c r="A42" s="11"/>
      <c r="B42" s="186" t="s">
        <v>1658</v>
      </c>
      <c r="C42" s="187" t="s">
        <v>1657</v>
      </c>
      <c r="D42" s="188" t="s">
        <v>348</v>
      </c>
      <c r="E42" s="189" t="s">
        <v>349</v>
      </c>
      <c r="F42" s="13" t="s">
        <v>350</v>
      </c>
      <c r="G42" s="14">
        <v>1123.1999999999998</v>
      </c>
      <c r="H42" s="15">
        <v>26.960219437984776</v>
      </c>
      <c r="I42" s="16">
        <f t="shared" ref="I42:I60" si="87">H42*G42</f>
        <v>30281.718472744495</v>
      </c>
      <c r="J42" s="12"/>
      <c r="K42" s="17">
        <v>1026.1999999999998</v>
      </c>
      <c r="L42" s="17">
        <f t="shared" ref="L42:L60" si="88">G42-K42</f>
        <v>97</v>
      </c>
      <c r="M42" s="17"/>
      <c r="N42" s="182"/>
      <c r="O42" s="17"/>
      <c r="P42" s="17"/>
      <c r="Q42" s="17"/>
      <c r="R42" s="17"/>
      <c r="S42" s="17"/>
      <c r="T42" s="17"/>
      <c r="U42" s="17"/>
      <c r="W42" s="22">
        <f t="shared" ref="W42" si="89">$H42*K42</f>
        <v>27666.577187259973</v>
      </c>
      <c r="X42" s="22">
        <f t="shared" ref="X42" si="90">$H42*L42</f>
        <v>2615.1412854845235</v>
      </c>
      <c r="Y42" s="22">
        <f t="shared" ref="Y42:Y60" si="91">$H42*N42</f>
        <v>0</v>
      </c>
      <c r="Z42" s="22">
        <f t="shared" ref="Z42:Z60" si="92">$H42*O42</f>
        <v>0</v>
      </c>
      <c r="AA42" s="22">
        <f t="shared" ref="AA42:AA60" si="93">$H42*P42</f>
        <v>0</v>
      </c>
      <c r="AB42" s="22">
        <f t="shared" ref="AB42:AB60" si="94">$H42*Q42</f>
        <v>0</v>
      </c>
      <c r="AC42" s="22">
        <f t="shared" ref="AC42:AC60" si="95">$H42*R42</f>
        <v>0</v>
      </c>
      <c r="AD42" s="22">
        <f t="shared" ref="AD42:AD60" si="96">$H42*S42</f>
        <v>0</v>
      </c>
      <c r="AE42" s="22">
        <f t="shared" ref="AE42:AE60" si="97">$H42*T42</f>
        <v>0</v>
      </c>
      <c r="AF42" s="22">
        <f t="shared" ref="AF42:AF60" si="98">$H42*U42</f>
        <v>0</v>
      </c>
      <c r="AG42" s="22">
        <f>SUM(Y42:AF42)</f>
        <v>0</v>
      </c>
      <c r="AI42" s="79">
        <f t="shared" ref="AI42:AI60" si="99">L42-SUM(M42:U42)</f>
        <v>97</v>
      </c>
      <c r="AJ42" s="78">
        <f t="shared" ref="AJ42:AJ60" si="100">X42-SUM(Y42:AF42)</f>
        <v>2615.1412854845235</v>
      </c>
    </row>
    <row r="43" spans="1:36" ht="23.5" hidden="1" customHeight="1" outlineLevel="1" x14ac:dyDescent="0.25">
      <c r="A43" s="11"/>
      <c r="B43" s="186" t="s">
        <v>1658</v>
      </c>
      <c r="C43" s="187" t="s">
        <v>1657</v>
      </c>
      <c r="D43" s="188" t="s">
        <v>351</v>
      </c>
      <c r="E43" s="189" t="s">
        <v>352</v>
      </c>
      <c r="F43" s="13" t="s">
        <v>350</v>
      </c>
      <c r="G43" s="14">
        <v>1572.5749999999998</v>
      </c>
      <c r="H43" s="15">
        <v>36.384821774258526</v>
      </c>
      <c r="I43" s="16">
        <f t="shared" si="87"/>
        <v>57217.861101654598</v>
      </c>
      <c r="J43" s="12"/>
      <c r="K43" s="17">
        <v>1565.98</v>
      </c>
      <c r="L43" s="17">
        <f t="shared" si="88"/>
        <v>6.5949999999997999</v>
      </c>
      <c r="M43" s="17"/>
      <c r="N43" s="17"/>
      <c r="O43" s="17"/>
      <c r="P43" s="17"/>
      <c r="Q43" s="17"/>
      <c r="R43" s="17"/>
      <c r="S43" s="17"/>
      <c r="T43" s="17"/>
      <c r="U43" s="17"/>
      <c r="W43" s="22">
        <f t="shared" ref="W43:W60" si="101">$H43*K43</f>
        <v>56977.90320205337</v>
      </c>
      <c r="X43" s="22">
        <f t="shared" ref="X43:X60" si="102">$H43*L43</f>
        <v>239.95789960122769</v>
      </c>
      <c r="Y43" s="22">
        <f t="shared" si="91"/>
        <v>0</v>
      </c>
      <c r="Z43" s="22">
        <f t="shared" si="92"/>
        <v>0</v>
      </c>
      <c r="AA43" s="22">
        <f t="shared" si="93"/>
        <v>0</v>
      </c>
      <c r="AB43" s="22">
        <f t="shared" si="94"/>
        <v>0</v>
      </c>
      <c r="AC43" s="22">
        <f t="shared" si="95"/>
        <v>0</v>
      </c>
      <c r="AD43" s="22">
        <f t="shared" si="96"/>
        <v>0</v>
      </c>
      <c r="AE43" s="22">
        <f t="shared" si="97"/>
        <v>0</v>
      </c>
      <c r="AF43" s="22">
        <f t="shared" si="98"/>
        <v>0</v>
      </c>
      <c r="AG43" s="22">
        <f t="shared" ref="AG43:AG60" si="103">SUM(Y43:AF43)</f>
        <v>0</v>
      </c>
      <c r="AI43" s="79">
        <f t="shared" si="99"/>
        <v>6.5949999999997999</v>
      </c>
      <c r="AJ43" s="78">
        <f t="shared" si="100"/>
        <v>239.95789960122769</v>
      </c>
    </row>
    <row r="44" spans="1:36" ht="23.5" hidden="1" customHeight="1" outlineLevel="1" x14ac:dyDescent="0.25">
      <c r="A44" s="11"/>
      <c r="B44" s="186" t="s">
        <v>1658</v>
      </c>
      <c r="C44" s="187" t="s">
        <v>1657</v>
      </c>
      <c r="D44" s="188" t="s">
        <v>353</v>
      </c>
      <c r="E44" s="189" t="s">
        <v>354</v>
      </c>
      <c r="F44" s="13" t="s">
        <v>350</v>
      </c>
      <c r="G44" s="14">
        <v>1246.7399999999998</v>
      </c>
      <c r="H44" s="15">
        <v>132.51219346976933</v>
      </c>
      <c r="I44" s="16">
        <f t="shared" si="87"/>
        <v>165208.25208650017</v>
      </c>
      <c r="J44" s="12"/>
      <c r="K44" s="17">
        <v>1070.77</v>
      </c>
      <c r="L44" s="17">
        <f t="shared" si="88"/>
        <v>175.9699999999998</v>
      </c>
      <c r="M44" s="17"/>
      <c r="N44" s="17"/>
      <c r="O44" s="17"/>
      <c r="P44" s="17"/>
      <c r="Q44" s="17"/>
      <c r="R44" s="17"/>
      <c r="S44" s="17"/>
      <c r="T44" s="17"/>
      <c r="U44" s="17"/>
      <c r="W44" s="22">
        <f t="shared" si="101"/>
        <v>141890.08140162489</v>
      </c>
      <c r="X44" s="22">
        <f t="shared" si="102"/>
        <v>23318.170684875284</v>
      </c>
      <c r="Y44" s="22">
        <f t="shared" si="91"/>
        <v>0</v>
      </c>
      <c r="Z44" s="22">
        <f t="shared" si="92"/>
        <v>0</v>
      </c>
      <c r="AA44" s="22">
        <f t="shared" si="93"/>
        <v>0</v>
      </c>
      <c r="AB44" s="22">
        <f t="shared" si="94"/>
        <v>0</v>
      </c>
      <c r="AC44" s="22">
        <f t="shared" si="95"/>
        <v>0</v>
      </c>
      <c r="AD44" s="22">
        <f t="shared" si="96"/>
        <v>0</v>
      </c>
      <c r="AE44" s="22">
        <f t="shared" si="97"/>
        <v>0</v>
      </c>
      <c r="AF44" s="22">
        <f t="shared" si="98"/>
        <v>0</v>
      </c>
      <c r="AG44" s="22">
        <f t="shared" si="103"/>
        <v>0</v>
      </c>
      <c r="AI44" s="79">
        <f t="shared" si="99"/>
        <v>175.9699999999998</v>
      </c>
      <c r="AJ44" s="78">
        <f t="shared" si="100"/>
        <v>23318.170684875284</v>
      </c>
    </row>
    <row r="45" spans="1:36" ht="23.5" hidden="1" customHeight="1" outlineLevel="1" x14ac:dyDescent="0.25">
      <c r="A45" s="11"/>
      <c r="B45" s="186" t="s">
        <v>1658</v>
      </c>
      <c r="C45" s="187" t="s">
        <v>1657</v>
      </c>
      <c r="D45" s="188" t="s">
        <v>355</v>
      </c>
      <c r="E45" s="189" t="s">
        <v>356</v>
      </c>
      <c r="F45" s="13" t="s">
        <v>350</v>
      </c>
      <c r="G45" s="14">
        <v>102.16</v>
      </c>
      <c r="H45" s="15">
        <v>54.295645367110232</v>
      </c>
      <c r="I45" s="16">
        <f t="shared" si="87"/>
        <v>5546.8431307039809</v>
      </c>
      <c r="J45" s="12"/>
      <c r="K45" s="17"/>
      <c r="L45" s="17">
        <f t="shared" si="88"/>
        <v>102.16</v>
      </c>
      <c r="M45" s="17"/>
      <c r="N45" s="17"/>
      <c r="O45" s="17"/>
      <c r="P45" s="17"/>
      <c r="Q45" s="17"/>
      <c r="R45" s="17"/>
      <c r="S45" s="17"/>
      <c r="T45" s="17"/>
      <c r="U45" s="17"/>
      <c r="W45" s="22">
        <f t="shared" si="101"/>
        <v>0</v>
      </c>
      <c r="X45" s="22">
        <f t="shared" si="102"/>
        <v>5546.8431307039809</v>
      </c>
      <c r="Y45" s="22">
        <f t="shared" si="91"/>
        <v>0</v>
      </c>
      <c r="Z45" s="22">
        <f t="shared" si="92"/>
        <v>0</v>
      </c>
      <c r="AA45" s="22">
        <f t="shared" si="93"/>
        <v>0</v>
      </c>
      <c r="AB45" s="22">
        <f t="shared" si="94"/>
        <v>0</v>
      </c>
      <c r="AC45" s="22">
        <f t="shared" si="95"/>
        <v>0</v>
      </c>
      <c r="AD45" s="22">
        <f t="shared" si="96"/>
        <v>0</v>
      </c>
      <c r="AE45" s="22">
        <f t="shared" si="97"/>
        <v>0</v>
      </c>
      <c r="AF45" s="22">
        <f t="shared" si="98"/>
        <v>0</v>
      </c>
      <c r="AG45" s="22">
        <f t="shared" si="103"/>
        <v>0</v>
      </c>
      <c r="AI45" s="79">
        <f t="shared" si="99"/>
        <v>102.16</v>
      </c>
      <c r="AJ45" s="78">
        <f t="shared" si="100"/>
        <v>5546.8431307039809</v>
      </c>
    </row>
    <row r="46" spans="1:36" ht="23.5" hidden="1" customHeight="1" outlineLevel="1" x14ac:dyDescent="0.25">
      <c r="A46" s="11"/>
      <c r="B46" s="186" t="s">
        <v>1658</v>
      </c>
      <c r="C46" s="187" t="s">
        <v>1657</v>
      </c>
      <c r="D46" s="188" t="s">
        <v>358</v>
      </c>
      <c r="E46" s="189" t="s">
        <v>359</v>
      </c>
      <c r="F46" s="13" t="s">
        <v>357</v>
      </c>
      <c r="G46" s="14">
        <v>11</v>
      </c>
      <c r="H46" s="15">
        <v>511.52225067376366</v>
      </c>
      <c r="I46" s="16">
        <f t="shared" si="87"/>
        <v>5626.7447574114003</v>
      </c>
      <c r="J46" s="12"/>
      <c r="K46" s="17">
        <v>11</v>
      </c>
      <c r="L46" s="17">
        <f t="shared" si="88"/>
        <v>0</v>
      </c>
      <c r="M46" s="17"/>
      <c r="N46" s="17"/>
      <c r="O46" s="17"/>
      <c r="P46" s="17"/>
      <c r="Q46" s="17"/>
      <c r="R46" s="17"/>
      <c r="S46" s="17"/>
      <c r="T46" s="17"/>
      <c r="U46" s="17"/>
      <c r="W46" s="22">
        <f t="shared" si="101"/>
        <v>5626.7447574114003</v>
      </c>
      <c r="X46" s="22">
        <f t="shared" si="102"/>
        <v>0</v>
      </c>
      <c r="Y46" s="22">
        <f t="shared" si="91"/>
        <v>0</v>
      </c>
      <c r="Z46" s="22">
        <f t="shared" si="92"/>
        <v>0</v>
      </c>
      <c r="AA46" s="22">
        <f t="shared" si="93"/>
        <v>0</v>
      </c>
      <c r="AB46" s="22">
        <f t="shared" si="94"/>
        <v>0</v>
      </c>
      <c r="AC46" s="22">
        <f t="shared" si="95"/>
        <v>0</v>
      </c>
      <c r="AD46" s="22">
        <f t="shared" si="96"/>
        <v>0</v>
      </c>
      <c r="AE46" s="22">
        <f t="shared" si="97"/>
        <v>0</v>
      </c>
      <c r="AF46" s="22">
        <f t="shared" si="98"/>
        <v>0</v>
      </c>
      <c r="AG46" s="22">
        <f t="shared" si="103"/>
        <v>0</v>
      </c>
      <c r="AI46" s="79">
        <f t="shared" si="99"/>
        <v>0</v>
      </c>
      <c r="AJ46" s="78">
        <f t="shared" si="100"/>
        <v>0</v>
      </c>
    </row>
    <row r="47" spans="1:36" ht="23.5" hidden="1" customHeight="1" outlineLevel="1" x14ac:dyDescent="0.25">
      <c r="A47" s="11"/>
      <c r="B47" s="186" t="s">
        <v>1658</v>
      </c>
      <c r="C47" s="187" t="s">
        <v>1657</v>
      </c>
      <c r="D47" s="188" t="s">
        <v>360</v>
      </c>
      <c r="E47" s="189" t="s">
        <v>361</v>
      </c>
      <c r="F47" s="13" t="s">
        <v>357</v>
      </c>
      <c r="G47" s="14">
        <v>2</v>
      </c>
      <c r="H47" s="15">
        <v>1039.3311527361207</v>
      </c>
      <c r="I47" s="16">
        <f t="shared" si="87"/>
        <v>2078.6623054722413</v>
      </c>
      <c r="J47" s="12"/>
      <c r="K47" s="17">
        <v>2</v>
      </c>
      <c r="L47" s="17">
        <f t="shared" si="88"/>
        <v>0</v>
      </c>
      <c r="M47" s="17"/>
      <c r="N47" s="17"/>
      <c r="O47" s="17"/>
      <c r="P47" s="17"/>
      <c r="Q47" s="17"/>
      <c r="R47" s="17"/>
      <c r="S47" s="17"/>
      <c r="T47" s="17"/>
      <c r="U47" s="17"/>
      <c r="W47" s="22">
        <f t="shared" si="101"/>
        <v>2078.6623054722413</v>
      </c>
      <c r="X47" s="22">
        <f t="shared" si="102"/>
        <v>0</v>
      </c>
      <c r="Y47" s="22">
        <f t="shared" si="91"/>
        <v>0</v>
      </c>
      <c r="Z47" s="22">
        <f t="shared" si="92"/>
        <v>0</v>
      </c>
      <c r="AA47" s="22">
        <f t="shared" si="93"/>
        <v>0</v>
      </c>
      <c r="AB47" s="22">
        <f t="shared" si="94"/>
        <v>0</v>
      </c>
      <c r="AC47" s="22">
        <f t="shared" si="95"/>
        <v>0</v>
      </c>
      <c r="AD47" s="22">
        <f t="shared" si="96"/>
        <v>0</v>
      </c>
      <c r="AE47" s="22">
        <f t="shared" si="97"/>
        <v>0</v>
      </c>
      <c r="AF47" s="22">
        <f t="shared" si="98"/>
        <v>0</v>
      </c>
      <c r="AG47" s="22">
        <f t="shared" si="103"/>
        <v>0</v>
      </c>
      <c r="AI47" s="79">
        <f t="shared" si="99"/>
        <v>0</v>
      </c>
      <c r="AJ47" s="78">
        <f t="shared" si="100"/>
        <v>0</v>
      </c>
    </row>
    <row r="48" spans="1:36" ht="23.5" hidden="1" customHeight="1" outlineLevel="1" x14ac:dyDescent="0.25">
      <c r="A48" s="11"/>
      <c r="B48" s="186" t="s">
        <v>1658</v>
      </c>
      <c r="C48" s="187" t="s">
        <v>1657</v>
      </c>
      <c r="D48" s="188" t="s">
        <v>364</v>
      </c>
      <c r="E48" s="189" t="s">
        <v>365</v>
      </c>
      <c r="F48" s="13" t="s">
        <v>357</v>
      </c>
      <c r="G48" s="14">
        <v>2</v>
      </c>
      <c r="H48" s="15">
        <v>3010.934668425853</v>
      </c>
      <c r="I48" s="16">
        <f t="shared" si="87"/>
        <v>6021.8693368517061</v>
      </c>
      <c r="J48" s="12"/>
      <c r="K48" s="17">
        <v>2</v>
      </c>
      <c r="L48" s="17">
        <f t="shared" si="88"/>
        <v>0</v>
      </c>
      <c r="M48" s="17"/>
      <c r="N48" s="17"/>
      <c r="O48" s="17"/>
      <c r="P48" s="17"/>
      <c r="Q48" s="17"/>
      <c r="R48" s="17"/>
      <c r="S48" s="17"/>
      <c r="T48" s="17"/>
      <c r="U48" s="17"/>
      <c r="W48" s="22">
        <f t="shared" si="101"/>
        <v>6021.8693368517061</v>
      </c>
      <c r="X48" s="22">
        <f t="shared" si="102"/>
        <v>0</v>
      </c>
      <c r="Y48" s="22">
        <f t="shared" si="91"/>
        <v>0</v>
      </c>
      <c r="Z48" s="22">
        <f t="shared" si="92"/>
        <v>0</v>
      </c>
      <c r="AA48" s="22">
        <f t="shared" si="93"/>
        <v>0</v>
      </c>
      <c r="AB48" s="22">
        <f t="shared" si="94"/>
        <v>0</v>
      </c>
      <c r="AC48" s="22">
        <f t="shared" si="95"/>
        <v>0</v>
      </c>
      <c r="AD48" s="22">
        <f t="shared" si="96"/>
        <v>0</v>
      </c>
      <c r="AE48" s="22">
        <f t="shared" si="97"/>
        <v>0</v>
      </c>
      <c r="AF48" s="22">
        <f t="shared" si="98"/>
        <v>0</v>
      </c>
      <c r="AG48" s="22">
        <f t="shared" si="103"/>
        <v>0</v>
      </c>
      <c r="AI48" s="79">
        <f t="shared" si="99"/>
        <v>0</v>
      </c>
      <c r="AJ48" s="78">
        <f t="shared" si="100"/>
        <v>0</v>
      </c>
    </row>
    <row r="49" spans="1:36" ht="23.5" hidden="1" customHeight="1" outlineLevel="1" x14ac:dyDescent="0.25">
      <c r="A49" s="11"/>
      <c r="B49" s="186" t="s">
        <v>1658</v>
      </c>
      <c r="C49" s="187" t="s">
        <v>1657</v>
      </c>
      <c r="D49" s="188" t="s">
        <v>366</v>
      </c>
      <c r="E49" s="189" t="s">
        <v>367</v>
      </c>
      <c r="F49" s="13" t="s">
        <v>357</v>
      </c>
      <c r="G49" s="14">
        <v>1</v>
      </c>
      <c r="H49" s="15">
        <v>2814.6458625399209</v>
      </c>
      <c r="I49" s="16">
        <f t="shared" si="87"/>
        <v>2814.6458625399209</v>
      </c>
      <c r="J49" s="12"/>
      <c r="K49" s="17">
        <v>1</v>
      </c>
      <c r="L49" s="17">
        <f t="shared" si="88"/>
        <v>0</v>
      </c>
      <c r="M49" s="17"/>
      <c r="N49" s="17"/>
      <c r="O49" s="17"/>
      <c r="P49" s="17"/>
      <c r="Q49" s="17"/>
      <c r="R49" s="17"/>
      <c r="S49" s="17"/>
      <c r="T49" s="17"/>
      <c r="U49" s="17"/>
      <c r="W49" s="22">
        <f t="shared" si="101"/>
        <v>2814.6458625399209</v>
      </c>
      <c r="X49" s="22">
        <f t="shared" si="102"/>
        <v>0</v>
      </c>
      <c r="Y49" s="22">
        <f t="shared" si="91"/>
        <v>0</v>
      </c>
      <c r="Z49" s="22">
        <f t="shared" si="92"/>
        <v>0</v>
      </c>
      <c r="AA49" s="22">
        <f t="shared" si="93"/>
        <v>0</v>
      </c>
      <c r="AB49" s="22">
        <f t="shared" si="94"/>
        <v>0</v>
      </c>
      <c r="AC49" s="22">
        <f t="shared" si="95"/>
        <v>0</v>
      </c>
      <c r="AD49" s="22">
        <f t="shared" si="96"/>
        <v>0</v>
      </c>
      <c r="AE49" s="22">
        <f t="shared" si="97"/>
        <v>0</v>
      </c>
      <c r="AF49" s="22">
        <f t="shared" si="98"/>
        <v>0</v>
      </c>
      <c r="AG49" s="22">
        <f t="shared" si="103"/>
        <v>0</v>
      </c>
      <c r="AI49" s="79">
        <f t="shared" si="99"/>
        <v>0</v>
      </c>
      <c r="AJ49" s="78">
        <f t="shared" si="100"/>
        <v>0</v>
      </c>
    </row>
    <row r="50" spans="1:36" ht="23.5" hidden="1" customHeight="1" outlineLevel="1" x14ac:dyDescent="0.25">
      <c r="A50" s="11"/>
      <c r="B50" s="186" t="s">
        <v>1658</v>
      </c>
      <c r="C50" s="187" t="s">
        <v>1657</v>
      </c>
      <c r="D50" s="188" t="s">
        <v>368</v>
      </c>
      <c r="E50" s="189" t="s">
        <v>369</v>
      </c>
      <c r="F50" s="13" t="s">
        <v>357</v>
      </c>
      <c r="G50" s="14">
        <v>3</v>
      </c>
      <c r="H50" s="15">
        <v>5325.2969054683308</v>
      </c>
      <c r="I50" s="16">
        <f t="shared" si="87"/>
        <v>15975.890716404992</v>
      </c>
      <c r="J50" s="12"/>
      <c r="K50" s="17">
        <v>3</v>
      </c>
      <c r="L50" s="17">
        <f t="shared" si="88"/>
        <v>0</v>
      </c>
      <c r="M50" s="17"/>
      <c r="N50" s="17"/>
      <c r="O50" s="17"/>
      <c r="P50" s="17"/>
      <c r="Q50" s="17"/>
      <c r="R50" s="17"/>
      <c r="S50" s="17"/>
      <c r="T50" s="17"/>
      <c r="U50" s="17"/>
      <c r="W50" s="22">
        <f t="shared" si="101"/>
        <v>15975.890716404992</v>
      </c>
      <c r="X50" s="22">
        <f t="shared" si="102"/>
        <v>0</v>
      </c>
      <c r="Y50" s="22">
        <f t="shared" si="91"/>
        <v>0</v>
      </c>
      <c r="Z50" s="22">
        <f t="shared" si="92"/>
        <v>0</v>
      </c>
      <c r="AA50" s="22">
        <f t="shared" si="93"/>
        <v>0</v>
      </c>
      <c r="AB50" s="22">
        <f t="shared" si="94"/>
        <v>0</v>
      </c>
      <c r="AC50" s="22">
        <f t="shared" si="95"/>
        <v>0</v>
      </c>
      <c r="AD50" s="22">
        <f t="shared" si="96"/>
        <v>0</v>
      </c>
      <c r="AE50" s="22">
        <f t="shared" si="97"/>
        <v>0</v>
      </c>
      <c r="AF50" s="22">
        <f t="shared" si="98"/>
        <v>0</v>
      </c>
      <c r="AG50" s="22">
        <f t="shared" si="103"/>
        <v>0</v>
      </c>
      <c r="AI50" s="79">
        <f t="shared" si="99"/>
        <v>0</v>
      </c>
      <c r="AJ50" s="78">
        <f t="shared" si="100"/>
        <v>0</v>
      </c>
    </row>
    <row r="51" spans="1:36" ht="23.5" hidden="1" customHeight="1" outlineLevel="1" x14ac:dyDescent="0.25">
      <c r="A51" s="11"/>
      <c r="B51" s="186" t="s">
        <v>1658</v>
      </c>
      <c r="C51" s="187" t="s">
        <v>1657</v>
      </c>
      <c r="D51" s="188" t="s">
        <v>370</v>
      </c>
      <c r="E51" s="189" t="s">
        <v>371</v>
      </c>
      <c r="F51" s="13" t="s">
        <v>357</v>
      </c>
      <c r="G51" s="14">
        <v>2</v>
      </c>
      <c r="H51" s="15">
        <v>4248.6718257236935</v>
      </c>
      <c r="I51" s="16">
        <f t="shared" si="87"/>
        <v>8497.3436514473869</v>
      </c>
      <c r="J51" s="12"/>
      <c r="K51" s="17">
        <v>2</v>
      </c>
      <c r="L51" s="17">
        <f t="shared" si="88"/>
        <v>0</v>
      </c>
      <c r="M51" s="17"/>
      <c r="N51" s="17"/>
      <c r="O51" s="17"/>
      <c r="P51" s="17"/>
      <c r="Q51" s="17"/>
      <c r="R51" s="17"/>
      <c r="S51" s="17"/>
      <c r="T51" s="17"/>
      <c r="U51" s="17"/>
      <c r="W51" s="22">
        <f t="shared" si="101"/>
        <v>8497.3436514473869</v>
      </c>
      <c r="X51" s="22">
        <f t="shared" si="102"/>
        <v>0</v>
      </c>
      <c r="Y51" s="22">
        <f t="shared" si="91"/>
        <v>0</v>
      </c>
      <c r="Z51" s="22">
        <f t="shared" si="92"/>
        <v>0</v>
      </c>
      <c r="AA51" s="22">
        <f t="shared" si="93"/>
        <v>0</v>
      </c>
      <c r="AB51" s="22">
        <f t="shared" si="94"/>
        <v>0</v>
      </c>
      <c r="AC51" s="22">
        <f t="shared" si="95"/>
        <v>0</v>
      </c>
      <c r="AD51" s="22">
        <f t="shared" si="96"/>
        <v>0</v>
      </c>
      <c r="AE51" s="22">
        <f t="shared" si="97"/>
        <v>0</v>
      </c>
      <c r="AF51" s="22">
        <f t="shared" si="98"/>
        <v>0</v>
      </c>
      <c r="AG51" s="22">
        <f t="shared" si="103"/>
        <v>0</v>
      </c>
      <c r="AI51" s="79">
        <f t="shared" si="99"/>
        <v>0</v>
      </c>
      <c r="AJ51" s="78">
        <f t="shared" si="100"/>
        <v>0</v>
      </c>
    </row>
    <row r="52" spans="1:36" ht="23.5" hidden="1" customHeight="1" outlineLevel="1" x14ac:dyDescent="0.25">
      <c r="A52" s="11"/>
      <c r="B52" s="186" t="s">
        <v>1658</v>
      </c>
      <c r="C52" s="187" t="s">
        <v>1657</v>
      </c>
      <c r="D52" s="188" t="s">
        <v>372</v>
      </c>
      <c r="E52" s="189" t="s">
        <v>373</v>
      </c>
      <c r="F52" s="13" t="s">
        <v>357</v>
      </c>
      <c r="G52" s="14">
        <v>1</v>
      </c>
      <c r="H52" s="15">
        <v>17797.246079666631</v>
      </c>
      <c r="I52" s="16">
        <f t="shared" si="87"/>
        <v>17797.246079666631</v>
      </c>
      <c r="J52" s="12"/>
      <c r="K52" s="17">
        <v>1</v>
      </c>
      <c r="L52" s="17">
        <f t="shared" si="88"/>
        <v>0</v>
      </c>
      <c r="M52" s="17"/>
      <c r="N52" s="17"/>
      <c r="O52" s="17"/>
      <c r="P52" s="17"/>
      <c r="Q52" s="17"/>
      <c r="R52" s="17"/>
      <c r="S52" s="17"/>
      <c r="T52" s="17"/>
      <c r="U52" s="17"/>
      <c r="W52" s="22">
        <f t="shared" si="101"/>
        <v>17797.246079666631</v>
      </c>
      <c r="X52" s="22">
        <f t="shared" si="102"/>
        <v>0</v>
      </c>
      <c r="Y52" s="22">
        <f t="shared" si="91"/>
        <v>0</v>
      </c>
      <c r="Z52" s="22">
        <f t="shared" si="92"/>
        <v>0</v>
      </c>
      <c r="AA52" s="22">
        <f t="shared" si="93"/>
        <v>0</v>
      </c>
      <c r="AB52" s="22">
        <f t="shared" si="94"/>
        <v>0</v>
      </c>
      <c r="AC52" s="22">
        <f t="shared" si="95"/>
        <v>0</v>
      </c>
      <c r="AD52" s="22">
        <f t="shared" si="96"/>
        <v>0</v>
      </c>
      <c r="AE52" s="22">
        <f t="shared" si="97"/>
        <v>0</v>
      </c>
      <c r="AF52" s="22">
        <f t="shared" si="98"/>
        <v>0</v>
      </c>
      <c r="AG52" s="22">
        <f t="shared" si="103"/>
        <v>0</v>
      </c>
      <c r="AI52" s="79">
        <f t="shared" si="99"/>
        <v>0</v>
      </c>
      <c r="AJ52" s="78">
        <f t="shared" si="100"/>
        <v>0</v>
      </c>
    </row>
    <row r="53" spans="1:36" ht="23.5" hidden="1" customHeight="1" outlineLevel="1" x14ac:dyDescent="0.25">
      <c r="A53" s="11"/>
      <c r="B53" s="186" t="s">
        <v>1658</v>
      </c>
      <c r="C53" s="187" t="s">
        <v>1657</v>
      </c>
      <c r="D53" s="188" t="s">
        <v>375</v>
      </c>
      <c r="E53" s="189" t="s">
        <v>376</v>
      </c>
      <c r="F53" s="13" t="s">
        <v>374</v>
      </c>
      <c r="G53" s="14">
        <v>150</v>
      </c>
      <c r="H53" s="15">
        <v>5.7254389034580386</v>
      </c>
      <c r="I53" s="16">
        <f t="shared" si="87"/>
        <v>858.81583551870574</v>
      </c>
      <c r="J53" s="12"/>
      <c r="K53" s="17"/>
      <c r="L53" s="17">
        <f t="shared" si="88"/>
        <v>150</v>
      </c>
      <c r="M53" s="17"/>
      <c r="N53" s="17">
        <f t="shared" ref="N53:N60" si="104">G53</f>
        <v>150</v>
      </c>
      <c r="O53" s="17"/>
      <c r="P53" s="17"/>
      <c r="Q53" s="17"/>
      <c r="R53" s="17"/>
      <c r="S53" s="17"/>
      <c r="T53" s="17"/>
      <c r="U53" s="17"/>
      <c r="W53" s="22">
        <f t="shared" si="101"/>
        <v>0</v>
      </c>
      <c r="X53" s="22">
        <f t="shared" si="102"/>
        <v>858.81583551870574</v>
      </c>
      <c r="Y53" s="22">
        <f t="shared" si="91"/>
        <v>858.81583551870574</v>
      </c>
      <c r="Z53" s="22">
        <f t="shared" si="92"/>
        <v>0</v>
      </c>
      <c r="AA53" s="22">
        <f t="shared" si="93"/>
        <v>0</v>
      </c>
      <c r="AB53" s="22">
        <f t="shared" si="94"/>
        <v>0</v>
      </c>
      <c r="AC53" s="22">
        <f t="shared" si="95"/>
        <v>0</v>
      </c>
      <c r="AD53" s="22">
        <f t="shared" si="96"/>
        <v>0</v>
      </c>
      <c r="AE53" s="22">
        <f t="shared" si="97"/>
        <v>0</v>
      </c>
      <c r="AF53" s="22">
        <f t="shared" si="98"/>
        <v>0</v>
      </c>
      <c r="AG53" s="22">
        <f t="shared" si="103"/>
        <v>858.81583551870574</v>
      </c>
      <c r="AI53" s="79">
        <f t="shared" si="99"/>
        <v>0</v>
      </c>
      <c r="AJ53" s="78">
        <f t="shared" si="100"/>
        <v>0</v>
      </c>
    </row>
    <row r="54" spans="1:36" ht="23.5" hidden="1" customHeight="1" outlineLevel="1" x14ac:dyDescent="0.25">
      <c r="A54" s="11"/>
      <c r="B54" s="186" t="s">
        <v>1658</v>
      </c>
      <c r="C54" s="187" t="s">
        <v>1657</v>
      </c>
      <c r="D54" s="188" t="s">
        <v>377</v>
      </c>
      <c r="E54" s="189" t="s">
        <v>378</v>
      </c>
      <c r="F54" s="13" t="s">
        <v>374</v>
      </c>
      <c r="G54" s="14">
        <v>1200</v>
      </c>
      <c r="H54" s="15">
        <v>6.284376242436009</v>
      </c>
      <c r="I54" s="16">
        <f t="shared" si="87"/>
        <v>7541.2514909232104</v>
      </c>
      <c r="J54" s="12"/>
      <c r="K54" s="17"/>
      <c r="L54" s="17">
        <f t="shared" si="88"/>
        <v>1200</v>
      </c>
      <c r="M54" s="17"/>
      <c r="N54" s="17">
        <f t="shared" si="104"/>
        <v>1200</v>
      </c>
      <c r="O54" s="17"/>
      <c r="P54" s="17"/>
      <c r="Q54" s="17"/>
      <c r="R54" s="17"/>
      <c r="S54" s="17"/>
      <c r="T54" s="17"/>
      <c r="U54" s="17"/>
      <c r="W54" s="22">
        <f t="shared" si="101"/>
        <v>0</v>
      </c>
      <c r="X54" s="22">
        <f t="shared" si="102"/>
        <v>7541.2514909232104</v>
      </c>
      <c r="Y54" s="22">
        <f t="shared" si="91"/>
        <v>7541.2514909232104</v>
      </c>
      <c r="Z54" s="22">
        <f t="shared" si="92"/>
        <v>0</v>
      </c>
      <c r="AA54" s="22">
        <f t="shared" si="93"/>
        <v>0</v>
      </c>
      <c r="AB54" s="22">
        <f t="shared" si="94"/>
        <v>0</v>
      </c>
      <c r="AC54" s="22">
        <f t="shared" si="95"/>
        <v>0</v>
      </c>
      <c r="AD54" s="22">
        <f t="shared" si="96"/>
        <v>0</v>
      </c>
      <c r="AE54" s="22">
        <f t="shared" si="97"/>
        <v>0</v>
      </c>
      <c r="AF54" s="22">
        <f t="shared" si="98"/>
        <v>0</v>
      </c>
      <c r="AG54" s="22">
        <f t="shared" si="103"/>
        <v>7541.2514909232104</v>
      </c>
      <c r="AI54" s="79">
        <f t="shared" si="99"/>
        <v>0</v>
      </c>
      <c r="AJ54" s="78">
        <f t="shared" si="100"/>
        <v>0</v>
      </c>
    </row>
    <row r="55" spans="1:36" ht="23.5" hidden="1" customHeight="1" outlineLevel="1" x14ac:dyDescent="0.25">
      <c r="A55" s="11"/>
      <c r="B55" s="186" t="s">
        <v>1658</v>
      </c>
      <c r="C55" s="187" t="s">
        <v>1657</v>
      </c>
      <c r="D55" s="188" t="s">
        <v>379</v>
      </c>
      <c r="E55" s="189" t="s">
        <v>380</v>
      </c>
      <c r="F55" s="13" t="s">
        <v>374</v>
      </c>
      <c r="G55" s="14">
        <v>250</v>
      </c>
      <c r="H55" s="15">
        <v>5.0657861461127212</v>
      </c>
      <c r="I55" s="16">
        <f t="shared" si="87"/>
        <v>1266.4465365281803</v>
      </c>
      <c r="J55" s="12"/>
      <c r="K55" s="17"/>
      <c r="L55" s="17">
        <f t="shared" si="88"/>
        <v>250</v>
      </c>
      <c r="M55" s="17"/>
      <c r="N55" s="17">
        <f t="shared" si="104"/>
        <v>250</v>
      </c>
      <c r="O55" s="17"/>
      <c r="P55" s="17"/>
      <c r="Q55" s="17"/>
      <c r="R55" s="17"/>
      <c r="S55" s="17"/>
      <c r="T55" s="17"/>
      <c r="U55" s="17"/>
      <c r="W55" s="22">
        <f t="shared" si="101"/>
        <v>0</v>
      </c>
      <c r="X55" s="22">
        <f t="shared" si="102"/>
        <v>1266.4465365281803</v>
      </c>
      <c r="Y55" s="22">
        <f t="shared" si="91"/>
        <v>1266.4465365281803</v>
      </c>
      <c r="Z55" s="22">
        <f t="shared" si="92"/>
        <v>0</v>
      </c>
      <c r="AA55" s="22">
        <f t="shared" si="93"/>
        <v>0</v>
      </c>
      <c r="AB55" s="22">
        <f t="shared" si="94"/>
        <v>0</v>
      </c>
      <c r="AC55" s="22">
        <f t="shared" si="95"/>
        <v>0</v>
      </c>
      <c r="AD55" s="22">
        <f t="shared" si="96"/>
        <v>0</v>
      </c>
      <c r="AE55" s="22">
        <f t="shared" si="97"/>
        <v>0</v>
      </c>
      <c r="AF55" s="22">
        <f t="shared" si="98"/>
        <v>0</v>
      </c>
      <c r="AG55" s="22">
        <f t="shared" si="103"/>
        <v>1266.4465365281803</v>
      </c>
      <c r="AI55" s="79">
        <f t="shared" si="99"/>
        <v>0</v>
      </c>
      <c r="AJ55" s="78">
        <f t="shared" si="100"/>
        <v>0</v>
      </c>
    </row>
    <row r="56" spans="1:36" ht="23.5" hidden="1" customHeight="1" outlineLevel="1" x14ac:dyDescent="0.25">
      <c r="A56" s="11"/>
      <c r="B56" s="186" t="s">
        <v>1658</v>
      </c>
      <c r="C56" s="187" t="s">
        <v>1657</v>
      </c>
      <c r="D56" s="188" t="s">
        <v>383</v>
      </c>
      <c r="E56" s="189" t="s">
        <v>384</v>
      </c>
      <c r="F56" s="13" t="s">
        <v>374</v>
      </c>
      <c r="G56" s="14">
        <v>250</v>
      </c>
      <c r="H56" s="15">
        <v>22.025332076271408</v>
      </c>
      <c r="I56" s="16">
        <f t="shared" si="87"/>
        <v>5506.3330190678516</v>
      </c>
      <c r="J56" s="12"/>
      <c r="K56" s="17"/>
      <c r="L56" s="17">
        <f t="shared" si="88"/>
        <v>250</v>
      </c>
      <c r="M56" s="17"/>
      <c r="N56" s="17">
        <f t="shared" si="104"/>
        <v>250</v>
      </c>
      <c r="O56" s="17"/>
      <c r="P56" s="17"/>
      <c r="Q56" s="17"/>
      <c r="R56" s="17"/>
      <c r="S56" s="17"/>
      <c r="T56" s="17"/>
      <c r="U56" s="17"/>
      <c r="W56" s="22">
        <f t="shared" si="101"/>
        <v>0</v>
      </c>
      <c r="X56" s="22">
        <f t="shared" si="102"/>
        <v>5506.3330190678516</v>
      </c>
      <c r="Y56" s="22">
        <f t="shared" si="91"/>
        <v>5506.3330190678516</v>
      </c>
      <c r="Z56" s="22">
        <f t="shared" si="92"/>
        <v>0</v>
      </c>
      <c r="AA56" s="22">
        <f t="shared" si="93"/>
        <v>0</v>
      </c>
      <c r="AB56" s="22">
        <f t="shared" si="94"/>
        <v>0</v>
      </c>
      <c r="AC56" s="22">
        <f t="shared" si="95"/>
        <v>0</v>
      </c>
      <c r="AD56" s="22">
        <f t="shared" si="96"/>
        <v>0</v>
      </c>
      <c r="AE56" s="22">
        <f t="shared" si="97"/>
        <v>0</v>
      </c>
      <c r="AF56" s="22">
        <f t="shared" si="98"/>
        <v>0</v>
      </c>
      <c r="AG56" s="22">
        <f t="shared" si="103"/>
        <v>5506.3330190678516</v>
      </c>
      <c r="AI56" s="79">
        <f t="shared" si="99"/>
        <v>0</v>
      </c>
      <c r="AJ56" s="78">
        <f t="shared" si="100"/>
        <v>0</v>
      </c>
    </row>
    <row r="57" spans="1:36" ht="23.5" hidden="1" customHeight="1" outlineLevel="1" x14ac:dyDescent="0.25">
      <c r="A57" s="11"/>
      <c r="B57" s="186" t="s">
        <v>1658</v>
      </c>
      <c r="C57" s="187" t="s">
        <v>1657</v>
      </c>
      <c r="D57" s="188" t="s">
        <v>393</v>
      </c>
      <c r="E57" s="189" t="s">
        <v>394</v>
      </c>
      <c r="F57" s="13" t="s">
        <v>374</v>
      </c>
      <c r="G57" s="14">
        <v>40</v>
      </c>
      <c r="H57" s="15">
        <v>24.684219121169367</v>
      </c>
      <c r="I57" s="16">
        <f t="shared" si="87"/>
        <v>987.36876484677464</v>
      </c>
      <c r="J57" s="12"/>
      <c r="K57" s="17"/>
      <c r="L57" s="17">
        <f t="shared" si="88"/>
        <v>40</v>
      </c>
      <c r="M57" s="17"/>
      <c r="N57" s="17">
        <f t="shared" si="104"/>
        <v>40</v>
      </c>
      <c r="O57" s="17"/>
      <c r="P57" s="17"/>
      <c r="Q57" s="17"/>
      <c r="R57" s="17"/>
      <c r="S57" s="17"/>
      <c r="T57" s="17"/>
      <c r="U57" s="17"/>
      <c r="W57" s="22">
        <f t="shared" si="101"/>
        <v>0</v>
      </c>
      <c r="X57" s="22">
        <f t="shared" si="102"/>
        <v>987.36876484677464</v>
      </c>
      <c r="Y57" s="22">
        <f t="shared" si="91"/>
        <v>987.36876484677464</v>
      </c>
      <c r="Z57" s="22">
        <f t="shared" si="92"/>
        <v>0</v>
      </c>
      <c r="AA57" s="22">
        <f t="shared" si="93"/>
        <v>0</v>
      </c>
      <c r="AB57" s="22">
        <f t="shared" si="94"/>
        <v>0</v>
      </c>
      <c r="AC57" s="22">
        <f t="shared" si="95"/>
        <v>0</v>
      </c>
      <c r="AD57" s="22">
        <f t="shared" si="96"/>
        <v>0</v>
      </c>
      <c r="AE57" s="22">
        <f t="shared" si="97"/>
        <v>0</v>
      </c>
      <c r="AF57" s="22">
        <f t="shared" si="98"/>
        <v>0</v>
      </c>
      <c r="AG57" s="22">
        <f t="shared" si="103"/>
        <v>987.36876484677464</v>
      </c>
      <c r="AI57" s="79">
        <f t="shared" si="99"/>
        <v>0</v>
      </c>
      <c r="AJ57" s="78">
        <f t="shared" si="100"/>
        <v>0</v>
      </c>
    </row>
    <row r="58" spans="1:36" ht="23.5" hidden="1" customHeight="1" outlineLevel="1" x14ac:dyDescent="0.25">
      <c r="A58" s="11"/>
      <c r="B58" s="186" t="s">
        <v>1658</v>
      </c>
      <c r="C58" s="187" t="s">
        <v>1657</v>
      </c>
      <c r="D58" s="188" t="s">
        <v>395</v>
      </c>
      <c r="E58" s="189" t="s">
        <v>396</v>
      </c>
      <c r="F58" s="13" t="s">
        <v>374</v>
      </c>
      <c r="G58" s="14">
        <v>10</v>
      </c>
      <c r="H58" s="15">
        <v>42.65585530703747</v>
      </c>
      <c r="I58" s="16">
        <f t="shared" si="87"/>
        <v>426.55855307037473</v>
      </c>
      <c r="J58" s="12"/>
      <c r="K58" s="17"/>
      <c r="L58" s="17">
        <f t="shared" si="88"/>
        <v>10</v>
      </c>
      <c r="M58" s="17"/>
      <c r="N58" s="17">
        <f t="shared" si="104"/>
        <v>10</v>
      </c>
      <c r="O58" s="17"/>
      <c r="P58" s="17"/>
      <c r="Q58" s="17"/>
      <c r="R58" s="17"/>
      <c r="S58" s="17"/>
      <c r="T58" s="17"/>
      <c r="U58" s="17"/>
      <c r="W58" s="22">
        <f t="shared" si="101"/>
        <v>0</v>
      </c>
      <c r="X58" s="22">
        <f t="shared" si="102"/>
        <v>426.55855307037473</v>
      </c>
      <c r="Y58" s="22">
        <f t="shared" si="91"/>
        <v>426.55855307037473</v>
      </c>
      <c r="Z58" s="22">
        <f t="shared" si="92"/>
        <v>0</v>
      </c>
      <c r="AA58" s="22">
        <f t="shared" si="93"/>
        <v>0</v>
      </c>
      <c r="AB58" s="22">
        <f t="shared" si="94"/>
        <v>0</v>
      </c>
      <c r="AC58" s="22">
        <f t="shared" si="95"/>
        <v>0</v>
      </c>
      <c r="AD58" s="22">
        <f t="shared" si="96"/>
        <v>0</v>
      </c>
      <c r="AE58" s="22">
        <f t="shared" si="97"/>
        <v>0</v>
      </c>
      <c r="AF58" s="22">
        <f t="shared" si="98"/>
        <v>0</v>
      </c>
      <c r="AG58" s="22">
        <f t="shared" si="103"/>
        <v>426.55855307037473</v>
      </c>
      <c r="AI58" s="79">
        <f t="shared" si="99"/>
        <v>0</v>
      </c>
      <c r="AJ58" s="78">
        <f t="shared" si="100"/>
        <v>0</v>
      </c>
    </row>
    <row r="59" spans="1:36" ht="23.5" hidden="1" customHeight="1" outlineLevel="1" x14ac:dyDescent="0.25">
      <c r="A59" s="11"/>
      <c r="B59" s="186" t="s">
        <v>1658</v>
      </c>
      <c r="C59" s="187" t="s">
        <v>1657</v>
      </c>
      <c r="D59" s="188" t="s">
        <v>403</v>
      </c>
      <c r="E59" s="189" t="s">
        <v>404</v>
      </c>
      <c r="F59" s="13" t="s">
        <v>374</v>
      </c>
      <c r="G59" s="14">
        <v>6</v>
      </c>
      <c r="H59" s="15">
        <v>28.411088396290857</v>
      </c>
      <c r="I59" s="16">
        <f t="shared" si="87"/>
        <v>170.46653037774513</v>
      </c>
      <c r="J59" s="12"/>
      <c r="K59" s="17"/>
      <c r="L59" s="17">
        <f t="shared" si="88"/>
        <v>6</v>
      </c>
      <c r="M59" s="17"/>
      <c r="N59" s="17">
        <f t="shared" si="104"/>
        <v>6</v>
      </c>
      <c r="O59" s="17"/>
      <c r="P59" s="17"/>
      <c r="Q59" s="17"/>
      <c r="R59" s="17"/>
      <c r="S59" s="17"/>
      <c r="T59" s="17"/>
      <c r="U59" s="17"/>
      <c r="W59" s="22">
        <f t="shared" si="101"/>
        <v>0</v>
      </c>
      <c r="X59" s="22">
        <f t="shared" si="102"/>
        <v>170.46653037774513</v>
      </c>
      <c r="Y59" s="22">
        <f t="shared" si="91"/>
        <v>170.46653037774513</v>
      </c>
      <c r="Z59" s="22">
        <f t="shared" si="92"/>
        <v>0</v>
      </c>
      <c r="AA59" s="22">
        <f t="shared" si="93"/>
        <v>0</v>
      </c>
      <c r="AB59" s="22">
        <f t="shared" si="94"/>
        <v>0</v>
      </c>
      <c r="AC59" s="22">
        <f t="shared" si="95"/>
        <v>0</v>
      </c>
      <c r="AD59" s="22">
        <f t="shared" si="96"/>
        <v>0</v>
      </c>
      <c r="AE59" s="22">
        <f t="shared" si="97"/>
        <v>0</v>
      </c>
      <c r="AF59" s="22">
        <f t="shared" si="98"/>
        <v>0</v>
      </c>
      <c r="AG59" s="22">
        <f t="shared" si="103"/>
        <v>170.46653037774513</v>
      </c>
      <c r="AI59" s="79">
        <f t="shared" si="99"/>
        <v>0</v>
      </c>
      <c r="AJ59" s="78">
        <f t="shared" si="100"/>
        <v>0</v>
      </c>
    </row>
    <row r="60" spans="1:36" ht="23.5" hidden="1" customHeight="1" outlineLevel="1" x14ac:dyDescent="0.25">
      <c r="A60" s="11"/>
      <c r="B60" s="186" t="s">
        <v>1658</v>
      </c>
      <c r="C60" s="187" t="s">
        <v>1657</v>
      </c>
      <c r="D60" s="188" t="s">
        <v>405</v>
      </c>
      <c r="E60" s="189" t="s">
        <v>406</v>
      </c>
      <c r="F60" s="13" t="s">
        <v>374</v>
      </c>
      <c r="G60" s="14">
        <v>180</v>
      </c>
      <c r="H60" s="15">
        <v>53.000325762188147</v>
      </c>
      <c r="I60" s="16">
        <f t="shared" si="87"/>
        <v>9540.0586371938662</v>
      </c>
      <c r="J60" s="12"/>
      <c r="K60" s="17"/>
      <c r="L60" s="17">
        <f t="shared" si="88"/>
        <v>180</v>
      </c>
      <c r="M60" s="17"/>
      <c r="N60" s="17">
        <f t="shared" si="104"/>
        <v>180</v>
      </c>
      <c r="O60" s="17"/>
      <c r="P60" s="17"/>
      <c r="Q60" s="17"/>
      <c r="R60" s="17"/>
      <c r="S60" s="17"/>
      <c r="T60" s="17"/>
      <c r="U60" s="17"/>
      <c r="W60" s="22">
        <f t="shared" si="101"/>
        <v>0</v>
      </c>
      <c r="X60" s="22">
        <f t="shared" si="102"/>
        <v>9540.0586371938662</v>
      </c>
      <c r="Y60" s="22">
        <f t="shared" si="91"/>
        <v>9540.0586371938662</v>
      </c>
      <c r="Z60" s="22">
        <f t="shared" si="92"/>
        <v>0</v>
      </c>
      <c r="AA60" s="22">
        <f t="shared" si="93"/>
        <v>0</v>
      </c>
      <c r="AB60" s="22">
        <f t="shared" si="94"/>
        <v>0</v>
      </c>
      <c r="AC60" s="22">
        <f t="shared" si="95"/>
        <v>0</v>
      </c>
      <c r="AD60" s="22">
        <f t="shared" si="96"/>
        <v>0</v>
      </c>
      <c r="AE60" s="22">
        <f t="shared" si="97"/>
        <v>0</v>
      </c>
      <c r="AF60" s="22">
        <f t="shared" si="98"/>
        <v>0</v>
      </c>
      <c r="AG60" s="22">
        <f t="shared" si="103"/>
        <v>9540.0586371938662</v>
      </c>
      <c r="AI60" s="79">
        <f t="shared" si="99"/>
        <v>0</v>
      </c>
      <c r="AJ60" s="78">
        <f t="shared" si="100"/>
        <v>0</v>
      </c>
    </row>
    <row r="61" spans="1:36" ht="23.5" customHeight="1" collapsed="1" x14ac:dyDescent="0.25">
      <c r="A61" s="11"/>
      <c r="B61" s="183" t="s">
        <v>1660</v>
      </c>
      <c r="C61" s="184" t="s">
        <v>1659</v>
      </c>
      <c r="D61" s="185"/>
      <c r="E61" s="80"/>
      <c r="F61" s="60"/>
      <c r="G61" s="60"/>
      <c r="H61" s="59"/>
      <c r="I61" s="81">
        <f>SUM(I62:I69)</f>
        <v>302339.05784518411</v>
      </c>
      <c r="J61" s="12"/>
      <c r="K61" s="83"/>
      <c r="L61" s="84"/>
      <c r="M61" s="84"/>
      <c r="N61" s="84"/>
      <c r="O61" s="84"/>
      <c r="P61" s="84"/>
      <c r="Q61" s="84"/>
      <c r="R61" s="84"/>
      <c r="S61" s="84"/>
      <c r="T61" s="84"/>
      <c r="U61" s="85"/>
      <c r="V61" s="12"/>
      <c r="W61" s="86">
        <f t="shared" ref="W61:AG61" si="105">SUM(W62:W69)</f>
        <v>84428.623191993116</v>
      </c>
      <c r="X61" s="86">
        <f t="shared" si="105"/>
        <v>217910.43465319098</v>
      </c>
      <c r="Y61" s="86">
        <f t="shared" si="105"/>
        <v>50103.950212328426</v>
      </c>
      <c r="Z61" s="86">
        <f t="shared" si="105"/>
        <v>217910.43465319098</v>
      </c>
      <c r="AA61" s="86">
        <f t="shared" si="105"/>
        <v>0</v>
      </c>
      <c r="AB61" s="86">
        <f t="shared" si="105"/>
        <v>0</v>
      </c>
      <c r="AC61" s="86">
        <f t="shared" si="105"/>
        <v>0</v>
      </c>
      <c r="AD61" s="86">
        <f t="shared" si="105"/>
        <v>0</v>
      </c>
      <c r="AE61" s="86">
        <f t="shared" si="105"/>
        <v>0</v>
      </c>
      <c r="AF61" s="86">
        <f t="shared" si="105"/>
        <v>0</v>
      </c>
      <c r="AG61" s="86">
        <f t="shared" si="105"/>
        <v>268014.38486551942</v>
      </c>
      <c r="AH61" s="12"/>
      <c r="AI61" s="83"/>
      <c r="AJ61" s="85"/>
    </row>
    <row r="62" spans="1:36" ht="23.5" hidden="1" customHeight="1" outlineLevel="1" x14ac:dyDescent="0.25">
      <c r="A62" s="11"/>
      <c r="B62" s="186" t="s">
        <v>1660</v>
      </c>
      <c r="C62" s="187" t="s">
        <v>1659</v>
      </c>
      <c r="D62" s="188" t="s">
        <v>348</v>
      </c>
      <c r="E62" s="189" t="s">
        <v>349</v>
      </c>
      <c r="F62" s="13" t="s">
        <v>350</v>
      </c>
      <c r="G62" s="14">
        <v>4990.04</v>
      </c>
      <c r="H62" s="15">
        <v>26.960219437984776</v>
      </c>
      <c r="I62" s="16">
        <f t="shared" ref="I62:I69" si="106">H62*G62</f>
        <v>134532.57340432156</v>
      </c>
      <c r="J62" s="12"/>
      <c r="K62" s="17">
        <v>3131.6</v>
      </c>
      <c r="L62" s="17">
        <f t="shared" ref="L62:L69" si="107">G62-K62</f>
        <v>1858.44</v>
      </c>
      <c r="M62" s="17"/>
      <c r="N62" s="17">
        <v>1858.44</v>
      </c>
      <c r="O62" s="17">
        <f>L62</f>
        <v>1858.44</v>
      </c>
      <c r="P62" s="17"/>
      <c r="Q62" s="17"/>
      <c r="R62" s="17"/>
      <c r="S62" s="17"/>
      <c r="T62" s="17"/>
      <c r="U62" s="17"/>
      <c r="W62" s="22">
        <f t="shared" ref="W62:W69" si="108">$H62*K62</f>
        <v>84428.623191993116</v>
      </c>
      <c r="X62" s="22">
        <f t="shared" ref="X62:X69" si="109">$H62*L62</f>
        <v>50103.950212328426</v>
      </c>
      <c r="Y62" s="22">
        <f t="shared" ref="Y62:AF69" si="110">$H62*N62</f>
        <v>50103.950212328426</v>
      </c>
      <c r="Z62" s="22">
        <f t="shared" si="110"/>
        <v>50103.950212328426</v>
      </c>
      <c r="AA62" s="22">
        <f t="shared" si="110"/>
        <v>0</v>
      </c>
      <c r="AB62" s="22">
        <f t="shared" si="110"/>
        <v>0</v>
      </c>
      <c r="AC62" s="22">
        <f t="shared" si="110"/>
        <v>0</v>
      </c>
      <c r="AD62" s="22">
        <f t="shared" si="110"/>
        <v>0</v>
      </c>
      <c r="AE62" s="22">
        <f t="shared" si="110"/>
        <v>0</v>
      </c>
      <c r="AF62" s="22">
        <f t="shared" si="110"/>
        <v>0</v>
      </c>
      <c r="AG62" s="22">
        <f t="shared" ref="AG62:AG69" si="111">SUM(Y62:AF62)</f>
        <v>100207.90042465685</v>
      </c>
      <c r="AI62" s="79">
        <f t="shared" ref="AI62:AI69" si="112">L62-SUM(M62:U62)</f>
        <v>-1858.44</v>
      </c>
      <c r="AJ62" s="78">
        <f t="shared" ref="AJ62:AJ69" si="113">X62-SUM(Y62:AF62)</f>
        <v>-50103.950212328426</v>
      </c>
    </row>
    <row r="63" spans="1:36" ht="23.5" hidden="1" customHeight="1" outlineLevel="1" x14ac:dyDescent="0.25">
      <c r="A63" s="11"/>
      <c r="B63" s="186" t="s">
        <v>1660</v>
      </c>
      <c r="C63" s="187" t="s">
        <v>1659</v>
      </c>
      <c r="D63" s="188" t="s">
        <v>385</v>
      </c>
      <c r="E63" s="189" t="s">
        <v>386</v>
      </c>
      <c r="F63" s="13" t="s">
        <v>374</v>
      </c>
      <c r="G63" s="14">
        <v>10</v>
      </c>
      <c r="H63" s="15">
        <v>25.618404475967715</v>
      </c>
      <c r="I63" s="16">
        <f t="shared" si="106"/>
        <v>256.18404475967714</v>
      </c>
      <c r="J63" s="12"/>
      <c r="K63" s="17"/>
      <c r="L63" s="17">
        <f t="shared" si="107"/>
        <v>10</v>
      </c>
      <c r="M63" s="17"/>
      <c r="N63" s="17"/>
      <c r="O63" s="17">
        <f t="shared" ref="O63:O69" si="114">L63</f>
        <v>10</v>
      </c>
      <c r="P63" s="17"/>
      <c r="Q63" s="17"/>
      <c r="R63" s="17"/>
      <c r="S63" s="17"/>
      <c r="T63" s="17"/>
      <c r="U63" s="17"/>
      <c r="W63" s="22">
        <f t="shared" ref="W63:W66" si="115">$H63*K63</f>
        <v>0</v>
      </c>
      <c r="X63" s="22">
        <f t="shared" ref="X63:X66" si="116">$H63*L63</f>
        <v>256.18404475967714</v>
      </c>
      <c r="Y63" s="22">
        <f t="shared" si="110"/>
        <v>0</v>
      </c>
      <c r="Z63" s="22">
        <f t="shared" si="110"/>
        <v>256.18404475967714</v>
      </c>
      <c r="AA63" s="22">
        <f t="shared" si="110"/>
        <v>0</v>
      </c>
      <c r="AB63" s="22">
        <f t="shared" si="110"/>
        <v>0</v>
      </c>
      <c r="AC63" s="22">
        <f t="shared" si="110"/>
        <v>0</v>
      </c>
      <c r="AD63" s="22">
        <f t="shared" si="110"/>
        <v>0</v>
      </c>
      <c r="AE63" s="22">
        <f t="shared" si="110"/>
        <v>0</v>
      </c>
      <c r="AF63" s="22">
        <f t="shared" si="110"/>
        <v>0</v>
      </c>
      <c r="AG63" s="22">
        <f t="shared" si="111"/>
        <v>256.18404475967714</v>
      </c>
      <c r="AI63" s="79">
        <f t="shared" si="112"/>
        <v>0</v>
      </c>
      <c r="AJ63" s="78">
        <f t="shared" si="113"/>
        <v>0</v>
      </c>
    </row>
    <row r="64" spans="1:36" ht="23.5" hidden="1" customHeight="1" outlineLevel="1" x14ac:dyDescent="0.25">
      <c r="A64" s="11"/>
      <c r="B64" s="186" t="s">
        <v>1660</v>
      </c>
      <c r="C64" s="187" t="s">
        <v>1659</v>
      </c>
      <c r="D64" s="188" t="s">
        <v>387</v>
      </c>
      <c r="E64" s="189" t="s">
        <v>388</v>
      </c>
      <c r="F64" s="13" t="s">
        <v>374</v>
      </c>
      <c r="G64" s="14">
        <v>145</v>
      </c>
      <c r="H64" s="15">
        <v>37.570191940937718</v>
      </c>
      <c r="I64" s="16">
        <f t="shared" si="106"/>
        <v>5447.677831435969</v>
      </c>
      <c r="J64" s="12"/>
      <c r="K64" s="17"/>
      <c r="L64" s="17">
        <f t="shared" si="107"/>
        <v>145</v>
      </c>
      <c r="M64" s="17"/>
      <c r="N64" s="17"/>
      <c r="O64" s="17">
        <f t="shared" si="114"/>
        <v>145</v>
      </c>
      <c r="P64" s="17"/>
      <c r="Q64" s="17"/>
      <c r="R64" s="17"/>
      <c r="S64" s="17"/>
      <c r="T64" s="17"/>
      <c r="U64" s="17"/>
      <c r="W64" s="22">
        <f t="shared" si="115"/>
        <v>0</v>
      </c>
      <c r="X64" s="22">
        <f t="shared" si="116"/>
        <v>5447.677831435969</v>
      </c>
      <c r="Y64" s="22">
        <f t="shared" si="110"/>
        <v>0</v>
      </c>
      <c r="Z64" s="22">
        <f t="shared" si="110"/>
        <v>5447.677831435969</v>
      </c>
      <c r="AA64" s="22">
        <f t="shared" si="110"/>
        <v>0</v>
      </c>
      <c r="AB64" s="22">
        <f t="shared" si="110"/>
        <v>0</v>
      </c>
      <c r="AC64" s="22">
        <f t="shared" si="110"/>
        <v>0</v>
      </c>
      <c r="AD64" s="22">
        <f t="shared" si="110"/>
        <v>0</v>
      </c>
      <c r="AE64" s="22">
        <f t="shared" si="110"/>
        <v>0</v>
      </c>
      <c r="AF64" s="22">
        <f t="shared" si="110"/>
        <v>0</v>
      </c>
      <c r="AG64" s="22">
        <f t="shared" si="111"/>
        <v>5447.677831435969</v>
      </c>
      <c r="AI64" s="79">
        <f t="shared" si="112"/>
        <v>0</v>
      </c>
      <c r="AJ64" s="78">
        <f t="shared" si="113"/>
        <v>0</v>
      </c>
    </row>
    <row r="65" spans="1:36" ht="23.5" hidden="1" customHeight="1" outlineLevel="1" x14ac:dyDescent="0.25">
      <c r="A65" s="11"/>
      <c r="B65" s="186" t="s">
        <v>1660</v>
      </c>
      <c r="C65" s="187" t="s">
        <v>1659</v>
      </c>
      <c r="D65" s="188" t="s">
        <v>389</v>
      </c>
      <c r="E65" s="189" t="s">
        <v>390</v>
      </c>
      <c r="F65" s="13" t="s">
        <v>374</v>
      </c>
      <c r="G65" s="14">
        <v>715.00000000000011</v>
      </c>
      <c r="H65" s="15">
        <v>64.515239573728394</v>
      </c>
      <c r="I65" s="16">
        <f t="shared" si="106"/>
        <v>46128.396295215811</v>
      </c>
      <c r="J65" s="12"/>
      <c r="K65" s="17"/>
      <c r="L65" s="17">
        <f t="shared" si="107"/>
        <v>715.00000000000011</v>
      </c>
      <c r="M65" s="17"/>
      <c r="N65" s="17"/>
      <c r="O65" s="17">
        <f t="shared" si="114"/>
        <v>715.00000000000011</v>
      </c>
      <c r="P65" s="17"/>
      <c r="Q65" s="17"/>
      <c r="R65" s="17"/>
      <c r="S65" s="17"/>
      <c r="T65" s="17"/>
      <c r="U65" s="17"/>
      <c r="W65" s="22">
        <f t="shared" si="115"/>
        <v>0</v>
      </c>
      <c r="X65" s="22">
        <f t="shared" si="116"/>
        <v>46128.396295215811</v>
      </c>
      <c r="Y65" s="22">
        <f t="shared" si="110"/>
        <v>0</v>
      </c>
      <c r="Z65" s="22">
        <f t="shared" si="110"/>
        <v>46128.396295215811</v>
      </c>
      <c r="AA65" s="22">
        <f t="shared" si="110"/>
        <v>0</v>
      </c>
      <c r="AB65" s="22">
        <f t="shared" si="110"/>
        <v>0</v>
      </c>
      <c r="AC65" s="22">
        <f t="shared" si="110"/>
        <v>0</v>
      </c>
      <c r="AD65" s="22">
        <f t="shared" si="110"/>
        <v>0</v>
      </c>
      <c r="AE65" s="22">
        <f t="shared" si="110"/>
        <v>0</v>
      </c>
      <c r="AF65" s="22">
        <f t="shared" si="110"/>
        <v>0</v>
      </c>
      <c r="AG65" s="22">
        <f t="shared" si="111"/>
        <v>46128.396295215811</v>
      </c>
      <c r="AI65" s="79">
        <f t="shared" si="112"/>
        <v>0</v>
      </c>
      <c r="AJ65" s="78">
        <f t="shared" si="113"/>
        <v>0</v>
      </c>
    </row>
    <row r="66" spans="1:36" ht="23.5" hidden="1" customHeight="1" outlineLevel="1" x14ac:dyDescent="0.25">
      <c r="A66" s="11"/>
      <c r="B66" s="186" t="s">
        <v>1660</v>
      </c>
      <c r="C66" s="187" t="s">
        <v>1659</v>
      </c>
      <c r="D66" s="188" t="s">
        <v>391</v>
      </c>
      <c r="E66" s="189" t="s">
        <v>392</v>
      </c>
      <c r="F66" s="13" t="s">
        <v>374</v>
      </c>
      <c r="G66" s="14">
        <v>10</v>
      </c>
      <c r="H66" s="15">
        <v>20.630656162609284</v>
      </c>
      <c r="I66" s="16">
        <f t="shared" si="106"/>
        <v>206.30656162609284</v>
      </c>
      <c r="J66" s="12"/>
      <c r="K66" s="17"/>
      <c r="L66" s="17">
        <f t="shared" si="107"/>
        <v>10</v>
      </c>
      <c r="M66" s="17"/>
      <c r="N66" s="17"/>
      <c r="O66" s="17">
        <f t="shared" si="114"/>
        <v>10</v>
      </c>
      <c r="P66" s="17"/>
      <c r="Q66" s="17"/>
      <c r="R66" s="17"/>
      <c r="S66" s="17"/>
      <c r="T66" s="17"/>
      <c r="U66" s="17"/>
      <c r="W66" s="22">
        <f t="shared" si="115"/>
        <v>0</v>
      </c>
      <c r="X66" s="22">
        <f t="shared" si="116"/>
        <v>206.30656162609284</v>
      </c>
      <c r="Y66" s="22">
        <f t="shared" si="110"/>
        <v>0</v>
      </c>
      <c r="Z66" s="22">
        <f t="shared" si="110"/>
        <v>206.30656162609284</v>
      </c>
      <c r="AA66" s="22">
        <f t="shared" si="110"/>
        <v>0</v>
      </c>
      <c r="AB66" s="22">
        <f t="shared" si="110"/>
        <v>0</v>
      </c>
      <c r="AC66" s="22">
        <f t="shared" si="110"/>
        <v>0</v>
      </c>
      <c r="AD66" s="22">
        <f t="shared" si="110"/>
        <v>0</v>
      </c>
      <c r="AE66" s="22">
        <f t="shared" si="110"/>
        <v>0</v>
      </c>
      <c r="AF66" s="22">
        <f t="shared" si="110"/>
        <v>0</v>
      </c>
      <c r="AG66" s="22">
        <f t="shared" si="111"/>
        <v>206.30656162609284</v>
      </c>
      <c r="AI66" s="79">
        <f t="shared" si="112"/>
        <v>0</v>
      </c>
      <c r="AJ66" s="78">
        <f t="shared" si="113"/>
        <v>0</v>
      </c>
    </row>
    <row r="67" spans="1:36" ht="23.5" hidden="1" customHeight="1" outlineLevel="1" x14ac:dyDescent="0.25">
      <c r="A67" s="11"/>
      <c r="B67" s="186" t="s">
        <v>1660</v>
      </c>
      <c r="C67" s="187" t="s">
        <v>1659</v>
      </c>
      <c r="D67" s="188" t="s">
        <v>395</v>
      </c>
      <c r="E67" s="189" t="s">
        <v>396</v>
      </c>
      <c r="F67" s="13" t="s">
        <v>374</v>
      </c>
      <c r="G67" s="14">
        <v>200</v>
      </c>
      <c r="H67" s="15">
        <v>42.65585530703747</v>
      </c>
      <c r="I67" s="16">
        <f t="shared" si="106"/>
        <v>8531.1710614074946</v>
      </c>
      <c r="J67" s="12"/>
      <c r="K67" s="17"/>
      <c r="L67" s="17">
        <f t="shared" si="107"/>
        <v>200</v>
      </c>
      <c r="M67" s="17"/>
      <c r="N67" s="17"/>
      <c r="O67" s="17">
        <f t="shared" si="114"/>
        <v>200</v>
      </c>
      <c r="P67" s="17"/>
      <c r="Q67" s="17"/>
      <c r="R67" s="17"/>
      <c r="S67" s="17"/>
      <c r="T67" s="17"/>
      <c r="U67" s="17"/>
      <c r="W67" s="22">
        <f t="shared" si="108"/>
        <v>0</v>
      </c>
      <c r="X67" s="22">
        <f t="shared" si="109"/>
        <v>8531.1710614074946</v>
      </c>
      <c r="Y67" s="22">
        <f t="shared" si="110"/>
        <v>0</v>
      </c>
      <c r="Z67" s="22">
        <f t="shared" si="110"/>
        <v>8531.1710614074946</v>
      </c>
      <c r="AA67" s="22">
        <f t="shared" si="110"/>
        <v>0</v>
      </c>
      <c r="AB67" s="22">
        <f t="shared" si="110"/>
        <v>0</v>
      </c>
      <c r="AC67" s="22">
        <f t="shared" si="110"/>
        <v>0</v>
      </c>
      <c r="AD67" s="22">
        <f t="shared" si="110"/>
        <v>0</v>
      </c>
      <c r="AE67" s="22">
        <f t="shared" si="110"/>
        <v>0</v>
      </c>
      <c r="AF67" s="22">
        <f t="shared" si="110"/>
        <v>0</v>
      </c>
      <c r="AG67" s="22">
        <f t="shared" si="111"/>
        <v>8531.1710614074946</v>
      </c>
      <c r="AI67" s="79">
        <f t="shared" si="112"/>
        <v>0</v>
      </c>
      <c r="AJ67" s="78">
        <f t="shared" si="113"/>
        <v>0</v>
      </c>
    </row>
    <row r="68" spans="1:36" ht="23.5" hidden="1" customHeight="1" outlineLevel="1" x14ac:dyDescent="0.25">
      <c r="A68" s="11"/>
      <c r="B68" s="186" t="s">
        <v>1660</v>
      </c>
      <c r="C68" s="187" t="s">
        <v>1659</v>
      </c>
      <c r="D68" s="188" t="s">
        <v>399</v>
      </c>
      <c r="E68" s="189" t="s">
        <v>400</v>
      </c>
      <c r="F68" s="13" t="s">
        <v>374</v>
      </c>
      <c r="G68" s="14">
        <v>30</v>
      </c>
      <c r="H68" s="15">
        <v>9.55235893773078</v>
      </c>
      <c r="I68" s="16">
        <f t="shared" si="106"/>
        <v>286.57076813192339</v>
      </c>
      <c r="J68" s="12"/>
      <c r="K68" s="17"/>
      <c r="L68" s="17">
        <f t="shared" si="107"/>
        <v>30</v>
      </c>
      <c r="M68" s="17"/>
      <c r="N68" s="17"/>
      <c r="O68" s="17">
        <f t="shared" si="114"/>
        <v>30</v>
      </c>
      <c r="P68" s="17"/>
      <c r="Q68" s="17"/>
      <c r="R68" s="17"/>
      <c r="S68" s="17"/>
      <c r="T68" s="17"/>
      <c r="U68" s="17"/>
      <c r="W68" s="22">
        <f t="shared" si="108"/>
        <v>0</v>
      </c>
      <c r="X68" s="22">
        <f t="shared" si="109"/>
        <v>286.57076813192339</v>
      </c>
      <c r="Y68" s="22">
        <f t="shared" si="110"/>
        <v>0</v>
      </c>
      <c r="Z68" s="22">
        <f t="shared" si="110"/>
        <v>286.57076813192339</v>
      </c>
      <c r="AA68" s="22">
        <f t="shared" si="110"/>
        <v>0</v>
      </c>
      <c r="AB68" s="22">
        <f t="shared" si="110"/>
        <v>0</v>
      </c>
      <c r="AC68" s="22">
        <f t="shared" si="110"/>
        <v>0</v>
      </c>
      <c r="AD68" s="22">
        <f t="shared" si="110"/>
        <v>0</v>
      </c>
      <c r="AE68" s="22">
        <f t="shared" si="110"/>
        <v>0</v>
      </c>
      <c r="AF68" s="22">
        <f t="shared" si="110"/>
        <v>0</v>
      </c>
      <c r="AG68" s="22">
        <f t="shared" si="111"/>
        <v>286.57076813192339</v>
      </c>
      <c r="AI68" s="79">
        <f t="shared" si="112"/>
        <v>0</v>
      </c>
      <c r="AJ68" s="78">
        <f t="shared" si="113"/>
        <v>0</v>
      </c>
    </row>
    <row r="69" spans="1:36" ht="23.5" hidden="1" customHeight="1" outlineLevel="1" x14ac:dyDescent="0.25">
      <c r="A69" s="11"/>
      <c r="B69" s="186" t="s">
        <v>1660</v>
      </c>
      <c r="C69" s="187" t="s">
        <v>1659</v>
      </c>
      <c r="D69" s="188" t="s">
        <v>407</v>
      </c>
      <c r="E69" s="189" t="s">
        <v>408</v>
      </c>
      <c r="F69" s="13" t="s">
        <v>374</v>
      </c>
      <c r="G69" s="14">
        <v>882</v>
      </c>
      <c r="H69" s="15">
        <v>121.25870507742131</v>
      </c>
      <c r="I69" s="16">
        <f t="shared" si="106"/>
        <v>106950.1778782856</v>
      </c>
      <c r="J69" s="12"/>
      <c r="K69" s="17"/>
      <c r="L69" s="17">
        <f t="shared" si="107"/>
        <v>882</v>
      </c>
      <c r="M69" s="17"/>
      <c r="N69" s="17"/>
      <c r="O69" s="17">
        <f t="shared" si="114"/>
        <v>882</v>
      </c>
      <c r="P69" s="17"/>
      <c r="Q69" s="17"/>
      <c r="R69" s="17"/>
      <c r="S69" s="17"/>
      <c r="T69" s="17"/>
      <c r="U69" s="17"/>
      <c r="W69" s="22">
        <f t="shared" si="108"/>
        <v>0</v>
      </c>
      <c r="X69" s="22">
        <f t="shared" si="109"/>
        <v>106950.1778782856</v>
      </c>
      <c r="Y69" s="22">
        <f t="shared" si="110"/>
        <v>0</v>
      </c>
      <c r="Z69" s="22">
        <f t="shared" si="110"/>
        <v>106950.1778782856</v>
      </c>
      <c r="AA69" s="22">
        <f t="shared" si="110"/>
        <v>0</v>
      </c>
      <c r="AB69" s="22">
        <f t="shared" si="110"/>
        <v>0</v>
      </c>
      <c r="AC69" s="22">
        <f t="shared" si="110"/>
        <v>0</v>
      </c>
      <c r="AD69" s="22">
        <f t="shared" si="110"/>
        <v>0</v>
      </c>
      <c r="AE69" s="22">
        <f t="shared" si="110"/>
        <v>0</v>
      </c>
      <c r="AF69" s="22">
        <f t="shared" si="110"/>
        <v>0</v>
      </c>
      <c r="AG69" s="22">
        <f t="shared" si="111"/>
        <v>106950.1778782856</v>
      </c>
      <c r="AI69" s="79">
        <f t="shared" si="112"/>
        <v>0</v>
      </c>
      <c r="AJ69" s="78">
        <f t="shared" si="113"/>
        <v>0</v>
      </c>
    </row>
  </sheetData>
  <sheetProtection selectLockedCells="1" autoFilter="0"/>
  <autoFilter ref="A5:AJ69" xr:uid="{6C41B0A0-8B7C-453B-BE83-78B992DF2C49}"/>
  <dataConsolidate/>
  <mergeCells count="35">
    <mergeCell ref="O3:O5"/>
    <mergeCell ref="P3:P5"/>
    <mergeCell ref="Q3:Q5"/>
    <mergeCell ref="AI3:AI5"/>
    <mergeCell ref="AJ3:AJ5"/>
    <mergeCell ref="Y3:Y5"/>
    <mergeCell ref="Z3:Z5"/>
    <mergeCell ref="AA3:AA5"/>
    <mergeCell ref="AB3:AB5"/>
    <mergeCell ref="AC3:AC5"/>
    <mergeCell ref="R3:R5"/>
    <mergeCell ref="S3:S5"/>
    <mergeCell ref="T3:T5"/>
    <mergeCell ref="U3:U5"/>
    <mergeCell ref="B4:B5"/>
    <mergeCell ref="C4:C5"/>
    <mergeCell ref="D4:D5"/>
    <mergeCell ref="E4:E5"/>
    <mergeCell ref="F4:F5"/>
    <mergeCell ref="G4:G5"/>
    <mergeCell ref="H4:H5"/>
    <mergeCell ref="I4:I5"/>
    <mergeCell ref="AG3:AG5"/>
    <mergeCell ref="W2:AG2"/>
    <mergeCell ref="AD3:AD5"/>
    <mergeCell ref="AE3:AE5"/>
    <mergeCell ref="AF3:AF5"/>
    <mergeCell ref="W3:W5"/>
    <mergeCell ref="X3:X5"/>
    <mergeCell ref="K2:U2"/>
    <mergeCell ref="G3:I3"/>
    <mergeCell ref="K3:K5"/>
    <mergeCell ref="L3:L5"/>
    <mergeCell ref="M3:M5"/>
    <mergeCell ref="N3:N5"/>
  </mergeCells>
  <conditionalFormatting sqref="B3:I4">
    <cfRule type="expression" dxfId="114" priority="317">
      <formula>AND(ISBLANK($D3),ISBLANK($F3))</formula>
    </cfRule>
  </conditionalFormatting>
  <conditionalFormatting sqref="B8:I9 B15:I15 B17:I18 B28:I29 B31:I36 B38:I38 B40:I40 B42:I60 B62:I69 D70:I1048576">
    <cfRule type="expression" dxfId="113" priority="153">
      <formula>AND(ISBLANK($D8),ISBLANK($F8))</formula>
    </cfRule>
  </conditionalFormatting>
  <conditionalFormatting sqref="B11:I13">
    <cfRule type="expression" dxfId="112" priority="202">
      <formula>AND(ISBLANK($D11),ISBLANK($F11))</formula>
    </cfRule>
  </conditionalFormatting>
  <conditionalFormatting sqref="B20:I22">
    <cfRule type="expression" dxfId="111" priority="99">
      <formula>AND(ISBLANK($D20),ISBLANK($F20))</formula>
    </cfRule>
  </conditionalFormatting>
  <conditionalFormatting sqref="B24:I26">
    <cfRule type="expression" dxfId="110" priority="81">
      <formula>AND(ISBLANK($D24),ISBLANK($F24))</formula>
    </cfRule>
  </conditionalFormatting>
  <conditionalFormatting sqref="G3:G4 G15 G17:G18 G28:G29 G31:G36 G38 G40 G42:G60 G62:G1048576">
    <cfRule type="expression" dxfId="109" priority="484">
      <formula>$F3=""</formula>
    </cfRule>
  </conditionalFormatting>
  <conditionalFormatting sqref="G8:G9">
    <cfRule type="expression" dxfId="108" priority="229">
      <formula>AND(ISNUMBER($D8),$F8=0,#REF!=0,#REF!=0)</formula>
    </cfRule>
    <cfRule type="expression" dxfId="107" priority="231">
      <formula>ISNUMBER($G8)</formula>
    </cfRule>
    <cfRule type="expression" dxfId="106" priority="227">
      <formula>$F8=""</formula>
    </cfRule>
    <cfRule type="expression" dxfId="105" priority="230">
      <formula>AND($F8=0,#REF!=0,#REF!=0)</formula>
    </cfRule>
  </conditionalFormatting>
  <conditionalFormatting sqref="G11:G13 G15 G17:G18 G28:G29 G31:G36 G62:G69">
    <cfRule type="expression" dxfId="104" priority="487">
      <formula>ISNUMBER($G11)</formula>
    </cfRule>
    <cfRule type="expression" dxfId="103" priority="486">
      <formula>AND($F11=0,#REF!=0,#REF!=0)</formula>
    </cfRule>
  </conditionalFormatting>
  <conditionalFormatting sqref="G11:G13 I11:I13">
    <cfRule type="expression" dxfId="102" priority="297">
      <formula>ISNUMBER($G11)</formula>
    </cfRule>
  </conditionalFormatting>
  <conditionalFormatting sqref="G11:G13">
    <cfRule type="expression" dxfId="101" priority="478">
      <formula>$F11=""</formula>
    </cfRule>
    <cfRule type="expression" dxfId="100" priority="485">
      <formula>AND(ISNUMBER($D11),$F11=0,#REF!=0,#REF!=0)</formula>
    </cfRule>
  </conditionalFormatting>
  <conditionalFormatting sqref="G15 G17:G18 G28:G29 G31:G36 G62:G69">
    <cfRule type="expression" dxfId="99" priority="496">
      <formula>AND(ISNUMBER($D15),$F15=0,#REF!=0,#REF!=0)</formula>
    </cfRule>
  </conditionalFormatting>
  <conditionalFormatting sqref="G20:G22 I20:I22">
    <cfRule type="expression" dxfId="98" priority="109">
      <formula>ISNUMBER($G20)</formula>
    </cfRule>
  </conditionalFormatting>
  <conditionalFormatting sqref="G20:G22">
    <cfRule type="expression" dxfId="97" priority="115">
      <formula>AND($F20=0,#REF!=0,#REF!=0)</formula>
    </cfRule>
    <cfRule type="expression" dxfId="96" priority="114">
      <formula>AND(ISNUMBER($D20),$F20=0,#REF!=0,#REF!=0)</formula>
    </cfRule>
    <cfRule type="expression" dxfId="95" priority="112">
      <formula>$F20=""</formula>
    </cfRule>
    <cfRule type="expression" dxfId="94" priority="116">
      <formula>ISNUMBER($G20)</formula>
    </cfRule>
  </conditionalFormatting>
  <conditionalFormatting sqref="G24:G26 I24:I26">
    <cfRule type="expression" dxfId="93" priority="91">
      <formula>ISNUMBER($G24)</formula>
    </cfRule>
  </conditionalFormatting>
  <conditionalFormatting sqref="G24:G26">
    <cfRule type="expression" dxfId="92" priority="94">
      <formula>$F24=""</formula>
    </cfRule>
    <cfRule type="expression" dxfId="91" priority="98">
      <formula>ISNUMBER($G24)</formula>
    </cfRule>
    <cfRule type="expression" dxfId="90" priority="97">
      <formula>AND($F24=0,#REF!=0,#REF!=0)</formula>
    </cfRule>
    <cfRule type="expression" dxfId="89" priority="96">
      <formula>AND(ISNUMBER($D24),$F24=0,#REF!=0,#REF!=0)</formula>
    </cfRule>
  </conditionalFormatting>
  <conditionalFormatting sqref="G38">
    <cfRule type="expression" dxfId="88" priority="47">
      <formula>ISNUMBER($G38)</formula>
    </cfRule>
    <cfRule type="expression" dxfId="87" priority="48">
      <formula>AND(ISNUMBER($D38),$F38=0,#REF!=0,#REF!=0)</formula>
    </cfRule>
  </conditionalFormatting>
  <conditionalFormatting sqref="G40">
    <cfRule type="expression" dxfId="86" priority="38">
      <formula>ISNUMBER($G40)</formula>
    </cfRule>
    <cfRule type="expression" dxfId="85" priority="39">
      <formula>AND(ISNUMBER($D40),$F40=0,#REF!=0,#REF!=0)</formula>
    </cfRule>
  </conditionalFormatting>
  <conditionalFormatting sqref="G42:G60">
    <cfRule type="expression" dxfId="84" priority="28">
      <formula>AND($F42=0,#REF!=0,#REF!=0)</formula>
    </cfRule>
    <cfRule type="expression" dxfId="83" priority="30">
      <formula>AND(ISNUMBER($D42),$F42=0,#REF!=0,#REF!=0)</formula>
    </cfRule>
    <cfRule type="expression" dxfId="82" priority="29">
      <formula>ISNUMBER($G42)</formula>
    </cfRule>
  </conditionalFormatting>
  <conditionalFormatting sqref="G8:I9 G15:I15 G17:I18 G28:I29 G33:I36">
    <cfRule type="expression" dxfId="81" priority="223">
      <formula>AND($F8=0,#REF!=0,#REF!=0)</formula>
    </cfRule>
  </conditionalFormatting>
  <conditionalFormatting sqref="G11:I13">
    <cfRule type="expression" dxfId="80" priority="408">
      <formula>AND($F11=0,#REF!=0,#REF!=0)</formula>
    </cfRule>
    <cfRule type="expression" dxfId="79" priority="407">
      <formula>AND(ISNUMBER($D11),$F11=0,#REF!=0,#REF!=0)</formula>
    </cfRule>
  </conditionalFormatting>
  <conditionalFormatting sqref="G20:I22">
    <cfRule type="expression" dxfId="78" priority="110">
      <formula>AND(ISNUMBER($D20),$F20=0,#REF!=0,#REF!=0)</formula>
    </cfRule>
    <cfRule type="expression" dxfId="77" priority="111">
      <formula>AND($F20=0,#REF!=0,#REF!=0)</formula>
    </cfRule>
  </conditionalFormatting>
  <conditionalFormatting sqref="G24:I26">
    <cfRule type="expression" dxfId="76" priority="93">
      <formula>AND($F24=0,#REF!=0,#REF!=0)</formula>
    </cfRule>
    <cfRule type="expression" dxfId="75" priority="92">
      <formula>AND(ISNUMBER($D24),$F24=0,#REF!=0,#REF!=0)</formula>
    </cfRule>
  </conditionalFormatting>
  <conditionalFormatting sqref="G31:I32 I33:I36">
    <cfRule type="expression" dxfId="74" priority="54">
      <formula>AND(ISNUMBER($D31),$F31=0,#REF!=0,#REF!=0)</formula>
    </cfRule>
    <cfRule type="expression" dxfId="73" priority="55">
      <formula>AND($F31=0,#REF!=0,#REF!=0)</formula>
    </cfRule>
  </conditionalFormatting>
  <conditionalFormatting sqref="G33:I36 G8:I9 G15:I15 G17:I18 G28:I29">
    <cfRule type="expression" dxfId="72" priority="222">
      <formula>AND(ISNUMBER($D8),$F8=0,#REF!=0,#REF!=0)</formula>
    </cfRule>
  </conditionalFormatting>
  <conditionalFormatting sqref="G38:I38">
    <cfRule type="expression" dxfId="71" priority="40">
      <formula>AND(ISNUMBER($D38),$F38=0,#REF!=0,#REF!=0)</formula>
    </cfRule>
    <cfRule type="expression" dxfId="70" priority="41">
      <formula>AND($F38=0,#REF!=0,#REF!=0)</formula>
    </cfRule>
  </conditionalFormatting>
  <conditionalFormatting sqref="G40:I40">
    <cfRule type="expression" dxfId="69" priority="31">
      <formula>AND(ISNUMBER($D40),$F40=0,#REF!=0,#REF!=0)</formula>
    </cfRule>
    <cfRule type="expression" dxfId="68" priority="32">
      <formula>AND($F40=0,#REF!=0,#REF!=0)</formula>
    </cfRule>
  </conditionalFormatting>
  <conditionalFormatting sqref="G42:I55 I43:I60">
    <cfRule type="expression" dxfId="67" priority="18">
      <formula>AND($F42=0,#REF!=0,#REF!=0)</formula>
    </cfRule>
  </conditionalFormatting>
  <conditionalFormatting sqref="G56:I59">
    <cfRule type="expression" dxfId="66" priority="22">
      <formula>AND(ISNUMBER($D56),$F56=0,#REF!=0,#REF!=0)</formula>
    </cfRule>
    <cfRule type="expression" dxfId="65" priority="23">
      <formula>AND($F56=0,#REF!=0,#REF!=0)</formula>
    </cfRule>
  </conditionalFormatting>
  <conditionalFormatting sqref="G60:I60">
    <cfRule type="expression" dxfId="64" priority="16">
      <formula>AND($F60=0,#REF!=0,#REF!=0)</formula>
    </cfRule>
    <cfRule type="expression" dxfId="63" priority="15">
      <formula>AND(ISNUMBER($D60),$F60=0,#REF!=0,#REF!=0)</formula>
    </cfRule>
  </conditionalFormatting>
  <conditionalFormatting sqref="G62:I69">
    <cfRule type="expression" dxfId="62" priority="2">
      <formula>AND($F62=0,#REF!=0,#REF!=0)</formula>
    </cfRule>
    <cfRule type="expression" dxfId="61" priority="1">
      <formula>AND(ISNUMBER($D62),$F62=0,#REF!=0,#REF!=0)</formula>
    </cfRule>
  </conditionalFormatting>
  <conditionalFormatting sqref="I3:I4">
    <cfRule type="expression" dxfId="60" priority="477">
      <formula>ISNUMBER($G3)</formula>
    </cfRule>
  </conditionalFormatting>
  <conditionalFormatting sqref="I8:I9 G15 I15 G17:G18 I17:I18 G28:G29 I28:I29 G31:G36 I31:I36 G38 I38 G40 I40 G42:G60 I42:I60 G62:G1048576 I62:I1048576 G3:G4">
    <cfRule type="expression" dxfId="59" priority="483">
      <formula>ISNUMBER($G3)</formula>
    </cfRule>
  </conditionalFormatting>
  <conditionalFormatting sqref="I8:I9 I15 I17:I18 I28:I29 I31:I36 I62:I69">
    <cfRule type="expression" dxfId="58" priority="228">
      <formula>AND($F8=0,#REF!=0,#REF!=0)</formula>
    </cfRule>
  </conditionalFormatting>
  <conditionalFormatting sqref="I11:I13">
    <cfRule type="expression" dxfId="57" priority="479">
      <formula>AND($F11=0,#REF!=0,#REF!=0)</formula>
    </cfRule>
  </conditionalFormatting>
  <conditionalFormatting sqref="I20:I22">
    <cfRule type="expression" dxfId="56" priority="113">
      <formula>AND($F20=0,#REF!=0,#REF!=0)</formula>
    </cfRule>
  </conditionalFormatting>
  <conditionalFormatting sqref="I24:I26">
    <cfRule type="expression" dxfId="55" priority="95">
      <formula>AND($F24=0,#REF!=0,#REF!=0)</formula>
    </cfRule>
  </conditionalFormatting>
  <conditionalFormatting sqref="I38">
    <cfRule type="expression" dxfId="54" priority="45">
      <formula>AND($F38=0,#REF!=0,#REF!=0)</formula>
    </cfRule>
  </conditionalFormatting>
  <conditionalFormatting sqref="I40">
    <cfRule type="expression" dxfId="53" priority="36">
      <formula>AND($F40=0,#REF!=0,#REF!=0)</formula>
    </cfRule>
  </conditionalFormatting>
  <conditionalFormatting sqref="I42:I60">
    <cfRule type="expression" dxfId="52" priority="27">
      <formula>AND($F42=0,#REF!=0,#REF!=0)</formula>
    </cfRule>
  </conditionalFormatting>
  <conditionalFormatting sqref="I43:I60 G42:I55">
    <cfRule type="expression" dxfId="51" priority="17">
      <formula>AND(ISNUMBER($D42),$F42=0,#REF!=0,#REF!=0)</formula>
    </cfRule>
  </conditionalFormatting>
  <conditionalFormatting sqref="K8:U9 W8:AG9 AI8:AJ9 W11:AG13 K15:U15 W15:AG15 AI15:AJ15 K17:U18 W17:AG18 AI17:AJ18 W20:AG22 W24:AG26 K28:U29 W28:AG29 AI28:AJ29 W31:AG36 W38:AG38 W40:AG40 W42:AG60 W62:AG69 AI62:AJ69">
    <cfRule type="expression" dxfId="50" priority="224">
      <formula>AND(ISNUMBER($D8),$F8=0,#REF!=0,#REF!=0)</formula>
    </cfRule>
    <cfRule type="expression" dxfId="49" priority="225">
      <formula>AND($F8=0,#REF!=0,#REF!=0)</formula>
    </cfRule>
    <cfRule type="expression" dxfId="48" priority="226">
      <formula>AND(ISBLANK($D8),ISBLANK($F8))</formula>
    </cfRule>
  </conditionalFormatting>
  <conditionalFormatting sqref="K11:U13">
    <cfRule type="expression" dxfId="47" priority="210">
      <formula>AND($F11=0,#REF!=0,#REF!=0)</formula>
    </cfRule>
    <cfRule type="expression" dxfId="46" priority="209">
      <formula>AND(ISNUMBER($D11),$F11=0,#REF!=0,#REF!=0)</formula>
    </cfRule>
    <cfRule type="expression" dxfId="45" priority="211">
      <formula>AND(ISBLANK($D11),ISBLANK($F11))</formula>
    </cfRule>
  </conditionalFormatting>
  <conditionalFormatting sqref="K20:U22">
    <cfRule type="expression" dxfId="44" priority="106">
      <formula>AND(ISNUMBER($D20),$F20=0,#REF!=0,#REF!=0)</formula>
    </cfRule>
    <cfRule type="expression" dxfId="43" priority="107">
      <formula>AND($F20=0,#REF!=0,#REF!=0)</formula>
    </cfRule>
    <cfRule type="expression" dxfId="42" priority="108">
      <formula>AND(ISBLANK($D20),ISBLANK($F20))</formula>
    </cfRule>
  </conditionalFormatting>
  <conditionalFormatting sqref="K24:U26">
    <cfRule type="expression" dxfId="41" priority="89">
      <formula>AND($F24=0,#REF!=0,#REF!=0)</formula>
    </cfRule>
    <cfRule type="expression" dxfId="40" priority="88">
      <formula>AND(ISNUMBER($D24),$F24=0,#REF!=0,#REF!=0)</formula>
    </cfRule>
    <cfRule type="expression" dxfId="39" priority="90">
      <formula>AND(ISBLANK($D24),ISBLANK($F24))</formula>
    </cfRule>
  </conditionalFormatting>
  <conditionalFormatting sqref="K31:U36 AI31:AJ36">
    <cfRule type="expression" dxfId="38" priority="56">
      <formula>AND(ISNUMBER($D31),$F31=0,#REF!=0,#REF!=0)</formula>
    </cfRule>
    <cfRule type="expression" dxfId="37" priority="58">
      <formula>AND(ISBLANK($D31),ISBLANK($F31))</formula>
    </cfRule>
    <cfRule type="expression" dxfId="36" priority="57">
      <formula>AND($F31=0,#REF!=0,#REF!=0)</formula>
    </cfRule>
  </conditionalFormatting>
  <conditionalFormatting sqref="K38:U38 AI38:AJ38">
    <cfRule type="expression" dxfId="35" priority="43">
      <formula>AND($F38=0,#REF!=0,#REF!=0)</formula>
    </cfRule>
    <cfRule type="expression" dxfId="34" priority="42">
      <formula>AND(ISNUMBER($D38),$F38=0,#REF!=0,#REF!=0)</formula>
    </cfRule>
    <cfRule type="expression" dxfId="33" priority="44">
      <formula>AND(ISBLANK($D38),ISBLANK($F38))</formula>
    </cfRule>
  </conditionalFormatting>
  <conditionalFormatting sqref="K40:U40 AI40:AJ40">
    <cfRule type="expression" dxfId="32" priority="35">
      <formula>AND(ISBLANK($D40),ISBLANK($F40))</formula>
    </cfRule>
    <cfRule type="expression" dxfId="31" priority="34">
      <formula>AND($F40=0,#REF!=0,#REF!=0)</formula>
    </cfRule>
    <cfRule type="expression" dxfId="30" priority="33">
      <formula>AND(ISNUMBER($D40),$F40=0,#REF!=0,#REF!=0)</formula>
    </cfRule>
  </conditionalFormatting>
  <conditionalFormatting sqref="K62:U69">
    <cfRule type="expression" dxfId="29" priority="5">
      <formula>AND(ISBLANK($D62),ISBLANK($F62))</formula>
    </cfRule>
    <cfRule type="expression" dxfId="28" priority="4">
      <formula>AND($F62=0,#REF!=0,#REF!=0)</formula>
    </cfRule>
    <cfRule type="expression" dxfId="27" priority="3">
      <formula>AND(ISNUMBER($D62),$F62=0,#REF!=0,#REF!=0)</formula>
    </cfRule>
  </conditionalFormatting>
  <conditionalFormatting sqref="M42:U54 K42:L60 AI42:AJ60 N53:N60 M55:M60 O55:U60">
    <cfRule type="expression" dxfId="26" priority="21">
      <formula>AND(ISBLANK($D42),ISBLANK($F42))</formula>
    </cfRule>
    <cfRule type="expression" dxfId="25" priority="20">
      <formula>AND($F42=0,#REF!=0,#REF!=0)</formula>
    </cfRule>
    <cfRule type="expression" dxfId="24" priority="19">
      <formula>AND(ISNUMBER($D42),$F42=0,#REF!=0,#REF!=0)</formula>
    </cfRule>
  </conditionalFormatting>
  <conditionalFormatting sqref="AI11:AJ13">
    <cfRule type="expression" dxfId="23" priority="204">
      <formula>AND($F11=0,#REF!=0,#REF!=0)</formula>
    </cfRule>
    <cfRule type="expression" dxfId="22" priority="203">
      <formula>AND(ISNUMBER($D11),$F11=0,#REF!=0,#REF!=0)</formula>
    </cfRule>
    <cfRule type="expression" dxfId="21" priority="205">
      <formula>AND(ISBLANK($D11),ISBLANK($F11))</formula>
    </cfRule>
  </conditionalFormatting>
  <conditionalFormatting sqref="AI20:AJ22">
    <cfRule type="expression" dxfId="20" priority="100">
      <formula>AND(ISNUMBER($D20),$F20=0,#REF!=0,#REF!=0)</formula>
    </cfRule>
    <cfRule type="expression" dxfId="19" priority="102">
      <formula>AND(ISBLANK($D20),ISBLANK($F20))</formula>
    </cfRule>
    <cfRule type="expression" dxfId="18" priority="101">
      <formula>AND($F20=0,#REF!=0,#REF!=0)</formula>
    </cfRule>
  </conditionalFormatting>
  <conditionalFormatting sqref="AI24:AJ26">
    <cfRule type="expression" dxfId="17" priority="84">
      <formula>AND(ISBLANK($D24),ISBLANK($F24))</formula>
    </cfRule>
    <cfRule type="expression" dxfId="16" priority="83">
      <formula>AND($F24=0,#REF!=0,#REF!=0)</formula>
    </cfRule>
    <cfRule type="expression" dxfId="15" priority="82">
      <formula>AND(ISNUMBER($D24),$F24=0,#REF!=0,#REF!=0)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9" scale="32" fitToHeight="0" orientation="landscape" r:id="rId1"/>
  <headerFooter alignWithMargins="0">
    <oddFooter>&amp;L_x000D_&amp;1#&amp;"Trebuchet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4D1B-379E-4454-B753-70785434FA51}">
  <sheetPr>
    <tabColor theme="3" tint="0.749992370372631"/>
    <outlinePr summaryBelow="0"/>
    <pageSetUpPr fitToPage="1"/>
  </sheetPr>
  <dimension ref="A1:AL33"/>
  <sheetViews>
    <sheetView showGridLines="0" zoomScale="85" zoomScaleNormal="85" zoomScaleSheetLayoutView="68" workbookViewId="0">
      <pane xSplit="5" ySplit="5" topLeftCell="F6" activePane="bottomRight" state="frozen"/>
      <selection activeCell="E20" sqref="E20"/>
      <selection pane="topRight" activeCell="E20" sqref="E20"/>
      <selection pane="bottomLeft" activeCell="E20" sqref="E20"/>
      <selection pane="bottomRight" activeCell="E19" sqref="E19"/>
    </sheetView>
  </sheetViews>
  <sheetFormatPr defaultColWidth="9.1796875" defaultRowHeight="14.5" x14ac:dyDescent="0.25"/>
  <cols>
    <col min="1" max="1" width="0.7265625" style="3" customWidth="1"/>
    <col min="2" max="2" width="15.90625" style="3" customWidth="1"/>
    <col min="3" max="3" width="68.81640625" style="3" customWidth="1"/>
    <col min="4" max="4" width="15.7265625" style="18" customWidth="1"/>
    <col min="5" max="5" width="54.81640625" style="170" customWidth="1"/>
    <col min="6" max="6" width="9.08984375" style="19" customWidth="1"/>
    <col min="7" max="7" width="11.81640625" style="19" customWidth="1"/>
    <col min="8" max="8" width="14.90625" style="20" customWidth="1"/>
    <col min="9" max="9" width="17.54296875" style="21" customWidth="1"/>
    <col min="10" max="10" width="1.26953125" style="9" customWidth="1"/>
    <col min="11" max="11" width="11" style="10" customWidth="1"/>
    <col min="12" max="13" width="11.6328125" style="10" customWidth="1"/>
    <col min="14" max="22" width="10.6328125" style="10" customWidth="1"/>
    <col min="23" max="23" width="1.26953125" style="9" customWidth="1"/>
    <col min="24" max="24" width="17.81640625" style="10" customWidth="1"/>
    <col min="25" max="25" width="19.1796875" style="10" hidden="1" customWidth="1"/>
    <col min="26" max="27" width="18" style="10" customWidth="1"/>
    <col min="28" max="28" width="19.1796875" style="10" customWidth="1"/>
    <col min="29" max="29" width="18" style="10" customWidth="1"/>
    <col min="30" max="33" width="16.1796875" style="10" customWidth="1"/>
    <col min="34" max="34" width="17.54296875" style="10" customWidth="1"/>
    <col min="35" max="36" width="1.26953125" style="9" customWidth="1"/>
    <col min="37" max="37" width="16.1796875" style="10" customWidth="1"/>
    <col min="38" max="38" width="15.6328125" style="10" customWidth="1"/>
    <col min="39" max="16384" width="9.1796875" style="1"/>
  </cols>
  <sheetData>
    <row r="1" spans="1:38" ht="6" customHeight="1" x14ac:dyDescent="0.25">
      <c r="C1" s="4"/>
      <c r="D1" s="4"/>
      <c r="E1" s="168"/>
      <c r="F1" s="5"/>
      <c r="G1" s="6"/>
      <c r="H1" s="7"/>
      <c r="I1" s="8"/>
    </row>
    <row r="2" spans="1:38" ht="25.5" customHeight="1" x14ac:dyDescent="0.25">
      <c r="B2" s="64"/>
      <c r="C2" s="65"/>
      <c r="D2" s="65"/>
      <c r="E2" s="169"/>
      <c r="F2" s="65"/>
      <c r="G2" s="65"/>
      <c r="H2" s="65"/>
      <c r="I2" s="66"/>
      <c r="K2" s="400" t="s">
        <v>581</v>
      </c>
      <c r="L2" s="401"/>
      <c r="M2" s="401"/>
      <c r="N2" s="396"/>
      <c r="O2" s="396"/>
      <c r="P2" s="396"/>
      <c r="Q2" s="396"/>
      <c r="R2" s="396"/>
      <c r="S2" s="396"/>
      <c r="T2" s="396"/>
      <c r="U2" s="396"/>
      <c r="V2" s="397"/>
      <c r="X2" s="433" t="s">
        <v>582</v>
      </c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K2" s="3"/>
      <c r="AL2" s="3"/>
    </row>
    <row r="3" spans="1:38" ht="21.65" customHeight="1" x14ac:dyDescent="0.25">
      <c r="B3" s="62"/>
      <c r="C3" s="63"/>
      <c r="D3" s="63"/>
      <c r="E3" s="63"/>
      <c r="F3" s="63"/>
      <c r="G3" s="408"/>
      <c r="H3" s="408"/>
      <c r="I3" s="409"/>
      <c r="K3" s="406" t="s">
        <v>544</v>
      </c>
      <c r="L3" s="406" t="s">
        <v>545</v>
      </c>
      <c r="M3" s="406" t="s">
        <v>545</v>
      </c>
      <c r="N3" s="431">
        <v>46113</v>
      </c>
      <c r="O3" s="406">
        <v>46143</v>
      </c>
      <c r="P3" s="406">
        <v>46174</v>
      </c>
      <c r="Q3" s="406">
        <v>46204</v>
      </c>
      <c r="R3" s="406">
        <v>46235</v>
      </c>
      <c r="S3" s="406">
        <v>46266</v>
      </c>
      <c r="T3" s="406">
        <v>46296</v>
      </c>
      <c r="U3" s="406">
        <v>46327</v>
      </c>
      <c r="V3" s="406">
        <v>46357</v>
      </c>
      <c r="X3" s="406" t="s">
        <v>583</v>
      </c>
      <c r="Y3" s="406" t="s">
        <v>545</v>
      </c>
      <c r="Z3" s="406">
        <v>46143</v>
      </c>
      <c r="AA3" s="406">
        <v>46174</v>
      </c>
      <c r="AB3" s="406">
        <v>46204</v>
      </c>
      <c r="AC3" s="406">
        <v>46235</v>
      </c>
      <c r="AD3" s="406">
        <v>46266</v>
      </c>
      <c r="AE3" s="406">
        <v>46296</v>
      </c>
      <c r="AF3" s="406">
        <v>46327</v>
      </c>
      <c r="AG3" s="410">
        <v>46357</v>
      </c>
      <c r="AH3" s="412" t="s">
        <v>1677</v>
      </c>
      <c r="AK3" s="406" t="s">
        <v>584</v>
      </c>
      <c r="AL3" s="406" t="s">
        <v>585</v>
      </c>
    </row>
    <row r="4" spans="1:38" ht="23.5" customHeight="1" x14ac:dyDescent="0.25">
      <c r="A4" s="11"/>
      <c r="B4" s="414" t="s">
        <v>0</v>
      </c>
      <c r="C4" s="398" t="s">
        <v>592</v>
      </c>
      <c r="D4" s="398" t="s">
        <v>14</v>
      </c>
      <c r="E4" s="398" t="s">
        <v>593</v>
      </c>
      <c r="F4" s="398" t="s">
        <v>17</v>
      </c>
      <c r="G4" s="398" t="s">
        <v>18</v>
      </c>
      <c r="H4" s="402" t="s">
        <v>19</v>
      </c>
      <c r="I4" s="404" t="s">
        <v>20</v>
      </c>
      <c r="J4" s="12"/>
      <c r="K4" s="407"/>
      <c r="L4" s="407"/>
      <c r="M4" s="407"/>
      <c r="N4" s="432"/>
      <c r="O4" s="407"/>
      <c r="P4" s="407"/>
      <c r="Q4" s="407"/>
      <c r="R4" s="407"/>
      <c r="S4" s="407"/>
      <c r="T4" s="407"/>
      <c r="U4" s="407"/>
      <c r="V4" s="407"/>
      <c r="W4" s="12"/>
      <c r="X4" s="407"/>
      <c r="Y4" s="407"/>
      <c r="Z4" s="407"/>
      <c r="AA4" s="407"/>
      <c r="AB4" s="407"/>
      <c r="AC4" s="407"/>
      <c r="AD4" s="407"/>
      <c r="AE4" s="407"/>
      <c r="AF4" s="407"/>
      <c r="AG4" s="411"/>
      <c r="AH4" s="413"/>
      <c r="AI4" s="12"/>
      <c r="AJ4" s="12"/>
      <c r="AK4" s="407"/>
      <c r="AL4" s="407"/>
    </row>
    <row r="5" spans="1:38" ht="23.5" customHeight="1" x14ac:dyDescent="0.25">
      <c r="A5" s="11"/>
      <c r="B5" s="415"/>
      <c r="C5" s="399"/>
      <c r="D5" s="399"/>
      <c r="E5" s="399"/>
      <c r="F5" s="399"/>
      <c r="G5" s="399"/>
      <c r="H5" s="403"/>
      <c r="I5" s="405"/>
      <c r="J5" s="12"/>
      <c r="K5" s="407"/>
      <c r="L5" s="407"/>
      <c r="M5" s="407"/>
      <c r="N5" s="432"/>
      <c r="O5" s="407"/>
      <c r="P5" s="407"/>
      <c r="Q5" s="407"/>
      <c r="R5" s="407"/>
      <c r="S5" s="407"/>
      <c r="T5" s="407"/>
      <c r="U5" s="407"/>
      <c r="V5" s="407"/>
      <c r="W5" s="12"/>
      <c r="X5" s="407"/>
      <c r="Y5" s="407"/>
      <c r="Z5" s="407"/>
      <c r="AA5" s="407"/>
      <c r="AB5" s="407"/>
      <c r="AC5" s="407"/>
      <c r="AD5" s="407"/>
      <c r="AE5" s="407"/>
      <c r="AF5" s="407"/>
      <c r="AG5" s="411"/>
      <c r="AH5" s="413"/>
      <c r="AI5" s="12"/>
      <c r="AJ5" s="12"/>
      <c r="AK5" s="407"/>
      <c r="AL5" s="407"/>
    </row>
    <row r="6" spans="1:38" ht="29" customHeight="1" x14ac:dyDescent="0.25">
      <c r="A6" s="11"/>
      <c r="B6" s="264" t="s">
        <v>15</v>
      </c>
      <c r="C6" s="263" t="s">
        <v>1679</v>
      </c>
      <c r="D6" s="265"/>
      <c r="E6" s="266"/>
      <c r="F6" s="267"/>
      <c r="G6" s="267"/>
      <c r="H6" s="268"/>
      <c r="I6" s="269">
        <f>SUM(I7:I33)</f>
        <v>1863634.8322504652</v>
      </c>
      <c r="J6" s="12"/>
      <c r="K6" s="270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2"/>
      <c r="W6" s="12"/>
      <c r="X6" s="254">
        <f t="shared" ref="X6:AH6" si="0">SUM(X7:X33)</f>
        <v>375845.09403727064</v>
      </c>
      <c r="Y6" s="254">
        <f t="shared" si="0"/>
        <v>1487789.7382131948</v>
      </c>
      <c r="Z6" s="254">
        <f t="shared" si="0"/>
        <v>145635.84195952941</v>
      </c>
      <c r="AA6" s="254">
        <f t="shared" si="0"/>
        <v>245318.73995632937</v>
      </c>
      <c r="AB6" s="254">
        <f t="shared" si="0"/>
        <v>583663.08000000007</v>
      </c>
      <c r="AC6" s="254">
        <f t="shared" si="0"/>
        <v>245368.2</v>
      </c>
      <c r="AD6" s="254">
        <f t="shared" si="0"/>
        <v>27128.475000000006</v>
      </c>
      <c r="AE6" s="254">
        <f t="shared" si="0"/>
        <v>27128.475000000006</v>
      </c>
      <c r="AF6" s="254">
        <f t="shared" si="0"/>
        <v>11932.800000000001</v>
      </c>
      <c r="AG6" s="254">
        <f t="shared" si="0"/>
        <v>0</v>
      </c>
      <c r="AH6" s="254">
        <f t="shared" si="0"/>
        <v>1286175.6119158585</v>
      </c>
      <c r="AI6" s="12"/>
      <c r="AJ6" s="12"/>
      <c r="AK6" s="270"/>
      <c r="AL6" s="272"/>
    </row>
    <row r="7" spans="1:38" ht="22" customHeight="1" x14ac:dyDescent="0.25">
      <c r="B7" s="186" t="s">
        <v>849</v>
      </c>
      <c r="C7" s="187" t="s">
        <v>850</v>
      </c>
      <c r="D7" s="188" t="s">
        <v>344</v>
      </c>
      <c r="E7" s="189" t="s">
        <v>345</v>
      </c>
      <c r="F7" s="13" t="s">
        <v>35</v>
      </c>
      <c r="G7" s="14">
        <v>1114</v>
      </c>
      <c r="H7" s="15">
        <v>186.45000000000002</v>
      </c>
      <c r="I7" s="16">
        <f t="shared" ref="I7" si="1">H7*G7</f>
        <v>207705.30000000002</v>
      </c>
      <c r="K7" s="17">
        <v>0</v>
      </c>
      <c r="L7" s="17">
        <f t="shared" ref="L7" si="2">G7-K7</f>
        <v>1114</v>
      </c>
      <c r="M7" s="17"/>
      <c r="N7" s="17"/>
      <c r="O7" s="17"/>
      <c r="P7" s="17"/>
      <c r="Q7" s="17">
        <f>G7</f>
        <v>1114</v>
      </c>
      <c r="R7" s="17"/>
      <c r="S7" s="17"/>
      <c r="T7" s="17"/>
      <c r="U7" s="17"/>
      <c r="V7" s="17"/>
      <c r="X7" s="22">
        <f t="shared" ref="X7:X33" si="3">$H7*K7</f>
        <v>0</v>
      </c>
      <c r="Y7" s="22">
        <f t="shared" ref="Y7:Y33" si="4">$H7*L7</f>
        <v>207705.30000000002</v>
      </c>
      <c r="Z7" s="22">
        <f t="shared" ref="Z7:Z33" si="5">$H7*O7</f>
        <v>0</v>
      </c>
      <c r="AA7" s="22">
        <f t="shared" ref="AA7:AA33" si="6">$H7*P7</f>
        <v>0</v>
      </c>
      <c r="AB7" s="22">
        <f t="shared" ref="AB7:AB33" si="7">$H7*Q7</f>
        <v>207705.30000000002</v>
      </c>
      <c r="AC7" s="22">
        <f t="shared" ref="AC7:AC33" si="8">$H7*R7</f>
        <v>0</v>
      </c>
      <c r="AD7" s="22">
        <f t="shared" ref="AD7:AD33" si="9">$H7*S7</f>
        <v>0</v>
      </c>
      <c r="AE7" s="22">
        <f t="shared" ref="AE7:AE33" si="10">$H7*T7</f>
        <v>0</v>
      </c>
      <c r="AF7" s="22">
        <f t="shared" ref="AF7:AF33" si="11">$H7*U7</f>
        <v>0</v>
      </c>
      <c r="AG7" s="22">
        <f t="shared" ref="AG7:AG33" si="12">$H7*V7</f>
        <v>0</v>
      </c>
      <c r="AH7" s="78">
        <f>SUM(Z7:AG7)</f>
        <v>207705.30000000002</v>
      </c>
      <c r="AK7" s="79">
        <f t="shared" ref="AK7:AK33" si="13">L7-SUM(N7:V7)</f>
        <v>0</v>
      </c>
      <c r="AL7" s="78">
        <f t="shared" ref="AL7:AL33" si="14">Y7-SUM(Z7:AG7)</f>
        <v>0</v>
      </c>
    </row>
    <row r="8" spans="1:38" ht="22" customHeight="1" x14ac:dyDescent="0.25">
      <c r="B8" s="186" t="s">
        <v>852</v>
      </c>
      <c r="C8" s="187" t="s">
        <v>851</v>
      </c>
      <c r="D8" s="188" t="s">
        <v>344</v>
      </c>
      <c r="E8" s="189" t="s">
        <v>345</v>
      </c>
      <c r="F8" s="13" t="s">
        <v>35</v>
      </c>
      <c r="G8" s="14">
        <v>528</v>
      </c>
      <c r="H8" s="15">
        <v>186.45000000000002</v>
      </c>
      <c r="I8" s="16">
        <f t="shared" ref="I8" si="15">H8*G8</f>
        <v>98445.6</v>
      </c>
      <c r="K8" s="17">
        <v>0</v>
      </c>
      <c r="L8" s="17">
        <f t="shared" ref="L8" si="16">G8-K8</f>
        <v>528</v>
      </c>
      <c r="M8" s="17"/>
      <c r="N8" s="17"/>
      <c r="O8" s="17">
        <v>120</v>
      </c>
      <c r="P8" s="17">
        <v>200</v>
      </c>
      <c r="Q8" s="17">
        <f>G8-O8-P8</f>
        <v>208</v>
      </c>
      <c r="R8" s="17"/>
      <c r="S8" s="17"/>
      <c r="T8" s="17"/>
      <c r="U8" s="17"/>
      <c r="V8" s="17"/>
      <c r="X8" s="22">
        <f t="shared" si="3"/>
        <v>0</v>
      </c>
      <c r="Y8" s="22">
        <f t="shared" si="4"/>
        <v>98445.6</v>
      </c>
      <c r="Z8" s="22">
        <f t="shared" si="5"/>
        <v>22374.000000000004</v>
      </c>
      <c r="AA8" s="22">
        <f t="shared" si="6"/>
        <v>37290</v>
      </c>
      <c r="AB8" s="22">
        <f t="shared" si="7"/>
        <v>38781.600000000006</v>
      </c>
      <c r="AC8" s="22">
        <f t="shared" si="8"/>
        <v>0</v>
      </c>
      <c r="AD8" s="22">
        <f t="shared" si="9"/>
        <v>0</v>
      </c>
      <c r="AE8" s="22">
        <f t="shared" si="10"/>
        <v>0</v>
      </c>
      <c r="AF8" s="22">
        <f t="shared" si="11"/>
        <v>0</v>
      </c>
      <c r="AG8" s="22">
        <f t="shared" si="12"/>
        <v>0</v>
      </c>
      <c r="AH8" s="78">
        <f t="shared" ref="AH8:AH33" si="17">SUM(Z8:AG8)</f>
        <v>98445.6</v>
      </c>
      <c r="AK8" s="79">
        <f t="shared" si="13"/>
        <v>0</v>
      </c>
      <c r="AL8" s="78">
        <f t="shared" si="14"/>
        <v>0</v>
      </c>
    </row>
    <row r="9" spans="1:38" ht="22" customHeight="1" x14ac:dyDescent="0.25">
      <c r="B9" s="186" t="s">
        <v>854</v>
      </c>
      <c r="C9" s="187" t="s">
        <v>853</v>
      </c>
      <c r="D9" s="188" t="s">
        <v>344</v>
      </c>
      <c r="E9" s="189" t="s">
        <v>345</v>
      </c>
      <c r="F9" s="13" t="s">
        <v>35</v>
      </c>
      <c r="G9" s="14">
        <v>304.39999999999998</v>
      </c>
      <c r="H9" s="15">
        <v>186.45000000000002</v>
      </c>
      <c r="I9" s="16">
        <f t="shared" ref="I9" si="18">H9*G9</f>
        <v>56755.38</v>
      </c>
      <c r="K9" s="17">
        <v>0</v>
      </c>
      <c r="L9" s="17">
        <f t="shared" ref="L9" si="19">G9-K9</f>
        <v>304.39999999999998</v>
      </c>
      <c r="M9" s="17"/>
      <c r="N9" s="17"/>
      <c r="O9" s="17"/>
      <c r="P9" s="17"/>
      <c r="Q9" s="17">
        <f>G9</f>
        <v>304.39999999999998</v>
      </c>
      <c r="R9" s="17"/>
      <c r="S9" s="17"/>
      <c r="T9" s="17"/>
      <c r="U9" s="17"/>
      <c r="V9" s="17"/>
      <c r="X9" s="22">
        <f t="shared" si="3"/>
        <v>0</v>
      </c>
      <c r="Y9" s="22">
        <f t="shared" si="4"/>
        <v>56755.38</v>
      </c>
      <c r="Z9" s="22">
        <f t="shared" si="5"/>
        <v>0</v>
      </c>
      <c r="AA9" s="22">
        <f t="shared" si="6"/>
        <v>0</v>
      </c>
      <c r="AB9" s="22">
        <f t="shared" si="7"/>
        <v>56755.38</v>
      </c>
      <c r="AC9" s="22">
        <f t="shared" si="8"/>
        <v>0</v>
      </c>
      <c r="AD9" s="22">
        <f t="shared" si="9"/>
        <v>0</v>
      </c>
      <c r="AE9" s="22">
        <f t="shared" si="10"/>
        <v>0</v>
      </c>
      <c r="AF9" s="22">
        <f t="shared" si="11"/>
        <v>0</v>
      </c>
      <c r="AG9" s="22">
        <f t="shared" si="12"/>
        <v>0</v>
      </c>
      <c r="AH9" s="78">
        <f t="shared" si="17"/>
        <v>56755.38</v>
      </c>
      <c r="AK9" s="79">
        <f t="shared" si="13"/>
        <v>0</v>
      </c>
      <c r="AL9" s="78">
        <f t="shared" si="14"/>
        <v>0</v>
      </c>
    </row>
    <row r="10" spans="1:38" ht="22" customHeight="1" x14ac:dyDescent="0.25">
      <c r="B10" s="186" t="s">
        <v>858</v>
      </c>
      <c r="C10" s="187" t="s">
        <v>855</v>
      </c>
      <c r="D10" s="188" t="s">
        <v>344</v>
      </c>
      <c r="E10" s="189" t="s">
        <v>345</v>
      </c>
      <c r="F10" s="13" t="s">
        <v>35</v>
      </c>
      <c r="G10" s="14">
        <v>1120</v>
      </c>
      <c r="H10" s="15">
        <v>186.45000000000002</v>
      </c>
      <c r="I10" s="16">
        <f t="shared" ref="I10" si="20">H10*G10</f>
        <v>208824.00000000003</v>
      </c>
      <c r="K10" s="17">
        <v>0</v>
      </c>
      <c r="L10" s="17">
        <f t="shared" ref="L10" si="21">G10-K10</f>
        <v>1120</v>
      </c>
      <c r="M10" s="17"/>
      <c r="N10" s="17"/>
      <c r="O10" s="17"/>
      <c r="P10" s="17"/>
      <c r="Q10" s="17"/>
      <c r="R10" s="17">
        <f>G10</f>
        <v>1120</v>
      </c>
      <c r="S10" s="17"/>
      <c r="T10" s="17"/>
      <c r="U10" s="17"/>
      <c r="V10" s="17"/>
      <c r="X10" s="22">
        <f t="shared" si="3"/>
        <v>0</v>
      </c>
      <c r="Y10" s="22">
        <f t="shared" si="4"/>
        <v>208824.00000000003</v>
      </c>
      <c r="Z10" s="22">
        <f t="shared" si="5"/>
        <v>0</v>
      </c>
      <c r="AA10" s="22">
        <f t="shared" si="6"/>
        <v>0</v>
      </c>
      <c r="AB10" s="22">
        <f t="shared" si="7"/>
        <v>0</v>
      </c>
      <c r="AC10" s="22">
        <f t="shared" si="8"/>
        <v>208824.00000000003</v>
      </c>
      <c r="AD10" s="22">
        <f t="shared" si="9"/>
        <v>0</v>
      </c>
      <c r="AE10" s="22">
        <f t="shared" si="10"/>
        <v>0</v>
      </c>
      <c r="AF10" s="22">
        <f t="shared" si="11"/>
        <v>0</v>
      </c>
      <c r="AG10" s="22">
        <f t="shared" si="12"/>
        <v>0</v>
      </c>
      <c r="AH10" s="78">
        <f t="shared" si="17"/>
        <v>208824.00000000003</v>
      </c>
      <c r="AK10" s="79">
        <f t="shared" si="13"/>
        <v>0</v>
      </c>
      <c r="AL10" s="78">
        <f t="shared" si="14"/>
        <v>0</v>
      </c>
    </row>
    <row r="11" spans="1:38" ht="22" customHeight="1" x14ac:dyDescent="0.25">
      <c r="B11" s="186" t="s">
        <v>857</v>
      </c>
      <c r="C11" s="187" t="s">
        <v>856</v>
      </c>
      <c r="D11" s="188" t="s">
        <v>344</v>
      </c>
      <c r="E11" s="189" t="s">
        <v>345</v>
      </c>
      <c r="F11" s="13" t="s">
        <v>35</v>
      </c>
      <c r="G11" s="14">
        <v>264</v>
      </c>
      <c r="H11" s="15">
        <v>186.45000000000002</v>
      </c>
      <c r="I11" s="16">
        <f t="shared" ref="I11" si="22">H11*G11</f>
        <v>49222.8</v>
      </c>
      <c r="K11" s="17">
        <v>0</v>
      </c>
      <c r="L11" s="17">
        <f t="shared" ref="L11" si="23">G11-K11</f>
        <v>264</v>
      </c>
      <c r="M11" s="17"/>
      <c r="N11" s="17"/>
      <c r="O11" s="17">
        <v>80</v>
      </c>
      <c r="P11" s="17">
        <v>184</v>
      </c>
      <c r="Q11" s="17"/>
      <c r="R11" s="17"/>
      <c r="S11" s="17"/>
      <c r="T11" s="17"/>
      <c r="U11" s="17"/>
      <c r="V11" s="17"/>
      <c r="X11" s="22">
        <f t="shared" si="3"/>
        <v>0</v>
      </c>
      <c r="Y11" s="22">
        <f t="shared" si="4"/>
        <v>49222.8</v>
      </c>
      <c r="Z11" s="22">
        <f t="shared" si="5"/>
        <v>14916.000000000002</v>
      </c>
      <c r="AA11" s="22">
        <f t="shared" si="6"/>
        <v>34306.800000000003</v>
      </c>
      <c r="AB11" s="22">
        <f t="shared" si="7"/>
        <v>0</v>
      </c>
      <c r="AC11" s="22">
        <f t="shared" si="8"/>
        <v>0</v>
      </c>
      <c r="AD11" s="22">
        <f t="shared" si="9"/>
        <v>0</v>
      </c>
      <c r="AE11" s="22">
        <f t="shared" si="10"/>
        <v>0</v>
      </c>
      <c r="AF11" s="22">
        <f t="shared" si="11"/>
        <v>0</v>
      </c>
      <c r="AG11" s="22">
        <f t="shared" si="12"/>
        <v>0</v>
      </c>
      <c r="AH11" s="78">
        <f t="shared" si="17"/>
        <v>49222.8</v>
      </c>
      <c r="AK11" s="79">
        <f t="shared" si="13"/>
        <v>0</v>
      </c>
      <c r="AL11" s="78">
        <f t="shared" si="14"/>
        <v>0</v>
      </c>
    </row>
    <row r="12" spans="1:38" ht="22" customHeight="1" x14ac:dyDescent="0.25">
      <c r="B12" s="186" t="s">
        <v>860</v>
      </c>
      <c r="C12" s="187" t="s">
        <v>859</v>
      </c>
      <c r="D12" s="188" t="s">
        <v>344</v>
      </c>
      <c r="E12" s="189" t="s">
        <v>345</v>
      </c>
      <c r="F12" s="13" t="s">
        <v>35</v>
      </c>
      <c r="G12" s="14">
        <v>152</v>
      </c>
      <c r="H12" s="15">
        <v>186.45000000000002</v>
      </c>
      <c r="I12" s="16">
        <f t="shared" ref="I12" si="24">H12*G12</f>
        <v>28340.400000000001</v>
      </c>
      <c r="K12" s="17">
        <v>0</v>
      </c>
      <c r="L12" s="17">
        <f t="shared" ref="L12" si="25">G12-K12</f>
        <v>152</v>
      </c>
      <c r="M12" s="17"/>
      <c r="N12" s="17"/>
      <c r="O12" s="17"/>
      <c r="P12" s="17"/>
      <c r="Q12" s="17"/>
      <c r="R12" s="17">
        <f>G12</f>
        <v>152</v>
      </c>
      <c r="S12" s="17"/>
      <c r="T12" s="17"/>
      <c r="U12" s="17"/>
      <c r="V12" s="17"/>
      <c r="X12" s="22">
        <f t="shared" si="3"/>
        <v>0</v>
      </c>
      <c r="Y12" s="22">
        <f t="shared" si="4"/>
        <v>28340.400000000001</v>
      </c>
      <c r="Z12" s="22">
        <f t="shared" si="5"/>
        <v>0</v>
      </c>
      <c r="AA12" s="22">
        <f t="shared" si="6"/>
        <v>0</v>
      </c>
      <c r="AB12" s="22">
        <f t="shared" si="7"/>
        <v>0</v>
      </c>
      <c r="AC12" s="22">
        <f t="shared" si="8"/>
        <v>28340.400000000001</v>
      </c>
      <c r="AD12" s="22">
        <f t="shared" si="9"/>
        <v>0</v>
      </c>
      <c r="AE12" s="22">
        <f t="shared" si="10"/>
        <v>0</v>
      </c>
      <c r="AF12" s="22">
        <f t="shared" si="11"/>
        <v>0</v>
      </c>
      <c r="AG12" s="22">
        <f t="shared" si="12"/>
        <v>0</v>
      </c>
      <c r="AH12" s="78">
        <f t="shared" si="17"/>
        <v>28340.400000000001</v>
      </c>
      <c r="AK12" s="79">
        <f t="shared" si="13"/>
        <v>0</v>
      </c>
      <c r="AL12" s="78">
        <f t="shared" si="14"/>
        <v>0</v>
      </c>
    </row>
    <row r="13" spans="1:38" ht="22" customHeight="1" x14ac:dyDescent="0.25">
      <c r="B13" s="186" t="s">
        <v>862</v>
      </c>
      <c r="C13" s="187" t="s">
        <v>861</v>
      </c>
      <c r="D13" s="188" t="s">
        <v>344</v>
      </c>
      <c r="E13" s="189" t="s">
        <v>345</v>
      </c>
      <c r="F13" s="13" t="s">
        <v>35</v>
      </c>
      <c r="G13" s="14">
        <v>632</v>
      </c>
      <c r="H13" s="15">
        <v>186.45000000000002</v>
      </c>
      <c r="I13" s="16">
        <f t="shared" ref="I13" si="26">H13*G13</f>
        <v>117836.40000000001</v>
      </c>
      <c r="K13" s="17">
        <v>0</v>
      </c>
      <c r="L13" s="17">
        <f t="shared" ref="L13" si="27">G13-K13</f>
        <v>632</v>
      </c>
      <c r="M13" s="17"/>
      <c r="N13" s="17"/>
      <c r="O13" s="17"/>
      <c r="P13" s="17"/>
      <c r="Q13" s="17">
        <f>G13</f>
        <v>632</v>
      </c>
      <c r="R13" s="17"/>
      <c r="S13" s="17"/>
      <c r="T13" s="17"/>
      <c r="U13" s="17"/>
      <c r="V13" s="17"/>
      <c r="X13" s="22">
        <f t="shared" si="3"/>
        <v>0</v>
      </c>
      <c r="Y13" s="22">
        <f t="shared" si="4"/>
        <v>117836.40000000001</v>
      </c>
      <c r="Z13" s="22">
        <f t="shared" si="5"/>
        <v>0</v>
      </c>
      <c r="AA13" s="22">
        <f t="shared" si="6"/>
        <v>0</v>
      </c>
      <c r="AB13" s="22">
        <f t="shared" si="7"/>
        <v>117836.40000000001</v>
      </c>
      <c r="AC13" s="22">
        <f t="shared" si="8"/>
        <v>0</v>
      </c>
      <c r="AD13" s="22">
        <f t="shared" si="9"/>
        <v>0</v>
      </c>
      <c r="AE13" s="22">
        <f t="shared" si="10"/>
        <v>0</v>
      </c>
      <c r="AF13" s="22">
        <f t="shared" si="11"/>
        <v>0</v>
      </c>
      <c r="AG13" s="22">
        <f t="shared" si="12"/>
        <v>0</v>
      </c>
      <c r="AH13" s="78">
        <f t="shared" si="17"/>
        <v>117836.40000000001</v>
      </c>
      <c r="AK13" s="79">
        <f t="shared" si="13"/>
        <v>0</v>
      </c>
      <c r="AL13" s="78">
        <f t="shared" si="14"/>
        <v>0</v>
      </c>
    </row>
    <row r="14" spans="1:38" ht="22" customHeight="1" x14ac:dyDescent="0.25">
      <c r="B14" s="186" t="s">
        <v>864</v>
      </c>
      <c r="C14" s="187" t="s">
        <v>863</v>
      </c>
      <c r="D14" s="188" t="s">
        <v>344</v>
      </c>
      <c r="E14" s="189" t="s">
        <v>345</v>
      </c>
      <c r="F14" s="13" t="s">
        <v>35</v>
      </c>
      <c r="G14" s="14">
        <v>176</v>
      </c>
      <c r="H14" s="15">
        <v>186.45000000000002</v>
      </c>
      <c r="I14" s="16">
        <f t="shared" ref="I14" si="28">H14*G14</f>
        <v>32815.200000000004</v>
      </c>
      <c r="K14" s="17">
        <v>0</v>
      </c>
      <c r="L14" s="17">
        <f t="shared" ref="L14" si="29">G14-K14</f>
        <v>176</v>
      </c>
      <c r="M14" s="17"/>
      <c r="N14" s="17"/>
      <c r="O14" s="17">
        <f>G14</f>
        <v>176</v>
      </c>
      <c r="P14" s="17"/>
      <c r="Q14" s="17"/>
      <c r="R14" s="17"/>
      <c r="S14" s="17"/>
      <c r="T14" s="17"/>
      <c r="U14" s="17"/>
      <c r="V14" s="17"/>
      <c r="X14" s="22">
        <f t="shared" si="3"/>
        <v>0</v>
      </c>
      <c r="Y14" s="22">
        <f t="shared" si="4"/>
        <v>32815.200000000004</v>
      </c>
      <c r="Z14" s="22">
        <f t="shared" si="5"/>
        <v>32815.200000000004</v>
      </c>
      <c r="AA14" s="22">
        <f t="shared" si="6"/>
        <v>0</v>
      </c>
      <c r="AB14" s="22">
        <f t="shared" si="7"/>
        <v>0</v>
      </c>
      <c r="AC14" s="22">
        <f t="shared" si="8"/>
        <v>0</v>
      </c>
      <c r="AD14" s="22">
        <f t="shared" si="9"/>
        <v>0</v>
      </c>
      <c r="AE14" s="22">
        <f t="shared" si="10"/>
        <v>0</v>
      </c>
      <c r="AF14" s="22">
        <f t="shared" si="11"/>
        <v>0</v>
      </c>
      <c r="AG14" s="22">
        <f t="shared" si="12"/>
        <v>0</v>
      </c>
      <c r="AH14" s="78">
        <f t="shared" si="17"/>
        <v>32815.200000000004</v>
      </c>
      <c r="AK14" s="79">
        <f t="shared" si="13"/>
        <v>0</v>
      </c>
      <c r="AL14" s="78">
        <f t="shared" si="14"/>
        <v>0</v>
      </c>
    </row>
    <row r="15" spans="1:38" ht="22" customHeight="1" x14ac:dyDescent="0.25">
      <c r="B15" s="186" t="s">
        <v>865</v>
      </c>
      <c r="C15" s="187" t="s">
        <v>868</v>
      </c>
      <c r="D15" s="188" t="s">
        <v>344</v>
      </c>
      <c r="E15" s="189" t="s">
        <v>345</v>
      </c>
      <c r="F15" s="13" t="s">
        <v>35</v>
      </c>
      <c r="G15" s="14">
        <v>101.5</v>
      </c>
      <c r="H15" s="15">
        <v>186.45000000000002</v>
      </c>
      <c r="I15" s="16">
        <f t="shared" ref="I15" si="30">H15*G15</f>
        <v>18924.675000000003</v>
      </c>
      <c r="K15" s="17">
        <v>0</v>
      </c>
      <c r="L15" s="17">
        <f t="shared" ref="L15" si="31">G15-K15</f>
        <v>101.5</v>
      </c>
      <c r="M15" s="17"/>
      <c r="N15" s="17"/>
      <c r="O15" s="17"/>
      <c r="P15" s="17"/>
      <c r="Q15" s="17"/>
      <c r="R15" s="17"/>
      <c r="S15" s="17">
        <v>101.5</v>
      </c>
      <c r="T15" s="17"/>
      <c r="U15" s="17"/>
      <c r="V15" s="17"/>
      <c r="X15" s="22">
        <f t="shared" si="3"/>
        <v>0</v>
      </c>
      <c r="Y15" s="22">
        <f t="shared" si="4"/>
        <v>18924.675000000003</v>
      </c>
      <c r="Z15" s="22">
        <f t="shared" si="5"/>
        <v>0</v>
      </c>
      <c r="AA15" s="22">
        <f t="shared" si="6"/>
        <v>0</v>
      </c>
      <c r="AB15" s="22">
        <f t="shared" si="7"/>
        <v>0</v>
      </c>
      <c r="AC15" s="22">
        <f t="shared" si="8"/>
        <v>0</v>
      </c>
      <c r="AD15" s="22">
        <f t="shared" si="9"/>
        <v>18924.675000000003</v>
      </c>
      <c r="AE15" s="22">
        <f t="shared" si="10"/>
        <v>0</v>
      </c>
      <c r="AF15" s="22">
        <f t="shared" si="11"/>
        <v>0</v>
      </c>
      <c r="AG15" s="22">
        <f t="shared" si="12"/>
        <v>0</v>
      </c>
      <c r="AH15" s="78">
        <f t="shared" si="17"/>
        <v>18924.675000000003</v>
      </c>
      <c r="AK15" s="79">
        <f t="shared" si="13"/>
        <v>0</v>
      </c>
      <c r="AL15" s="78">
        <f t="shared" si="14"/>
        <v>0</v>
      </c>
    </row>
    <row r="16" spans="1:38" ht="22" customHeight="1" x14ac:dyDescent="0.25">
      <c r="B16" s="186" t="s">
        <v>866</v>
      </c>
      <c r="C16" s="187" t="s">
        <v>869</v>
      </c>
      <c r="D16" s="188" t="s">
        <v>344</v>
      </c>
      <c r="E16" s="189" t="s">
        <v>345</v>
      </c>
      <c r="F16" s="13" t="s">
        <v>35</v>
      </c>
      <c r="G16" s="14">
        <v>828</v>
      </c>
      <c r="H16" s="15">
        <v>186.45000000000002</v>
      </c>
      <c r="I16" s="16">
        <f t="shared" ref="I16" si="32">H16*G16</f>
        <v>154380.6</v>
      </c>
      <c r="K16" s="17">
        <v>0</v>
      </c>
      <c r="L16" s="17">
        <f t="shared" ref="L16" si="33">G16-K16</f>
        <v>828</v>
      </c>
      <c r="M16" s="17"/>
      <c r="N16" s="17"/>
      <c r="O16" s="17"/>
      <c r="P16" s="17"/>
      <c r="Q16" s="17">
        <f>G16</f>
        <v>828</v>
      </c>
      <c r="R16" s="17"/>
      <c r="S16" s="17"/>
      <c r="T16" s="17"/>
      <c r="U16" s="17"/>
      <c r="V16" s="17"/>
      <c r="X16" s="22">
        <f t="shared" si="3"/>
        <v>0</v>
      </c>
      <c r="Y16" s="22">
        <f t="shared" si="4"/>
        <v>154380.6</v>
      </c>
      <c r="Z16" s="22">
        <f t="shared" si="5"/>
        <v>0</v>
      </c>
      <c r="AA16" s="22">
        <f t="shared" si="6"/>
        <v>0</v>
      </c>
      <c r="AB16" s="22">
        <f t="shared" si="7"/>
        <v>154380.6</v>
      </c>
      <c r="AC16" s="22">
        <f t="shared" si="8"/>
        <v>0</v>
      </c>
      <c r="AD16" s="22">
        <f t="shared" si="9"/>
        <v>0</v>
      </c>
      <c r="AE16" s="22">
        <f t="shared" si="10"/>
        <v>0</v>
      </c>
      <c r="AF16" s="22">
        <f t="shared" si="11"/>
        <v>0</v>
      </c>
      <c r="AG16" s="22">
        <f t="shared" si="12"/>
        <v>0</v>
      </c>
      <c r="AH16" s="78">
        <f t="shared" si="17"/>
        <v>154380.6</v>
      </c>
      <c r="AK16" s="79">
        <f t="shared" si="13"/>
        <v>0</v>
      </c>
      <c r="AL16" s="78">
        <f t="shared" si="14"/>
        <v>0</v>
      </c>
    </row>
    <row r="17" spans="2:38" ht="22" customHeight="1" x14ac:dyDescent="0.25">
      <c r="B17" s="186" t="s">
        <v>867</v>
      </c>
      <c r="C17" s="187" t="s">
        <v>846</v>
      </c>
      <c r="D17" s="188" t="s">
        <v>344</v>
      </c>
      <c r="E17" s="189" t="s">
        <v>345</v>
      </c>
      <c r="F17" s="13" t="s">
        <v>35</v>
      </c>
      <c r="G17" s="14">
        <v>176</v>
      </c>
      <c r="H17" s="15">
        <v>186.45000000000002</v>
      </c>
      <c r="I17" s="16">
        <f t="shared" ref="I17" si="34">H17*G17</f>
        <v>32815.200000000004</v>
      </c>
      <c r="K17" s="17">
        <v>0</v>
      </c>
      <c r="L17" s="17">
        <f t="shared" ref="L17" si="35">G17-K17</f>
        <v>176</v>
      </c>
      <c r="M17" s="17"/>
      <c r="N17" s="17"/>
      <c r="O17" s="17">
        <f>G17</f>
        <v>176</v>
      </c>
      <c r="P17" s="17"/>
      <c r="Q17" s="17"/>
      <c r="R17" s="17"/>
      <c r="S17" s="17"/>
      <c r="T17" s="17"/>
      <c r="U17" s="17"/>
      <c r="V17" s="17"/>
      <c r="X17" s="22">
        <f t="shared" si="3"/>
        <v>0</v>
      </c>
      <c r="Y17" s="22">
        <f t="shared" si="4"/>
        <v>32815.200000000004</v>
      </c>
      <c r="Z17" s="22">
        <f t="shared" si="5"/>
        <v>32815.200000000004</v>
      </c>
      <c r="AA17" s="22">
        <f t="shared" si="6"/>
        <v>0</v>
      </c>
      <c r="AB17" s="22">
        <f t="shared" si="7"/>
        <v>0</v>
      </c>
      <c r="AC17" s="22">
        <f t="shared" si="8"/>
        <v>0</v>
      </c>
      <c r="AD17" s="22">
        <f t="shared" si="9"/>
        <v>0</v>
      </c>
      <c r="AE17" s="22">
        <f t="shared" si="10"/>
        <v>0</v>
      </c>
      <c r="AF17" s="22">
        <f t="shared" si="11"/>
        <v>0</v>
      </c>
      <c r="AG17" s="22">
        <f t="shared" si="12"/>
        <v>0</v>
      </c>
      <c r="AH17" s="78">
        <f t="shared" si="17"/>
        <v>32815.200000000004</v>
      </c>
      <c r="AK17" s="79">
        <f t="shared" si="13"/>
        <v>0</v>
      </c>
      <c r="AL17" s="78">
        <f t="shared" si="14"/>
        <v>0</v>
      </c>
    </row>
    <row r="18" spans="2:38" ht="22" customHeight="1" x14ac:dyDescent="0.25">
      <c r="B18" s="186" t="s">
        <v>844</v>
      </c>
      <c r="C18" s="187" t="s">
        <v>845</v>
      </c>
      <c r="D18" s="188" t="s">
        <v>344</v>
      </c>
      <c r="E18" s="189" t="s">
        <v>345</v>
      </c>
      <c r="F18" s="13" t="s">
        <v>35</v>
      </c>
      <c r="G18" s="14">
        <v>101.5</v>
      </c>
      <c r="H18" s="15">
        <v>186.45000000000002</v>
      </c>
      <c r="I18" s="16">
        <f t="shared" ref="I18" si="36">H18*G18</f>
        <v>18924.675000000003</v>
      </c>
      <c r="K18" s="17">
        <v>0</v>
      </c>
      <c r="L18" s="17">
        <f t="shared" ref="L18" si="37">G18-K18</f>
        <v>101.5</v>
      </c>
      <c r="M18" s="17"/>
      <c r="N18" s="17"/>
      <c r="O18" s="17"/>
      <c r="P18" s="17"/>
      <c r="Q18" s="17"/>
      <c r="R18" s="17"/>
      <c r="S18" s="17"/>
      <c r="T18" s="17">
        <f>G18</f>
        <v>101.5</v>
      </c>
      <c r="U18" s="17"/>
      <c r="V18" s="17"/>
      <c r="X18" s="22">
        <f t="shared" si="3"/>
        <v>0</v>
      </c>
      <c r="Y18" s="22">
        <f t="shared" si="4"/>
        <v>18924.675000000003</v>
      </c>
      <c r="Z18" s="22">
        <f t="shared" si="5"/>
        <v>0</v>
      </c>
      <c r="AA18" s="22">
        <f t="shared" si="6"/>
        <v>0</v>
      </c>
      <c r="AB18" s="22">
        <f t="shared" si="7"/>
        <v>0</v>
      </c>
      <c r="AC18" s="22">
        <f t="shared" si="8"/>
        <v>0</v>
      </c>
      <c r="AD18" s="22">
        <f t="shared" si="9"/>
        <v>0</v>
      </c>
      <c r="AE18" s="22">
        <f t="shared" si="10"/>
        <v>18924.675000000003</v>
      </c>
      <c r="AF18" s="22">
        <f t="shared" si="11"/>
        <v>0</v>
      </c>
      <c r="AG18" s="22">
        <f t="shared" si="12"/>
        <v>0</v>
      </c>
      <c r="AH18" s="78">
        <f t="shared" si="17"/>
        <v>18924.675000000003</v>
      </c>
      <c r="AK18" s="79">
        <f t="shared" si="13"/>
        <v>0</v>
      </c>
      <c r="AL18" s="78">
        <f t="shared" si="14"/>
        <v>0</v>
      </c>
    </row>
    <row r="19" spans="2:38" ht="22" customHeight="1" x14ac:dyDescent="0.25">
      <c r="B19" s="186" t="s">
        <v>1661</v>
      </c>
      <c r="C19" s="187" t="s">
        <v>1662</v>
      </c>
      <c r="D19" s="188" t="s">
        <v>346</v>
      </c>
      <c r="E19" s="189" t="s">
        <v>347</v>
      </c>
      <c r="F19" s="13" t="s">
        <v>35</v>
      </c>
      <c r="G19" s="14">
        <v>176</v>
      </c>
      <c r="H19" s="15">
        <v>245.77500000000001</v>
      </c>
      <c r="I19" s="16">
        <f t="shared" ref="I19" si="38">H19*G19</f>
        <v>43256.4</v>
      </c>
      <c r="K19" s="17">
        <v>0</v>
      </c>
      <c r="L19" s="17">
        <f t="shared" ref="L19" si="39">G19-K19</f>
        <v>176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X19" s="22">
        <f t="shared" si="3"/>
        <v>0</v>
      </c>
      <c r="Y19" s="22">
        <f t="shared" si="4"/>
        <v>43256.4</v>
      </c>
      <c r="Z19" s="22">
        <f t="shared" si="5"/>
        <v>0</v>
      </c>
      <c r="AA19" s="22">
        <f t="shared" si="6"/>
        <v>0</v>
      </c>
      <c r="AB19" s="22">
        <f t="shared" si="7"/>
        <v>0</v>
      </c>
      <c r="AC19" s="22">
        <f t="shared" si="8"/>
        <v>0</v>
      </c>
      <c r="AD19" s="22">
        <f t="shared" si="9"/>
        <v>0</v>
      </c>
      <c r="AE19" s="22">
        <f t="shared" si="10"/>
        <v>0</v>
      </c>
      <c r="AF19" s="22">
        <f t="shared" si="11"/>
        <v>0</v>
      </c>
      <c r="AG19" s="22">
        <f t="shared" si="12"/>
        <v>0</v>
      </c>
      <c r="AH19" s="78">
        <f t="shared" si="17"/>
        <v>0</v>
      </c>
      <c r="AK19" s="79">
        <f t="shared" si="13"/>
        <v>176</v>
      </c>
      <c r="AL19" s="78">
        <f t="shared" si="14"/>
        <v>43256.4</v>
      </c>
    </row>
    <row r="20" spans="2:38" ht="22" customHeight="1" x14ac:dyDescent="0.25">
      <c r="B20" s="186" t="s">
        <v>1661</v>
      </c>
      <c r="C20" s="187" t="s">
        <v>1662</v>
      </c>
      <c r="D20" s="188" t="s">
        <v>344</v>
      </c>
      <c r="E20" s="189" t="s">
        <v>345</v>
      </c>
      <c r="F20" s="13" t="s">
        <v>35</v>
      </c>
      <c r="G20" s="14">
        <v>827.2</v>
      </c>
      <c r="H20" s="15">
        <v>186.45000000000002</v>
      </c>
      <c r="I20" s="16">
        <f t="shared" ref="I20:I33" si="40">H20*G20</f>
        <v>154231.44000000003</v>
      </c>
      <c r="K20" s="17">
        <f>G20-284.5</f>
        <v>542.70000000000005</v>
      </c>
      <c r="L20" s="17">
        <f t="shared" ref="L20:L33" si="41">G20-K20</f>
        <v>284.5</v>
      </c>
      <c r="M20" s="17"/>
      <c r="N20" s="17"/>
      <c r="O20" s="17"/>
      <c r="P20" s="17">
        <v>44.5</v>
      </c>
      <c r="Q20" s="17">
        <v>44</v>
      </c>
      <c r="R20" s="17">
        <v>44</v>
      </c>
      <c r="S20" s="17">
        <v>44</v>
      </c>
      <c r="T20" s="17">
        <v>44</v>
      </c>
      <c r="U20" s="17">
        <v>64</v>
      </c>
      <c r="V20" s="17"/>
      <c r="X20" s="22">
        <f t="shared" si="3"/>
        <v>101186.41500000002</v>
      </c>
      <c r="Y20" s="22">
        <f t="shared" si="4"/>
        <v>53045.025000000001</v>
      </c>
      <c r="Z20" s="22">
        <f t="shared" si="5"/>
        <v>0</v>
      </c>
      <c r="AA20" s="22">
        <f t="shared" si="6"/>
        <v>8297.0250000000015</v>
      </c>
      <c r="AB20" s="22">
        <f t="shared" si="7"/>
        <v>8203.8000000000011</v>
      </c>
      <c r="AC20" s="22">
        <f t="shared" si="8"/>
        <v>8203.8000000000011</v>
      </c>
      <c r="AD20" s="22">
        <f t="shared" si="9"/>
        <v>8203.8000000000011</v>
      </c>
      <c r="AE20" s="22">
        <f t="shared" si="10"/>
        <v>8203.8000000000011</v>
      </c>
      <c r="AF20" s="22">
        <f t="shared" si="11"/>
        <v>11932.800000000001</v>
      </c>
      <c r="AG20" s="22">
        <f t="shared" si="12"/>
        <v>0</v>
      </c>
      <c r="AH20" s="78">
        <f t="shared" si="17"/>
        <v>53045.025000000016</v>
      </c>
      <c r="AK20" s="79">
        <f t="shared" si="13"/>
        <v>0</v>
      </c>
      <c r="AL20" s="78">
        <f t="shared" si="14"/>
        <v>0</v>
      </c>
    </row>
    <row r="21" spans="2:38" ht="22" customHeight="1" x14ac:dyDescent="0.25">
      <c r="B21" s="186" t="s">
        <v>1664</v>
      </c>
      <c r="C21" s="187" t="s">
        <v>1663</v>
      </c>
      <c r="D21" s="188" t="s">
        <v>342</v>
      </c>
      <c r="E21" s="189" t="s">
        <v>343</v>
      </c>
      <c r="F21" s="13" t="s">
        <v>35</v>
      </c>
      <c r="G21" s="14">
        <v>820.40000000000009</v>
      </c>
      <c r="H21" s="15">
        <v>254.25</v>
      </c>
      <c r="I21" s="16">
        <f t="shared" si="40"/>
        <v>208586.7</v>
      </c>
      <c r="K21" s="17">
        <f>G21-121.92</f>
        <v>698.48000000000013</v>
      </c>
      <c r="L21" s="17">
        <f t="shared" si="41"/>
        <v>121.91999999999996</v>
      </c>
      <c r="M21" s="17"/>
      <c r="N21" s="17"/>
      <c r="O21" s="17"/>
      <c r="P21" s="17">
        <f>L21</f>
        <v>121.91999999999996</v>
      </c>
      <c r="Q21" s="17"/>
      <c r="R21" s="17"/>
      <c r="S21" s="17"/>
      <c r="T21" s="17"/>
      <c r="U21" s="17"/>
      <c r="V21" s="17"/>
      <c r="X21" s="22">
        <f t="shared" si="3"/>
        <v>177588.54000000004</v>
      </c>
      <c r="Y21" s="22">
        <f t="shared" si="4"/>
        <v>30998.159999999989</v>
      </c>
      <c r="Z21" s="22">
        <f t="shared" si="5"/>
        <v>0</v>
      </c>
      <c r="AA21" s="22">
        <f t="shared" si="6"/>
        <v>30998.159999999989</v>
      </c>
      <c r="AB21" s="22">
        <f t="shared" si="7"/>
        <v>0</v>
      </c>
      <c r="AC21" s="22">
        <f t="shared" si="8"/>
        <v>0</v>
      </c>
      <c r="AD21" s="22">
        <f t="shared" si="9"/>
        <v>0</v>
      </c>
      <c r="AE21" s="22">
        <f t="shared" si="10"/>
        <v>0</v>
      </c>
      <c r="AF21" s="22">
        <f t="shared" si="11"/>
        <v>0</v>
      </c>
      <c r="AG21" s="22">
        <f t="shared" si="12"/>
        <v>0</v>
      </c>
      <c r="AH21" s="78">
        <f t="shared" si="17"/>
        <v>30998.159999999989</v>
      </c>
      <c r="AK21" s="79">
        <f t="shared" si="13"/>
        <v>0</v>
      </c>
      <c r="AL21" s="78">
        <f t="shared" si="14"/>
        <v>0</v>
      </c>
    </row>
    <row r="22" spans="2:38" ht="22" customHeight="1" x14ac:dyDescent="0.25">
      <c r="B22" s="186" t="s">
        <v>1664</v>
      </c>
      <c r="C22" s="187" t="s">
        <v>1663</v>
      </c>
      <c r="D22" s="188" t="s">
        <v>344</v>
      </c>
      <c r="E22" s="189" t="s">
        <v>345</v>
      </c>
      <c r="F22" s="13" t="s">
        <v>35</v>
      </c>
      <c r="G22" s="14">
        <v>628.80000000000007</v>
      </c>
      <c r="H22" s="15">
        <v>186.45000000000002</v>
      </c>
      <c r="I22" s="16">
        <f>H22*G22</f>
        <v>117239.76000000002</v>
      </c>
      <c r="K22" s="17">
        <f>G22-277.28</f>
        <v>351.5200000000001</v>
      </c>
      <c r="L22" s="17">
        <f>G22-K22</f>
        <v>277.27999999999997</v>
      </c>
      <c r="M22" s="17"/>
      <c r="N22" s="17"/>
      <c r="O22" s="17">
        <v>120</v>
      </c>
      <c r="P22" s="17">
        <f>L22-O22</f>
        <v>157.27999999999997</v>
      </c>
      <c r="Q22" s="17"/>
      <c r="R22" s="17"/>
      <c r="S22" s="17"/>
      <c r="T22" s="17"/>
      <c r="U22" s="17"/>
      <c r="V22" s="17"/>
      <c r="X22" s="22">
        <f>$H22*K22</f>
        <v>65540.904000000024</v>
      </c>
      <c r="Y22" s="22">
        <f>$H22*L22</f>
        <v>51698.856</v>
      </c>
      <c r="Z22" s="22">
        <f t="shared" ref="Z22:AG22" si="42">$H22*O22</f>
        <v>22374.000000000004</v>
      </c>
      <c r="AA22" s="22">
        <f t="shared" si="42"/>
        <v>29324.855999999996</v>
      </c>
      <c r="AB22" s="22">
        <f t="shared" si="42"/>
        <v>0</v>
      </c>
      <c r="AC22" s="22">
        <f t="shared" si="42"/>
        <v>0</v>
      </c>
      <c r="AD22" s="22">
        <f t="shared" si="42"/>
        <v>0</v>
      </c>
      <c r="AE22" s="22">
        <f t="shared" si="42"/>
        <v>0</v>
      </c>
      <c r="AF22" s="22">
        <f t="shared" si="42"/>
        <v>0</v>
      </c>
      <c r="AG22" s="22">
        <f t="shared" si="42"/>
        <v>0</v>
      </c>
      <c r="AH22" s="78">
        <f>SUM(Z22:AG22)</f>
        <v>51698.856</v>
      </c>
      <c r="AK22" s="79">
        <f>L22-SUM(N22:V22)</f>
        <v>0</v>
      </c>
      <c r="AL22" s="78">
        <f>Y22-SUM(Z22:AG22)</f>
        <v>0</v>
      </c>
    </row>
    <row r="23" spans="2:38" ht="22" customHeight="1" x14ac:dyDescent="0.25">
      <c r="B23" s="186" t="s">
        <v>1664</v>
      </c>
      <c r="C23" s="187" t="s">
        <v>1663</v>
      </c>
      <c r="D23" s="188" t="s">
        <v>33</v>
      </c>
      <c r="E23" s="189" t="s">
        <v>34</v>
      </c>
      <c r="F23" s="13" t="s">
        <v>35</v>
      </c>
      <c r="G23" s="14">
        <v>17.600000000000001</v>
      </c>
      <c r="H23" s="15">
        <v>231.15274954010695</v>
      </c>
      <c r="I23" s="16">
        <f t="shared" si="40"/>
        <v>4068.2883919058827</v>
      </c>
      <c r="K23" s="17">
        <v>8.8000000000000007</v>
      </c>
      <c r="L23" s="17">
        <f t="shared" si="41"/>
        <v>8.8000000000000007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X23" s="22">
        <f t="shared" si="3"/>
        <v>2034.1441959529413</v>
      </c>
      <c r="Y23" s="22">
        <f t="shared" si="4"/>
        <v>2034.1441959529413</v>
      </c>
      <c r="Z23" s="22">
        <f t="shared" si="5"/>
        <v>0</v>
      </c>
      <c r="AA23" s="22">
        <f t="shared" si="6"/>
        <v>0</v>
      </c>
      <c r="AB23" s="22">
        <f t="shared" si="7"/>
        <v>0</v>
      </c>
      <c r="AC23" s="22">
        <f t="shared" si="8"/>
        <v>0</v>
      </c>
      <c r="AD23" s="22">
        <f t="shared" si="9"/>
        <v>0</v>
      </c>
      <c r="AE23" s="22">
        <f t="shared" si="10"/>
        <v>0</v>
      </c>
      <c r="AF23" s="22">
        <f t="shared" si="11"/>
        <v>0</v>
      </c>
      <c r="AG23" s="22">
        <f t="shared" si="12"/>
        <v>0</v>
      </c>
      <c r="AH23" s="78">
        <f t="shared" si="17"/>
        <v>0</v>
      </c>
      <c r="AK23" s="79">
        <f t="shared" si="13"/>
        <v>8.8000000000000007</v>
      </c>
      <c r="AL23" s="78">
        <f t="shared" si="14"/>
        <v>2034.1441959529413</v>
      </c>
    </row>
    <row r="24" spans="2:38" ht="22" customHeight="1" x14ac:dyDescent="0.25">
      <c r="B24" s="186" t="s">
        <v>1664</v>
      </c>
      <c r="C24" s="187" t="s">
        <v>1663</v>
      </c>
      <c r="D24" s="188" t="s">
        <v>36</v>
      </c>
      <c r="E24" s="189" t="s">
        <v>37</v>
      </c>
      <c r="F24" s="13" t="s">
        <v>35</v>
      </c>
      <c r="G24" s="14">
        <v>35.200000000000003</v>
      </c>
      <c r="H24" s="15">
        <v>4441.0108551529411</v>
      </c>
      <c r="I24" s="16">
        <f t="shared" si="40"/>
        <v>156323.58210138354</v>
      </c>
      <c r="K24" s="17">
        <v>0</v>
      </c>
      <c r="L24" s="17">
        <f t="shared" si="41"/>
        <v>35.200000000000003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X24" s="22">
        <f t="shared" si="3"/>
        <v>0</v>
      </c>
      <c r="Y24" s="22">
        <f t="shared" si="4"/>
        <v>156323.58210138354</v>
      </c>
      <c r="Z24" s="22">
        <f t="shared" si="5"/>
        <v>0</v>
      </c>
      <c r="AA24" s="22">
        <f t="shared" si="6"/>
        <v>0</v>
      </c>
      <c r="AB24" s="22">
        <f t="shared" si="7"/>
        <v>0</v>
      </c>
      <c r="AC24" s="22">
        <f t="shared" si="8"/>
        <v>0</v>
      </c>
      <c r="AD24" s="22">
        <f t="shared" si="9"/>
        <v>0</v>
      </c>
      <c r="AE24" s="22">
        <f t="shared" si="10"/>
        <v>0</v>
      </c>
      <c r="AF24" s="22">
        <f t="shared" si="11"/>
        <v>0</v>
      </c>
      <c r="AG24" s="22">
        <f t="shared" si="12"/>
        <v>0</v>
      </c>
      <c r="AH24" s="78">
        <f t="shared" si="17"/>
        <v>0</v>
      </c>
      <c r="AK24" s="79">
        <f t="shared" si="13"/>
        <v>35.200000000000003</v>
      </c>
      <c r="AL24" s="78">
        <f t="shared" si="14"/>
        <v>156323.58210138354</v>
      </c>
    </row>
    <row r="25" spans="2:38" ht="22" customHeight="1" x14ac:dyDescent="0.25">
      <c r="B25" s="186" t="s">
        <v>1861</v>
      </c>
      <c r="C25" s="187" t="s">
        <v>1860</v>
      </c>
      <c r="D25" s="188" t="s">
        <v>344</v>
      </c>
      <c r="E25" s="189" t="s">
        <v>345</v>
      </c>
      <c r="F25" s="13" t="s">
        <v>35</v>
      </c>
      <c r="G25" s="14">
        <v>88.4</v>
      </c>
      <c r="H25" s="15">
        <v>186.45000000000002</v>
      </c>
      <c r="I25" s="16">
        <f t="shared" ref="I25:I27" si="43">H25*G25</f>
        <v>16482.180000000004</v>
      </c>
      <c r="K25" s="17">
        <v>0</v>
      </c>
      <c r="L25" s="17">
        <f t="shared" ref="L25" si="44">G25-K25</f>
        <v>88.4</v>
      </c>
      <c r="M25" s="17"/>
      <c r="N25" s="17"/>
      <c r="O25" s="17"/>
      <c r="P25" s="17">
        <f>G25</f>
        <v>88.4</v>
      </c>
      <c r="Q25" s="17"/>
      <c r="R25" s="17"/>
      <c r="S25" s="17"/>
      <c r="T25" s="17"/>
      <c r="U25" s="17"/>
      <c r="V25" s="17"/>
      <c r="X25" s="22">
        <f t="shared" ref="X25:Y27" si="45">$H25*K25</f>
        <v>0</v>
      </c>
      <c r="Y25" s="22">
        <f t="shared" si="45"/>
        <v>16482.180000000004</v>
      </c>
      <c r="Z25" s="22">
        <f t="shared" ref="Z25:AG25" si="46">$H25*O25</f>
        <v>0</v>
      </c>
      <c r="AA25" s="22">
        <f t="shared" si="46"/>
        <v>16482.180000000004</v>
      </c>
      <c r="AB25" s="22">
        <f t="shared" si="46"/>
        <v>0</v>
      </c>
      <c r="AC25" s="22">
        <f t="shared" si="46"/>
        <v>0</v>
      </c>
      <c r="AD25" s="22">
        <f t="shared" si="46"/>
        <v>0</v>
      </c>
      <c r="AE25" s="22">
        <f t="shared" si="46"/>
        <v>0</v>
      </c>
      <c r="AF25" s="22">
        <f t="shared" si="46"/>
        <v>0</v>
      </c>
      <c r="AG25" s="22">
        <f t="shared" si="46"/>
        <v>0</v>
      </c>
      <c r="AH25" s="78">
        <f t="shared" ref="AH25" si="47">SUM(Z25:AG25)</f>
        <v>16482.180000000004</v>
      </c>
      <c r="AK25" s="79">
        <f t="shared" ref="AK25" si="48">L25-SUM(N25:V25)</f>
        <v>0</v>
      </c>
      <c r="AL25" s="78">
        <f t="shared" ref="AL25" si="49">Y25-SUM(Z25:AG25)</f>
        <v>0</v>
      </c>
    </row>
    <row r="26" spans="2:38" ht="22" customHeight="1" x14ac:dyDescent="0.25">
      <c r="B26" s="186" t="s">
        <v>1863</v>
      </c>
      <c r="C26" s="187" t="s">
        <v>1864</v>
      </c>
      <c r="D26" s="188" t="s">
        <v>33</v>
      </c>
      <c r="E26" s="189" t="s">
        <v>34</v>
      </c>
      <c r="F26" s="13" t="s">
        <v>35</v>
      </c>
      <c r="G26" s="14">
        <v>26.4</v>
      </c>
      <c r="H26" s="15">
        <v>231.15274954010695</v>
      </c>
      <c r="I26" s="16">
        <f t="shared" si="43"/>
        <v>6102.4325878588234</v>
      </c>
      <c r="K26" s="17">
        <v>0</v>
      </c>
      <c r="L26" s="17">
        <f t="shared" ref="L26" si="50">G26-K26</f>
        <v>26.4</v>
      </c>
      <c r="M26" s="17"/>
      <c r="N26" s="17"/>
      <c r="O26" s="17"/>
      <c r="P26" s="17">
        <f>G26</f>
        <v>26.4</v>
      </c>
      <c r="Q26" s="17"/>
      <c r="R26" s="17"/>
      <c r="S26" s="17"/>
      <c r="T26" s="17"/>
      <c r="U26" s="17"/>
      <c r="V26" s="17"/>
      <c r="X26" s="22">
        <f t="shared" si="45"/>
        <v>0</v>
      </c>
      <c r="Y26" s="22">
        <f t="shared" si="45"/>
        <v>6102.4325878588234</v>
      </c>
      <c r="Z26" s="22">
        <f t="shared" ref="Z26" si="51">$H26*O26</f>
        <v>0</v>
      </c>
      <c r="AA26" s="22">
        <f t="shared" ref="AA26" si="52">$H26*P26</f>
        <v>6102.4325878588234</v>
      </c>
      <c r="AB26" s="22">
        <f t="shared" ref="AB26" si="53">$H26*Q26</f>
        <v>0</v>
      </c>
      <c r="AC26" s="22">
        <f t="shared" ref="AC26" si="54">$H26*R26</f>
        <v>0</v>
      </c>
      <c r="AD26" s="22">
        <f t="shared" ref="AD26" si="55">$H26*S26</f>
        <v>0</v>
      </c>
      <c r="AE26" s="22">
        <f t="shared" ref="AE26" si="56">$H26*T26</f>
        <v>0</v>
      </c>
      <c r="AF26" s="22">
        <f t="shared" ref="AF26" si="57">$H26*U26</f>
        <v>0</v>
      </c>
      <c r="AG26" s="22">
        <f t="shared" ref="AG26" si="58">$H26*V26</f>
        <v>0</v>
      </c>
      <c r="AH26" s="78">
        <f t="shared" ref="AH26" si="59">SUM(Z26:AG26)</f>
        <v>6102.4325878588234</v>
      </c>
      <c r="AK26" s="79">
        <f t="shared" ref="AK26" si="60">L26-SUM(N26:V26)</f>
        <v>0</v>
      </c>
      <c r="AL26" s="78">
        <f t="shared" ref="AL26" si="61">Y26-SUM(Z26:AG26)</f>
        <v>0</v>
      </c>
    </row>
    <row r="27" spans="2:38" ht="22" customHeight="1" x14ac:dyDescent="0.25">
      <c r="B27" s="186" t="s">
        <v>1863</v>
      </c>
      <c r="C27" s="187" t="s">
        <v>1864</v>
      </c>
      <c r="D27" s="188" t="s">
        <v>344</v>
      </c>
      <c r="E27" s="189" t="s">
        <v>345</v>
      </c>
      <c r="F27" s="13" t="s">
        <v>35</v>
      </c>
      <c r="G27" s="14">
        <v>88</v>
      </c>
      <c r="H27" s="15">
        <v>186.45000000000002</v>
      </c>
      <c r="I27" s="16">
        <f t="shared" si="43"/>
        <v>16407.600000000002</v>
      </c>
      <c r="K27" s="17">
        <v>0</v>
      </c>
      <c r="L27" s="17">
        <f t="shared" ref="L27" si="62">G27-K27</f>
        <v>88</v>
      </c>
      <c r="M27" s="17"/>
      <c r="N27" s="17"/>
      <c r="O27" s="17"/>
      <c r="P27" s="17">
        <f>G27</f>
        <v>88</v>
      </c>
      <c r="Q27" s="17"/>
      <c r="R27" s="17"/>
      <c r="S27" s="17"/>
      <c r="T27" s="17"/>
      <c r="U27" s="17"/>
      <c r="V27" s="17"/>
      <c r="X27" s="22">
        <f t="shared" si="45"/>
        <v>0</v>
      </c>
      <c r="Y27" s="22">
        <f t="shared" si="45"/>
        <v>16407.600000000002</v>
      </c>
      <c r="Z27" s="22">
        <f t="shared" ref="Z27" si="63">$H27*O27</f>
        <v>0</v>
      </c>
      <c r="AA27" s="22">
        <f t="shared" ref="AA27" si="64">$H27*P27</f>
        <v>16407.600000000002</v>
      </c>
      <c r="AB27" s="22">
        <f t="shared" ref="AB27" si="65">$H27*Q27</f>
        <v>0</v>
      </c>
      <c r="AC27" s="22">
        <f t="shared" ref="AC27" si="66">$H27*R27</f>
        <v>0</v>
      </c>
      <c r="AD27" s="22">
        <f t="shared" ref="AD27" si="67">$H27*S27</f>
        <v>0</v>
      </c>
      <c r="AE27" s="22">
        <f t="shared" ref="AE27" si="68">$H27*T27</f>
        <v>0</v>
      </c>
      <c r="AF27" s="22">
        <f t="shared" ref="AF27" si="69">$H27*U27</f>
        <v>0</v>
      </c>
      <c r="AG27" s="22">
        <f t="shared" ref="AG27" si="70">$H27*V27</f>
        <v>0</v>
      </c>
      <c r="AH27" s="78">
        <f t="shared" ref="AH27" si="71">SUM(Z27:AG27)</f>
        <v>16407.600000000002</v>
      </c>
      <c r="AK27" s="79">
        <f t="shared" ref="AK27" si="72">L27-SUM(N27:V27)</f>
        <v>0</v>
      </c>
      <c r="AL27" s="78">
        <f t="shared" ref="AL27" si="73">Y27-SUM(Z27:AG27)</f>
        <v>0</v>
      </c>
    </row>
    <row r="28" spans="2:38" ht="22" customHeight="1" x14ac:dyDescent="0.25">
      <c r="B28" s="186" t="s">
        <v>1665</v>
      </c>
      <c r="C28" s="187" t="s">
        <v>1666</v>
      </c>
      <c r="D28" s="188" t="s">
        <v>33</v>
      </c>
      <c r="E28" s="189" t="s">
        <v>34</v>
      </c>
      <c r="F28" s="13" t="s">
        <v>35</v>
      </c>
      <c r="G28" s="14">
        <v>35.200000000000003</v>
      </c>
      <c r="H28" s="15">
        <v>231.15274954010695</v>
      </c>
      <c r="I28" s="16">
        <f t="shared" si="40"/>
        <v>8136.5767838117654</v>
      </c>
      <c r="K28" s="17">
        <f>G28-26.4</f>
        <v>8.8000000000000043</v>
      </c>
      <c r="L28" s="17">
        <f t="shared" si="41"/>
        <v>26.4</v>
      </c>
      <c r="M28" s="17"/>
      <c r="N28" s="17"/>
      <c r="O28" s="17">
        <f>L28</f>
        <v>26.4</v>
      </c>
      <c r="P28" s="17"/>
      <c r="Q28" s="17"/>
      <c r="R28" s="17"/>
      <c r="S28" s="17"/>
      <c r="T28" s="17"/>
      <c r="U28" s="17"/>
      <c r="V28" s="17"/>
      <c r="X28" s="22">
        <f t="shared" si="3"/>
        <v>2034.1441959529423</v>
      </c>
      <c r="Y28" s="22">
        <f t="shared" si="4"/>
        <v>6102.4325878588234</v>
      </c>
      <c r="Z28" s="22">
        <f t="shared" si="5"/>
        <v>6102.4325878588234</v>
      </c>
      <c r="AA28" s="22">
        <f t="shared" si="6"/>
        <v>0</v>
      </c>
      <c r="AB28" s="22">
        <f t="shared" si="7"/>
        <v>0</v>
      </c>
      <c r="AC28" s="22">
        <f t="shared" si="8"/>
        <v>0</v>
      </c>
      <c r="AD28" s="22">
        <f t="shared" si="9"/>
        <v>0</v>
      </c>
      <c r="AE28" s="22">
        <f t="shared" si="10"/>
        <v>0</v>
      </c>
      <c r="AF28" s="22">
        <f t="shared" si="11"/>
        <v>0</v>
      </c>
      <c r="AG28" s="22">
        <f t="shared" si="12"/>
        <v>0</v>
      </c>
      <c r="AH28" s="78">
        <f t="shared" si="17"/>
        <v>6102.4325878588234</v>
      </c>
      <c r="AK28" s="79">
        <f t="shared" si="13"/>
        <v>0</v>
      </c>
      <c r="AL28" s="78">
        <f t="shared" si="14"/>
        <v>0</v>
      </c>
    </row>
    <row r="29" spans="2:38" ht="22" customHeight="1" x14ac:dyDescent="0.25">
      <c r="B29" s="186" t="s">
        <v>1667</v>
      </c>
      <c r="C29" s="187" t="s">
        <v>1668</v>
      </c>
      <c r="D29" s="188" t="s">
        <v>33</v>
      </c>
      <c r="E29" s="189" t="s">
        <v>34</v>
      </c>
      <c r="F29" s="13" t="s">
        <v>35</v>
      </c>
      <c r="G29" s="14">
        <v>35.200000000000003</v>
      </c>
      <c r="H29" s="15">
        <v>231.15274954010695</v>
      </c>
      <c r="I29" s="16">
        <f t="shared" si="40"/>
        <v>8136.5767838117654</v>
      </c>
      <c r="K29" s="17">
        <v>0</v>
      </c>
      <c r="L29" s="17">
        <f t="shared" si="41"/>
        <v>35.200000000000003</v>
      </c>
      <c r="M29" s="17"/>
      <c r="N29" s="17"/>
      <c r="O29" s="17">
        <f t="shared" ref="O29:O30" si="74">L29</f>
        <v>35.200000000000003</v>
      </c>
      <c r="P29" s="17"/>
      <c r="Q29" s="17"/>
      <c r="R29" s="17"/>
      <c r="S29" s="17"/>
      <c r="T29" s="17"/>
      <c r="U29" s="17"/>
      <c r="V29" s="17"/>
      <c r="X29" s="22">
        <f t="shared" si="3"/>
        <v>0</v>
      </c>
      <c r="Y29" s="22">
        <f t="shared" si="4"/>
        <v>8136.5767838117654</v>
      </c>
      <c r="Z29" s="22">
        <f t="shared" si="5"/>
        <v>8136.5767838117654</v>
      </c>
      <c r="AA29" s="22">
        <f t="shared" si="6"/>
        <v>0</v>
      </c>
      <c r="AB29" s="22">
        <f t="shared" si="7"/>
        <v>0</v>
      </c>
      <c r="AC29" s="22">
        <f t="shared" si="8"/>
        <v>0</v>
      </c>
      <c r="AD29" s="22">
        <f t="shared" si="9"/>
        <v>0</v>
      </c>
      <c r="AE29" s="22">
        <f t="shared" si="10"/>
        <v>0</v>
      </c>
      <c r="AF29" s="22">
        <f t="shared" si="11"/>
        <v>0</v>
      </c>
      <c r="AG29" s="22">
        <f t="shared" si="12"/>
        <v>0</v>
      </c>
      <c r="AH29" s="78">
        <f t="shared" si="17"/>
        <v>8136.5767838117654</v>
      </c>
      <c r="AK29" s="79">
        <f t="shared" si="13"/>
        <v>0</v>
      </c>
      <c r="AL29" s="78">
        <f t="shared" si="14"/>
        <v>0</v>
      </c>
    </row>
    <row r="30" spans="2:38" ht="22" customHeight="1" x14ac:dyDescent="0.25">
      <c r="B30" s="186" t="s">
        <v>1669</v>
      </c>
      <c r="C30" s="187" t="s">
        <v>1670</v>
      </c>
      <c r="D30" s="188" t="s">
        <v>33</v>
      </c>
      <c r="E30" s="189" t="s">
        <v>34</v>
      </c>
      <c r="F30" s="13" t="s">
        <v>35</v>
      </c>
      <c r="G30" s="14">
        <v>35.200000000000003</v>
      </c>
      <c r="H30" s="15">
        <v>231.15274954010695</v>
      </c>
      <c r="I30" s="16">
        <f t="shared" si="40"/>
        <v>8136.5767838117654</v>
      </c>
      <c r="K30" s="17">
        <v>8.8000000000000007</v>
      </c>
      <c r="L30" s="17">
        <f t="shared" si="41"/>
        <v>26.400000000000002</v>
      </c>
      <c r="M30" s="17"/>
      <c r="N30" s="17"/>
      <c r="O30" s="17">
        <f t="shared" si="74"/>
        <v>26.400000000000002</v>
      </c>
      <c r="P30" s="17"/>
      <c r="Q30" s="17"/>
      <c r="R30" s="17"/>
      <c r="S30" s="17"/>
      <c r="T30" s="17"/>
      <c r="U30" s="17"/>
      <c r="V30" s="17"/>
      <c r="X30" s="22">
        <f t="shared" si="3"/>
        <v>2034.1441959529413</v>
      </c>
      <c r="Y30" s="22">
        <f t="shared" si="4"/>
        <v>6102.4325878588243</v>
      </c>
      <c r="Z30" s="22">
        <f t="shared" si="5"/>
        <v>6102.4325878588243</v>
      </c>
      <c r="AA30" s="22">
        <f t="shared" si="6"/>
        <v>0</v>
      </c>
      <c r="AB30" s="22">
        <f t="shared" si="7"/>
        <v>0</v>
      </c>
      <c r="AC30" s="22">
        <f t="shared" si="8"/>
        <v>0</v>
      </c>
      <c r="AD30" s="22">
        <f t="shared" si="9"/>
        <v>0</v>
      </c>
      <c r="AE30" s="22">
        <f t="shared" si="10"/>
        <v>0</v>
      </c>
      <c r="AF30" s="22">
        <f t="shared" si="11"/>
        <v>0</v>
      </c>
      <c r="AG30" s="22">
        <f t="shared" si="12"/>
        <v>0</v>
      </c>
      <c r="AH30" s="78">
        <f t="shared" si="17"/>
        <v>6102.4325878588243</v>
      </c>
      <c r="AK30" s="79">
        <f t="shared" si="13"/>
        <v>0</v>
      </c>
      <c r="AL30" s="78">
        <f t="shared" si="14"/>
        <v>0</v>
      </c>
    </row>
    <row r="31" spans="2:38" ht="22" customHeight="1" x14ac:dyDescent="0.25">
      <c r="B31" s="186" t="s">
        <v>1671</v>
      </c>
      <c r="C31" s="187" t="s">
        <v>1672</v>
      </c>
      <c r="D31" s="188" t="s">
        <v>33</v>
      </c>
      <c r="E31" s="189" t="s">
        <v>34</v>
      </c>
      <c r="F31" s="13" t="s">
        <v>35</v>
      </c>
      <c r="G31" s="14">
        <v>132</v>
      </c>
      <c r="H31" s="15">
        <v>231.15274954010695</v>
      </c>
      <c r="I31" s="16">
        <f t="shared" si="40"/>
        <v>30512.162939294118</v>
      </c>
      <c r="K31" s="17">
        <f>G31-92.4</f>
        <v>39.599999999999994</v>
      </c>
      <c r="L31" s="17">
        <f t="shared" si="41"/>
        <v>92.4</v>
      </c>
      <c r="M31" s="17"/>
      <c r="N31" s="17"/>
      <c r="O31" s="17"/>
      <c r="P31" s="17">
        <f>L31</f>
        <v>92.4</v>
      </c>
      <c r="Q31" s="17"/>
      <c r="R31" s="17"/>
      <c r="S31" s="17"/>
      <c r="T31" s="17"/>
      <c r="U31" s="17"/>
      <c r="V31" s="17"/>
      <c r="X31" s="22">
        <f t="shared" si="3"/>
        <v>9153.6488817882346</v>
      </c>
      <c r="Y31" s="22">
        <f t="shared" si="4"/>
        <v>21358.514057505883</v>
      </c>
      <c r="Z31" s="22">
        <f t="shared" si="5"/>
        <v>0</v>
      </c>
      <c r="AA31" s="22">
        <f t="shared" si="6"/>
        <v>21358.514057505883</v>
      </c>
      <c r="AB31" s="22">
        <f t="shared" si="7"/>
        <v>0</v>
      </c>
      <c r="AC31" s="22">
        <f t="shared" si="8"/>
        <v>0</v>
      </c>
      <c r="AD31" s="22">
        <f t="shared" si="9"/>
        <v>0</v>
      </c>
      <c r="AE31" s="22">
        <f t="shared" si="10"/>
        <v>0</v>
      </c>
      <c r="AF31" s="22">
        <f t="shared" si="11"/>
        <v>0</v>
      </c>
      <c r="AG31" s="22">
        <f t="shared" si="12"/>
        <v>0</v>
      </c>
      <c r="AH31" s="78">
        <f t="shared" si="17"/>
        <v>21358.514057505883</v>
      </c>
      <c r="AK31" s="79">
        <f t="shared" si="13"/>
        <v>0</v>
      </c>
      <c r="AL31" s="78">
        <f t="shared" si="14"/>
        <v>0</v>
      </c>
    </row>
    <row r="32" spans="2:38" ht="22" customHeight="1" x14ac:dyDescent="0.25">
      <c r="B32" s="186" t="s">
        <v>1673</v>
      </c>
      <c r="C32" s="187" t="s">
        <v>1674</v>
      </c>
      <c r="D32" s="188" t="s">
        <v>33</v>
      </c>
      <c r="E32" s="189" t="s">
        <v>34</v>
      </c>
      <c r="F32" s="13" t="s">
        <v>35</v>
      </c>
      <c r="G32" s="14">
        <v>132</v>
      </c>
      <c r="H32" s="15">
        <v>231.15274954010695</v>
      </c>
      <c r="I32" s="16">
        <f t="shared" si="40"/>
        <v>30512.162939294118</v>
      </c>
      <c r="K32" s="17">
        <f>G32-61.6</f>
        <v>70.400000000000006</v>
      </c>
      <c r="L32" s="17">
        <f t="shared" si="41"/>
        <v>61.599999999999994</v>
      </c>
      <c r="M32" s="17"/>
      <c r="N32" s="17"/>
      <c r="O32" s="17"/>
      <c r="P32" s="17">
        <f>L32</f>
        <v>61.599999999999994</v>
      </c>
      <c r="Q32" s="17"/>
      <c r="R32" s="17"/>
      <c r="S32" s="17"/>
      <c r="T32" s="17"/>
      <c r="U32" s="17"/>
      <c r="V32" s="17"/>
      <c r="X32" s="22">
        <f t="shared" si="3"/>
        <v>16273.153567623531</v>
      </c>
      <c r="Y32" s="22">
        <f t="shared" si="4"/>
        <v>14239.009371670587</v>
      </c>
      <c r="Z32" s="22">
        <f t="shared" si="5"/>
        <v>0</v>
      </c>
      <c r="AA32" s="22">
        <f t="shared" si="6"/>
        <v>14239.009371670587</v>
      </c>
      <c r="AB32" s="22">
        <f t="shared" si="7"/>
        <v>0</v>
      </c>
      <c r="AC32" s="22">
        <f t="shared" si="8"/>
        <v>0</v>
      </c>
      <c r="AD32" s="22">
        <f t="shared" si="9"/>
        <v>0</v>
      </c>
      <c r="AE32" s="22">
        <f t="shared" si="10"/>
        <v>0</v>
      </c>
      <c r="AF32" s="22">
        <f t="shared" si="11"/>
        <v>0</v>
      </c>
      <c r="AG32" s="22">
        <f t="shared" si="12"/>
        <v>0</v>
      </c>
      <c r="AH32" s="78">
        <f t="shared" si="17"/>
        <v>14239.009371670587</v>
      </c>
      <c r="AK32" s="79">
        <f t="shared" si="13"/>
        <v>0</v>
      </c>
      <c r="AL32" s="78">
        <f t="shared" si="14"/>
        <v>0</v>
      </c>
    </row>
    <row r="33" spans="2:38" ht="22" customHeight="1" x14ac:dyDescent="0.25">
      <c r="B33" s="186" t="s">
        <v>1675</v>
      </c>
      <c r="C33" s="187" t="s">
        <v>1676</v>
      </c>
      <c r="D33" s="188" t="s">
        <v>33</v>
      </c>
      <c r="E33" s="189" t="s">
        <v>34</v>
      </c>
      <c r="F33" s="13" t="s">
        <v>35</v>
      </c>
      <c r="G33" s="14">
        <v>132</v>
      </c>
      <c r="H33" s="15">
        <v>231.15274954010695</v>
      </c>
      <c r="I33" s="16">
        <f t="shared" si="40"/>
        <v>30512.162939294118</v>
      </c>
      <c r="K33" s="17">
        <v>0</v>
      </c>
      <c r="L33" s="17">
        <f t="shared" si="41"/>
        <v>132</v>
      </c>
      <c r="M33" s="17"/>
      <c r="N33" s="17"/>
      <c r="O33" s="17"/>
      <c r="P33" s="17">
        <f>G33</f>
        <v>132</v>
      </c>
      <c r="Q33" s="17"/>
      <c r="R33" s="17"/>
      <c r="S33" s="17"/>
      <c r="T33" s="17"/>
      <c r="U33" s="17"/>
      <c r="V33" s="17"/>
      <c r="X33" s="22">
        <f t="shared" si="3"/>
        <v>0</v>
      </c>
      <c r="Y33" s="22">
        <f t="shared" si="4"/>
        <v>30512.162939294118</v>
      </c>
      <c r="Z33" s="22">
        <f t="shared" si="5"/>
        <v>0</v>
      </c>
      <c r="AA33" s="22">
        <f t="shared" si="6"/>
        <v>30512.162939294118</v>
      </c>
      <c r="AB33" s="22">
        <f t="shared" si="7"/>
        <v>0</v>
      </c>
      <c r="AC33" s="22">
        <f t="shared" si="8"/>
        <v>0</v>
      </c>
      <c r="AD33" s="22">
        <f t="shared" si="9"/>
        <v>0</v>
      </c>
      <c r="AE33" s="22">
        <f t="shared" si="10"/>
        <v>0</v>
      </c>
      <c r="AF33" s="22">
        <f t="shared" si="11"/>
        <v>0</v>
      </c>
      <c r="AG33" s="22">
        <f t="shared" si="12"/>
        <v>0</v>
      </c>
      <c r="AH33" s="78">
        <f t="shared" si="17"/>
        <v>30512.162939294118</v>
      </c>
      <c r="AK33" s="79">
        <f t="shared" si="13"/>
        <v>0</v>
      </c>
      <c r="AL33" s="78">
        <f t="shared" si="14"/>
        <v>0</v>
      </c>
    </row>
  </sheetData>
  <sheetProtection selectLockedCells="1" autoFilter="0"/>
  <autoFilter ref="A5:AL5" xr:uid="{1D5D4D1B-379E-4454-B753-70785434FA51}"/>
  <dataConsolidate/>
  <mergeCells count="36">
    <mergeCell ref="P3:P5"/>
    <mergeCell ref="Q3:Q5"/>
    <mergeCell ref="R3:R5"/>
    <mergeCell ref="AK3:AK5"/>
    <mergeCell ref="AL3:AL5"/>
    <mergeCell ref="Z3:Z5"/>
    <mergeCell ref="AA3:AA5"/>
    <mergeCell ref="AB3:AB5"/>
    <mergeCell ref="AC3:AC5"/>
    <mergeCell ref="AD3:AD5"/>
    <mergeCell ref="S3:S5"/>
    <mergeCell ref="T3:T5"/>
    <mergeCell ref="U3:U5"/>
    <mergeCell ref="V3:V5"/>
    <mergeCell ref="L3:L5"/>
    <mergeCell ref="B4:B5"/>
    <mergeCell ref="C4:C5"/>
    <mergeCell ref="D4:D5"/>
    <mergeCell ref="E4:E5"/>
    <mergeCell ref="F4:F5"/>
    <mergeCell ref="N3:N5"/>
    <mergeCell ref="O3:O5"/>
    <mergeCell ref="X2:AH2"/>
    <mergeCell ref="G4:G5"/>
    <mergeCell ref="H4:H5"/>
    <mergeCell ref="I4:I5"/>
    <mergeCell ref="M3:M5"/>
    <mergeCell ref="AH3:AH5"/>
    <mergeCell ref="AE3:AE5"/>
    <mergeCell ref="AF3:AF5"/>
    <mergeCell ref="AG3:AG5"/>
    <mergeCell ref="X3:X5"/>
    <mergeCell ref="Y3:Y5"/>
    <mergeCell ref="K2:V2"/>
    <mergeCell ref="G3:I3"/>
    <mergeCell ref="K3:K5"/>
  </mergeCells>
  <conditionalFormatting sqref="B7:E33 G7:G33 I7:I33 D34:I1048576">
    <cfRule type="expression" dxfId="14" priority="66">
      <formula>AND(ISBLANK($D7),ISBLANK($F7))</formula>
    </cfRule>
  </conditionalFormatting>
  <conditionalFormatting sqref="B3:I4">
    <cfRule type="expression" dxfId="13" priority="230">
      <formula>AND(ISBLANK($D3),ISBLANK($F3))</formula>
    </cfRule>
  </conditionalFormatting>
  <conditionalFormatting sqref="F7:F33 H7:H33">
    <cfRule type="expression" dxfId="12" priority="333">
      <formula>AND(ISBLANK($B7),ISBLANK($D7))</formula>
    </cfRule>
  </conditionalFormatting>
  <conditionalFormatting sqref="G3:G4 G7:G1048576">
    <cfRule type="expression" dxfId="11" priority="397">
      <formula>$F3=""</formula>
    </cfRule>
  </conditionalFormatting>
  <conditionalFormatting sqref="G7:G33 I7:I33">
    <cfRule type="expression" dxfId="10" priority="409">
      <formula>AND(ISNUMBER($D7),$F7=0,#REF!=0,#REF!=0)</formula>
    </cfRule>
  </conditionalFormatting>
  <conditionalFormatting sqref="G7:G33">
    <cfRule type="expression" dxfId="9" priority="410">
      <formula>AND($F7=0,#REF!=0,#REF!=0)</formula>
    </cfRule>
  </conditionalFormatting>
  <conditionalFormatting sqref="H7:H33">
    <cfRule type="expression" dxfId="8" priority="334">
      <formula>AND(ISNUMBER($B7),$D7=0,$E7=0,#REF!=0)</formula>
    </cfRule>
    <cfRule type="expression" dxfId="7" priority="335">
      <formula>AND($D7=0,$E7=0,#REF!=0)</formula>
    </cfRule>
  </conditionalFormatting>
  <conditionalFormatting sqref="I3:I4">
    <cfRule type="expression" dxfId="6" priority="390">
      <formula>ISNUMBER($G3)</formula>
    </cfRule>
  </conditionalFormatting>
  <conditionalFormatting sqref="I7:I33">
    <cfRule type="expression" dxfId="5" priority="317">
      <formula>AND($F7=0,#REF!=0,#REF!=0)</formula>
    </cfRule>
    <cfRule type="expression" dxfId="4" priority="319">
      <formula>AND($F7=0,#REF!=0,#REF!=0)</formula>
    </cfRule>
  </conditionalFormatting>
  <conditionalFormatting sqref="I7:I1048576 G3:G4 G7:G1048576">
    <cfRule type="expression" dxfId="3" priority="396">
      <formula>ISNUMBER($G3)</formula>
    </cfRule>
  </conditionalFormatting>
  <conditionalFormatting sqref="K7:V33 X7:AH33 AK7:AL33">
    <cfRule type="expression" dxfId="2" priority="362">
      <formula>AND(ISNUMBER($D7),$F7=0,#REF!=0,#REF!=0)</formula>
    </cfRule>
    <cfRule type="expression" dxfId="1" priority="363">
      <formula>AND($F7=0,#REF!=0,#REF!=0)</formula>
    </cfRule>
    <cfRule type="expression" dxfId="0" priority="364">
      <formula>AND(ISBLANK($D7),ISBLANK($F7))</formula>
    </cfRule>
  </conditionalFormatting>
  <printOptions horizontalCentered="1"/>
  <pageMargins left="0.23622047244094491" right="0.23622047244094491" top="0.35433070866141736" bottom="0.74803149606299213" header="0.31496062992125984" footer="0.31496062992125984"/>
  <pageSetup paperSize="9" scale="32" fitToHeight="0" orientation="landscape" r:id="rId1"/>
  <headerFooter alignWithMargins="0">
    <oddFooter>&amp;L_x000D_&amp;1#&amp;"Trebuchet MS"&amp;9&amp;K737373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A890-F76D-418E-8D6B-6EFAA70E52FE}">
  <sheetPr>
    <pageSetUpPr fitToPage="1"/>
  </sheetPr>
  <dimension ref="A1:AO81"/>
  <sheetViews>
    <sheetView showGridLines="0" zoomScale="85" zoomScaleNormal="85" workbookViewId="0">
      <pane xSplit="2" ySplit="3" topLeftCell="X4" activePane="bottomRight" state="frozen"/>
      <selection pane="topRight" activeCell="D1" sqref="D1"/>
      <selection pane="bottomLeft" activeCell="A4" sqref="A4"/>
      <selection pane="bottomRight" activeCell="Z10" sqref="Z10"/>
    </sheetView>
  </sheetViews>
  <sheetFormatPr defaultRowHeight="14.5" x14ac:dyDescent="0.35"/>
  <cols>
    <col min="1" max="1" width="45" bestFit="1" customWidth="1"/>
    <col min="2" max="2" width="8.81640625" style="385" customWidth="1"/>
    <col min="3" max="3" width="18.1796875" customWidth="1"/>
    <col min="4" max="33" width="13.7265625" customWidth="1"/>
    <col min="34" max="34" width="12.7265625" customWidth="1"/>
    <col min="35" max="35" width="12.81640625" bestFit="1" customWidth="1"/>
    <col min="36" max="36" width="13.1796875" style="386" bestFit="1" customWidth="1"/>
    <col min="37" max="37" width="16.7265625" bestFit="1" customWidth="1"/>
    <col min="38" max="38" width="24" bestFit="1" customWidth="1"/>
    <col min="39" max="39" width="24.453125" bestFit="1" customWidth="1"/>
    <col min="40" max="40" width="24.1796875" customWidth="1"/>
    <col min="41" max="41" width="29.1796875" style="239" bestFit="1" customWidth="1"/>
  </cols>
  <sheetData>
    <row r="1" spans="1:41" ht="26" x14ac:dyDescent="0.35">
      <c r="A1" s="435" t="s">
        <v>1896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352"/>
      <c r="AJ1" s="353"/>
      <c r="AK1" s="352"/>
      <c r="AL1" s="437" t="s">
        <v>1698</v>
      </c>
      <c r="AM1" s="437"/>
      <c r="AN1" s="437"/>
      <c r="AO1" s="438"/>
    </row>
    <row r="2" spans="1:41" ht="16" x14ac:dyDescent="0.35">
      <c r="A2" s="439" t="s">
        <v>1699</v>
      </c>
      <c r="B2" s="354"/>
      <c r="C2" s="355">
        <v>46138</v>
      </c>
      <c r="D2" s="355">
        <v>46139</v>
      </c>
      <c r="E2" s="355">
        <v>46140</v>
      </c>
      <c r="F2" s="355">
        <v>46141</v>
      </c>
      <c r="G2" s="355">
        <v>46142</v>
      </c>
      <c r="H2" s="355">
        <v>46143</v>
      </c>
      <c r="I2" s="355">
        <v>46144</v>
      </c>
      <c r="J2" s="355">
        <v>46145</v>
      </c>
      <c r="K2" s="355">
        <v>46146</v>
      </c>
      <c r="L2" s="355">
        <v>46147</v>
      </c>
      <c r="M2" s="355">
        <v>46148</v>
      </c>
      <c r="N2" s="355">
        <v>46149</v>
      </c>
      <c r="O2" s="355">
        <v>46150</v>
      </c>
      <c r="P2" s="355">
        <v>46151</v>
      </c>
      <c r="Q2" s="355">
        <v>46152</v>
      </c>
      <c r="R2" s="355">
        <v>46153</v>
      </c>
      <c r="S2" s="355">
        <v>46154</v>
      </c>
      <c r="T2" s="355">
        <v>46155</v>
      </c>
      <c r="U2" s="355">
        <v>46156</v>
      </c>
      <c r="V2" s="355">
        <v>46157</v>
      </c>
      <c r="W2" s="355">
        <v>46158</v>
      </c>
      <c r="X2" s="355">
        <v>46159</v>
      </c>
      <c r="Y2" s="355">
        <v>46160</v>
      </c>
      <c r="Z2" s="355">
        <v>46161</v>
      </c>
      <c r="AA2" s="355">
        <v>46162</v>
      </c>
      <c r="AB2" s="355">
        <v>46163</v>
      </c>
      <c r="AC2" s="355">
        <v>46164</v>
      </c>
      <c r="AD2" s="355">
        <v>46165</v>
      </c>
      <c r="AE2" s="355">
        <v>46166</v>
      </c>
      <c r="AF2" s="355">
        <v>46167</v>
      </c>
      <c r="AG2" s="355">
        <v>46168</v>
      </c>
      <c r="AH2" s="440" t="s">
        <v>1700</v>
      </c>
      <c r="AI2" s="441" t="s">
        <v>16</v>
      </c>
      <c r="AJ2" s="443" t="s">
        <v>1897</v>
      </c>
      <c r="AK2" s="356" t="s">
        <v>1898</v>
      </c>
      <c r="AL2" s="445" t="s">
        <v>1701</v>
      </c>
      <c r="AM2" s="446" t="s">
        <v>1702</v>
      </c>
      <c r="AN2" s="445" t="s">
        <v>1703</v>
      </c>
      <c r="AO2" s="445" t="s">
        <v>1704</v>
      </c>
    </row>
    <row r="3" spans="1:41" ht="16" x14ac:dyDescent="0.35">
      <c r="A3" s="439"/>
      <c r="B3" s="354" t="s">
        <v>1705</v>
      </c>
      <c r="C3" s="357" t="s">
        <v>1899</v>
      </c>
      <c r="D3" s="357" t="s">
        <v>1900</v>
      </c>
      <c r="E3" s="357" t="s">
        <v>1901</v>
      </c>
      <c r="F3" s="357" t="s">
        <v>1902</v>
      </c>
      <c r="G3" s="357" t="s">
        <v>1903</v>
      </c>
      <c r="H3" s="357" t="s">
        <v>1904</v>
      </c>
      <c r="I3" s="357" t="s">
        <v>1905</v>
      </c>
      <c r="J3" s="357" t="s">
        <v>1906</v>
      </c>
      <c r="K3" s="357" t="s">
        <v>1900</v>
      </c>
      <c r="L3" s="357" t="s">
        <v>1901</v>
      </c>
      <c r="M3" s="357" t="s">
        <v>1902</v>
      </c>
      <c r="N3" s="357" t="s">
        <v>1903</v>
      </c>
      <c r="O3" s="357" t="s">
        <v>1904</v>
      </c>
      <c r="P3" s="357" t="s">
        <v>1905</v>
      </c>
      <c r="Q3" s="357" t="s">
        <v>1906</v>
      </c>
      <c r="R3" s="357" t="s">
        <v>1900</v>
      </c>
      <c r="S3" s="357" t="s">
        <v>1901</v>
      </c>
      <c r="T3" s="357" t="s">
        <v>1902</v>
      </c>
      <c r="U3" s="357" t="s">
        <v>1903</v>
      </c>
      <c r="V3" s="357" t="s">
        <v>1904</v>
      </c>
      <c r="W3" s="357" t="s">
        <v>1905</v>
      </c>
      <c r="X3" s="357" t="s">
        <v>1906</v>
      </c>
      <c r="Y3" s="357" t="s">
        <v>1900</v>
      </c>
      <c r="Z3" s="357" t="s">
        <v>1901</v>
      </c>
      <c r="AA3" s="357" t="s">
        <v>1902</v>
      </c>
      <c r="AB3" s="357" t="s">
        <v>1903</v>
      </c>
      <c r="AC3" s="357" t="s">
        <v>1904</v>
      </c>
      <c r="AD3" s="357" t="s">
        <v>1905</v>
      </c>
      <c r="AE3" s="357" t="s">
        <v>1906</v>
      </c>
      <c r="AF3" s="357" t="s">
        <v>1900</v>
      </c>
      <c r="AG3" s="357" t="s">
        <v>1901</v>
      </c>
      <c r="AH3" s="440"/>
      <c r="AI3" s="442"/>
      <c r="AJ3" s="444"/>
      <c r="AK3" s="358">
        <f>SUM(AK4:AK51)</f>
        <v>2120004.7742427071</v>
      </c>
      <c r="AL3" s="445"/>
      <c r="AM3" s="446"/>
      <c r="AN3" s="445"/>
      <c r="AO3" s="445"/>
    </row>
    <row r="4" spans="1:41" ht="22" customHeight="1" x14ac:dyDescent="0.35">
      <c r="A4" s="359" t="s">
        <v>1706</v>
      </c>
      <c r="B4" s="360" t="s">
        <v>1707</v>
      </c>
      <c r="C4" s="361"/>
      <c r="D4" s="362">
        <v>8.8000000000000007</v>
      </c>
      <c r="E4" s="362">
        <v>8.8000000000000007</v>
      </c>
      <c r="F4" s="362">
        <v>8.8000000000000007</v>
      </c>
      <c r="G4" s="362">
        <v>8.8000000000000007</v>
      </c>
      <c r="H4" s="361"/>
      <c r="I4" s="361"/>
      <c r="J4" s="361"/>
      <c r="K4" s="362">
        <v>8.8000000000000007</v>
      </c>
      <c r="L4" s="362">
        <v>8.8000000000000007</v>
      </c>
      <c r="M4" s="362">
        <v>8.8000000000000007</v>
      </c>
      <c r="N4" s="362">
        <v>8.8000000000000007</v>
      </c>
      <c r="O4" s="362">
        <v>8.8000000000000007</v>
      </c>
      <c r="P4" s="361"/>
      <c r="Q4" s="361"/>
      <c r="R4" s="362">
        <v>8.8000000000000007</v>
      </c>
      <c r="S4" s="362">
        <v>8.8000000000000007</v>
      </c>
      <c r="T4" s="362">
        <v>8.8000000000000007</v>
      </c>
      <c r="U4" s="362">
        <v>8.8000000000000007</v>
      </c>
      <c r="V4" s="362">
        <v>8.8000000000000007</v>
      </c>
      <c r="W4" s="361"/>
      <c r="X4" s="361"/>
      <c r="Y4" s="362">
        <v>8.8000000000000007</v>
      </c>
      <c r="Z4" s="362">
        <v>8.8000000000000007</v>
      </c>
      <c r="AA4" s="362">
        <v>8.8000000000000007</v>
      </c>
      <c r="AB4" s="362">
        <v>8.8000000000000007</v>
      </c>
      <c r="AC4" s="362">
        <v>8.8000000000000007</v>
      </c>
      <c r="AD4" s="361"/>
      <c r="AE4" s="361"/>
      <c r="AF4" s="362">
        <v>8.8000000000000007</v>
      </c>
      <c r="AG4" s="362"/>
      <c r="AH4" s="363">
        <f>SUM(C4:AG4)</f>
        <v>176.00000000000003</v>
      </c>
      <c r="AI4" s="364" t="s">
        <v>1784</v>
      </c>
      <c r="AJ4" s="365">
        <v>1175.3156469034091</v>
      </c>
      <c r="AK4" s="366">
        <v>206855.55385500003</v>
      </c>
      <c r="AL4" s="364" t="s">
        <v>1708</v>
      </c>
      <c r="AM4" s="364" t="s">
        <v>1709</v>
      </c>
      <c r="AN4" s="367"/>
      <c r="AO4" s="368"/>
    </row>
    <row r="5" spans="1:41" ht="22" customHeight="1" x14ac:dyDescent="0.35">
      <c r="A5" s="359" t="s">
        <v>1710</v>
      </c>
      <c r="B5" s="360" t="s">
        <v>1711</v>
      </c>
      <c r="C5" s="361"/>
      <c r="D5" s="362">
        <v>8.8000000000000007</v>
      </c>
      <c r="E5" s="362">
        <v>8.8000000000000007</v>
      </c>
      <c r="F5" s="362">
        <v>8.8000000000000007</v>
      </c>
      <c r="G5" s="362">
        <v>8.8000000000000007</v>
      </c>
      <c r="H5" s="361"/>
      <c r="I5" s="361"/>
      <c r="J5" s="361"/>
      <c r="K5" s="362">
        <v>8.8000000000000007</v>
      </c>
      <c r="L5" s="362">
        <v>8.8000000000000007</v>
      </c>
      <c r="M5" s="362">
        <v>8.8000000000000007</v>
      </c>
      <c r="N5" s="362">
        <v>8.8000000000000007</v>
      </c>
      <c r="O5" s="362">
        <v>8.8000000000000007</v>
      </c>
      <c r="P5" s="361"/>
      <c r="Q5" s="361"/>
      <c r="R5" s="362">
        <v>8.8000000000000007</v>
      </c>
      <c r="S5" s="362">
        <v>8.8000000000000007</v>
      </c>
      <c r="T5" s="362">
        <v>8.8000000000000007</v>
      </c>
      <c r="U5" s="362">
        <v>8.8000000000000007</v>
      </c>
      <c r="V5" s="362">
        <v>8.8000000000000007</v>
      </c>
      <c r="W5" s="361"/>
      <c r="X5" s="361"/>
      <c r="Y5" s="362">
        <v>8.8000000000000007</v>
      </c>
      <c r="Z5" s="362">
        <v>8.8000000000000007</v>
      </c>
      <c r="AA5" s="362">
        <v>8.8000000000000007</v>
      </c>
      <c r="AB5" s="362">
        <v>8.8000000000000007</v>
      </c>
      <c r="AC5" s="362">
        <v>8.8000000000000007</v>
      </c>
      <c r="AD5" s="361"/>
      <c r="AE5" s="361"/>
      <c r="AF5" s="362">
        <v>8.8000000000000007</v>
      </c>
      <c r="AG5" s="362"/>
      <c r="AH5" s="363">
        <f>SUM(C5:AG5)</f>
        <v>176.00000000000003</v>
      </c>
      <c r="AI5" s="364" t="s">
        <v>1785</v>
      </c>
      <c r="AJ5" s="365">
        <v>740.58397815340902</v>
      </c>
      <c r="AK5" s="366">
        <v>130342.78015500001</v>
      </c>
      <c r="AL5" s="364" t="s">
        <v>1907</v>
      </c>
      <c r="AM5" s="364" t="s">
        <v>1712</v>
      </c>
      <c r="AN5" s="367"/>
      <c r="AO5" s="368"/>
    </row>
    <row r="6" spans="1:41" ht="22" customHeight="1" x14ac:dyDescent="0.35">
      <c r="A6" s="359" t="s">
        <v>1713</v>
      </c>
      <c r="B6" s="360" t="s">
        <v>1714</v>
      </c>
      <c r="C6" s="361"/>
      <c r="D6" s="362">
        <v>8.8000000000000007</v>
      </c>
      <c r="E6" s="362">
        <v>8.8000000000000007</v>
      </c>
      <c r="F6" s="362">
        <v>8.8000000000000007</v>
      </c>
      <c r="G6" s="362">
        <v>8.8000000000000007</v>
      </c>
      <c r="H6" s="361"/>
      <c r="I6" s="361"/>
      <c r="J6" s="361"/>
      <c r="K6" s="362">
        <v>8.8000000000000007</v>
      </c>
      <c r="L6" s="362">
        <v>8.8000000000000007</v>
      </c>
      <c r="M6" s="362">
        <v>8.8000000000000007</v>
      </c>
      <c r="N6" s="362">
        <v>8.8000000000000007</v>
      </c>
      <c r="O6" s="362">
        <v>8.8000000000000007</v>
      </c>
      <c r="P6" s="361"/>
      <c r="Q6" s="361"/>
      <c r="R6" s="362">
        <v>8.8000000000000007</v>
      </c>
      <c r="S6" s="362">
        <v>8.8000000000000007</v>
      </c>
      <c r="T6" s="362">
        <v>8.8000000000000007</v>
      </c>
      <c r="U6" s="362">
        <v>8.8000000000000007</v>
      </c>
      <c r="V6" s="362">
        <v>8.8000000000000007</v>
      </c>
      <c r="W6" s="361"/>
      <c r="X6" s="361"/>
      <c r="Y6" s="362">
        <v>8.8000000000000007</v>
      </c>
      <c r="Z6" s="362">
        <v>8.8000000000000007</v>
      </c>
      <c r="AA6" s="362">
        <v>8.8000000000000007</v>
      </c>
      <c r="AB6" s="362">
        <v>8.8000000000000007</v>
      </c>
      <c r="AC6" s="362">
        <v>8.8000000000000007</v>
      </c>
      <c r="AD6" s="361"/>
      <c r="AE6" s="361"/>
      <c r="AF6" s="362">
        <v>8.8000000000000007</v>
      </c>
      <c r="AG6" s="362"/>
      <c r="AH6" s="363">
        <f t="shared" ref="AH6:AH50" si="0">SUM(C6:AG6)</f>
        <v>176.00000000000003</v>
      </c>
      <c r="AI6" s="364" t="s">
        <v>1786</v>
      </c>
      <c r="AJ6" s="365">
        <v>429.45410978027815</v>
      </c>
      <c r="AK6" s="366">
        <v>75583.92332132897</v>
      </c>
      <c r="AL6" s="363" t="s">
        <v>1908</v>
      </c>
      <c r="AM6" s="363"/>
      <c r="AN6" s="363"/>
      <c r="AO6" s="369"/>
    </row>
    <row r="7" spans="1:41" ht="22" customHeight="1" x14ac:dyDescent="0.35">
      <c r="A7" s="359" t="s">
        <v>1713</v>
      </c>
      <c r="B7" s="360" t="s">
        <v>1715</v>
      </c>
      <c r="C7" s="361"/>
      <c r="D7" s="362">
        <v>8.8000000000000007</v>
      </c>
      <c r="E7" s="362">
        <v>8.8000000000000007</v>
      </c>
      <c r="F7" s="362">
        <v>8.8000000000000007</v>
      </c>
      <c r="G7" s="362">
        <v>8.8000000000000007</v>
      </c>
      <c r="H7" s="361"/>
      <c r="I7" s="361"/>
      <c r="J7" s="361"/>
      <c r="K7" s="362">
        <v>8.8000000000000007</v>
      </c>
      <c r="L7" s="362">
        <v>8.8000000000000007</v>
      </c>
      <c r="M7" s="362">
        <v>8.8000000000000007</v>
      </c>
      <c r="N7" s="362">
        <v>8.8000000000000007</v>
      </c>
      <c r="O7" s="362">
        <v>8.8000000000000007</v>
      </c>
      <c r="P7" s="361"/>
      <c r="Q7" s="361"/>
      <c r="R7" s="362">
        <v>8.8000000000000007</v>
      </c>
      <c r="S7" s="362">
        <v>8.8000000000000007</v>
      </c>
      <c r="T7" s="362">
        <v>8.8000000000000007</v>
      </c>
      <c r="U7" s="362">
        <v>8.8000000000000007</v>
      </c>
      <c r="V7" s="362">
        <v>8.8000000000000007</v>
      </c>
      <c r="W7" s="361"/>
      <c r="X7" s="361"/>
      <c r="Y7" s="362">
        <v>8.8000000000000007</v>
      </c>
      <c r="Z7" s="362">
        <v>8.8000000000000007</v>
      </c>
      <c r="AA7" s="362">
        <v>8.8000000000000007</v>
      </c>
      <c r="AB7" s="362">
        <v>8.8000000000000007</v>
      </c>
      <c r="AC7" s="362">
        <v>8.8000000000000007</v>
      </c>
      <c r="AD7" s="361"/>
      <c r="AE7" s="361"/>
      <c r="AF7" s="362">
        <v>8.8000000000000007</v>
      </c>
      <c r="AG7" s="362"/>
      <c r="AH7" s="363">
        <f t="shared" si="0"/>
        <v>176.00000000000003</v>
      </c>
      <c r="AI7" s="364" t="s">
        <v>1786</v>
      </c>
      <c r="AJ7" s="365">
        <v>429.45410978027815</v>
      </c>
      <c r="AK7" s="366">
        <v>75583.92332132897</v>
      </c>
      <c r="AL7" s="363" t="s">
        <v>1716</v>
      </c>
      <c r="AM7" s="364" t="s">
        <v>1717</v>
      </c>
      <c r="AN7" s="363"/>
      <c r="AO7" s="370"/>
    </row>
    <row r="8" spans="1:41" ht="22" customHeight="1" x14ac:dyDescent="0.35">
      <c r="A8" s="359" t="s">
        <v>1713</v>
      </c>
      <c r="B8" s="360" t="s">
        <v>1718</v>
      </c>
      <c r="C8" s="361"/>
      <c r="D8" s="362">
        <v>8.8000000000000007</v>
      </c>
      <c r="E8" s="362">
        <v>8.8000000000000007</v>
      </c>
      <c r="F8" s="362">
        <v>8.8000000000000007</v>
      </c>
      <c r="G8" s="362">
        <v>8.8000000000000007</v>
      </c>
      <c r="H8" s="361"/>
      <c r="I8" s="361"/>
      <c r="J8" s="361"/>
      <c r="K8" s="362">
        <v>8.8000000000000007</v>
      </c>
      <c r="L8" s="362">
        <v>8.8000000000000007</v>
      </c>
      <c r="M8" s="362">
        <v>8.8000000000000007</v>
      </c>
      <c r="N8" s="362">
        <v>8.8000000000000007</v>
      </c>
      <c r="O8" s="362">
        <v>8.8000000000000007</v>
      </c>
      <c r="P8" s="361"/>
      <c r="Q8" s="361"/>
      <c r="R8" s="362">
        <v>8.8000000000000007</v>
      </c>
      <c r="S8" s="362">
        <v>8.8000000000000007</v>
      </c>
      <c r="T8" s="362">
        <v>8.8000000000000007</v>
      </c>
      <c r="U8" s="362">
        <v>8.8000000000000007</v>
      </c>
      <c r="V8" s="362">
        <v>8.8000000000000007</v>
      </c>
      <c r="W8" s="361"/>
      <c r="X8" s="361"/>
      <c r="Y8" s="362">
        <v>8.8000000000000007</v>
      </c>
      <c r="Z8" s="362">
        <v>8.8000000000000007</v>
      </c>
      <c r="AA8" s="362">
        <v>8.8000000000000007</v>
      </c>
      <c r="AB8" s="362">
        <v>8.8000000000000007</v>
      </c>
      <c r="AC8" s="362">
        <v>8.8000000000000007</v>
      </c>
      <c r="AD8" s="361"/>
      <c r="AE8" s="361"/>
      <c r="AF8" s="362">
        <v>8.8000000000000007</v>
      </c>
      <c r="AG8" s="362"/>
      <c r="AH8" s="363">
        <f t="shared" si="0"/>
        <v>176.00000000000003</v>
      </c>
      <c r="AI8" s="364" t="s">
        <v>1786</v>
      </c>
      <c r="AJ8" s="365">
        <v>429.45410978027815</v>
      </c>
      <c r="AK8" s="366">
        <v>75583.92332132897</v>
      </c>
      <c r="AL8" s="363" t="s">
        <v>1909</v>
      </c>
      <c r="AM8" s="363" t="s">
        <v>1719</v>
      </c>
      <c r="AN8" s="363" t="s">
        <v>1717</v>
      </c>
      <c r="AO8" s="370"/>
    </row>
    <row r="9" spans="1:41" ht="22" customHeight="1" x14ac:dyDescent="0.35">
      <c r="A9" s="359" t="s">
        <v>1713</v>
      </c>
      <c r="B9" s="360" t="s">
        <v>1720</v>
      </c>
      <c r="C9" s="361"/>
      <c r="D9" s="362">
        <v>8.8000000000000007</v>
      </c>
      <c r="E9" s="362">
        <v>8.8000000000000007</v>
      </c>
      <c r="F9" s="362">
        <v>8.8000000000000007</v>
      </c>
      <c r="G9" s="362">
        <v>8.8000000000000007</v>
      </c>
      <c r="H9" s="361"/>
      <c r="I9" s="361"/>
      <c r="J9" s="361"/>
      <c r="K9" s="362">
        <v>8.8000000000000007</v>
      </c>
      <c r="L9" s="362">
        <v>8.8000000000000007</v>
      </c>
      <c r="M9" s="362">
        <v>8.8000000000000007</v>
      </c>
      <c r="N9" s="362">
        <v>8.8000000000000007</v>
      </c>
      <c r="O9" s="362">
        <v>8.8000000000000007</v>
      </c>
      <c r="P9" s="361"/>
      <c r="Q9" s="361"/>
      <c r="R9" s="362">
        <v>8.8000000000000007</v>
      </c>
      <c r="S9" s="362">
        <v>8.8000000000000007</v>
      </c>
      <c r="T9" s="362">
        <v>8.8000000000000007</v>
      </c>
      <c r="U9" s="362">
        <v>8.8000000000000007</v>
      </c>
      <c r="V9" s="362">
        <v>8.8000000000000007</v>
      </c>
      <c r="W9" s="361"/>
      <c r="X9" s="361"/>
      <c r="Y9" s="362">
        <v>8.8000000000000007</v>
      </c>
      <c r="Z9" s="362">
        <v>8.8000000000000007</v>
      </c>
      <c r="AA9" s="362">
        <v>8.8000000000000007</v>
      </c>
      <c r="AB9" s="362">
        <v>8.8000000000000007</v>
      </c>
      <c r="AC9" s="362">
        <v>8.8000000000000007</v>
      </c>
      <c r="AD9" s="361"/>
      <c r="AE9" s="361"/>
      <c r="AF9" s="362">
        <v>8.8000000000000007</v>
      </c>
      <c r="AG9" s="362"/>
      <c r="AH9" s="363">
        <f t="shared" si="0"/>
        <v>176.00000000000003</v>
      </c>
      <c r="AI9" s="364" t="s">
        <v>1786</v>
      </c>
      <c r="AJ9" s="365">
        <v>429.45410978027815</v>
      </c>
      <c r="AK9" s="366">
        <v>75583.92332132897</v>
      </c>
      <c r="AL9" s="363" t="s">
        <v>1910</v>
      </c>
      <c r="AM9" s="363"/>
      <c r="AN9" s="371"/>
      <c r="AO9" s="370"/>
    </row>
    <row r="10" spans="1:41" ht="22" customHeight="1" x14ac:dyDescent="0.35">
      <c r="A10" s="359" t="s">
        <v>1721</v>
      </c>
      <c r="B10" s="360" t="s">
        <v>1911</v>
      </c>
      <c r="C10" s="361"/>
      <c r="D10" s="362">
        <v>8.8000000000000007</v>
      </c>
      <c r="E10" s="362">
        <v>8.8000000000000007</v>
      </c>
      <c r="F10" s="362">
        <v>8.8000000000000007</v>
      </c>
      <c r="G10" s="362">
        <v>8.8000000000000007</v>
      </c>
      <c r="H10" s="361"/>
      <c r="I10" s="361"/>
      <c r="J10" s="361"/>
      <c r="K10" s="362">
        <v>8.8000000000000007</v>
      </c>
      <c r="L10" s="362">
        <v>8.8000000000000007</v>
      </c>
      <c r="M10" s="362">
        <v>8.8000000000000007</v>
      </c>
      <c r="N10" s="362">
        <v>8.8000000000000007</v>
      </c>
      <c r="O10" s="362">
        <v>8.8000000000000007</v>
      </c>
      <c r="P10" s="361"/>
      <c r="Q10" s="361"/>
      <c r="R10" s="362">
        <v>8.8000000000000007</v>
      </c>
      <c r="S10" s="362">
        <v>8.8000000000000007</v>
      </c>
      <c r="T10" s="362">
        <v>8.8000000000000007</v>
      </c>
      <c r="U10" s="362">
        <v>8.8000000000000007</v>
      </c>
      <c r="V10" s="362">
        <v>8.8000000000000007</v>
      </c>
      <c r="W10" s="361"/>
      <c r="X10" s="361"/>
      <c r="Y10" s="362">
        <v>8.8000000000000007</v>
      </c>
      <c r="Z10" s="362">
        <v>8.8000000000000007</v>
      </c>
      <c r="AA10" s="362">
        <v>8.8000000000000007</v>
      </c>
      <c r="AB10" s="362">
        <v>8.8000000000000007</v>
      </c>
      <c r="AC10" s="362">
        <v>8.8000000000000007</v>
      </c>
      <c r="AD10" s="361"/>
      <c r="AE10" s="361"/>
      <c r="AF10" s="362">
        <v>8.8000000000000007</v>
      </c>
      <c r="AG10" s="362"/>
      <c r="AH10" s="363">
        <f t="shared" si="0"/>
        <v>176.00000000000003</v>
      </c>
      <c r="AI10" s="364" t="s">
        <v>1787</v>
      </c>
      <c r="AJ10" s="365">
        <v>338.54496899999998</v>
      </c>
      <c r="AK10" s="366">
        <v>59583.914544000007</v>
      </c>
      <c r="AL10" s="363" t="s">
        <v>1709</v>
      </c>
      <c r="AM10" s="363"/>
      <c r="AN10" s="363"/>
      <c r="AO10" s="369"/>
    </row>
    <row r="11" spans="1:41" ht="22" customHeight="1" x14ac:dyDescent="0.35">
      <c r="A11" s="359" t="s">
        <v>1721</v>
      </c>
      <c r="B11" s="360" t="s">
        <v>1722</v>
      </c>
      <c r="C11" s="361"/>
      <c r="D11" s="362">
        <v>8.8000000000000007</v>
      </c>
      <c r="E11" s="362">
        <v>8.8000000000000007</v>
      </c>
      <c r="F11" s="362">
        <v>8.8000000000000007</v>
      </c>
      <c r="G11" s="362">
        <v>8.8000000000000007</v>
      </c>
      <c r="H11" s="361"/>
      <c r="I11" s="361"/>
      <c r="J11" s="361"/>
      <c r="K11" s="362">
        <v>8.8000000000000007</v>
      </c>
      <c r="L11" s="362">
        <v>8.8000000000000007</v>
      </c>
      <c r="M11" s="362">
        <v>8.8000000000000007</v>
      </c>
      <c r="N11" s="362">
        <v>8.8000000000000007</v>
      </c>
      <c r="O11" s="362">
        <v>8.8000000000000007</v>
      </c>
      <c r="P11" s="361"/>
      <c r="Q11" s="361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63">
        <f t="shared" si="0"/>
        <v>79.199999999999989</v>
      </c>
      <c r="AI11" s="364" t="s">
        <v>1787</v>
      </c>
      <c r="AJ11" s="365">
        <v>338.54496899999998</v>
      </c>
      <c r="AK11" s="366">
        <v>26812.761544799996</v>
      </c>
      <c r="AL11" s="373" t="s">
        <v>1723</v>
      </c>
      <c r="AM11" s="364" t="s">
        <v>1724</v>
      </c>
      <c r="AN11" s="367"/>
      <c r="AO11" s="368"/>
    </row>
    <row r="12" spans="1:41" ht="22" customHeight="1" x14ac:dyDescent="0.35">
      <c r="A12" s="359" t="s">
        <v>1725</v>
      </c>
      <c r="B12" s="360" t="s">
        <v>1912</v>
      </c>
      <c r="C12" s="361"/>
      <c r="D12" s="362">
        <v>8.8000000000000007</v>
      </c>
      <c r="E12" s="362">
        <v>8.8000000000000007</v>
      </c>
      <c r="F12" s="362">
        <v>8.8000000000000007</v>
      </c>
      <c r="G12" s="362">
        <v>8.8000000000000007</v>
      </c>
      <c r="H12" s="361"/>
      <c r="I12" s="361"/>
      <c r="J12" s="361"/>
      <c r="K12" s="362">
        <v>8.8000000000000007</v>
      </c>
      <c r="L12" s="362">
        <v>8.8000000000000007</v>
      </c>
      <c r="M12" s="362">
        <v>8.8000000000000007</v>
      </c>
      <c r="N12" s="362">
        <v>8.8000000000000007</v>
      </c>
      <c r="O12" s="362">
        <v>8.8000000000000007</v>
      </c>
      <c r="P12" s="361"/>
      <c r="Q12" s="361"/>
      <c r="R12" s="362">
        <v>8.8000000000000007</v>
      </c>
      <c r="S12" s="362">
        <v>8.8000000000000007</v>
      </c>
      <c r="T12" s="362">
        <v>8.8000000000000007</v>
      </c>
      <c r="U12" s="362">
        <v>8.8000000000000007</v>
      </c>
      <c r="V12" s="362">
        <v>8.8000000000000007</v>
      </c>
      <c r="W12" s="361"/>
      <c r="X12" s="361"/>
      <c r="Y12" s="362">
        <v>8.8000000000000007</v>
      </c>
      <c r="Z12" s="362">
        <v>8.8000000000000007</v>
      </c>
      <c r="AA12" s="362">
        <v>8.8000000000000007</v>
      </c>
      <c r="AB12" s="362">
        <v>8.8000000000000007</v>
      </c>
      <c r="AC12" s="362">
        <v>8.8000000000000007</v>
      </c>
      <c r="AD12" s="361"/>
      <c r="AE12" s="361"/>
      <c r="AF12" s="362">
        <v>8.8000000000000007</v>
      </c>
      <c r="AG12" s="362"/>
      <c r="AH12" s="363">
        <f t="shared" si="0"/>
        <v>176.00000000000003</v>
      </c>
      <c r="AI12" s="364" t="s">
        <v>1788</v>
      </c>
      <c r="AJ12" s="365">
        <v>280.78208474999997</v>
      </c>
      <c r="AK12" s="366">
        <v>49417.646916000005</v>
      </c>
      <c r="AL12" s="364" t="s">
        <v>1726</v>
      </c>
      <c r="AM12" s="364"/>
      <c r="AN12" s="367"/>
      <c r="AO12" s="368"/>
    </row>
    <row r="13" spans="1:41" ht="22" customHeight="1" x14ac:dyDescent="0.35">
      <c r="A13" s="359" t="s">
        <v>1725</v>
      </c>
      <c r="B13" s="360" t="s">
        <v>1727</v>
      </c>
      <c r="C13" s="361"/>
      <c r="D13" s="362">
        <v>8.8000000000000007</v>
      </c>
      <c r="E13" s="362">
        <v>8.8000000000000007</v>
      </c>
      <c r="F13" s="362">
        <v>8.8000000000000007</v>
      </c>
      <c r="G13" s="362">
        <v>8.8000000000000007</v>
      </c>
      <c r="H13" s="361"/>
      <c r="I13" s="361"/>
      <c r="J13" s="361"/>
      <c r="K13" s="362">
        <v>8.8000000000000007</v>
      </c>
      <c r="L13" s="362">
        <v>8.8000000000000007</v>
      </c>
      <c r="M13" s="362">
        <v>8.8000000000000007</v>
      </c>
      <c r="N13" s="362">
        <v>8.8000000000000007</v>
      </c>
      <c r="O13" s="362">
        <v>8.8000000000000007</v>
      </c>
      <c r="P13" s="361"/>
      <c r="Q13" s="361"/>
      <c r="R13" s="362">
        <v>8.8000000000000007</v>
      </c>
      <c r="S13" s="362">
        <v>8.8000000000000007</v>
      </c>
      <c r="T13" s="362">
        <v>8.8000000000000007</v>
      </c>
      <c r="U13" s="362">
        <v>8.8000000000000007</v>
      </c>
      <c r="V13" s="362">
        <v>8.8000000000000007</v>
      </c>
      <c r="W13" s="361"/>
      <c r="X13" s="361"/>
      <c r="Y13" s="362">
        <v>8.8000000000000007</v>
      </c>
      <c r="Z13" s="362">
        <v>8.8000000000000007</v>
      </c>
      <c r="AA13" s="362">
        <v>8.8000000000000007</v>
      </c>
      <c r="AB13" s="362">
        <v>8.8000000000000007</v>
      </c>
      <c r="AC13" s="362">
        <v>8.8000000000000007</v>
      </c>
      <c r="AD13" s="361"/>
      <c r="AE13" s="361"/>
      <c r="AF13" s="362">
        <v>8.8000000000000007</v>
      </c>
      <c r="AG13" s="362"/>
      <c r="AH13" s="363">
        <f t="shared" si="0"/>
        <v>176.00000000000003</v>
      </c>
      <c r="AI13" s="364" t="s">
        <v>1788</v>
      </c>
      <c r="AJ13" s="365">
        <v>280.78208474999997</v>
      </c>
      <c r="AK13" s="366">
        <v>49417.646916000005</v>
      </c>
      <c r="AL13" s="364" t="s">
        <v>1728</v>
      </c>
      <c r="AM13" s="364"/>
      <c r="AN13" s="367"/>
      <c r="AO13" s="368"/>
    </row>
    <row r="14" spans="1:41" ht="22" customHeight="1" x14ac:dyDescent="0.35">
      <c r="A14" s="359" t="s">
        <v>1725</v>
      </c>
      <c r="B14" s="360" t="s">
        <v>1729</v>
      </c>
      <c r="C14" s="361"/>
      <c r="D14" s="362">
        <v>8.8000000000000007</v>
      </c>
      <c r="E14" s="362">
        <v>8.8000000000000007</v>
      </c>
      <c r="F14" s="362">
        <v>8.8000000000000007</v>
      </c>
      <c r="G14" s="362">
        <v>8.8000000000000007</v>
      </c>
      <c r="H14" s="361"/>
      <c r="I14" s="361"/>
      <c r="J14" s="361"/>
      <c r="K14" s="362">
        <v>8.8000000000000007</v>
      </c>
      <c r="L14" s="362">
        <v>8.8000000000000007</v>
      </c>
      <c r="M14" s="362">
        <v>8.8000000000000007</v>
      </c>
      <c r="N14" s="362">
        <v>8.8000000000000007</v>
      </c>
      <c r="O14" s="362">
        <v>8.8000000000000007</v>
      </c>
      <c r="P14" s="361"/>
      <c r="Q14" s="361"/>
      <c r="R14" s="362">
        <v>8.8000000000000007</v>
      </c>
      <c r="S14" s="362">
        <v>8.8000000000000007</v>
      </c>
      <c r="T14" s="362">
        <v>8.8000000000000007</v>
      </c>
      <c r="U14" s="362">
        <v>8.8000000000000007</v>
      </c>
      <c r="V14" s="362">
        <v>8.8000000000000007</v>
      </c>
      <c r="W14" s="361"/>
      <c r="X14" s="361"/>
      <c r="Y14" s="362">
        <v>8.8000000000000007</v>
      </c>
      <c r="Z14" s="362">
        <v>8.8000000000000007</v>
      </c>
      <c r="AA14" s="362">
        <v>8.8000000000000007</v>
      </c>
      <c r="AB14" s="362">
        <v>8.8000000000000007</v>
      </c>
      <c r="AC14" s="362">
        <v>8.8000000000000007</v>
      </c>
      <c r="AD14" s="361"/>
      <c r="AE14" s="361"/>
      <c r="AF14" s="362">
        <v>8.8000000000000007</v>
      </c>
      <c r="AG14" s="362"/>
      <c r="AH14" s="363">
        <f t="shared" si="0"/>
        <v>176.00000000000003</v>
      </c>
      <c r="AI14" s="364" t="s">
        <v>1788</v>
      </c>
      <c r="AJ14" s="365">
        <v>280.78208474999997</v>
      </c>
      <c r="AK14" s="366">
        <v>49417.646916000005</v>
      </c>
      <c r="AL14" s="364" t="s">
        <v>1730</v>
      </c>
      <c r="AM14" s="364"/>
      <c r="AN14" s="367"/>
      <c r="AO14" s="368"/>
    </row>
    <row r="15" spans="1:41" ht="22" customHeight="1" x14ac:dyDescent="0.35">
      <c r="A15" s="359" t="s">
        <v>1725</v>
      </c>
      <c r="B15" s="360" t="s">
        <v>1731</v>
      </c>
      <c r="C15" s="361"/>
      <c r="D15" s="362">
        <v>8.8000000000000007</v>
      </c>
      <c r="E15" s="362">
        <v>8.8000000000000007</v>
      </c>
      <c r="F15" s="362">
        <v>8.8000000000000007</v>
      </c>
      <c r="G15" s="362">
        <v>8.8000000000000007</v>
      </c>
      <c r="H15" s="361"/>
      <c r="I15" s="361"/>
      <c r="J15" s="361"/>
      <c r="K15" s="362">
        <v>8.8000000000000007</v>
      </c>
      <c r="L15" s="362">
        <v>8.8000000000000007</v>
      </c>
      <c r="M15" s="362">
        <v>8.8000000000000007</v>
      </c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2"/>
      <c r="AH15" s="363">
        <f>SUM(C15:AG15)</f>
        <v>61.599999999999994</v>
      </c>
      <c r="AI15" s="364" t="s">
        <v>1788</v>
      </c>
      <c r="AJ15" s="365">
        <v>280.78208474999997</v>
      </c>
      <c r="AK15" s="366">
        <v>17296.176420599997</v>
      </c>
      <c r="AL15" s="364" t="s">
        <v>1709</v>
      </c>
      <c r="AM15" s="364"/>
      <c r="AN15" s="367"/>
      <c r="AO15" s="368"/>
    </row>
    <row r="16" spans="1:41" ht="22" customHeight="1" x14ac:dyDescent="0.35">
      <c r="A16" s="359" t="s">
        <v>1732</v>
      </c>
      <c r="B16" s="360" t="s">
        <v>1733</v>
      </c>
      <c r="C16" s="361"/>
      <c r="D16" s="362">
        <v>8.8000000000000007</v>
      </c>
      <c r="E16" s="362">
        <v>8.8000000000000007</v>
      </c>
      <c r="F16" s="362">
        <v>8.8000000000000007</v>
      </c>
      <c r="G16" s="362">
        <v>8.8000000000000007</v>
      </c>
      <c r="H16" s="361"/>
      <c r="I16" s="361"/>
      <c r="J16" s="361"/>
      <c r="K16" s="362">
        <v>8.8000000000000007</v>
      </c>
      <c r="L16" s="362">
        <v>8.8000000000000007</v>
      </c>
      <c r="M16" s="362">
        <v>8.8000000000000007</v>
      </c>
      <c r="N16" s="362">
        <v>8.8000000000000007</v>
      </c>
      <c r="O16" s="362">
        <v>8.8000000000000007</v>
      </c>
      <c r="P16" s="361"/>
      <c r="Q16" s="361"/>
      <c r="R16" s="362">
        <v>8.8000000000000007</v>
      </c>
      <c r="S16" s="362">
        <v>8.8000000000000007</v>
      </c>
      <c r="T16" s="362">
        <v>8.8000000000000007</v>
      </c>
      <c r="U16" s="362">
        <v>8.8000000000000007</v>
      </c>
      <c r="V16" s="362">
        <v>8.8000000000000007</v>
      </c>
      <c r="W16" s="361"/>
      <c r="X16" s="361"/>
      <c r="Y16" s="362">
        <v>8.8000000000000007</v>
      </c>
      <c r="Z16" s="362">
        <v>8.8000000000000007</v>
      </c>
      <c r="AA16" s="362">
        <v>8.8000000000000007</v>
      </c>
      <c r="AB16" s="362">
        <v>8.8000000000000007</v>
      </c>
      <c r="AC16" s="362">
        <v>8.8000000000000007</v>
      </c>
      <c r="AD16" s="361"/>
      <c r="AE16" s="361"/>
      <c r="AF16" s="362">
        <v>8.8000000000000007</v>
      </c>
      <c r="AG16" s="362"/>
      <c r="AH16" s="363">
        <f t="shared" si="0"/>
        <v>176.00000000000003</v>
      </c>
      <c r="AI16" s="364" t="s">
        <v>1789</v>
      </c>
      <c r="AJ16" s="365">
        <v>237.74569216171986</v>
      </c>
      <c r="AK16" s="366">
        <v>41843.241820462703</v>
      </c>
      <c r="AL16" s="447" t="s">
        <v>1734</v>
      </c>
      <c r="AM16" s="447" t="s">
        <v>1735</v>
      </c>
      <c r="AN16" s="447" t="s">
        <v>1736</v>
      </c>
      <c r="AO16" s="450" t="s">
        <v>1737</v>
      </c>
    </row>
    <row r="17" spans="1:41" ht="22" customHeight="1" x14ac:dyDescent="0.35">
      <c r="A17" s="359" t="s">
        <v>1732</v>
      </c>
      <c r="B17" s="360" t="s">
        <v>1738</v>
      </c>
      <c r="C17" s="361"/>
      <c r="D17" s="362">
        <v>8.8000000000000007</v>
      </c>
      <c r="E17" s="362">
        <v>8.8000000000000007</v>
      </c>
      <c r="F17" s="362">
        <v>8.8000000000000007</v>
      </c>
      <c r="G17" s="362">
        <v>8.8000000000000007</v>
      </c>
      <c r="H17" s="361"/>
      <c r="I17" s="361"/>
      <c r="J17" s="361"/>
      <c r="K17" s="362">
        <v>8.8000000000000007</v>
      </c>
      <c r="L17" s="362">
        <v>8.8000000000000007</v>
      </c>
      <c r="M17" s="362">
        <v>8.8000000000000007</v>
      </c>
      <c r="N17" s="362">
        <v>8.8000000000000007</v>
      </c>
      <c r="O17" s="362">
        <v>8.8000000000000007</v>
      </c>
      <c r="P17" s="361"/>
      <c r="Q17" s="361"/>
      <c r="R17" s="362">
        <v>8.8000000000000007</v>
      </c>
      <c r="S17" s="362">
        <v>8.8000000000000007</v>
      </c>
      <c r="T17" s="362">
        <v>8.8000000000000007</v>
      </c>
      <c r="U17" s="362">
        <v>8.8000000000000007</v>
      </c>
      <c r="V17" s="362">
        <v>8.8000000000000007</v>
      </c>
      <c r="W17" s="361"/>
      <c r="X17" s="361"/>
      <c r="Y17" s="362">
        <v>8.8000000000000007</v>
      </c>
      <c r="Z17" s="362">
        <v>8.8000000000000007</v>
      </c>
      <c r="AA17" s="362">
        <v>8.8000000000000007</v>
      </c>
      <c r="AB17" s="362">
        <v>8.8000000000000007</v>
      </c>
      <c r="AC17" s="362">
        <v>8.8000000000000007</v>
      </c>
      <c r="AD17" s="361"/>
      <c r="AE17" s="361"/>
      <c r="AF17" s="362">
        <v>8.8000000000000007</v>
      </c>
      <c r="AG17" s="362"/>
      <c r="AH17" s="363">
        <f t="shared" si="0"/>
        <v>176.00000000000003</v>
      </c>
      <c r="AI17" s="364" t="s">
        <v>1789</v>
      </c>
      <c r="AJ17" s="365">
        <v>237.74569216171986</v>
      </c>
      <c r="AK17" s="366">
        <v>41843.241820462703</v>
      </c>
      <c r="AL17" s="448"/>
      <c r="AM17" s="448"/>
      <c r="AN17" s="448"/>
      <c r="AO17" s="451"/>
    </row>
    <row r="18" spans="1:41" ht="22" customHeight="1" x14ac:dyDescent="0.35">
      <c r="A18" s="359" t="s">
        <v>1739</v>
      </c>
      <c r="B18" s="360" t="s">
        <v>1740</v>
      </c>
      <c r="C18" s="361"/>
      <c r="D18" s="362">
        <v>8.8000000000000007</v>
      </c>
      <c r="E18" s="362">
        <v>8.8000000000000007</v>
      </c>
      <c r="F18" s="362">
        <v>8.8000000000000007</v>
      </c>
      <c r="G18" s="362">
        <v>8.8000000000000007</v>
      </c>
      <c r="H18" s="361"/>
      <c r="I18" s="361"/>
      <c r="J18" s="361"/>
      <c r="K18" s="362">
        <v>8.8000000000000007</v>
      </c>
      <c r="L18" s="362">
        <v>8.8000000000000007</v>
      </c>
      <c r="M18" s="362">
        <v>8.8000000000000007</v>
      </c>
      <c r="N18" s="362">
        <v>8.8000000000000007</v>
      </c>
      <c r="O18" s="362">
        <v>8.8000000000000007</v>
      </c>
      <c r="P18" s="361"/>
      <c r="Q18" s="361"/>
      <c r="R18" s="362">
        <v>8.8000000000000007</v>
      </c>
      <c r="S18" s="362">
        <v>8.8000000000000007</v>
      </c>
      <c r="T18" s="362">
        <v>8.8000000000000007</v>
      </c>
      <c r="U18" s="362">
        <v>8.8000000000000007</v>
      </c>
      <c r="V18" s="362">
        <v>8.8000000000000007</v>
      </c>
      <c r="W18" s="361"/>
      <c r="X18" s="361"/>
      <c r="Y18" s="362">
        <v>8.8000000000000007</v>
      </c>
      <c r="Z18" s="362">
        <v>8.8000000000000007</v>
      </c>
      <c r="AA18" s="362">
        <v>8.8000000000000007</v>
      </c>
      <c r="AB18" s="362">
        <v>8.8000000000000007</v>
      </c>
      <c r="AC18" s="362">
        <v>8.8000000000000007</v>
      </c>
      <c r="AD18" s="361"/>
      <c r="AE18" s="361"/>
      <c r="AF18" s="362">
        <v>8.8000000000000007</v>
      </c>
      <c r="AG18" s="362"/>
      <c r="AH18" s="363">
        <f t="shared" si="0"/>
        <v>176.00000000000003</v>
      </c>
      <c r="AI18" s="364" t="s">
        <v>1790</v>
      </c>
      <c r="AJ18" s="365">
        <v>240.12394003103807</v>
      </c>
      <c r="AK18" s="366">
        <v>42261.813445462707</v>
      </c>
      <c r="AL18" s="449"/>
      <c r="AM18" s="449"/>
      <c r="AN18" s="449"/>
      <c r="AO18" s="452"/>
    </row>
    <row r="19" spans="1:41" ht="22" customHeight="1" x14ac:dyDescent="0.35">
      <c r="A19" s="359" t="s">
        <v>1741</v>
      </c>
      <c r="B19" s="360" t="s">
        <v>1742</v>
      </c>
      <c r="C19" s="361"/>
      <c r="D19" s="362">
        <v>8.8000000000000007</v>
      </c>
      <c r="E19" s="362">
        <v>8.8000000000000007</v>
      </c>
      <c r="F19" s="362">
        <v>8.8000000000000007</v>
      </c>
      <c r="G19" s="362">
        <v>8.8000000000000007</v>
      </c>
      <c r="H19" s="361"/>
      <c r="I19" s="361"/>
      <c r="J19" s="361"/>
      <c r="K19" s="362">
        <v>8.8000000000000007</v>
      </c>
      <c r="L19" s="362">
        <v>8.8000000000000007</v>
      </c>
      <c r="M19" s="362">
        <v>8.8000000000000007</v>
      </c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63">
        <f t="shared" si="0"/>
        <v>61.599999999999994</v>
      </c>
      <c r="AI19" s="364" t="s">
        <v>1791</v>
      </c>
      <c r="AJ19" s="365">
        <v>788.01670078311906</v>
      </c>
      <c r="AK19" s="366">
        <v>48541.828768240128</v>
      </c>
      <c r="AL19" s="364" t="s">
        <v>1734</v>
      </c>
      <c r="AM19" s="364" t="s">
        <v>1743</v>
      </c>
      <c r="AN19" s="367" t="s">
        <v>1744</v>
      </c>
      <c r="AO19" s="374" t="s">
        <v>1913</v>
      </c>
    </row>
    <row r="20" spans="1:41" ht="22" customHeight="1" x14ac:dyDescent="0.35">
      <c r="A20" s="359" t="s">
        <v>1741</v>
      </c>
      <c r="B20" s="360" t="s">
        <v>1745</v>
      </c>
      <c r="C20" s="361"/>
      <c r="D20" s="362">
        <v>8.8000000000000007</v>
      </c>
      <c r="E20" s="362">
        <v>8.8000000000000007</v>
      </c>
      <c r="F20" s="362">
        <v>8.8000000000000007</v>
      </c>
      <c r="G20" s="362">
        <v>8.8000000000000007</v>
      </c>
      <c r="H20" s="361"/>
      <c r="I20" s="361"/>
      <c r="J20" s="361"/>
      <c r="K20" s="362">
        <v>8.8000000000000007</v>
      </c>
      <c r="L20" s="362">
        <v>8.8000000000000007</v>
      </c>
      <c r="M20" s="362">
        <v>8.8000000000000007</v>
      </c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63">
        <f t="shared" si="0"/>
        <v>61.599999999999994</v>
      </c>
      <c r="AI20" s="364" t="s">
        <v>1791</v>
      </c>
      <c r="AJ20" s="365">
        <v>788.01670078311906</v>
      </c>
      <c r="AK20" s="366">
        <v>48541.828768240128</v>
      </c>
      <c r="AL20" s="364" t="s">
        <v>1914</v>
      </c>
      <c r="AM20" s="364" t="s">
        <v>1915</v>
      </c>
      <c r="AN20" s="364" t="s">
        <v>1916</v>
      </c>
      <c r="AO20" s="368" t="s">
        <v>1917</v>
      </c>
    </row>
    <row r="21" spans="1:41" ht="22" customHeight="1" x14ac:dyDescent="0.35">
      <c r="A21" s="359" t="s">
        <v>1746</v>
      </c>
      <c r="B21" s="360" t="s">
        <v>1747</v>
      </c>
      <c r="C21" s="361"/>
      <c r="D21" s="362">
        <v>8.8000000000000007</v>
      </c>
      <c r="E21" s="362">
        <v>8.8000000000000007</v>
      </c>
      <c r="F21" s="362">
        <v>8.8000000000000007</v>
      </c>
      <c r="G21" s="362">
        <v>8.8000000000000007</v>
      </c>
      <c r="H21" s="361"/>
      <c r="I21" s="361"/>
      <c r="J21" s="361"/>
      <c r="K21" s="362">
        <v>8.8000000000000007</v>
      </c>
      <c r="L21" s="362">
        <v>8.8000000000000007</v>
      </c>
      <c r="M21" s="362">
        <v>8.8000000000000007</v>
      </c>
      <c r="N21" s="362">
        <v>8.8000000000000007</v>
      </c>
      <c r="O21" s="362">
        <v>8.8000000000000007</v>
      </c>
      <c r="P21" s="361"/>
      <c r="Q21" s="361"/>
      <c r="R21" s="362">
        <v>8.8000000000000007</v>
      </c>
      <c r="S21" s="362">
        <v>8.8000000000000007</v>
      </c>
      <c r="T21" s="362">
        <v>8.8000000000000007</v>
      </c>
      <c r="U21" s="362">
        <v>8.8000000000000007</v>
      </c>
      <c r="V21" s="362">
        <v>8.8000000000000007</v>
      </c>
      <c r="W21" s="361"/>
      <c r="X21" s="361"/>
      <c r="Y21" s="362">
        <v>8.8000000000000007</v>
      </c>
      <c r="Z21" s="362">
        <v>8.8000000000000007</v>
      </c>
      <c r="AA21" s="362">
        <v>8.8000000000000007</v>
      </c>
      <c r="AB21" s="362">
        <v>8.8000000000000007</v>
      </c>
      <c r="AC21" s="362">
        <v>8.8000000000000007</v>
      </c>
      <c r="AD21" s="361"/>
      <c r="AE21" s="361"/>
      <c r="AF21" s="362">
        <v>8.8000000000000007</v>
      </c>
      <c r="AG21" s="362"/>
      <c r="AH21" s="363">
        <f t="shared" si="0"/>
        <v>176.00000000000003</v>
      </c>
      <c r="AI21" s="364" t="s">
        <v>1792</v>
      </c>
      <c r="AJ21" s="365">
        <v>419.49354225000002</v>
      </c>
      <c r="AK21" s="366">
        <v>73830.863436000014</v>
      </c>
      <c r="AL21" s="364" t="s">
        <v>1709</v>
      </c>
      <c r="AM21" s="364" t="s">
        <v>1918</v>
      </c>
      <c r="AN21" s="367"/>
      <c r="AO21" s="368"/>
    </row>
    <row r="22" spans="1:41" ht="22" customHeight="1" x14ac:dyDescent="0.35">
      <c r="A22" s="359" t="s">
        <v>1748</v>
      </c>
      <c r="B22" s="360" t="s">
        <v>1749</v>
      </c>
      <c r="C22" s="361"/>
      <c r="D22" s="362">
        <v>8.8000000000000007</v>
      </c>
      <c r="E22" s="362">
        <v>8.8000000000000007</v>
      </c>
      <c r="F22" s="362">
        <v>8.8000000000000007</v>
      </c>
      <c r="G22" s="362">
        <v>8.8000000000000007</v>
      </c>
      <c r="H22" s="361"/>
      <c r="I22" s="361"/>
      <c r="J22" s="361"/>
      <c r="K22" s="362">
        <v>8.8000000000000007</v>
      </c>
      <c r="L22" s="362">
        <v>8.8000000000000007</v>
      </c>
      <c r="M22" s="362">
        <v>8.8000000000000007</v>
      </c>
      <c r="N22" s="362">
        <v>8.8000000000000007</v>
      </c>
      <c r="O22" s="362">
        <v>8.8000000000000007</v>
      </c>
      <c r="P22" s="361"/>
      <c r="Q22" s="361"/>
      <c r="R22" s="362">
        <v>8.8000000000000007</v>
      </c>
      <c r="S22" s="362">
        <v>8.8000000000000007</v>
      </c>
      <c r="T22" s="362">
        <v>8.8000000000000007</v>
      </c>
      <c r="U22" s="362">
        <v>8.8000000000000007</v>
      </c>
      <c r="V22" s="362">
        <v>8.8000000000000007</v>
      </c>
      <c r="W22" s="361"/>
      <c r="X22" s="361"/>
      <c r="Y22" s="362">
        <v>8.8000000000000007</v>
      </c>
      <c r="Z22" s="362">
        <v>8.8000000000000007</v>
      </c>
      <c r="AA22" s="362">
        <v>8.8000000000000007</v>
      </c>
      <c r="AB22" s="362">
        <v>8.8000000000000007</v>
      </c>
      <c r="AC22" s="362">
        <v>8.8000000000000007</v>
      </c>
      <c r="AD22" s="361"/>
      <c r="AE22" s="361"/>
      <c r="AF22" s="362">
        <v>8.8000000000000007</v>
      </c>
      <c r="AG22" s="362"/>
      <c r="AH22" s="363">
        <f t="shared" si="0"/>
        <v>176.00000000000003</v>
      </c>
      <c r="AI22" s="364" t="s">
        <v>1793</v>
      </c>
      <c r="AJ22" s="365">
        <v>271.08605849999998</v>
      </c>
      <c r="AK22" s="366">
        <v>47711.146296000006</v>
      </c>
      <c r="AL22" s="364" t="s">
        <v>1709</v>
      </c>
      <c r="AM22" s="364" t="s">
        <v>1918</v>
      </c>
      <c r="AN22" s="364"/>
      <c r="AO22" s="368"/>
    </row>
    <row r="23" spans="1:41" ht="22" customHeight="1" x14ac:dyDescent="0.35">
      <c r="A23" s="359" t="s">
        <v>1750</v>
      </c>
      <c r="B23" s="360" t="s">
        <v>1751</v>
      </c>
      <c r="C23" s="361"/>
      <c r="D23" s="362">
        <v>8.8000000000000007</v>
      </c>
      <c r="E23" s="362">
        <v>8.8000000000000007</v>
      </c>
      <c r="F23" s="362">
        <v>8.8000000000000007</v>
      </c>
      <c r="G23" s="362">
        <v>8.8000000000000007</v>
      </c>
      <c r="H23" s="361"/>
      <c r="I23" s="361"/>
      <c r="J23" s="361"/>
      <c r="K23" s="362">
        <v>8.8000000000000007</v>
      </c>
      <c r="L23" s="362">
        <v>8.8000000000000007</v>
      </c>
      <c r="M23" s="362">
        <v>8.8000000000000007</v>
      </c>
      <c r="N23" s="362">
        <v>8.8000000000000007</v>
      </c>
      <c r="O23" s="362">
        <v>8.8000000000000007</v>
      </c>
      <c r="P23" s="361"/>
      <c r="Q23" s="361"/>
      <c r="R23" s="362">
        <v>8.8000000000000007</v>
      </c>
      <c r="S23" s="362">
        <v>8.8000000000000007</v>
      </c>
      <c r="T23" s="362">
        <v>8.8000000000000007</v>
      </c>
      <c r="U23" s="362">
        <v>8.8000000000000007</v>
      </c>
      <c r="V23" s="362">
        <v>8.8000000000000007</v>
      </c>
      <c r="W23" s="361"/>
      <c r="X23" s="361"/>
      <c r="Y23" s="362">
        <v>8.8000000000000007</v>
      </c>
      <c r="Z23" s="362">
        <v>8.8000000000000007</v>
      </c>
      <c r="AA23" s="362">
        <v>8.8000000000000007</v>
      </c>
      <c r="AB23" s="362">
        <v>8.8000000000000007</v>
      </c>
      <c r="AC23" s="362">
        <v>8.8000000000000007</v>
      </c>
      <c r="AD23" s="361"/>
      <c r="AE23" s="361"/>
      <c r="AF23" s="362">
        <v>8.8000000000000007</v>
      </c>
      <c r="AG23" s="362"/>
      <c r="AH23" s="363">
        <f t="shared" si="0"/>
        <v>176.00000000000003</v>
      </c>
      <c r="AI23" s="364" t="s">
        <v>1794</v>
      </c>
      <c r="AJ23" s="365">
        <v>254.67169274999998</v>
      </c>
      <c r="AK23" s="366">
        <v>44822.217924000004</v>
      </c>
      <c r="AL23" s="364" t="s">
        <v>1919</v>
      </c>
      <c r="AM23" s="364" t="s">
        <v>1716</v>
      </c>
      <c r="AN23" s="367"/>
      <c r="AO23" s="368"/>
    </row>
    <row r="24" spans="1:41" ht="22" customHeight="1" x14ac:dyDescent="0.35">
      <c r="A24" s="359" t="s">
        <v>1752</v>
      </c>
      <c r="B24" s="360" t="s">
        <v>1920</v>
      </c>
      <c r="C24" s="361"/>
      <c r="D24" s="362">
        <v>8.8000000000000007</v>
      </c>
      <c r="E24" s="362">
        <v>8.8000000000000007</v>
      </c>
      <c r="F24" s="362">
        <v>8.8000000000000007</v>
      </c>
      <c r="G24" s="362">
        <v>8.8000000000000007</v>
      </c>
      <c r="H24" s="361"/>
      <c r="I24" s="361"/>
      <c r="J24" s="361"/>
      <c r="K24" s="362">
        <v>8.8000000000000007</v>
      </c>
      <c r="L24" s="362">
        <v>8.8000000000000007</v>
      </c>
      <c r="M24" s="362">
        <v>8.8000000000000007</v>
      </c>
      <c r="N24" s="362">
        <v>8.8000000000000007</v>
      </c>
      <c r="O24" s="362">
        <v>8.8000000000000007</v>
      </c>
      <c r="P24" s="361"/>
      <c r="Q24" s="361"/>
      <c r="R24" s="362">
        <v>8.8000000000000007</v>
      </c>
      <c r="S24" s="362">
        <v>8.8000000000000007</v>
      </c>
      <c r="T24" s="362">
        <v>8.8000000000000007</v>
      </c>
      <c r="U24" s="362">
        <v>8.8000000000000007</v>
      </c>
      <c r="V24" s="362">
        <v>8.8000000000000007</v>
      </c>
      <c r="W24" s="361"/>
      <c r="X24" s="361"/>
      <c r="Y24" s="362">
        <v>8.8000000000000007</v>
      </c>
      <c r="Z24" s="362">
        <v>8.8000000000000007</v>
      </c>
      <c r="AA24" s="362">
        <v>8.8000000000000007</v>
      </c>
      <c r="AB24" s="362">
        <v>8.8000000000000007</v>
      </c>
      <c r="AC24" s="362">
        <v>8.8000000000000007</v>
      </c>
      <c r="AD24" s="361"/>
      <c r="AE24" s="361"/>
      <c r="AF24" s="362">
        <v>8.8000000000000007</v>
      </c>
      <c r="AG24" s="362"/>
      <c r="AH24" s="363">
        <f t="shared" si="0"/>
        <v>176.00000000000003</v>
      </c>
      <c r="AI24" s="364" t="s">
        <v>1795</v>
      </c>
      <c r="AJ24" s="365">
        <v>351.34763304732371</v>
      </c>
      <c r="AK24" s="366">
        <v>61837.183416328982</v>
      </c>
      <c r="AL24" s="364" t="s">
        <v>1709</v>
      </c>
      <c r="AM24" s="364" t="s">
        <v>1921</v>
      </c>
      <c r="AN24" s="367" t="s">
        <v>1922</v>
      </c>
      <c r="AO24" s="368"/>
    </row>
    <row r="25" spans="1:41" ht="22" customHeight="1" x14ac:dyDescent="0.35">
      <c r="A25" s="359" t="s">
        <v>1753</v>
      </c>
      <c r="B25" s="360" t="s">
        <v>1754</v>
      </c>
      <c r="C25" s="361"/>
      <c r="D25" s="362">
        <v>1</v>
      </c>
      <c r="E25" s="362">
        <v>1</v>
      </c>
      <c r="F25" s="362">
        <v>1</v>
      </c>
      <c r="G25" s="362">
        <v>1</v>
      </c>
      <c r="H25" s="361"/>
      <c r="I25" s="361"/>
      <c r="J25" s="361"/>
      <c r="K25" s="362">
        <v>1</v>
      </c>
      <c r="L25" s="362">
        <v>1</v>
      </c>
      <c r="M25" s="362">
        <v>1</v>
      </c>
      <c r="N25" s="362">
        <v>1</v>
      </c>
      <c r="O25" s="362">
        <v>1</v>
      </c>
      <c r="P25" s="361"/>
      <c r="Q25" s="361"/>
      <c r="R25" s="362">
        <v>1</v>
      </c>
      <c r="S25" s="362">
        <v>1</v>
      </c>
      <c r="T25" s="362">
        <v>1</v>
      </c>
      <c r="U25" s="362">
        <v>1</v>
      </c>
      <c r="V25" s="362">
        <v>1</v>
      </c>
      <c r="W25" s="361"/>
      <c r="X25" s="361"/>
      <c r="Y25" s="362">
        <v>1</v>
      </c>
      <c r="Z25" s="362">
        <v>1</v>
      </c>
      <c r="AA25" s="362">
        <v>1</v>
      </c>
      <c r="AB25" s="362">
        <v>1</v>
      </c>
      <c r="AC25" s="362">
        <v>1</v>
      </c>
      <c r="AD25" s="361"/>
      <c r="AE25" s="361"/>
      <c r="AF25" s="362">
        <v>1</v>
      </c>
      <c r="AG25" s="362"/>
      <c r="AH25" s="363">
        <f t="shared" si="0"/>
        <v>20</v>
      </c>
      <c r="AI25" s="364" t="s">
        <v>1796</v>
      </c>
      <c r="AJ25" s="365">
        <v>3804.6217355967519</v>
      </c>
      <c r="AK25" s="366">
        <v>76092.434711935042</v>
      </c>
      <c r="AL25" s="364" t="s">
        <v>1709</v>
      </c>
      <c r="AM25" s="364"/>
      <c r="AN25" s="367"/>
      <c r="AO25" s="368"/>
    </row>
    <row r="26" spans="1:41" ht="22" customHeight="1" x14ac:dyDescent="0.35">
      <c r="A26" s="359" t="s">
        <v>1753</v>
      </c>
      <c r="B26" s="360" t="s">
        <v>1755</v>
      </c>
      <c r="C26" s="361"/>
      <c r="D26" s="362">
        <v>1</v>
      </c>
      <c r="E26" s="362">
        <v>1</v>
      </c>
      <c r="F26" s="362">
        <v>1</v>
      </c>
      <c r="G26" s="362">
        <v>1</v>
      </c>
      <c r="H26" s="361"/>
      <c r="I26" s="361"/>
      <c r="J26" s="361"/>
      <c r="K26" s="362">
        <v>1</v>
      </c>
      <c r="L26" s="362">
        <v>1</v>
      </c>
      <c r="M26" s="362">
        <v>1</v>
      </c>
      <c r="N26" s="362">
        <v>1</v>
      </c>
      <c r="O26" s="362">
        <v>1</v>
      </c>
      <c r="P26" s="361"/>
      <c r="Q26" s="361"/>
      <c r="R26" s="362">
        <v>1</v>
      </c>
      <c r="S26" s="362">
        <v>1</v>
      </c>
      <c r="T26" s="362">
        <v>1</v>
      </c>
      <c r="U26" s="362">
        <v>1</v>
      </c>
      <c r="V26" s="362">
        <v>1</v>
      </c>
      <c r="W26" s="361"/>
      <c r="X26" s="361"/>
      <c r="Y26" s="362">
        <v>1</v>
      </c>
      <c r="Z26" s="362">
        <v>1</v>
      </c>
      <c r="AA26" s="362">
        <v>1</v>
      </c>
      <c r="AB26" s="362">
        <v>1</v>
      </c>
      <c r="AC26" s="362">
        <v>1</v>
      </c>
      <c r="AD26" s="361"/>
      <c r="AE26" s="361"/>
      <c r="AF26" s="362">
        <v>1</v>
      </c>
      <c r="AG26" s="362"/>
      <c r="AH26" s="363">
        <f t="shared" si="0"/>
        <v>20</v>
      </c>
      <c r="AI26" s="364" t="s">
        <v>1796</v>
      </c>
      <c r="AJ26" s="365">
        <v>3804.6217355967519</v>
      </c>
      <c r="AK26" s="366">
        <v>76092.434711935042</v>
      </c>
      <c r="AL26" s="364" t="s">
        <v>1756</v>
      </c>
      <c r="AM26" s="364"/>
      <c r="AN26" s="367"/>
      <c r="AO26" s="368"/>
    </row>
    <row r="27" spans="1:41" ht="22" customHeight="1" x14ac:dyDescent="0.35">
      <c r="A27" s="359" t="s">
        <v>1753</v>
      </c>
      <c r="B27" s="360" t="s">
        <v>1757</v>
      </c>
      <c r="C27" s="361"/>
      <c r="D27" s="362">
        <v>1</v>
      </c>
      <c r="E27" s="362">
        <v>1</v>
      </c>
      <c r="F27" s="362">
        <v>1</v>
      </c>
      <c r="G27" s="362">
        <v>1</v>
      </c>
      <c r="H27" s="361"/>
      <c r="I27" s="361"/>
      <c r="J27" s="361"/>
      <c r="K27" s="362">
        <v>1</v>
      </c>
      <c r="L27" s="362">
        <v>1</v>
      </c>
      <c r="M27" s="362">
        <v>1</v>
      </c>
      <c r="N27" s="362">
        <v>1</v>
      </c>
      <c r="O27" s="362">
        <v>1</v>
      </c>
      <c r="P27" s="361"/>
      <c r="Q27" s="361"/>
      <c r="R27" s="362">
        <v>1</v>
      </c>
      <c r="S27" s="362">
        <v>1</v>
      </c>
      <c r="T27" s="362">
        <v>1</v>
      </c>
      <c r="U27" s="362">
        <v>1</v>
      </c>
      <c r="V27" s="362">
        <v>1</v>
      </c>
      <c r="W27" s="361"/>
      <c r="X27" s="361"/>
      <c r="Y27" s="362">
        <v>1</v>
      </c>
      <c r="Z27" s="362">
        <v>1</v>
      </c>
      <c r="AA27" s="362">
        <v>1</v>
      </c>
      <c r="AB27" s="362">
        <v>1</v>
      </c>
      <c r="AC27" s="362">
        <v>1</v>
      </c>
      <c r="AD27" s="361"/>
      <c r="AE27" s="361"/>
      <c r="AF27" s="362">
        <v>1</v>
      </c>
      <c r="AG27" s="362"/>
      <c r="AH27" s="363">
        <f t="shared" si="0"/>
        <v>20</v>
      </c>
      <c r="AI27" s="364" t="s">
        <v>1796</v>
      </c>
      <c r="AJ27" s="365">
        <v>3804.6217355967519</v>
      </c>
      <c r="AK27" s="366">
        <v>76092.434711935042</v>
      </c>
      <c r="AL27" s="364" t="s">
        <v>1758</v>
      </c>
      <c r="AM27" s="364"/>
      <c r="AN27" s="367"/>
      <c r="AO27" s="368"/>
    </row>
    <row r="28" spans="1:41" ht="22" customHeight="1" x14ac:dyDescent="0.35">
      <c r="A28" s="359" t="s">
        <v>1753</v>
      </c>
      <c r="B28" s="360" t="s">
        <v>1759</v>
      </c>
      <c r="C28" s="361"/>
      <c r="D28" s="362">
        <v>1</v>
      </c>
      <c r="E28" s="362">
        <v>1</v>
      </c>
      <c r="F28" s="362">
        <v>1</v>
      </c>
      <c r="G28" s="362">
        <v>1</v>
      </c>
      <c r="H28" s="361"/>
      <c r="I28" s="361"/>
      <c r="J28" s="361"/>
      <c r="K28" s="362">
        <v>1</v>
      </c>
      <c r="L28" s="362">
        <v>1</v>
      </c>
      <c r="M28" s="362">
        <v>1</v>
      </c>
      <c r="N28" s="362">
        <v>1</v>
      </c>
      <c r="O28" s="362">
        <v>1</v>
      </c>
      <c r="P28" s="361"/>
      <c r="Q28" s="361"/>
      <c r="R28" s="362">
        <v>1</v>
      </c>
      <c r="S28" s="362">
        <v>1</v>
      </c>
      <c r="T28" s="362">
        <v>1</v>
      </c>
      <c r="U28" s="362">
        <v>1</v>
      </c>
      <c r="V28" s="362">
        <v>1</v>
      </c>
      <c r="W28" s="361"/>
      <c r="X28" s="361"/>
      <c r="Y28" s="362">
        <v>1</v>
      </c>
      <c r="Z28" s="362">
        <v>1</v>
      </c>
      <c r="AA28" s="362">
        <v>1</v>
      </c>
      <c r="AB28" s="362">
        <v>1</v>
      </c>
      <c r="AC28" s="362">
        <v>1</v>
      </c>
      <c r="AD28" s="361"/>
      <c r="AE28" s="361"/>
      <c r="AF28" s="362">
        <v>1</v>
      </c>
      <c r="AG28" s="362"/>
      <c r="AH28" s="363">
        <f>SUM(C28:AG28)</f>
        <v>20</v>
      </c>
      <c r="AI28" s="364" t="s">
        <v>1796</v>
      </c>
      <c r="AJ28" s="365">
        <v>3804.6217355967519</v>
      </c>
      <c r="AK28" s="366">
        <v>76092.434711935042</v>
      </c>
      <c r="AL28" s="364" t="s">
        <v>1923</v>
      </c>
      <c r="AM28" s="364"/>
      <c r="AN28" s="367"/>
      <c r="AO28" s="368"/>
    </row>
    <row r="29" spans="1:41" ht="22" customHeight="1" x14ac:dyDescent="0.35">
      <c r="A29" s="359" t="s">
        <v>1753</v>
      </c>
      <c r="B29" s="360" t="s">
        <v>1760</v>
      </c>
      <c r="C29" s="361"/>
      <c r="D29" s="362">
        <v>1</v>
      </c>
      <c r="E29" s="362">
        <v>1</v>
      </c>
      <c r="F29" s="362">
        <v>1</v>
      </c>
      <c r="G29" s="362">
        <v>1</v>
      </c>
      <c r="H29" s="361"/>
      <c r="I29" s="361"/>
      <c r="J29" s="361"/>
      <c r="K29" s="362">
        <v>1</v>
      </c>
      <c r="L29" s="362">
        <v>1</v>
      </c>
      <c r="M29" s="362">
        <v>1</v>
      </c>
      <c r="N29" s="362">
        <v>1</v>
      </c>
      <c r="O29" s="362">
        <v>1</v>
      </c>
      <c r="P29" s="361"/>
      <c r="Q29" s="361"/>
      <c r="R29" s="362">
        <v>1</v>
      </c>
      <c r="S29" s="362">
        <v>1</v>
      </c>
      <c r="T29" s="362">
        <v>1</v>
      </c>
      <c r="U29" s="362">
        <v>1</v>
      </c>
      <c r="V29" s="362">
        <v>1</v>
      </c>
      <c r="W29" s="361"/>
      <c r="X29" s="361"/>
      <c r="Y29" s="362">
        <v>1</v>
      </c>
      <c r="Z29" s="362">
        <v>1</v>
      </c>
      <c r="AA29" s="362">
        <v>1</v>
      </c>
      <c r="AB29" s="362">
        <v>1</v>
      </c>
      <c r="AC29" s="362">
        <v>1</v>
      </c>
      <c r="AD29" s="361"/>
      <c r="AE29" s="361"/>
      <c r="AF29" s="362">
        <v>1</v>
      </c>
      <c r="AG29" s="362"/>
      <c r="AH29" s="363">
        <f>SUM(C29:AG29)</f>
        <v>20</v>
      </c>
      <c r="AI29" s="364" t="s">
        <v>1796</v>
      </c>
      <c r="AJ29" s="365">
        <v>3804.6217355967519</v>
      </c>
      <c r="AK29" s="366">
        <v>76092.434711935042</v>
      </c>
      <c r="AL29" s="364" t="s">
        <v>1761</v>
      </c>
      <c r="AM29" s="364"/>
      <c r="AN29" s="367"/>
      <c r="AO29" s="368"/>
    </row>
    <row r="30" spans="1:41" ht="22" customHeight="1" x14ac:dyDescent="0.35">
      <c r="A30" s="359" t="s">
        <v>1753</v>
      </c>
      <c r="B30" s="360" t="s">
        <v>1762</v>
      </c>
      <c r="C30" s="361"/>
      <c r="D30" s="362">
        <v>1</v>
      </c>
      <c r="E30" s="362">
        <v>1</v>
      </c>
      <c r="F30" s="362">
        <v>1</v>
      </c>
      <c r="G30" s="362">
        <v>1</v>
      </c>
      <c r="H30" s="361"/>
      <c r="I30" s="361"/>
      <c r="J30" s="361"/>
      <c r="K30" s="362">
        <v>1</v>
      </c>
      <c r="L30" s="362">
        <v>1</v>
      </c>
      <c r="M30" s="362">
        <v>1</v>
      </c>
      <c r="N30" s="362">
        <v>1</v>
      </c>
      <c r="O30" s="362">
        <v>1</v>
      </c>
      <c r="P30" s="361"/>
      <c r="Q30" s="361"/>
      <c r="R30" s="362">
        <v>1</v>
      </c>
      <c r="S30" s="362">
        <v>1</v>
      </c>
      <c r="T30" s="362">
        <v>1</v>
      </c>
      <c r="U30" s="362">
        <v>1</v>
      </c>
      <c r="V30" s="362">
        <v>1</v>
      </c>
      <c r="W30" s="361"/>
      <c r="X30" s="361"/>
      <c r="Y30" s="362">
        <v>1</v>
      </c>
      <c r="Z30" s="362">
        <v>1</v>
      </c>
      <c r="AA30" s="362">
        <v>1</v>
      </c>
      <c r="AB30" s="362">
        <v>1</v>
      </c>
      <c r="AC30" s="362">
        <v>1</v>
      </c>
      <c r="AD30" s="361"/>
      <c r="AE30" s="361"/>
      <c r="AF30" s="362">
        <v>1</v>
      </c>
      <c r="AG30" s="362"/>
      <c r="AH30" s="363">
        <f>SUM(C30:AG30)</f>
        <v>20</v>
      </c>
      <c r="AI30" s="364" t="s">
        <v>1796</v>
      </c>
      <c r="AJ30" s="365">
        <v>3804.6217355967519</v>
      </c>
      <c r="AK30" s="366">
        <v>76092.434711935042</v>
      </c>
      <c r="AL30" s="364" t="s">
        <v>1763</v>
      </c>
      <c r="AM30" s="364"/>
      <c r="AN30" s="367"/>
      <c r="AO30" s="368"/>
    </row>
    <row r="31" spans="1:41" ht="22" customHeight="1" x14ac:dyDescent="0.35">
      <c r="A31" s="359" t="s">
        <v>1753</v>
      </c>
      <c r="B31" s="360" t="s">
        <v>1924</v>
      </c>
      <c r="C31" s="361"/>
      <c r="D31" s="362">
        <v>1</v>
      </c>
      <c r="E31" s="362">
        <v>1</v>
      </c>
      <c r="F31" s="362">
        <v>1</v>
      </c>
      <c r="G31" s="362">
        <v>1</v>
      </c>
      <c r="H31" s="361"/>
      <c r="I31" s="361"/>
      <c r="J31" s="361"/>
      <c r="K31" s="362">
        <v>1</v>
      </c>
      <c r="L31" s="362">
        <v>1</v>
      </c>
      <c r="M31" s="362">
        <v>1</v>
      </c>
      <c r="N31" s="362">
        <v>1</v>
      </c>
      <c r="O31" s="362">
        <v>1</v>
      </c>
      <c r="P31" s="361"/>
      <c r="Q31" s="361"/>
      <c r="R31" s="362">
        <v>1</v>
      </c>
      <c r="S31" s="362">
        <v>1</v>
      </c>
      <c r="T31" s="362">
        <v>1</v>
      </c>
      <c r="U31" s="362">
        <v>1</v>
      </c>
      <c r="V31" s="362">
        <v>1</v>
      </c>
      <c r="W31" s="361"/>
      <c r="X31" s="361"/>
      <c r="Y31" s="362">
        <v>1</v>
      </c>
      <c r="Z31" s="362">
        <v>1</v>
      </c>
      <c r="AA31" s="362">
        <v>1</v>
      </c>
      <c r="AB31" s="362">
        <v>1</v>
      </c>
      <c r="AC31" s="362">
        <v>1</v>
      </c>
      <c r="AD31" s="361"/>
      <c r="AE31" s="361"/>
      <c r="AF31" s="362">
        <v>1</v>
      </c>
      <c r="AG31" s="362"/>
      <c r="AH31" s="363">
        <f t="shared" si="0"/>
        <v>20</v>
      </c>
      <c r="AI31" s="364" t="s">
        <v>1796</v>
      </c>
      <c r="AJ31" s="365">
        <v>3804.6217355967519</v>
      </c>
      <c r="AK31" s="366">
        <v>76092.434711935042</v>
      </c>
      <c r="AL31" s="364" t="s">
        <v>1764</v>
      </c>
      <c r="AM31" s="364"/>
      <c r="AN31" s="367"/>
      <c r="AO31" s="368"/>
    </row>
    <row r="32" spans="1:41" ht="22" customHeight="1" x14ac:dyDescent="0.35">
      <c r="A32" s="359" t="s">
        <v>1753</v>
      </c>
      <c r="B32" s="360"/>
      <c r="C32" s="361"/>
      <c r="D32" s="362">
        <v>1</v>
      </c>
      <c r="E32" s="362">
        <v>1</v>
      </c>
      <c r="F32" s="362">
        <v>1</v>
      </c>
      <c r="G32" s="362">
        <v>1</v>
      </c>
      <c r="H32" s="361"/>
      <c r="I32" s="361"/>
      <c r="J32" s="361"/>
      <c r="K32" s="362">
        <v>1</v>
      </c>
      <c r="L32" s="362">
        <v>1</v>
      </c>
      <c r="M32" s="362">
        <v>1</v>
      </c>
      <c r="N32" s="362">
        <v>1</v>
      </c>
      <c r="O32" s="362">
        <v>1</v>
      </c>
      <c r="P32" s="361"/>
      <c r="Q32" s="361"/>
      <c r="R32" s="362">
        <v>1</v>
      </c>
      <c r="S32" s="362">
        <v>1</v>
      </c>
      <c r="T32" s="362">
        <v>1</v>
      </c>
      <c r="U32" s="362">
        <v>1</v>
      </c>
      <c r="V32" s="362">
        <v>1</v>
      </c>
      <c r="W32" s="361"/>
      <c r="X32" s="361"/>
      <c r="Y32" s="362">
        <v>1</v>
      </c>
      <c r="Z32" s="362">
        <v>1</v>
      </c>
      <c r="AA32" s="362">
        <v>1</v>
      </c>
      <c r="AB32" s="362">
        <v>1</v>
      </c>
      <c r="AC32" s="362">
        <v>1</v>
      </c>
      <c r="AD32" s="361"/>
      <c r="AE32" s="361"/>
      <c r="AF32" s="362">
        <v>1</v>
      </c>
      <c r="AG32" s="362"/>
      <c r="AH32" s="363">
        <f t="shared" si="0"/>
        <v>20</v>
      </c>
      <c r="AI32" s="364" t="s">
        <v>1796</v>
      </c>
      <c r="AJ32" s="365">
        <v>3804.6217355967519</v>
      </c>
      <c r="AK32" s="366">
        <v>76092.434711935042</v>
      </c>
      <c r="AL32" s="364" t="s">
        <v>1765</v>
      </c>
      <c r="AM32" s="364"/>
      <c r="AN32" s="367"/>
      <c r="AO32" s="368"/>
    </row>
    <row r="33" spans="1:41" ht="22" customHeight="1" x14ac:dyDescent="0.35">
      <c r="A33" s="359" t="s">
        <v>1783</v>
      </c>
      <c r="B33" s="360" t="s">
        <v>1766</v>
      </c>
      <c r="C33" s="361"/>
      <c r="D33" s="362">
        <v>1</v>
      </c>
      <c r="E33" s="362">
        <v>1</v>
      </c>
      <c r="F33" s="362">
        <v>1</v>
      </c>
      <c r="G33" s="362">
        <v>1</v>
      </c>
      <c r="H33" s="361"/>
      <c r="I33" s="361"/>
      <c r="J33" s="361"/>
      <c r="K33" s="362">
        <v>1</v>
      </c>
      <c r="L33" s="362">
        <v>1</v>
      </c>
      <c r="M33" s="362">
        <v>1</v>
      </c>
      <c r="N33" s="362">
        <v>1</v>
      </c>
      <c r="O33" s="362">
        <v>1</v>
      </c>
      <c r="P33" s="361"/>
      <c r="Q33" s="361"/>
      <c r="R33" s="362">
        <v>1</v>
      </c>
      <c r="S33" s="362">
        <v>1</v>
      </c>
      <c r="T33" s="362">
        <v>1</v>
      </c>
      <c r="U33" s="362">
        <v>1</v>
      </c>
      <c r="V33" s="362">
        <v>1</v>
      </c>
      <c r="W33" s="361"/>
      <c r="X33" s="361"/>
      <c r="Y33" s="362">
        <v>1</v>
      </c>
      <c r="Z33" s="362">
        <v>1</v>
      </c>
      <c r="AA33" s="362">
        <v>1</v>
      </c>
      <c r="AB33" s="362">
        <v>1</v>
      </c>
      <c r="AC33" s="362">
        <v>1</v>
      </c>
      <c r="AD33" s="361"/>
      <c r="AE33" s="361"/>
      <c r="AF33" s="362">
        <v>1</v>
      </c>
      <c r="AG33" s="362"/>
      <c r="AH33" s="363">
        <f t="shared" si="0"/>
        <v>20</v>
      </c>
      <c r="AI33" s="364" t="s">
        <v>1797</v>
      </c>
      <c r="AJ33" s="365">
        <v>1965.6284344062342</v>
      </c>
      <c r="AK33" s="366">
        <v>39312.56868812468</v>
      </c>
      <c r="AL33" s="364" t="s">
        <v>1709</v>
      </c>
      <c r="AM33" s="364"/>
      <c r="AN33" s="367"/>
      <c r="AO33" s="368"/>
    </row>
    <row r="34" spans="1:41" ht="22" customHeight="1" x14ac:dyDescent="0.35">
      <c r="A34" s="359" t="s">
        <v>1783</v>
      </c>
      <c r="B34" s="360" t="s">
        <v>1767</v>
      </c>
      <c r="C34" s="361"/>
      <c r="D34" s="362">
        <v>1</v>
      </c>
      <c r="E34" s="362">
        <v>1</v>
      </c>
      <c r="F34" s="362">
        <v>1</v>
      </c>
      <c r="G34" s="362">
        <v>1</v>
      </c>
      <c r="H34" s="361"/>
      <c r="I34" s="361"/>
      <c r="J34" s="361"/>
      <c r="K34" s="362">
        <v>1</v>
      </c>
      <c r="L34" s="362">
        <v>1</v>
      </c>
      <c r="M34" s="362">
        <v>1</v>
      </c>
      <c r="N34" s="362">
        <v>1</v>
      </c>
      <c r="O34" s="362">
        <v>1</v>
      </c>
      <c r="P34" s="361"/>
      <c r="Q34" s="361"/>
      <c r="R34" s="362">
        <v>1</v>
      </c>
      <c r="S34" s="362">
        <v>1</v>
      </c>
      <c r="T34" s="362">
        <v>1</v>
      </c>
      <c r="U34" s="362">
        <v>1</v>
      </c>
      <c r="V34" s="362">
        <v>1</v>
      </c>
      <c r="W34" s="361"/>
      <c r="X34" s="361"/>
      <c r="Y34" s="362">
        <v>1</v>
      </c>
      <c r="Z34" s="362">
        <v>1</v>
      </c>
      <c r="AA34" s="362">
        <v>1</v>
      </c>
      <c r="AB34" s="362">
        <v>1</v>
      </c>
      <c r="AC34" s="362">
        <v>1</v>
      </c>
      <c r="AD34" s="361"/>
      <c r="AE34" s="361"/>
      <c r="AF34" s="362">
        <v>1</v>
      </c>
      <c r="AG34" s="362"/>
      <c r="AH34" s="363">
        <f t="shared" si="0"/>
        <v>20</v>
      </c>
      <c r="AI34" s="364" t="s">
        <v>1797</v>
      </c>
      <c r="AJ34" s="365">
        <v>1965.6284344062342</v>
      </c>
      <c r="AK34" s="366">
        <v>39312.56868812468</v>
      </c>
      <c r="AL34" s="364" t="s">
        <v>1925</v>
      </c>
      <c r="AM34" s="364"/>
      <c r="AN34" s="367"/>
      <c r="AO34" s="368"/>
    </row>
    <row r="35" spans="1:41" ht="22" customHeight="1" x14ac:dyDescent="0.35">
      <c r="A35" s="375" t="s">
        <v>1768</v>
      </c>
      <c r="B35" s="360" t="s">
        <v>1769</v>
      </c>
      <c r="C35" s="361"/>
      <c r="D35" s="362">
        <v>1</v>
      </c>
      <c r="E35" s="362">
        <v>1</v>
      </c>
      <c r="F35" s="362">
        <v>1</v>
      </c>
      <c r="G35" s="362">
        <v>1</v>
      </c>
      <c r="H35" s="361"/>
      <c r="I35" s="361"/>
      <c r="J35" s="361"/>
      <c r="K35" s="362">
        <v>1</v>
      </c>
      <c r="L35" s="362">
        <v>1</v>
      </c>
      <c r="M35" s="362">
        <v>1</v>
      </c>
      <c r="N35" s="362">
        <v>1</v>
      </c>
      <c r="O35" s="362">
        <v>1</v>
      </c>
      <c r="P35" s="361"/>
      <c r="Q35" s="361"/>
      <c r="R35" s="362">
        <v>1</v>
      </c>
      <c r="S35" s="362">
        <v>1</v>
      </c>
      <c r="T35" s="362">
        <v>1</v>
      </c>
      <c r="U35" s="362">
        <v>1</v>
      </c>
      <c r="V35" s="362">
        <v>1</v>
      </c>
      <c r="W35" s="361"/>
      <c r="X35" s="361"/>
      <c r="Y35" s="362">
        <v>1</v>
      </c>
      <c r="Z35" s="362">
        <v>1</v>
      </c>
      <c r="AA35" s="362">
        <v>1</v>
      </c>
      <c r="AB35" s="362">
        <v>1</v>
      </c>
      <c r="AC35" s="362">
        <v>1</v>
      </c>
      <c r="AD35" s="361"/>
      <c r="AE35" s="361"/>
      <c r="AF35" s="362">
        <v>1</v>
      </c>
      <c r="AG35" s="362"/>
      <c r="AH35" s="363">
        <f>SUM(C35:AG35)</f>
        <v>20</v>
      </c>
      <c r="AI35" s="364" t="s">
        <v>1798</v>
      </c>
      <c r="AJ35" s="365">
        <v>2149.0404467523531</v>
      </c>
      <c r="AK35" s="366">
        <v>42980.808935047062</v>
      </c>
      <c r="AL35" s="363" t="s">
        <v>1770</v>
      </c>
      <c r="AM35" s="364"/>
      <c r="AN35" s="367"/>
      <c r="AO35" s="368"/>
    </row>
    <row r="36" spans="1:41" ht="22" customHeight="1" x14ac:dyDescent="0.35">
      <c r="A36" s="375" t="s">
        <v>1768</v>
      </c>
      <c r="B36" s="360"/>
      <c r="C36" s="361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  <c r="AA36" s="376"/>
      <c r="AB36" s="376"/>
      <c r="AC36" s="376"/>
      <c r="AD36" s="376"/>
      <c r="AE36" s="376"/>
      <c r="AF36" s="376"/>
      <c r="AG36" s="376"/>
      <c r="AH36" s="363">
        <f t="shared" si="0"/>
        <v>0</v>
      </c>
      <c r="AI36" s="364"/>
      <c r="AJ36" s="365"/>
      <c r="AK36" s="366"/>
      <c r="AL36" s="364" t="s">
        <v>1765</v>
      </c>
      <c r="AM36" s="364"/>
      <c r="AN36" s="367"/>
      <c r="AO36" s="368"/>
    </row>
    <row r="37" spans="1:41" ht="22" customHeight="1" x14ac:dyDescent="0.35">
      <c r="A37" s="375" t="s">
        <v>1768</v>
      </c>
      <c r="B37" s="360"/>
      <c r="C37" s="361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  <c r="AA37" s="376"/>
      <c r="AB37" s="376"/>
      <c r="AC37" s="376"/>
      <c r="AD37" s="376"/>
      <c r="AE37" s="376"/>
      <c r="AF37" s="376"/>
      <c r="AG37" s="376"/>
      <c r="AH37" s="363">
        <f t="shared" si="0"/>
        <v>0</v>
      </c>
      <c r="AI37" s="364"/>
      <c r="AJ37" s="365"/>
      <c r="AK37" s="366"/>
      <c r="AL37" s="364" t="s">
        <v>1765</v>
      </c>
      <c r="AM37" s="364"/>
      <c r="AN37" s="367"/>
      <c r="AO37" s="368"/>
    </row>
    <row r="38" spans="1:41" ht="22" customHeight="1" x14ac:dyDescent="0.35">
      <c r="A38" s="375" t="s">
        <v>1768</v>
      </c>
      <c r="B38" s="360"/>
      <c r="C38" s="361"/>
      <c r="D38" s="376"/>
      <c r="E38" s="376"/>
      <c r="F38" s="376"/>
      <c r="G38" s="376"/>
      <c r="H38" s="376"/>
      <c r="I38" s="376"/>
      <c r="J38" s="376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  <c r="AA38" s="376"/>
      <c r="AB38" s="376"/>
      <c r="AC38" s="376"/>
      <c r="AD38" s="376"/>
      <c r="AE38" s="376"/>
      <c r="AF38" s="376"/>
      <c r="AG38" s="376"/>
      <c r="AH38" s="363">
        <f t="shared" si="0"/>
        <v>0</v>
      </c>
      <c r="AI38" s="364"/>
      <c r="AJ38" s="365"/>
      <c r="AK38" s="366"/>
      <c r="AL38" s="364" t="s">
        <v>1765</v>
      </c>
      <c r="AM38" s="364"/>
      <c r="AN38" s="367"/>
      <c r="AO38" s="368"/>
    </row>
    <row r="39" spans="1:41" ht="22" customHeight="1" x14ac:dyDescent="0.35">
      <c r="A39" s="375" t="s">
        <v>1926</v>
      </c>
      <c r="B39" s="360"/>
      <c r="C39" s="361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  <c r="AA39" s="376"/>
      <c r="AB39" s="376"/>
      <c r="AC39" s="376"/>
      <c r="AD39" s="376"/>
      <c r="AE39" s="376"/>
      <c r="AF39" s="376"/>
      <c r="AG39" s="376"/>
      <c r="AH39" s="363">
        <f t="shared" si="0"/>
        <v>0</v>
      </c>
      <c r="AI39" s="364"/>
      <c r="AJ39" s="365"/>
      <c r="AK39" s="366"/>
      <c r="AL39" s="364" t="s">
        <v>1765</v>
      </c>
      <c r="AM39" s="364"/>
      <c r="AN39" s="367"/>
      <c r="AO39" s="368"/>
    </row>
    <row r="40" spans="1:41" ht="22" customHeight="1" x14ac:dyDescent="0.35">
      <c r="A40" s="359" t="s">
        <v>1771</v>
      </c>
      <c r="B40" s="360" t="s">
        <v>1772</v>
      </c>
      <c r="C40" s="361">
        <v>1</v>
      </c>
      <c r="D40" s="362">
        <v>1</v>
      </c>
      <c r="E40" s="362">
        <v>1</v>
      </c>
      <c r="F40" s="362">
        <v>1</v>
      </c>
      <c r="G40" s="362">
        <v>1</v>
      </c>
      <c r="H40" s="361">
        <v>1</v>
      </c>
      <c r="I40" s="361">
        <v>1</v>
      </c>
      <c r="J40" s="361">
        <v>1</v>
      </c>
      <c r="K40" s="362">
        <v>1</v>
      </c>
      <c r="L40" s="362">
        <v>1</v>
      </c>
      <c r="M40" s="362">
        <v>1</v>
      </c>
      <c r="N40" s="362">
        <v>1</v>
      </c>
      <c r="O40" s="362">
        <v>1</v>
      </c>
      <c r="P40" s="361">
        <v>1</v>
      </c>
      <c r="Q40" s="361">
        <v>1</v>
      </c>
      <c r="R40" s="362">
        <v>1</v>
      </c>
      <c r="S40" s="362">
        <v>1</v>
      </c>
      <c r="T40" s="362">
        <v>1</v>
      </c>
      <c r="U40" s="362">
        <v>1</v>
      </c>
      <c r="V40" s="362">
        <v>1</v>
      </c>
      <c r="W40" s="361">
        <v>1</v>
      </c>
      <c r="X40" s="361">
        <v>1</v>
      </c>
      <c r="Y40" s="362">
        <v>1</v>
      </c>
      <c r="Z40" s="362">
        <v>1</v>
      </c>
      <c r="AA40" s="362">
        <v>1</v>
      </c>
      <c r="AB40" s="362">
        <v>1</v>
      </c>
      <c r="AC40" s="362">
        <v>1</v>
      </c>
      <c r="AD40" s="361">
        <v>1</v>
      </c>
      <c r="AE40" s="361">
        <v>1</v>
      </c>
      <c r="AF40" s="362">
        <v>1</v>
      </c>
      <c r="AG40" s="362"/>
      <c r="AH40" s="363">
        <f t="shared" si="0"/>
        <v>30</v>
      </c>
      <c r="AI40" s="364" t="s">
        <v>1799</v>
      </c>
      <c r="AJ40" s="365">
        <v>223.55316184770277</v>
      </c>
      <c r="AK40" s="366">
        <v>6706.5948554310835</v>
      </c>
      <c r="AL40" s="364" t="s">
        <v>1773</v>
      </c>
      <c r="AM40" s="364"/>
      <c r="AN40" s="367"/>
      <c r="AO40" s="368"/>
    </row>
    <row r="41" spans="1:41" ht="22" customHeight="1" x14ac:dyDescent="0.35">
      <c r="A41" s="359" t="s">
        <v>1771</v>
      </c>
      <c r="B41" s="360" t="s">
        <v>1774</v>
      </c>
      <c r="C41" s="361">
        <v>1</v>
      </c>
      <c r="D41" s="362">
        <v>1</v>
      </c>
      <c r="E41" s="362">
        <v>1</v>
      </c>
      <c r="F41" s="362">
        <v>1</v>
      </c>
      <c r="G41" s="362">
        <v>1</v>
      </c>
      <c r="H41" s="361">
        <v>1</v>
      </c>
      <c r="I41" s="361">
        <v>1</v>
      </c>
      <c r="J41" s="361">
        <v>1</v>
      </c>
      <c r="K41" s="362">
        <v>1</v>
      </c>
      <c r="L41" s="362">
        <v>1</v>
      </c>
      <c r="M41" s="362">
        <v>1</v>
      </c>
      <c r="N41" s="362">
        <v>1</v>
      </c>
      <c r="O41" s="362">
        <v>1</v>
      </c>
      <c r="P41" s="361">
        <v>1</v>
      </c>
      <c r="Q41" s="361">
        <v>1</v>
      </c>
      <c r="R41" s="362">
        <v>1</v>
      </c>
      <c r="S41" s="362">
        <v>1</v>
      </c>
      <c r="T41" s="362">
        <v>1</v>
      </c>
      <c r="U41" s="362">
        <v>1</v>
      </c>
      <c r="V41" s="362">
        <v>1</v>
      </c>
      <c r="W41" s="361">
        <v>1</v>
      </c>
      <c r="X41" s="361">
        <v>1</v>
      </c>
      <c r="Y41" s="362">
        <v>1</v>
      </c>
      <c r="Z41" s="362">
        <v>1</v>
      </c>
      <c r="AA41" s="362">
        <v>1</v>
      </c>
      <c r="AB41" s="362">
        <v>1</v>
      </c>
      <c r="AC41" s="362">
        <v>1</v>
      </c>
      <c r="AD41" s="361">
        <v>1</v>
      </c>
      <c r="AE41" s="361">
        <v>1</v>
      </c>
      <c r="AF41" s="362">
        <v>1</v>
      </c>
      <c r="AG41" s="362"/>
      <c r="AH41" s="363">
        <f t="shared" si="0"/>
        <v>30</v>
      </c>
      <c r="AI41" s="364" t="s">
        <v>1799</v>
      </c>
      <c r="AJ41" s="365">
        <v>223.55316184770277</v>
      </c>
      <c r="AK41" s="366">
        <v>6706.5948554310835</v>
      </c>
      <c r="AL41" s="364" t="s">
        <v>1773</v>
      </c>
      <c r="AM41" s="364"/>
      <c r="AN41" s="367"/>
      <c r="AO41" s="368"/>
    </row>
    <row r="42" spans="1:41" ht="22" customHeight="1" x14ac:dyDescent="0.35">
      <c r="A42" s="359" t="s">
        <v>1771</v>
      </c>
      <c r="B42" s="360" t="s">
        <v>1775</v>
      </c>
      <c r="C42" s="361">
        <v>1</v>
      </c>
      <c r="D42" s="362">
        <v>1</v>
      </c>
      <c r="E42" s="362">
        <v>1</v>
      </c>
      <c r="F42" s="362">
        <v>1</v>
      </c>
      <c r="G42" s="362">
        <v>1</v>
      </c>
      <c r="H42" s="361">
        <v>1</v>
      </c>
      <c r="I42" s="361">
        <v>1</v>
      </c>
      <c r="J42" s="361">
        <v>1</v>
      </c>
      <c r="K42" s="362">
        <v>1</v>
      </c>
      <c r="L42" s="362">
        <v>1</v>
      </c>
      <c r="M42" s="362">
        <v>1</v>
      </c>
      <c r="N42" s="362">
        <v>1</v>
      </c>
      <c r="O42" s="362">
        <v>1</v>
      </c>
      <c r="P42" s="361">
        <v>1</v>
      </c>
      <c r="Q42" s="361">
        <v>1</v>
      </c>
      <c r="R42" s="362">
        <v>1</v>
      </c>
      <c r="S42" s="362">
        <v>1</v>
      </c>
      <c r="T42" s="362">
        <v>1</v>
      </c>
      <c r="U42" s="362">
        <v>1</v>
      </c>
      <c r="V42" s="362">
        <v>1</v>
      </c>
      <c r="W42" s="361">
        <v>1</v>
      </c>
      <c r="X42" s="361">
        <v>1</v>
      </c>
      <c r="Y42" s="362">
        <v>1</v>
      </c>
      <c r="Z42" s="362">
        <v>1</v>
      </c>
      <c r="AA42" s="362">
        <v>1</v>
      </c>
      <c r="AB42" s="362">
        <v>1</v>
      </c>
      <c r="AC42" s="362">
        <v>1</v>
      </c>
      <c r="AD42" s="361">
        <v>1</v>
      </c>
      <c r="AE42" s="361">
        <v>1</v>
      </c>
      <c r="AF42" s="362">
        <v>1</v>
      </c>
      <c r="AG42" s="362"/>
      <c r="AH42" s="363">
        <f t="shared" si="0"/>
        <v>30</v>
      </c>
      <c r="AI42" s="364" t="s">
        <v>1799</v>
      </c>
      <c r="AJ42" s="365">
        <v>223.55316184770277</v>
      </c>
      <c r="AK42" s="366">
        <v>6706.5948554310835</v>
      </c>
      <c r="AL42" s="364" t="s">
        <v>1763</v>
      </c>
      <c r="AM42" s="364"/>
      <c r="AN42" s="367"/>
      <c r="AO42" s="368"/>
    </row>
    <row r="43" spans="1:41" ht="22" customHeight="1" x14ac:dyDescent="0.35">
      <c r="A43" s="359" t="s">
        <v>1771</v>
      </c>
      <c r="B43" s="360" t="s">
        <v>1776</v>
      </c>
      <c r="C43" s="361">
        <v>1</v>
      </c>
      <c r="D43" s="362">
        <v>1</v>
      </c>
      <c r="E43" s="362">
        <v>1</v>
      </c>
      <c r="F43" s="362">
        <v>1</v>
      </c>
      <c r="G43" s="362">
        <v>1</v>
      </c>
      <c r="H43" s="361">
        <v>1</v>
      </c>
      <c r="I43" s="361">
        <v>1</v>
      </c>
      <c r="J43" s="361">
        <v>1</v>
      </c>
      <c r="K43" s="362">
        <v>1</v>
      </c>
      <c r="L43" s="362">
        <v>1</v>
      </c>
      <c r="M43" s="362">
        <v>1</v>
      </c>
      <c r="N43" s="362">
        <v>1</v>
      </c>
      <c r="O43" s="362">
        <v>1</v>
      </c>
      <c r="P43" s="361">
        <v>1</v>
      </c>
      <c r="Q43" s="361">
        <v>1</v>
      </c>
      <c r="R43" s="362">
        <v>1</v>
      </c>
      <c r="S43" s="362">
        <v>1</v>
      </c>
      <c r="T43" s="362">
        <v>1</v>
      </c>
      <c r="U43" s="362">
        <v>1</v>
      </c>
      <c r="V43" s="362">
        <v>1</v>
      </c>
      <c r="W43" s="361">
        <v>1</v>
      </c>
      <c r="X43" s="361">
        <v>1</v>
      </c>
      <c r="Y43" s="362">
        <v>1</v>
      </c>
      <c r="Z43" s="362">
        <v>1</v>
      </c>
      <c r="AA43" s="362">
        <v>1</v>
      </c>
      <c r="AB43" s="362">
        <v>1</v>
      </c>
      <c r="AC43" s="362">
        <v>1</v>
      </c>
      <c r="AD43" s="361">
        <v>1</v>
      </c>
      <c r="AE43" s="361">
        <v>1</v>
      </c>
      <c r="AF43" s="362">
        <v>1</v>
      </c>
      <c r="AG43" s="362"/>
      <c r="AH43" s="363">
        <f t="shared" si="0"/>
        <v>30</v>
      </c>
      <c r="AI43" s="364" t="s">
        <v>1799</v>
      </c>
      <c r="AJ43" s="365">
        <v>223.55316184770277</v>
      </c>
      <c r="AK43" s="366">
        <v>6706.5948554310835</v>
      </c>
      <c r="AL43" s="364" t="s">
        <v>1763</v>
      </c>
      <c r="AM43" s="364"/>
      <c r="AN43" s="367"/>
      <c r="AO43" s="368"/>
    </row>
    <row r="44" spans="1:41" ht="22" customHeight="1" x14ac:dyDescent="0.35">
      <c r="A44" s="359" t="s">
        <v>1771</v>
      </c>
      <c r="B44" s="360" t="s">
        <v>1927</v>
      </c>
      <c r="C44" s="361">
        <v>1</v>
      </c>
      <c r="D44" s="362">
        <v>1</v>
      </c>
      <c r="E44" s="362">
        <v>1</v>
      </c>
      <c r="F44" s="362">
        <v>1</v>
      </c>
      <c r="G44" s="362">
        <v>1</v>
      </c>
      <c r="H44" s="361">
        <v>1</v>
      </c>
      <c r="I44" s="361">
        <v>1</v>
      </c>
      <c r="J44" s="361">
        <v>1</v>
      </c>
      <c r="K44" s="362">
        <v>1</v>
      </c>
      <c r="L44" s="362">
        <v>1</v>
      </c>
      <c r="M44" s="362">
        <v>1</v>
      </c>
      <c r="N44" s="362">
        <v>1</v>
      </c>
      <c r="O44" s="362">
        <v>1</v>
      </c>
      <c r="P44" s="361">
        <v>1</v>
      </c>
      <c r="Q44" s="361">
        <v>1</v>
      </c>
      <c r="R44" s="362">
        <v>1</v>
      </c>
      <c r="S44" s="362">
        <v>1</v>
      </c>
      <c r="T44" s="362">
        <v>1</v>
      </c>
      <c r="U44" s="362">
        <v>1</v>
      </c>
      <c r="V44" s="362">
        <v>1</v>
      </c>
      <c r="W44" s="361">
        <v>1</v>
      </c>
      <c r="X44" s="361">
        <v>1</v>
      </c>
      <c r="Y44" s="362">
        <v>1</v>
      </c>
      <c r="Z44" s="362">
        <v>1</v>
      </c>
      <c r="AA44" s="362">
        <v>1</v>
      </c>
      <c r="AB44" s="362">
        <v>1</v>
      </c>
      <c r="AC44" s="362">
        <v>1</v>
      </c>
      <c r="AD44" s="361">
        <v>1</v>
      </c>
      <c r="AE44" s="361">
        <v>1</v>
      </c>
      <c r="AF44" s="362">
        <v>1</v>
      </c>
      <c r="AG44" s="362"/>
      <c r="AH44" s="363">
        <f t="shared" si="0"/>
        <v>30</v>
      </c>
      <c r="AI44" s="364" t="s">
        <v>1799</v>
      </c>
      <c r="AJ44" s="365">
        <v>223.55316184770277</v>
      </c>
      <c r="AK44" s="366">
        <v>6706.5948554310835</v>
      </c>
      <c r="AL44" s="364" t="s">
        <v>1763</v>
      </c>
      <c r="AM44" s="364"/>
      <c r="AN44" s="367"/>
      <c r="AO44" s="368"/>
    </row>
    <row r="45" spans="1:41" ht="22" customHeight="1" x14ac:dyDescent="0.35">
      <c r="A45" s="359" t="s">
        <v>1771</v>
      </c>
      <c r="B45" s="360" t="s">
        <v>1928</v>
      </c>
      <c r="C45" s="361">
        <v>1</v>
      </c>
      <c r="D45" s="362">
        <v>1</v>
      </c>
      <c r="E45" s="362">
        <v>1</v>
      </c>
      <c r="F45" s="362">
        <v>1</v>
      </c>
      <c r="G45" s="362">
        <v>1</v>
      </c>
      <c r="H45" s="361">
        <v>1</v>
      </c>
      <c r="I45" s="361">
        <v>1</v>
      </c>
      <c r="J45" s="361">
        <v>1</v>
      </c>
      <c r="K45" s="362">
        <v>1</v>
      </c>
      <c r="L45" s="362">
        <v>1</v>
      </c>
      <c r="M45" s="362">
        <v>1</v>
      </c>
      <c r="N45" s="362">
        <v>1</v>
      </c>
      <c r="O45" s="362">
        <v>1</v>
      </c>
      <c r="P45" s="361">
        <v>1</v>
      </c>
      <c r="Q45" s="361">
        <v>1</v>
      </c>
      <c r="R45" s="362">
        <v>1</v>
      </c>
      <c r="S45" s="362">
        <v>1</v>
      </c>
      <c r="T45" s="362">
        <v>1</v>
      </c>
      <c r="U45" s="362">
        <v>1</v>
      </c>
      <c r="V45" s="362">
        <v>1</v>
      </c>
      <c r="W45" s="361">
        <v>1</v>
      </c>
      <c r="X45" s="361">
        <v>1</v>
      </c>
      <c r="Y45" s="362">
        <v>1</v>
      </c>
      <c r="Z45" s="362">
        <v>1</v>
      </c>
      <c r="AA45" s="362">
        <v>1</v>
      </c>
      <c r="AB45" s="362">
        <v>1</v>
      </c>
      <c r="AC45" s="362">
        <v>1</v>
      </c>
      <c r="AD45" s="361">
        <v>1</v>
      </c>
      <c r="AE45" s="361">
        <v>1</v>
      </c>
      <c r="AF45" s="362">
        <v>1</v>
      </c>
      <c r="AG45" s="362"/>
      <c r="AH45" s="363">
        <f t="shared" si="0"/>
        <v>30</v>
      </c>
      <c r="AI45" s="364" t="s">
        <v>1799</v>
      </c>
      <c r="AJ45" s="365">
        <v>223.55316184770277</v>
      </c>
      <c r="AK45" s="366">
        <v>6706.5948554310835</v>
      </c>
      <c r="AL45" s="364" t="s">
        <v>1763</v>
      </c>
      <c r="AM45" s="364"/>
      <c r="AN45" s="367"/>
      <c r="AO45" s="368"/>
    </row>
    <row r="46" spans="1:41" ht="22" customHeight="1" x14ac:dyDescent="0.35">
      <c r="A46" s="359" t="s">
        <v>1771</v>
      </c>
      <c r="B46" s="360" t="s">
        <v>1929</v>
      </c>
      <c r="C46" s="361">
        <v>1</v>
      </c>
      <c r="D46" s="362">
        <v>1</v>
      </c>
      <c r="E46" s="362">
        <v>1</v>
      </c>
      <c r="F46" s="362">
        <v>1</v>
      </c>
      <c r="G46" s="362">
        <v>1</v>
      </c>
      <c r="H46" s="361">
        <v>1</v>
      </c>
      <c r="I46" s="361">
        <v>1</v>
      </c>
      <c r="J46" s="361">
        <v>1</v>
      </c>
      <c r="K46" s="362">
        <v>1</v>
      </c>
      <c r="L46" s="362">
        <v>1</v>
      </c>
      <c r="M46" s="362">
        <v>1</v>
      </c>
      <c r="N46" s="362">
        <v>1</v>
      </c>
      <c r="O46" s="362">
        <v>1</v>
      </c>
      <c r="P46" s="361">
        <v>1</v>
      </c>
      <c r="Q46" s="361">
        <v>1</v>
      </c>
      <c r="R46" s="362">
        <v>1</v>
      </c>
      <c r="S46" s="362">
        <v>1</v>
      </c>
      <c r="T46" s="362">
        <v>1</v>
      </c>
      <c r="U46" s="362">
        <v>1</v>
      </c>
      <c r="V46" s="362">
        <v>1</v>
      </c>
      <c r="W46" s="361">
        <v>1</v>
      </c>
      <c r="X46" s="361">
        <v>1</v>
      </c>
      <c r="Y46" s="362">
        <v>1</v>
      </c>
      <c r="Z46" s="362">
        <v>1</v>
      </c>
      <c r="AA46" s="362">
        <v>1</v>
      </c>
      <c r="AB46" s="362">
        <v>1</v>
      </c>
      <c r="AC46" s="362">
        <v>1</v>
      </c>
      <c r="AD46" s="361">
        <v>1</v>
      </c>
      <c r="AE46" s="361">
        <v>1</v>
      </c>
      <c r="AF46" s="362">
        <v>1</v>
      </c>
      <c r="AG46" s="362"/>
      <c r="AH46" s="363">
        <f t="shared" si="0"/>
        <v>30</v>
      </c>
      <c r="AI46" s="364" t="s">
        <v>1799</v>
      </c>
      <c r="AJ46" s="365">
        <v>223.55316184770277</v>
      </c>
      <c r="AK46" s="366">
        <v>6706.5948554310835</v>
      </c>
      <c r="AL46" s="364" t="s">
        <v>1763</v>
      </c>
      <c r="AM46" s="364"/>
      <c r="AN46" s="367"/>
      <c r="AO46" s="368"/>
    </row>
    <row r="47" spans="1:41" ht="22" customHeight="1" x14ac:dyDescent="0.35">
      <c r="A47" s="359" t="s">
        <v>1777</v>
      </c>
      <c r="B47" s="360"/>
      <c r="C47" s="361">
        <v>5</v>
      </c>
      <c r="D47" s="362">
        <v>5</v>
      </c>
      <c r="E47" s="362">
        <v>5</v>
      </c>
      <c r="F47" s="362">
        <v>5</v>
      </c>
      <c r="G47" s="362">
        <v>5</v>
      </c>
      <c r="H47" s="361">
        <v>5</v>
      </c>
      <c r="I47" s="361">
        <v>5</v>
      </c>
      <c r="J47" s="361">
        <v>5</v>
      </c>
      <c r="K47" s="362">
        <v>5</v>
      </c>
      <c r="L47" s="362">
        <v>5</v>
      </c>
      <c r="M47" s="362">
        <v>5</v>
      </c>
      <c r="N47" s="362">
        <v>5</v>
      </c>
      <c r="O47" s="362">
        <v>5</v>
      </c>
      <c r="P47" s="361">
        <v>5</v>
      </c>
      <c r="Q47" s="361">
        <v>5</v>
      </c>
      <c r="R47" s="362">
        <v>5</v>
      </c>
      <c r="S47" s="362">
        <v>5</v>
      </c>
      <c r="T47" s="362">
        <v>5</v>
      </c>
      <c r="U47" s="362">
        <v>5</v>
      </c>
      <c r="V47" s="362">
        <v>5</v>
      </c>
      <c r="W47" s="361">
        <v>5</v>
      </c>
      <c r="X47" s="361">
        <v>5</v>
      </c>
      <c r="Y47" s="362">
        <v>5</v>
      </c>
      <c r="Z47" s="362">
        <v>5</v>
      </c>
      <c r="AA47" s="362">
        <v>5</v>
      </c>
      <c r="AB47" s="362">
        <v>5</v>
      </c>
      <c r="AC47" s="362">
        <v>5</v>
      </c>
      <c r="AD47" s="361">
        <v>5</v>
      </c>
      <c r="AE47" s="361">
        <v>5</v>
      </c>
      <c r="AF47" s="362">
        <v>5</v>
      </c>
      <c r="AG47" s="362"/>
      <c r="AH47" s="363">
        <f t="shared" si="0"/>
        <v>150</v>
      </c>
      <c r="AI47" s="364">
        <v>0</v>
      </c>
      <c r="AJ47" s="365"/>
      <c r="AK47" s="366"/>
      <c r="AL47" s="364" t="s">
        <v>1778</v>
      </c>
      <c r="AM47" s="364"/>
      <c r="AN47" s="367"/>
      <c r="AO47" s="368"/>
    </row>
    <row r="48" spans="1:41" ht="22" customHeight="1" x14ac:dyDescent="0.35">
      <c r="A48" s="359" t="s">
        <v>1779</v>
      </c>
      <c r="B48" s="360"/>
      <c r="C48" s="361">
        <v>4</v>
      </c>
      <c r="D48" s="362">
        <v>4</v>
      </c>
      <c r="E48" s="362">
        <v>4</v>
      </c>
      <c r="F48" s="362">
        <v>4</v>
      </c>
      <c r="G48" s="362">
        <v>4</v>
      </c>
      <c r="H48" s="361">
        <v>4</v>
      </c>
      <c r="I48" s="361">
        <v>4</v>
      </c>
      <c r="J48" s="361">
        <v>4</v>
      </c>
      <c r="K48" s="362">
        <v>4</v>
      </c>
      <c r="L48" s="362">
        <v>4</v>
      </c>
      <c r="M48" s="362">
        <v>4</v>
      </c>
      <c r="N48" s="362">
        <v>4</v>
      </c>
      <c r="O48" s="362">
        <v>4</v>
      </c>
      <c r="P48" s="361">
        <v>4</v>
      </c>
      <c r="Q48" s="361">
        <v>4</v>
      </c>
      <c r="R48" s="362">
        <v>4</v>
      </c>
      <c r="S48" s="362">
        <v>4</v>
      </c>
      <c r="T48" s="362">
        <v>4</v>
      </c>
      <c r="U48" s="362">
        <v>4</v>
      </c>
      <c r="V48" s="362">
        <v>4</v>
      </c>
      <c r="W48" s="361">
        <v>4</v>
      </c>
      <c r="X48" s="361">
        <v>4</v>
      </c>
      <c r="Y48" s="362">
        <v>4</v>
      </c>
      <c r="Z48" s="362">
        <v>4</v>
      </c>
      <c r="AA48" s="362">
        <v>4</v>
      </c>
      <c r="AB48" s="362">
        <v>4</v>
      </c>
      <c r="AC48" s="362">
        <v>4</v>
      </c>
      <c r="AD48" s="361">
        <v>4</v>
      </c>
      <c r="AE48" s="361">
        <v>4</v>
      </c>
      <c r="AF48" s="362">
        <v>4</v>
      </c>
      <c r="AG48" s="362"/>
      <c r="AH48" s="363">
        <f t="shared" si="0"/>
        <v>120</v>
      </c>
      <c r="AI48" s="364">
        <v>0</v>
      </c>
      <c r="AJ48" s="365"/>
      <c r="AK48" s="366"/>
      <c r="AL48" s="364" t="s">
        <v>1763</v>
      </c>
      <c r="AM48" s="364"/>
      <c r="AN48" s="367"/>
      <c r="AO48" s="368"/>
    </row>
    <row r="49" spans="1:41" ht="22" customHeight="1" x14ac:dyDescent="0.35">
      <c r="A49" s="359" t="s">
        <v>1780</v>
      </c>
      <c r="B49" s="360"/>
      <c r="C49" s="361">
        <v>2</v>
      </c>
      <c r="D49" s="362">
        <v>2</v>
      </c>
      <c r="E49" s="362">
        <v>2</v>
      </c>
      <c r="F49" s="362">
        <v>2</v>
      </c>
      <c r="G49" s="362">
        <v>2</v>
      </c>
      <c r="H49" s="361">
        <v>2</v>
      </c>
      <c r="I49" s="361">
        <v>2</v>
      </c>
      <c r="J49" s="361">
        <v>2</v>
      </c>
      <c r="K49" s="362">
        <v>2</v>
      </c>
      <c r="L49" s="362">
        <v>2</v>
      </c>
      <c r="M49" s="362">
        <v>2</v>
      </c>
      <c r="N49" s="362">
        <v>2</v>
      </c>
      <c r="O49" s="362">
        <v>2</v>
      </c>
      <c r="P49" s="361">
        <v>2</v>
      </c>
      <c r="Q49" s="361">
        <v>2</v>
      </c>
      <c r="R49" s="362">
        <v>2</v>
      </c>
      <c r="S49" s="362">
        <v>2</v>
      </c>
      <c r="T49" s="362">
        <v>2</v>
      </c>
      <c r="U49" s="362">
        <v>2</v>
      </c>
      <c r="V49" s="362">
        <v>2</v>
      </c>
      <c r="W49" s="361">
        <v>2</v>
      </c>
      <c r="X49" s="361">
        <v>2</v>
      </c>
      <c r="Y49" s="362">
        <v>2</v>
      </c>
      <c r="Z49" s="362">
        <v>2</v>
      </c>
      <c r="AA49" s="362">
        <v>2</v>
      </c>
      <c r="AB49" s="362">
        <v>2</v>
      </c>
      <c r="AC49" s="362">
        <v>2</v>
      </c>
      <c r="AD49" s="361">
        <v>2</v>
      </c>
      <c r="AE49" s="361">
        <v>2</v>
      </c>
      <c r="AF49" s="362">
        <v>2</v>
      </c>
      <c r="AG49" s="362"/>
      <c r="AH49" s="363">
        <f t="shared" si="0"/>
        <v>60</v>
      </c>
      <c r="AI49" s="364">
        <v>0</v>
      </c>
      <c r="AJ49" s="365"/>
      <c r="AK49" s="366"/>
      <c r="AL49" s="364" t="s">
        <v>1778</v>
      </c>
      <c r="AM49" s="364"/>
      <c r="AN49" s="367"/>
      <c r="AO49" s="368"/>
    </row>
    <row r="50" spans="1:41" ht="22" customHeight="1" thickBot="1" x14ac:dyDescent="0.4">
      <c r="A50" s="377" t="s">
        <v>1781</v>
      </c>
      <c r="B50" s="378"/>
      <c r="C50" s="379">
        <v>2</v>
      </c>
      <c r="D50" s="380">
        <v>2</v>
      </c>
      <c r="E50" s="380">
        <v>2</v>
      </c>
      <c r="F50" s="380">
        <v>2</v>
      </c>
      <c r="G50" s="380">
        <v>2</v>
      </c>
      <c r="H50" s="379">
        <v>2</v>
      </c>
      <c r="I50" s="379">
        <v>2</v>
      </c>
      <c r="J50" s="379">
        <v>2</v>
      </c>
      <c r="K50" s="380">
        <v>2</v>
      </c>
      <c r="L50" s="380">
        <v>2</v>
      </c>
      <c r="M50" s="380">
        <v>2</v>
      </c>
      <c r="N50" s="380">
        <v>2</v>
      </c>
      <c r="O50" s="380">
        <v>2</v>
      </c>
      <c r="P50" s="379">
        <v>2</v>
      </c>
      <c r="Q50" s="379">
        <v>2</v>
      </c>
      <c r="R50" s="380">
        <v>2</v>
      </c>
      <c r="S50" s="380">
        <v>2</v>
      </c>
      <c r="T50" s="380">
        <v>2</v>
      </c>
      <c r="U50" s="380">
        <v>2</v>
      </c>
      <c r="V50" s="380">
        <v>2</v>
      </c>
      <c r="W50" s="379">
        <v>2</v>
      </c>
      <c r="X50" s="379">
        <v>2</v>
      </c>
      <c r="Y50" s="380">
        <v>2</v>
      </c>
      <c r="Z50" s="380">
        <v>2</v>
      </c>
      <c r="AA50" s="380">
        <v>2</v>
      </c>
      <c r="AB50" s="380">
        <v>2</v>
      </c>
      <c r="AC50" s="380">
        <v>2</v>
      </c>
      <c r="AD50" s="379">
        <v>2</v>
      </c>
      <c r="AE50" s="379">
        <v>2</v>
      </c>
      <c r="AF50" s="380">
        <v>2</v>
      </c>
      <c r="AG50" s="380"/>
      <c r="AH50" s="381">
        <f t="shared" si="0"/>
        <v>60</v>
      </c>
      <c r="AI50" s="364">
        <v>0</v>
      </c>
      <c r="AJ50" s="365"/>
      <c r="AK50" s="366"/>
      <c r="AL50" s="382" t="s">
        <v>1763</v>
      </c>
      <c r="AM50" s="382"/>
      <c r="AN50" s="383"/>
      <c r="AO50" s="384"/>
    </row>
    <row r="52" spans="1:41" s="239" customFormat="1" x14ac:dyDescent="0.35">
      <c r="A52"/>
      <c r="B52" s="38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s="386"/>
      <c r="AK52"/>
      <c r="AL52"/>
      <c r="AM52"/>
      <c r="AN52"/>
    </row>
    <row r="53" spans="1:41" s="239" customFormat="1" x14ac:dyDescent="0.35">
      <c r="A53"/>
      <c r="B53" s="385"/>
      <c r="D53"/>
      <c r="E53"/>
      <c r="F53"/>
      <c r="G53"/>
      <c r="H53"/>
      <c r="I53"/>
      <c r="J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386"/>
      <c r="AK53"/>
      <c r="AL53"/>
      <c r="AM53"/>
      <c r="AN53"/>
    </row>
    <row r="54" spans="1:41" s="239" customFormat="1" ht="16" x14ac:dyDescent="0.35">
      <c r="A54" s="453" t="s">
        <v>1782</v>
      </c>
      <c r="B54" s="453"/>
      <c r="D54"/>
      <c r="E54"/>
      <c r="F54"/>
      <c r="G54"/>
      <c r="H54"/>
      <c r="I54"/>
      <c r="J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s="386"/>
      <c r="AK54"/>
      <c r="AL54"/>
      <c r="AM54"/>
      <c r="AN54"/>
    </row>
    <row r="55" spans="1:41" s="239" customFormat="1" x14ac:dyDescent="0.35">
      <c r="A55" s="359" t="s">
        <v>1706</v>
      </c>
      <c r="B55" s="387">
        <f t="shared" ref="B55:B75" si="1">SUMIF($A$4:$A$50,A55,$AH$4:$AH$50)</f>
        <v>176.00000000000003</v>
      </c>
      <c r="D55"/>
      <c r="E55"/>
      <c r="F55"/>
      <c r="G55"/>
      <c r="H55"/>
      <c r="I55"/>
      <c r="J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 s="386"/>
      <c r="AK55"/>
      <c r="AL55"/>
      <c r="AM55"/>
      <c r="AN55"/>
    </row>
    <row r="56" spans="1:41" s="239" customFormat="1" x14ac:dyDescent="0.35">
      <c r="A56" s="359" t="s">
        <v>1710</v>
      </c>
      <c r="B56" s="387">
        <f t="shared" si="1"/>
        <v>176.00000000000003</v>
      </c>
      <c r="D56"/>
      <c r="E56"/>
      <c r="F56"/>
      <c r="G56"/>
      <c r="H56"/>
      <c r="I56"/>
      <c r="J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s="386"/>
      <c r="AK56"/>
      <c r="AL56"/>
      <c r="AM56"/>
      <c r="AN56"/>
    </row>
    <row r="57" spans="1:41" s="239" customFormat="1" x14ac:dyDescent="0.35">
      <c r="A57" s="359" t="s">
        <v>1713</v>
      </c>
      <c r="B57" s="387">
        <f t="shared" si="1"/>
        <v>704.00000000000011</v>
      </c>
      <c r="D57"/>
      <c r="E57"/>
      <c r="F57"/>
      <c r="G57"/>
      <c r="H57"/>
      <c r="I57"/>
      <c r="J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s="386"/>
      <c r="AK57"/>
      <c r="AL57"/>
      <c r="AM57"/>
      <c r="AN57"/>
    </row>
    <row r="58" spans="1:41" s="239" customFormat="1" x14ac:dyDescent="0.35">
      <c r="A58" s="359" t="s">
        <v>1721</v>
      </c>
      <c r="B58" s="387">
        <f t="shared" si="1"/>
        <v>255.20000000000002</v>
      </c>
      <c r="D58"/>
      <c r="E58"/>
      <c r="F58"/>
      <c r="G58"/>
      <c r="H58"/>
      <c r="I58"/>
      <c r="J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 s="386"/>
      <c r="AK58"/>
      <c r="AL58"/>
      <c r="AM58"/>
      <c r="AN58"/>
    </row>
    <row r="59" spans="1:41" s="239" customFormat="1" x14ac:dyDescent="0.35">
      <c r="A59" s="359" t="s">
        <v>1725</v>
      </c>
      <c r="B59" s="387">
        <f t="shared" si="1"/>
        <v>589.60000000000014</v>
      </c>
      <c r="D59"/>
      <c r="E59"/>
      <c r="F59"/>
      <c r="G59"/>
      <c r="H59"/>
      <c r="I59"/>
      <c r="J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s="386"/>
      <c r="AK59"/>
      <c r="AL59"/>
      <c r="AM59"/>
      <c r="AN59"/>
    </row>
    <row r="60" spans="1:41" s="239" customFormat="1" x14ac:dyDescent="0.35">
      <c r="A60" s="359" t="s">
        <v>1732</v>
      </c>
      <c r="B60" s="387">
        <f t="shared" si="1"/>
        <v>352.00000000000006</v>
      </c>
      <c r="D60"/>
      <c r="E60"/>
      <c r="F60"/>
      <c r="G60"/>
      <c r="H60"/>
      <c r="I60"/>
      <c r="J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s="386"/>
      <c r="AK60"/>
      <c r="AL60"/>
      <c r="AM60"/>
      <c r="AN60"/>
    </row>
    <row r="61" spans="1:41" s="239" customFormat="1" x14ac:dyDescent="0.35">
      <c r="A61" s="359" t="s">
        <v>1739</v>
      </c>
      <c r="B61" s="387">
        <f t="shared" si="1"/>
        <v>176.00000000000003</v>
      </c>
      <c r="D61"/>
      <c r="E61"/>
      <c r="F61"/>
      <c r="G61"/>
      <c r="H61"/>
      <c r="I61"/>
      <c r="J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 s="386"/>
      <c r="AK61"/>
      <c r="AL61"/>
      <c r="AM61"/>
      <c r="AN61"/>
    </row>
    <row r="62" spans="1:41" s="239" customFormat="1" x14ac:dyDescent="0.35">
      <c r="A62" s="359" t="s">
        <v>1741</v>
      </c>
      <c r="B62" s="387">
        <f t="shared" si="1"/>
        <v>123.19999999999999</v>
      </c>
      <c r="D62"/>
      <c r="E62"/>
      <c r="F62"/>
      <c r="G62"/>
      <c r="H62"/>
      <c r="I62"/>
      <c r="J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 s="386"/>
      <c r="AK62"/>
      <c r="AL62"/>
      <c r="AM62"/>
      <c r="AN62"/>
    </row>
    <row r="63" spans="1:41" s="239" customFormat="1" x14ac:dyDescent="0.35">
      <c r="A63" s="359" t="s">
        <v>1746</v>
      </c>
      <c r="B63" s="387">
        <f t="shared" si="1"/>
        <v>176.00000000000003</v>
      </c>
      <c r="D63"/>
      <c r="E63"/>
      <c r="F63"/>
      <c r="G63"/>
      <c r="H63"/>
      <c r="I63"/>
      <c r="J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s="386"/>
      <c r="AK63"/>
      <c r="AL63"/>
      <c r="AM63"/>
      <c r="AN63"/>
    </row>
    <row r="64" spans="1:41" s="239" customFormat="1" x14ac:dyDescent="0.35">
      <c r="A64" s="359" t="s">
        <v>1748</v>
      </c>
      <c r="B64" s="387">
        <f t="shared" si="1"/>
        <v>176.00000000000003</v>
      </c>
      <c r="D64"/>
      <c r="E64"/>
      <c r="F64"/>
      <c r="G64"/>
      <c r="H64"/>
      <c r="I64"/>
      <c r="J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s="386"/>
      <c r="AK64"/>
      <c r="AL64"/>
      <c r="AM64"/>
      <c r="AN64"/>
    </row>
    <row r="65" spans="1:40" s="239" customFormat="1" x14ac:dyDescent="0.35">
      <c r="A65" s="359" t="s">
        <v>1750</v>
      </c>
      <c r="B65" s="387">
        <f t="shared" si="1"/>
        <v>176.00000000000003</v>
      </c>
      <c r="D65"/>
      <c r="E65"/>
      <c r="F65"/>
      <c r="G65"/>
      <c r="H65"/>
      <c r="I65"/>
      <c r="J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s="386"/>
      <c r="AK65"/>
      <c r="AL65"/>
      <c r="AM65"/>
      <c r="AN65"/>
    </row>
    <row r="66" spans="1:40" s="239" customFormat="1" x14ac:dyDescent="0.35">
      <c r="A66" s="359" t="s">
        <v>1752</v>
      </c>
      <c r="B66" s="387">
        <f t="shared" si="1"/>
        <v>176.00000000000003</v>
      </c>
      <c r="D66"/>
      <c r="E66"/>
      <c r="F66"/>
      <c r="G66"/>
      <c r="H66"/>
      <c r="I66"/>
      <c r="J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s="386"/>
      <c r="AK66"/>
      <c r="AL66"/>
      <c r="AM66"/>
      <c r="AN66"/>
    </row>
    <row r="67" spans="1:40" x14ac:dyDescent="0.35">
      <c r="A67" s="359" t="s">
        <v>1753</v>
      </c>
      <c r="B67" s="387">
        <f t="shared" si="1"/>
        <v>160</v>
      </c>
    </row>
    <row r="68" spans="1:40" x14ac:dyDescent="0.35">
      <c r="A68" s="359" t="s">
        <v>1783</v>
      </c>
      <c r="B68" s="387">
        <f t="shared" si="1"/>
        <v>40</v>
      </c>
    </row>
    <row r="69" spans="1:40" x14ac:dyDescent="0.35">
      <c r="A69" s="375" t="s">
        <v>1768</v>
      </c>
      <c r="B69" s="387">
        <f t="shared" si="1"/>
        <v>20</v>
      </c>
    </row>
    <row r="70" spans="1:40" x14ac:dyDescent="0.35">
      <c r="A70" s="375" t="s">
        <v>1926</v>
      </c>
      <c r="B70" s="387">
        <f t="shared" si="1"/>
        <v>0</v>
      </c>
    </row>
    <row r="71" spans="1:40" x14ac:dyDescent="0.35">
      <c r="A71" s="359" t="s">
        <v>1771</v>
      </c>
      <c r="B71" s="387">
        <f t="shared" si="1"/>
        <v>210</v>
      </c>
    </row>
    <row r="72" spans="1:40" x14ac:dyDescent="0.35">
      <c r="A72" s="359" t="s">
        <v>1777</v>
      </c>
      <c r="B72" s="387">
        <f t="shared" si="1"/>
        <v>150</v>
      </c>
    </row>
    <row r="73" spans="1:40" x14ac:dyDescent="0.35">
      <c r="A73" s="359" t="s">
        <v>1779</v>
      </c>
      <c r="B73" s="387">
        <f t="shared" si="1"/>
        <v>120</v>
      </c>
    </row>
    <row r="74" spans="1:40" x14ac:dyDescent="0.35">
      <c r="A74" s="359" t="s">
        <v>1780</v>
      </c>
      <c r="B74" s="387">
        <f t="shared" si="1"/>
        <v>60</v>
      </c>
    </row>
    <row r="75" spans="1:40" x14ac:dyDescent="0.35">
      <c r="A75" s="359" t="s">
        <v>1781</v>
      </c>
      <c r="B75" s="387">
        <f t="shared" si="1"/>
        <v>60</v>
      </c>
    </row>
    <row r="81" ht="10.5" customHeight="1" x14ac:dyDescent="0.35"/>
  </sheetData>
  <mergeCells count="15">
    <mergeCell ref="AL16:AL18"/>
    <mergeCell ref="AM16:AM18"/>
    <mergeCell ref="AN16:AN18"/>
    <mergeCell ref="AO16:AO18"/>
    <mergeCell ref="A54:B54"/>
    <mergeCell ref="A1:AH1"/>
    <mergeCell ref="AL1:AO1"/>
    <mergeCell ref="A2:A3"/>
    <mergeCell ref="AH2:AH3"/>
    <mergeCell ref="AI2:AI3"/>
    <mergeCell ref="AJ2:AJ3"/>
    <mergeCell ref="AL2:AL3"/>
    <mergeCell ref="AM2:AM3"/>
    <mergeCell ref="AN2:AN3"/>
    <mergeCell ref="AO2:AO3"/>
  </mergeCells>
  <pageMargins left="0.51181102362204722" right="0.51181102362204722" top="0.78740157480314965" bottom="0.78740157480314965" header="0.31496062992125984" footer="0.31496062992125984"/>
  <pageSetup paperSize="8" scale="3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BB54-C935-4DFF-AE5D-32CFC45A65BC}">
  <dimension ref="A1:AP46"/>
  <sheetViews>
    <sheetView zoomScale="85" zoomScaleNormal="85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C11" sqref="C11"/>
    </sheetView>
  </sheetViews>
  <sheetFormatPr defaultRowHeight="14.5" x14ac:dyDescent="0.35"/>
  <cols>
    <col min="1" max="1" width="11.08984375" customWidth="1"/>
    <col min="2" max="2" width="65.36328125" customWidth="1"/>
    <col min="3" max="3" width="13.90625" customWidth="1"/>
    <col min="4" max="4" width="15.08984375" customWidth="1"/>
    <col min="5" max="5" width="2.08984375" customWidth="1"/>
    <col min="6" max="6" width="45.90625" customWidth="1"/>
    <col min="7" max="7" width="13.36328125" customWidth="1"/>
    <col min="8" max="9" width="15.1796875" customWidth="1"/>
    <col min="10" max="10" width="20.6328125" customWidth="1"/>
    <col min="11" max="11" width="21.54296875" customWidth="1"/>
    <col min="12" max="13" width="17.453125" style="242" customWidth="1"/>
    <col min="14" max="16" width="17.453125" customWidth="1"/>
  </cols>
  <sheetData>
    <row r="1" spans="1:42" s="2" customFormat="1" ht="13" x14ac:dyDescent="0.35">
      <c r="A1" s="23"/>
      <c r="B1" s="23"/>
      <c r="C1" s="24"/>
      <c r="D1" s="23"/>
      <c r="E1" s="23"/>
      <c r="F1" s="23"/>
      <c r="G1" s="23"/>
      <c r="H1" s="23"/>
      <c r="I1" s="24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s="2" customFormat="1" ht="24" customHeight="1" x14ac:dyDescent="0.35">
      <c r="A2" s="27" t="s">
        <v>16</v>
      </c>
      <c r="B2" s="27" t="s">
        <v>410</v>
      </c>
      <c r="C2" s="27"/>
      <c r="D2" s="27"/>
      <c r="E2" s="23"/>
      <c r="F2" s="28" t="s">
        <v>413</v>
      </c>
      <c r="G2" s="27" t="s">
        <v>1318</v>
      </c>
      <c r="H2" s="27" t="s">
        <v>1319</v>
      </c>
      <c r="I2" s="27" t="s">
        <v>414</v>
      </c>
      <c r="J2" s="27" t="s">
        <v>415</v>
      </c>
      <c r="K2" s="27" t="s">
        <v>416</v>
      </c>
      <c r="L2" s="145"/>
      <c r="M2" s="145"/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s="2" customFormat="1" ht="24" customHeight="1" x14ac:dyDescent="0.35">
      <c r="A3" s="39"/>
      <c r="B3" s="39"/>
      <c r="C3" s="144"/>
      <c r="D3" s="33"/>
      <c r="E3" s="23"/>
      <c r="F3" s="152" t="s">
        <v>1548</v>
      </c>
      <c r="G3" s="213">
        <v>0</v>
      </c>
      <c r="H3" s="213">
        <v>0</v>
      </c>
      <c r="I3" s="110" t="s">
        <v>1549</v>
      </c>
      <c r="J3" s="101">
        <v>46156.659722222219</v>
      </c>
      <c r="K3" s="101">
        <v>46176.561111111114</v>
      </c>
      <c r="L3" s="37"/>
      <c r="M3" s="37"/>
      <c r="N3" s="37"/>
      <c r="O3" s="37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s="2" customFormat="1" ht="24" customHeight="1" x14ac:dyDescent="0.35">
      <c r="A4" s="39" t="s">
        <v>336</v>
      </c>
      <c r="B4" s="39" t="s">
        <v>337</v>
      </c>
      <c r="C4" s="144" t="s">
        <v>230</v>
      </c>
      <c r="D4" s="33">
        <v>6</v>
      </c>
      <c r="E4" s="23"/>
      <c r="F4" s="149" t="s">
        <v>1551</v>
      </c>
      <c r="G4" s="212">
        <v>0</v>
      </c>
      <c r="H4" s="212">
        <v>0</v>
      </c>
      <c r="I4" s="42" t="s">
        <v>1552</v>
      </c>
      <c r="J4" s="43">
        <v>46156.659722222219</v>
      </c>
      <c r="K4" s="43">
        <v>46164.618055555555</v>
      </c>
      <c r="L4" s="37"/>
      <c r="M4" s="37">
        <f>D4</f>
        <v>6</v>
      </c>
      <c r="N4" s="37"/>
      <c r="O4" s="37"/>
      <c r="P4" s="3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s="2" customFormat="1" ht="24" customHeight="1" x14ac:dyDescent="0.35">
      <c r="A5" s="39"/>
      <c r="B5" s="39"/>
      <c r="C5" s="144"/>
      <c r="D5" s="33"/>
      <c r="E5" s="23"/>
      <c r="F5" s="149" t="s">
        <v>1553</v>
      </c>
      <c r="G5" s="212">
        <v>0</v>
      </c>
      <c r="H5" s="212">
        <v>0</v>
      </c>
      <c r="I5" s="42" t="s">
        <v>1554</v>
      </c>
      <c r="J5" s="43">
        <v>46164.618055555555</v>
      </c>
      <c r="K5" s="43">
        <v>46176.561111111114</v>
      </c>
      <c r="L5" s="37"/>
      <c r="M5" s="37"/>
      <c r="N5" s="37"/>
      <c r="O5" s="37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" customFormat="1" ht="24" customHeight="1" x14ac:dyDescent="0.35">
      <c r="A6" s="39"/>
      <c r="B6" s="39"/>
      <c r="C6" s="144"/>
      <c r="D6" s="33"/>
      <c r="E6" s="23"/>
      <c r="F6" s="152"/>
      <c r="G6" s="213"/>
      <c r="H6" s="213"/>
      <c r="I6" s="110"/>
      <c r="J6" s="101"/>
      <c r="K6" s="101"/>
      <c r="L6" s="37"/>
      <c r="M6" s="37"/>
      <c r="N6" s="37"/>
      <c r="O6" s="37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s="2" customFormat="1" ht="24" customHeight="1" x14ac:dyDescent="0.35">
      <c r="A7" s="39" t="s">
        <v>326</v>
      </c>
      <c r="B7" s="39" t="s">
        <v>327</v>
      </c>
      <c r="C7" s="144" t="s">
        <v>230</v>
      </c>
      <c r="D7" s="33">
        <v>2.8</v>
      </c>
      <c r="E7" s="23"/>
      <c r="F7" s="149" t="s">
        <v>1555</v>
      </c>
      <c r="G7" s="212">
        <v>0</v>
      </c>
      <c r="H7" s="212">
        <v>0</v>
      </c>
      <c r="I7" s="42" t="s">
        <v>1556</v>
      </c>
      <c r="J7" s="43">
        <v>46156.354166666664</v>
      </c>
      <c r="K7" s="43">
        <v>46176.413888888892</v>
      </c>
      <c r="L7" s="37"/>
      <c r="M7" s="37"/>
      <c r="N7" s="37"/>
      <c r="O7" s="37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s="2" customFormat="1" ht="24" customHeight="1" x14ac:dyDescent="0.35">
      <c r="A8" s="39" t="s">
        <v>326</v>
      </c>
      <c r="B8" s="39" t="s">
        <v>327</v>
      </c>
      <c r="C8" s="144"/>
      <c r="D8" s="33"/>
      <c r="E8" s="23"/>
      <c r="F8" s="149" t="s">
        <v>1557</v>
      </c>
      <c r="G8" s="212">
        <v>0</v>
      </c>
      <c r="H8" s="212">
        <v>0</v>
      </c>
      <c r="I8" s="42" t="s">
        <v>1549</v>
      </c>
      <c r="J8" s="43">
        <v>46156.354166666664</v>
      </c>
      <c r="K8" s="43">
        <v>46175.566666666666</v>
      </c>
      <c r="L8" s="37"/>
      <c r="M8" s="37"/>
      <c r="N8" s="37">
        <f>1</f>
        <v>1</v>
      </c>
      <c r="O8" s="37"/>
      <c r="P8" s="37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s="2" customFormat="1" ht="24" customHeight="1" x14ac:dyDescent="0.35">
      <c r="A9" s="39" t="s">
        <v>326</v>
      </c>
      <c r="B9" s="39" t="s">
        <v>327</v>
      </c>
      <c r="C9" s="144"/>
      <c r="D9" s="33"/>
      <c r="E9" s="23"/>
      <c r="F9" s="149" t="s">
        <v>1558</v>
      </c>
      <c r="G9" s="212">
        <v>0</v>
      </c>
      <c r="H9" s="212">
        <v>0</v>
      </c>
      <c r="I9" s="42" t="s">
        <v>1559</v>
      </c>
      <c r="J9" s="43">
        <v>46156.638888888891</v>
      </c>
      <c r="K9" s="43">
        <v>46176.413888888892</v>
      </c>
      <c r="L9" s="37"/>
      <c r="M9" s="37"/>
      <c r="N9" s="37">
        <v>1.8</v>
      </c>
      <c r="O9" s="37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2" customFormat="1" ht="24" customHeight="1" x14ac:dyDescent="0.35">
      <c r="A10" s="39"/>
      <c r="B10" s="39"/>
      <c r="C10" s="144"/>
      <c r="D10" s="33"/>
      <c r="E10" s="23"/>
      <c r="F10" s="149"/>
      <c r="G10" s="212"/>
      <c r="H10" s="212"/>
      <c r="I10" s="42"/>
      <c r="J10" s="43"/>
      <c r="K10" s="43"/>
      <c r="L10" s="37"/>
      <c r="M10" s="37"/>
      <c r="N10" s="37"/>
      <c r="O10" s="37"/>
      <c r="P10" s="3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s="2" customFormat="1" ht="24" customHeight="1" x14ac:dyDescent="0.35">
      <c r="A11" s="39" t="s">
        <v>340</v>
      </c>
      <c r="B11" s="39" t="s">
        <v>341</v>
      </c>
      <c r="C11" s="144" t="s">
        <v>230</v>
      </c>
      <c r="D11" s="33">
        <v>668</v>
      </c>
      <c r="E11" s="23"/>
      <c r="F11" s="152" t="s">
        <v>1560</v>
      </c>
      <c r="G11" s="213">
        <v>0</v>
      </c>
      <c r="H11" s="213">
        <v>0</v>
      </c>
      <c r="I11" s="110" t="s">
        <v>1561</v>
      </c>
      <c r="J11" s="101">
        <v>46181.62222222222</v>
      </c>
      <c r="K11" s="101">
        <v>46196.68472222222</v>
      </c>
      <c r="L11" s="37"/>
      <c r="M11" s="37"/>
      <c r="N11" s="37"/>
      <c r="O11" s="37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s="2" customFormat="1" ht="24" customHeight="1" x14ac:dyDescent="0.35">
      <c r="A12" s="39" t="s">
        <v>340</v>
      </c>
      <c r="B12" s="39" t="s">
        <v>341</v>
      </c>
      <c r="C12" s="144" t="s">
        <v>230</v>
      </c>
      <c r="D12" s="33"/>
      <c r="E12" s="23"/>
      <c r="F12" s="149" t="s">
        <v>1562</v>
      </c>
      <c r="G12" s="212">
        <v>0</v>
      </c>
      <c r="H12" s="212">
        <v>0</v>
      </c>
      <c r="I12" s="42" t="s">
        <v>1563</v>
      </c>
      <c r="J12" s="43">
        <v>46181.62222222222</v>
      </c>
      <c r="K12" s="43">
        <v>46188.55972222222</v>
      </c>
      <c r="L12" s="37"/>
      <c r="M12" s="37">
        <f>668-N13-N14</f>
        <v>332</v>
      </c>
      <c r="N12" s="37"/>
      <c r="O12" s="37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s="2" customFormat="1" ht="24" customHeight="1" x14ac:dyDescent="0.35">
      <c r="A13" s="39" t="s">
        <v>340</v>
      </c>
      <c r="B13" s="39" t="s">
        <v>341</v>
      </c>
      <c r="C13" s="144" t="s">
        <v>230</v>
      </c>
      <c r="D13" s="33"/>
      <c r="E13" s="23"/>
      <c r="F13" s="149" t="s">
        <v>1564</v>
      </c>
      <c r="G13" s="212">
        <v>0</v>
      </c>
      <c r="H13" s="212">
        <v>0</v>
      </c>
      <c r="I13" s="42" t="s">
        <v>1565</v>
      </c>
      <c r="J13" s="43">
        <v>46188.55972222222</v>
      </c>
      <c r="K13" s="43">
        <v>46196.68472222222</v>
      </c>
      <c r="L13" s="37"/>
      <c r="M13" s="37"/>
      <c r="N13" s="37">
        <v>38</v>
      </c>
      <c r="O13" s="37"/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s="2" customFormat="1" ht="24" customHeight="1" x14ac:dyDescent="0.35">
      <c r="A14" s="39" t="s">
        <v>340</v>
      </c>
      <c r="B14" s="39" t="s">
        <v>341</v>
      </c>
      <c r="C14" s="144" t="s">
        <v>230</v>
      </c>
      <c r="D14" s="33"/>
      <c r="E14" s="23"/>
      <c r="F14" s="149" t="s">
        <v>1566</v>
      </c>
      <c r="G14" s="212">
        <v>0</v>
      </c>
      <c r="H14" s="212">
        <v>0</v>
      </c>
      <c r="I14" s="42" t="s">
        <v>1567</v>
      </c>
      <c r="J14" s="43">
        <v>46197.354166666664</v>
      </c>
      <c r="K14" s="43">
        <v>46216.6</v>
      </c>
      <c r="L14" s="37"/>
      <c r="M14" s="37"/>
      <c r="N14" s="37">
        <v>298</v>
      </c>
      <c r="O14" s="37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s="2" customFormat="1" ht="24" customHeight="1" x14ac:dyDescent="0.35">
      <c r="A15" s="39"/>
      <c r="B15" s="39"/>
      <c r="C15" s="144"/>
      <c r="D15" s="33"/>
      <c r="E15" s="23"/>
      <c r="F15" s="149"/>
      <c r="G15" s="212"/>
      <c r="H15" s="212"/>
      <c r="I15" s="42"/>
      <c r="J15" s="43"/>
      <c r="K15" s="43"/>
      <c r="L15" s="37"/>
      <c r="M15" s="37"/>
      <c r="N15" s="37"/>
      <c r="O15" s="37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s="2" customFormat="1" ht="24" customHeight="1" x14ac:dyDescent="0.35">
      <c r="A16" s="39" t="s">
        <v>306</v>
      </c>
      <c r="B16" s="39" t="s">
        <v>307</v>
      </c>
      <c r="C16" s="144" t="s">
        <v>230</v>
      </c>
      <c r="D16" s="33">
        <v>315</v>
      </c>
      <c r="E16" s="23"/>
      <c r="F16" s="152" t="s">
        <v>1568</v>
      </c>
      <c r="G16" s="213">
        <v>0</v>
      </c>
      <c r="H16" s="213">
        <v>0</v>
      </c>
      <c r="I16" s="110" t="s">
        <v>1031</v>
      </c>
      <c r="J16" s="101">
        <v>46175.566666666666</v>
      </c>
      <c r="K16" s="101">
        <v>46184.566666666666</v>
      </c>
      <c r="L16" s="37"/>
      <c r="M16" s="37">
        <f>D16</f>
        <v>315</v>
      </c>
      <c r="N16" s="37"/>
      <c r="O16" s="37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s="2" customFormat="1" ht="24" customHeight="1" x14ac:dyDescent="0.35">
      <c r="A17" s="39" t="s">
        <v>308</v>
      </c>
      <c r="B17" s="39" t="s">
        <v>309</v>
      </c>
      <c r="C17" s="144" t="s">
        <v>230</v>
      </c>
      <c r="D17" s="33">
        <v>315</v>
      </c>
      <c r="E17" s="23"/>
      <c r="F17" s="149" t="s">
        <v>1569</v>
      </c>
      <c r="G17" s="212">
        <v>0</v>
      </c>
      <c r="H17" s="212">
        <v>0</v>
      </c>
      <c r="I17" s="42" t="s">
        <v>1570</v>
      </c>
      <c r="J17" s="43">
        <v>46175.566666666666</v>
      </c>
      <c r="K17" s="43">
        <v>46181.62222222222</v>
      </c>
      <c r="L17" s="37"/>
      <c r="M17" s="37">
        <f>D17</f>
        <v>315</v>
      </c>
      <c r="N17" s="37"/>
      <c r="O17" s="37"/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s="2" customFormat="1" ht="24" customHeight="1" x14ac:dyDescent="0.35">
      <c r="A18" s="39"/>
      <c r="B18" s="39"/>
      <c r="C18" s="144"/>
      <c r="D18" s="33"/>
      <c r="E18" s="23"/>
      <c r="F18" s="149" t="s">
        <v>1571</v>
      </c>
      <c r="G18" s="212">
        <v>0</v>
      </c>
      <c r="H18" s="212">
        <v>0</v>
      </c>
      <c r="I18" s="42" t="s">
        <v>733</v>
      </c>
      <c r="J18" s="43">
        <v>46175.566666666666</v>
      </c>
      <c r="K18" s="43">
        <v>46181.587500000001</v>
      </c>
      <c r="L18" s="37"/>
      <c r="M18" s="37"/>
      <c r="N18" s="37"/>
      <c r="O18" s="37"/>
      <c r="P18" s="3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s="2" customFormat="1" ht="24" customHeight="1" x14ac:dyDescent="0.35">
      <c r="A19" s="39"/>
      <c r="B19" s="39"/>
      <c r="C19" s="144"/>
      <c r="D19" s="33"/>
      <c r="E19" s="23"/>
      <c r="F19" s="149" t="s">
        <v>1572</v>
      </c>
      <c r="G19" s="212">
        <v>0</v>
      </c>
      <c r="H19" s="212">
        <v>0</v>
      </c>
      <c r="I19" s="42" t="s">
        <v>563</v>
      </c>
      <c r="J19" s="43">
        <v>46176.413888888892</v>
      </c>
      <c r="K19" s="43">
        <v>46181.62222222222</v>
      </c>
      <c r="L19" s="37"/>
      <c r="M19" s="37"/>
      <c r="N19" s="37"/>
      <c r="O19" s="37"/>
      <c r="P19" s="3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s="2" customFormat="1" ht="24" customHeight="1" x14ac:dyDescent="0.35">
      <c r="A20" s="39"/>
      <c r="B20" s="39"/>
      <c r="C20" s="144"/>
      <c r="D20" s="33"/>
      <c r="E20" s="23"/>
      <c r="F20" s="149"/>
      <c r="G20" s="212"/>
      <c r="H20" s="212"/>
      <c r="I20" s="42"/>
      <c r="J20" s="43"/>
      <c r="K20" s="43"/>
      <c r="L20" s="37"/>
      <c r="M20" s="37"/>
      <c r="N20" s="37"/>
      <c r="O20" s="37"/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s="2" customFormat="1" ht="24" customHeight="1" x14ac:dyDescent="0.35">
      <c r="A21" s="39" t="s">
        <v>314</v>
      </c>
      <c r="B21" s="39" t="s">
        <v>315</v>
      </c>
      <c r="C21" s="144" t="s">
        <v>40</v>
      </c>
      <c r="D21" s="33">
        <v>75</v>
      </c>
      <c r="E21" s="23"/>
      <c r="F21" s="149"/>
      <c r="G21" s="212"/>
      <c r="H21" s="212"/>
      <c r="I21" s="42"/>
      <c r="J21" s="43"/>
      <c r="K21" s="43"/>
      <c r="L21" s="37"/>
      <c r="M21" s="37">
        <f>D21</f>
        <v>75</v>
      </c>
      <c r="N21" s="37"/>
      <c r="O21" s="37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s="2" customFormat="1" ht="24" customHeight="1" x14ac:dyDescent="0.35">
      <c r="A22" s="39" t="s">
        <v>328</v>
      </c>
      <c r="B22" s="39" t="s">
        <v>329</v>
      </c>
      <c r="C22" s="144" t="s">
        <v>230</v>
      </c>
      <c r="D22" s="33">
        <v>26</v>
      </c>
      <c r="E22" s="23"/>
      <c r="F22" s="149"/>
      <c r="G22" s="212"/>
      <c r="H22" s="212"/>
      <c r="I22" s="42"/>
      <c r="J22" s="43"/>
      <c r="K22" s="43"/>
      <c r="L22" s="37"/>
      <c r="M22" s="37">
        <f>D22</f>
        <v>26</v>
      </c>
      <c r="N22" s="37"/>
      <c r="O22" s="37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s="2" customFormat="1" ht="24" customHeight="1" x14ac:dyDescent="0.35">
      <c r="A23" s="39"/>
      <c r="B23" s="39"/>
      <c r="C23" s="144"/>
      <c r="D23" s="33"/>
      <c r="E23" s="23"/>
      <c r="F23" s="149"/>
      <c r="G23" s="212"/>
      <c r="H23" s="212"/>
      <c r="I23" s="42"/>
      <c r="J23" s="43"/>
      <c r="K23" s="43"/>
      <c r="L23" s="37"/>
      <c r="M23" s="37"/>
      <c r="N23" s="37"/>
      <c r="O23" s="37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s="2" customFormat="1" ht="24" customHeight="1" x14ac:dyDescent="0.35">
      <c r="A24" s="39"/>
      <c r="B24" s="39"/>
      <c r="C24" s="144"/>
      <c r="D24" s="33"/>
      <c r="E24" s="23"/>
      <c r="F24" s="149"/>
      <c r="G24" s="212"/>
      <c r="H24" s="212"/>
      <c r="I24" s="42"/>
      <c r="J24" s="43"/>
      <c r="K24" s="43"/>
      <c r="L24" s="37"/>
      <c r="M24" s="37"/>
      <c r="N24" s="37"/>
      <c r="O24" s="37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s="2" customFormat="1" ht="24" customHeight="1" x14ac:dyDescent="0.35">
      <c r="A25" s="39"/>
      <c r="B25" s="39"/>
      <c r="C25" s="144"/>
      <c r="D25" s="33"/>
      <c r="E25" s="23"/>
      <c r="F25" s="152"/>
      <c r="G25" s="213"/>
      <c r="H25" s="213"/>
      <c r="I25" s="110"/>
      <c r="J25" s="101"/>
      <c r="K25" s="101"/>
      <c r="L25" s="37"/>
      <c r="M25" s="37"/>
      <c r="N25" s="37"/>
      <c r="O25" s="37"/>
      <c r="P25" s="3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s="2" customFormat="1" ht="24" customHeight="1" x14ac:dyDescent="0.35">
      <c r="A26" s="39"/>
      <c r="B26" s="39"/>
      <c r="C26" s="144"/>
      <c r="D26" s="33"/>
      <c r="E26" s="23"/>
      <c r="F26" s="152"/>
      <c r="G26" s="213"/>
      <c r="H26" s="213"/>
      <c r="I26" s="110"/>
      <c r="J26" s="101"/>
      <c r="K26" s="101"/>
      <c r="L26" s="37"/>
      <c r="M26" s="37"/>
      <c r="N26" s="37"/>
      <c r="O26" s="37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" customFormat="1" ht="24" customHeight="1" x14ac:dyDescent="0.35">
      <c r="A27" s="39"/>
      <c r="B27" s="39"/>
      <c r="C27" s="144"/>
      <c r="D27" s="33"/>
      <c r="E27" s="23"/>
      <c r="F27" s="149"/>
      <c r="G27" s="212"/>
      <c r="H27" s="212"/>
      <c r="I27" s="42"/>
      <c r="J27" s="43"/>
      <c r="K27" s="43"/>
      <c r="L27" s="37"/>
      <c r="M27" s="37"/>
      <c r="N27" s="37"/>
      <c r="O27" s="37"/>
      <c r="P27" s="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s="2" customFormat="1" ht="24" customHeight="1" x14ac:dyDescent="0.35">
      <c r="A28" s="39"/>
      <c r="B28" s="39"/>
      <c r="C28" s="144"/>
      <c r="D28" s="33"/>
      <c r="E28" s="23"/>
      <c r="F28" s="152"/>
      <c r="G28" s="213"/>
      <c r="H28" s="213"/>
      <c r="I28" s="110"/>
      <c r="J28" s="101"/>
      <c r="K28" s="101"/>
      <c r="L28" s="37"/>
      <c r="M28" s="37"/>
      <c r="N28" s="37"/>
      <c r="O28" s="37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s="2" customFormat="1" ht="24" customHeight="1" x14ac:dyDescent="0.35">
      <c r="A29" s="39"/>
      <c r="B29" s="39"/>
      <c r="C29" s="144"/>
      <c r="D29" s="33"/>
      <c r="E29" s="23"/>
      <c r="F29" s="149"/>
      <c r="G29" s="212"/>
      <c r="H29" s="212"/>
      <c r="I29" s="42"/>
      <c r="J29" s="43"/>
      <c r="K29" s="43"/>
      <c r="L29" s="37"/>
      <c r="M29" s="37"/>
      <c r="N29" s="37"/>
      <c r="O29" s="37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s="2" customFormat="1" ht="24" customHeight="1" x14ac:dyDescent="0.35">
      <c r="A30" s="39"/>
      <c r="B30" s="39"/>
      <c r="C30" s="144"/>
      <c r="D30" s="33"/>
      <c r="E30" s="23"/>
      <c r="F30" s="149"/>
      <c r="G30" s="212"/>
      <c r="H30" s="212"/>
      <c r="I30" s="42"/>
      <c r="J30" s="43"/>
      <c r="K30" s="43"/>
      <c r="L30" s="37"/>
      <c r="M30" s="37"/>
      <c r="N30" s="37"/>
      <c r="O30" s="37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s="2" customFormat="1" ht="24" customHeight="1" x14ac:dyDescent="0.35">
      <c r="A31" s="39"/>
      <c r="B31" s="39"/>
      <c r="C31" s="144"/>
      <c r="D31" s="33"/>
      <c r="E31" s="23"/>
      <c r="F31" s="152"/>
      <c r="G31" s="213"/>
      <c r="H31" s="213"/>
      <c r="I31" s="110"/>
      <c r="J31" s="101"/>
      <c r="K31" s="101"/>
      <c r="L31" s="37"/>
      <c r="M31" s="37"/>
      <c r="N31" s="37"/>
      <c r="O31" s="37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s="2" customFormat="1" ht="24" customHeight="1" x14ac:dyDescent="0.35">
      <c r="A32" s="39"/>
      <c r="B32" s="39"/>
      <c r="C32" s="144"/>
      <c r="D32" s="33"/>
      <c r="E32" s="23"/>
      <c r="F32" s="149"/>
      <c r="G32" s="212"/>
      <c r="H32" s="212"/>
      <c r="I32" s="42"/>
      <c r="J32" s="43"/>
      <c r="K32" s="43"/>
      <c r="L32" s="37"/>
      <c r="M32" s="37"/>
      <c r="N32" s="37"/>
      <c r="O32" s="37"/>
      <c r="P32" s="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s="2" customFormat="1" ht="24" customHeight="1" x14ac:dyDescent="0.35">
      <c r="A33" s="39"/>
      <c r="B33" s="39"/>
      <c r="C33" s="144"/>
      <c r="D33" s="33"/>
      <c r="E33" s="23"/>
      <c r="F33" s="149"/>
      <c r="G33" s="212"/>
      <c r="H33" s="212"/>
      <c r="I33" s="42"/>
      <c r="J33" s="43"/>
      <c r="K33" s="43"/>
      <c r="L33" s="37"/>
      <c r="M33" s="37"/>
      <c r="N33" s="37"/>
      <c r="O33" s="37"/>
      <c r="P33" s="3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s="2" customFormat="1" ht="24" customHeight="1" x14ac:dyDescent="0.35">
      <c r="A34" s="39"/>
      <c r="B34" s="39"/>
      <c r="C34" s="144"/>
      <c r="D34" s="33"/>
      <c r="E34" s="23"/>
      <c r="F34" s="149"/>
      <c r="G34" s="212"/>
      <c r="H34" s="212"/>
      <c r="I34" s="42"/>
      <c r="J34" s="43"/>
      <c r="K34" s="43"/>
      <c r="L34" s="37"/>
      <c r="M34" s="37"/>
      <c r="N34" s="37"/>
      <c r="O34" s="37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s="2" customFormat="1" ht="24" customHeight="1" x14ac:dyDescent="0.35">
      <c r="A35" s="39"/>
      <c r="B35" s="39"/>
      <c r="C35" s="144"/>
      <c r="D35" s="33"/>
      <c r="E35" s="23"/>
      <c r="F35" s="149"/>
      <c r="G35" s="212"/>
      <c r="H35" s="212"/>
      <c r="I35" s="42"/>
      <c r="J35" s="43"/>
      <c r="K35" s="43"/>
      <c r="L35" s="37"/>
      <c r="M35" s="37"/>
      <c r="N35" s="37"/>
      <c r="O35" s="37"/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8" spans="1:42" x14ac:dyDescent="0.35">
      <c r="F38" t="s">
        <v>413</v>
      </c>
      <c r="G38" s="239" t="s">
        <v>641</v>
      </c>
      <c r="H38" s="244" t="s">
        <v>546</v>
      </c>
      <c r="I38" s="244" t="s">
        <v>1546</v>
      </c>
      <c r="J38" s="244" t="s">
        <v>547</v>
      </c>
      <c r="K38" s="242" t="s">
        <v>548</v>
      </c>
      <c r="M38" s="242" t="s">
        <v>415</v>
      </c>
      <c r="N38" t="s">
        <v>416</v>
      </c>
      <c r="O38" t="s">
        <v>1547</v>
      </c>
    </row>
    <row r="39" spans="1:42" x14ac:dyDescent="0.35">
      <c r="F39" s="247" t="s">
        <v>1568</v>
      </c>
      <c r="G39" s="240">
        <v>0</v>
      </c>
      <c r="H39" s="240">
        <v>0</v>
      </c>
      <c r="I39" s="245" t="s">
        <v>1031</v>
      </c>
      <c r="J39" s="245">
        <v>46175.566666666666</v>
      </c>
      <c r="K39" s="245">
        <v>46184.566666666666</v>
      </c>
      <c r="M39" s="242">
        <v>46175.566666666666</v>
      </c>
      <c r="N39" s="243">
        <v>46184.566666666666</v>
      </c>
      <c r="O39" t="s">
        <v>1550</v>
      </c>
    </row>
    <row r="40" spans="1:42" x14ac:dyDescent="0.35">
      <c r="F40" s="247" t="s">
        <v>1569</v>
      </c>
      <c r="G40" s="240">
        <v>0</v>
      </c>
      <c r="H40" s="240">
        <v>0</v>
      </c>
      <c r="I40" s="245" t="s">
        <v>1570</v>
      </c>
      <c r="J40" s="245">
        <v>46175.566666666666</v>
      </c>
      <c r="K40" s="245">
        <v>46181.62222222222</v>
      </c>
      <c r="M40" s="242">
        <v>46175.566666666666</v>
      </c>
      <c r="N40" s="243">
        <v>46181.62222222222</v>
      </c>
      <c r="O40" t="s">
        <v>1550</v>
      </c>
    </row>
    <row r="41" spans="1:42" x14ac:dyDescent="0.35">
      <c r="F41" s="247" t="s">
        <v>1571</v>
      </c>
      <c r="G41" s="240">
        <v>0</v>
      </c>
      <c r="H41" s="240">
        <v>0</v>
      </c>
      <c r="I41" s="245" t="s">
        <v>733</v>
      </c>
      <c r="J41" s="245">
        <v>46175.566666666666</v>
      </c>
      <c r="K41" s="245">
        <v>46181.587500000001</v>
      </c>
      <c r="M41" s="242">
        <v>46175.566666666666</v>
      </c>
      <c r="N41" s="243">
        <v>46181.587500000001</v>
      </c>
      <c r="O41" t="s">
        <v>1550</v>
      </c>
    </row>
    <row r="42" spans="1:42" x14ac:dyDescent="0.35">
      <c r="F42" s="247" t="s">
        <v>1572</v>
      </c>
      <c r="G42" s="240">
        <v>0</v>
      </c>
      <c r="H42" s="240">
        <v>0</v>
      </c>
      <c r="I42" s="245" t="s">
        <v>563</v>
      </c>
      <c r="J42" s="245">
        <v>46176.413888888892</v>
      </c>
      <c r="K42" s="245">
        <v>46181.62222222222</v>
      </c>
      <c r="M42" s="242">
        <v>46176.413888888892</v>
      </c>
      <c r="N42" s="243">
        <v>46181.62222222222</v>
      </c>
      <c r="O42" t="s">
        <v>1550</v>
      </c>
    </row>
    <row r="43" spans="1:42" x14ac:dyDescent="0.35">
      <c r="H43" s="239"/>
      <c r="I43" s="239"/>
      <c r="J43" s="239"/>
      <c r="K43" s="239"/>
    </row>
    <row r="44" spans="1:42" x14ac:dyDescent="0.35">
      <c r="H44" s="239"/>
      <c r="I44" s="239"/>
      <c r="J44" s="239"/>
      <c r="K44" s="239"/>
    </row>
    <row r="45" spans="1:42" x14ac:dyDescent="0.35">
      <c r="H45" s="239"/>
      <c r="I45" s="239"/>
      <c r="J45" s="239"/>
      <c r="K45" s="239"/>
    </row>
    <row r="46" spans="1:42" x14ac:dyDescent="0.35">
      <c r="H46" s="239"/>
      <c r="I46" s="239"/>
      <c r="J46" s="239"/>
      <c r="K46" s="239"/>
    </row>
  </sheetData>
  <autoFilter ref="A1:A17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2FC6-B1CB-4154-957B-E0699EAD1D7B}">
  <dimension ref="A1:AO117"/>
  <sheetViews>
    <sheetView zoomScale="85" zoomScaleNormal="85" workbookViewId="0">
      <pane xSplit="4" ySplit="2" topLeftCell="E3" activePane="bottomRight" state="frozen"/>
      <selection activeCell="H12" sqref="H12"/>
      <selection pane="topRight" activeCell="H12" sqref="H12"/>
      <selection pane="bottomLeft" activeCell="H12" sqref="H12"/>
      <selection pane="bottomRight" activeCell="L12" sqref="L12"/>
    </sheetView>
  </sheetViews>
  <sheetFormatPr defaultRowHeight="12.5" x14ac:dyDescent="0.35"/>
  <cols>
    <col min="1" max="1" width="11.08984375" style="2" customWidth="1"/>
    <col min="2" max="2" width="50" style="2" customWidth="1"/>
    <col min="3" max="3" width="9.26953125" style="49" customWidth="1"/>
    <col min="4" max="4" width="11.36328125" style="146" customWidth="1"/>
    <col min="5" max="5" width="11.08984375" style="2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2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3"/>
      <c r="J1" s="23"/>
      <c r="K1" s="23"/>
      <c r="L1" s="26">
        <v>46174</v>
      </c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40"/>
      <c r="F6" s="33"/>
      <c r="G6" s="23"/>
      <c r="H6" s="165" t="s">
        <v>1186</v>
      </c>
      <c r="I6" s="151" t="s">
        <v>1187</v>
      </c>
      <c r="J6" s="99">
        <v>46188.633333333331</v>
      </c>
      <c r="K6" s="99">
        <v>46241.679166666669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40"/>
      <c r="F7" s="33"/>
      <c r="G7" s="23"/>
      <c r="H7" s="201" t="s">
        <v>1188</v>
      </c>
      <c r="I7" s="202" t="s">
        <v>1189</v>
      </c>
      <c r="J7" s="203">
        <v>46188.633333333331</v>
      </c>
      <c r="K7" s="203">
        <v>46240.341666666667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554</v>
      </c>
      <c r="J8" s="43">
        <v>46188.633333333331</v>
      </c>
      <c r="K8" s="43">
        <v>46197.645833333336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/>
      <c r="G9" s="23"/>
      <c r="H9" s="149" t="s">
        <v>555</v>
      </c>
      <c r="I9" s="42" t="s">
        <v>556</v>
      </c>
      <c r="J9" s="43">
        <v>46197.645833333336</v>
      </c>
      <c r="K9" s="43">
        <v>46202.400000000001</v>
      </c>
      <c r="L9" s="37">
        <f>F9</f>
        <v>0</v>
      </c>
      <c r="M9" s="38"/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1190</v>
      </c>
      <c r="J10" s="43">
        <v>46202.400000000001</v>
      </c>
      <c r="K10" s="43">
        <v>46205.379166666666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40"/>
      <c r="F11" s="33"/>
      <c r="G11" s="23"/>
      <c r="H11" s="149" t="s">
        <v>558</v>
      </c>
      <c r="I11" s="42" t="s">
        <v>1191</v>
      </c>
      <c r="J11" s="43">
        <v>46205.379166666666</v>
      </c>
      <c r="K11" s="43">
        <v>46219.620833333334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 t="s">
        <v>44</v>
      </c>
      <c r="B12" s="39" t="s">
        <v>45</v>
      </c>
      <c r="C12" s="144" t="s">
        <v>46</v>
      </c>
      <c r="D12" s="40"/>
      <c r="E12" s="40"/>
      <c r="F12" s="33">
        <v>2.262</v>
      </c>
      <c r="G12" s="23"/>
      <c r="H12" s="149" t="s">
        <v>1175</v>
      </c>
      <c r="I12" s="42" t="s">
        <v>578</v>
      </c>
      <c r="J12" s="43">
        <v>46205.379166666666</v>
      </c>
      <c r="K12" s="43">
        <v>46210.60833333333</v>
      </c>
      <c r="L12" s="37"/>
      <c r="M12" s="37">
        <f>F12</f>
        <v>2.262</v>
      </c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1176</v>
      </c>
      <c r="I13" s="42" t="s">
        <v>556</v>
      </c>
      <c r="J13" s="43">
        <v>46210.60833333333</v>
      </c>
      <c r="K13" s="43">
        <v>46213.362500000003</v>
      </c>
      <c r="L13" s="37"/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1177</v>
      </c>
      <c r="I14" s="42" t="s">
        <v>556</v>
      </c>
      <c r="J14" s="43">
        <v>46213.362500000003</v>
      </c>
      <c r="K14" s="43">
        <v>46217.470833333333</v>
      </c>
      <c r="L14" s="37"/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65</v>
      </c>
      <c r="B15" s="39" t="s">
        <v>66</v>
      </c>
      <c r="C15" s="144" t="s">
        <v>46</v>
      </c>
      <c r="D15" s="40"/>
      <c r="E15" s="40"/>
      <c r="F15" s="33">
        <v>22.62</v>
      </c>
      <c r="G15" s="23"/>
      <c r="H15" s="149" t="s">
        <v>1178</v>
      </c>
      <c r="I15" s="42" t="s">
        <v>556</v>
      </c>
      <c r="J15" s="43">
        <v>46217.470833333333</v>
      </c>
      <c r="K15" s="43">
        <v>46219.620833333334</v>
      </c>
      <c r="L15" s="37"/>
      <c r="M15" s="37">
        <f>F15</f>
        <v>22.62</v>
      </c>
      <c r="N15" s="37"/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 t="s">
        <v>68</v>
      </c>
      <c r="B16" s="39" t="s">
        <v>69</v>
      </c>
      <c r="C16" s="144" t="s">
        <v>46</v>
      </c>
      <c r="D16" s="40"/>
      <c r="E16" s="40"/>
      <c r="F16" s="33">
        <v>0.69600000000000006</v>
      </c>
      <c r="G16" s="23"/>
      <c r="H16" s="149" t="s">
        <v>560</v>
      </c>
      <c r="I16" s="42" t="s">
        <v>1192</v>
      </c>
      <c r="J16" s="43">
        <v>46219.620833333334</v>
      </c>
      <c r="K16" s="43">
        <v>46230.683333333334</v>
      </c>
      <c r="L16" s="37"/>
      <c r="M16" s="37"/>
      <c r="N16" s="37">
        <f t="shared" ref="N16:N19" si="0">F16</f>
        <v>0.69600000000000006</v>
      </c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70</v>
      </c>
      <c r="B17" s="39" t="s">
        <v>71</v>
      </c>
      <c r="C17" s="144" t="s">
        <v>67</v>
      </c>
      <c r="D17" s="40"/>
      <c r="E17" s="40"/>
      <c r="F17" s="33">
        <v>240.96</v>
      </c>
      <c r="G17" s="23"/>
      <c r="H17" s="149" t="s">
        <v>562</v>
      </c>
      <c r="I17" s="42" t="s">
        <v>556</v>
      </c>
      <c r="J17" s="43">
        <v>46230.683333333334</v>
      </c>
      <c r="K17" s="43">
        <v>46233.4375</v>
      </c>
      <c r="L17" s="37"/>
      <c r="M17" s="37"/>
      <c r="N17" s="37">
        <f t="shared" si="0"/>
        <v>240.96</v>
      </c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 t="s">
        <v>74</v>
      </c>
      <c r="B18" s="39" t="s">
        <v>75</v>
      </c>
      <c r="C18" s="144" t="s">
        <v>46</v>
      </c>
      <c r="D18" s="40"/>
      <c r="E18" s="40"/>
      <c r="F18" s="33">
        <v>21.456</v>
      </c>
      <c r="G18" s="23"/>
      <c r="H18" s="149" t="s">
        <v>564</v>
      </c>
      <c r="I18" s="42" t="s">
        <v>576</v>
      </c>
      <c r="J18" s="43">
        <v>46233.4375</v>
      </c>
      <c r="K18" s="43">
        <v>46234.491666666669</v>
      </c>
      <c r="L18" s="37"/>
      <c r="M18" s="38"/>
      <c r="N18" s="37">
        <f t="shared" si="0"/>
        <v>21.456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 t="s">
        <v>86</v>
      </c>
      <c r="B19" s="39" t="s">
        <v>87</v>
      </c>
      <c r="C19" s="144" t="s">
        <v>40</v>
      </c>
      <c r="D19" s="40"/>
      <c r="E19" s="40"/>
      <c r="F19" s="33">
        <v>29</v>
      </c>
      <c r="G19" s="23"/>
      <c r="H19" s="149"/>
      <c r="I19" s="42"/>
      <c r="J19" s="43"/>
      <c r="K19" s="43"/>
      <c r="L19" s="37"/>
      <c r="M19" s="38"/>
      <c r="N19" s="37">
        <f t="shared" si="0"/>
        <v>29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 t="s">
        <v>167</v>
      </c>
      <c r="B20" s="39" t="s">
        <v>168</v>
      </c>
      <c r="C20" s="144" t="s">
        <v>40</v>
      </c>
      <c r="D20" s="40"/>
      <c r="E20" s="40"/>
      <c r="F20" s="33">
        <v>12.57</v>
      </c>
      <c r="G20" s="23"/>
      <c r="H20" s="149" t="s">
        <v>565</v>
      </c>
      <c r="I20" s="42" t="s">
        <v>576</v>
      </c>
      <c r="J20" s="43">
        <v>46234.491666666669</v>
      </c>
      <c r="K20" s="43">
        <v>46237.587500000001</v>
      </c>
      <c r="L20" s="37"/>
      <c r="M20" s="38"/>
      <c r="N20" s="37">
        <f>F20</f>
        <v>12.57</v>
      </c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 t="s">
        <v>153</v>
      </c>
      <c r="B21" s="39" t="s">
        <v>154</v>
      </c>
      <c r="C21" s="144" t="s">
        <v>143</v>
      </c>
      <c r="D21" s="40"/>
      <c r="E21" s="40"/>
      <c r="F21" s="33">
        <v>92.8</v>
      </c>
      <c r="G21" s="23"/>
      <c r="H21" s="149" t="s">
        <v>566</v>
      </c>
      <c r="I21" s="42" t="s">
        <v>556</v>
      </c>
      <c r="J21" s="43">
        <v>46237.587500000001</v>
      </c>
      <c r="K21" s="43">
        <v>46240.341666666667</v>
      </c>
      <c r="L21" s="37"/>
      <c r="M21" s="38"/>
      <c r="N21" s="37">
        <v>32</v>
      </c>
      <c r="O21" s="37">
        <f>F21-N21</f>
        <v>60.8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/>
      <c r="B22" s="39"/>
      <c r="C22" s="144"/>
      <c r="D22" s="40"/>
      <c r="E22" s="40"/>
      <c r="F22" s="33"/>
      <c r="G22" s="23"/>
      <c r="H22" s="201" t="s">
        <v>567</v>
      </c>
      <c r="I22" s="202"/>
      <c r="J22" s="203"/>
      <c r="K22" s="203"/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556</v>
      </c>
      <c r="J23" s="43">
        <v>46191.387499999997</v>
      </c>
      <c r="K23" s="43">
        <v>46195.495833333334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1190</v>
      </c>
      <c r="J24" s="43">
        <v>46195.495833333334</v>
      </c>
      <c r="K24" s="43">
        <v>46198.474999999999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110" t="s">
        <v>554</v>
      </c>
      <c r="J25" s="101">
        <v>46198.474999999999</v>
      </c>
      <c r="K25" s="101">
        <v>46209.487500000003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1.508</v>
      </c>
      <c r="G26" s="23"/>
      <c r="H26" s="149" t="s">
        <v>1175</v>
      </c>
      <c r="I26" s="42" t="s">
        <v>556</v>
      </c>
      <c r="J26" s="43">
        <v>46198.474999999999</v>
      </c>
      <c r="K26" s="43">
        <v>46202.625</v>
      </c>
      <c r="L26" s="37"/>
      <c r="M26" s="37">
        <f>F26</f>
        <v>1.508</v>
      </c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/>
      <c r="B27" s="39"/>
      <c r="C27" s="144"/>
      <c r="D27" s="40"/>
      <c r="E27" s="40"/>
      <c r="F27" s="33"/>
      <c r="G27" s="23"/>
      <c r="H27" s="149" t="s">
        <v>1176</v>
      </c>
      <c r="I27" s="42" t="s">
        <v>556</v>
      </c>
      <c r="J27" s="43">
        <v>46202.625</v>
      </c>
      <c r="K27" s="43">
        <v>46205.379166666666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 t="s">
        <v>72</v>
      </c>
      <c r="B28" s="39" t="s">
        <v>73</v>
      </c>
      <c r="C28" s="144" t="s">
        <v>46</v>
      </c>
      <c r="D28" s="40"/>
      <c r="E28" s="40"/>
      <c r="F28" s="33">
        <v>2.1</v>
      </c>
      <c r="G28" s="23"/>
      <c r="H28" s="149" t="s">
        <v>1177</v>
      </c>
      <c r="I28" s="42" t="s">
        <v>556</v>
      </c>
      <c r="J28" s="43">
        <v>46205.379166666666</v>
      </c>
      <c r="K28" s="43">
        <v>46209.487500000003</v>
      </c>
      <c r="L28" s="37"/>
      <c r="M28" s="37">
        <f t="shared" ref="M28:M30" si="1">F28</f>
        <v>2.1</v>
      </c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 t="s">
        <v>68</v>
      </c>
      <c r="B29" s="39" t="s">
        <v>69</v>
      </c>
      <c r="C29" s="144" t="s">
        <v>46</v>
      </c>
      <c r="D29" s="40"/>
      <c r="E29" s="40"/>
      <c r="F29" s="33">
        <v>0.46400000000000008</v>
      </c>
      <c r="G29" s="23"/>
      <c r="H29" s="152" t="s">
        <v>560</v>
      </c>
      <c r="I29" s="110" t="s">
        <v>570</v>
      </c>
      <c r="J29" s="101">
        <v>46209.487500000003</v>
      </c>
      <c r="K29" s="101">
        <v>46216.425000000003</v>
      </c>
      <c r="L29" s="37"/>
      <c r="M29" s="37">
        <f t="shared" si="1"/>
        <v>0.46400000000000008</v>
      </c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160.64000000000001</v>
      </c>
      <c r="G30" s="23"/>
      <c r="H30" s="152" t="s">
        <v>562</v>
      </c>
      <c r="I30" s="110" t="s">
        <v>561</v>
      </c>
      <c r="J30" s="101">
        <v>46216.425000000003</v>
      </c>
      <c r="K30" s="101">
        <v>46227.654166666667</v>
      </c>
      <c r="L30" s="37"/>
      <c r="M30" s="37">
        <f t="shared" si="1"/>
        <v>160.64000000000001</v>
      </c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 t="s">
        <v>74</v>
      </c>
      <c r="B31" s="39" t="s">
        <v>75</v>
      </c>
      <c r="C31" s="144" t="s">
        <v>46</v>
      </c>
      <c r="D31" s="40"/>
      <c r="E31" s="40"/>
      <c r="F31" s="33">
        <v>14.303999999999998</v>
      </c>
      <c r="G31" s="23"/>
      <c r="H31" s="152" t="s">
        <v>564</v>
      </c>
      <c r="I31" s="110" t="s">
        <v>1193</v>
      </c>
      <c r="J31" s="101">
        <v>46227.654166666667</v>
      </c>
      <c r="K31" s="101">
        <v>46239.570833333331</v>
      </c>
      <c r="L31" s="37"/>
      <c r="M31" s="37"/>
      <c r="N31" s="37">
        <f>F31</f>
        <v>14.303999999999998</v>
      </c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 t="s">
        <v>78</v>
      </c>
      <c r="B32" s="39" t="s">
        <v>79</v>
      </c>
      <c r="C32" s="144" t="s">
        <v>46</v>
      </c>
      <c r="D32" s="40"/>
      <c r="E32" s="40"/>
      <c r="F32" s="33">
        <v>1.1000000000000001</v>
      </c>
      <c r="G32" s="23"/>
      <c r="H32" s="152"/>
      <c r="I32" s="110"/>
      <c r="J32" s="101"/>
      <c r="K32" s="101"/>
      <c r="L32" s="37"/>
      <c r="M32" s="37"/>
      <c r="N32" s="37">
        <f>F32</f>
        <v>1.1000000000000001</v>
      </c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 t="s">
        <v>80</v>
      </c>
      <c r="B33" s="39" t="s">
        <v>81</v>
      </c>
      <c r="C33" s="144" t="s">
        <v>67</v>
      </c>
      <c r="D33" s="40"/>
      <c r="E33" s="40"/>
      <c r="F33" s="33">
        <v>40</v>
      </c>
      <c r="G33" s="23"/>
      <c r="H33" s="152"/>
      <c r="I33" s="110"/>
      <c r="J33" s="101"/>
      <c r="K33" s="101"/>
      <c r="L33" s="37"/>
      <c r="M33" s="37"/>
      <c r="N33" s="37">
        <f>F33</f>
        <v>40</v>
      </c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/>
      <c r="B34" s="39"/>
      <c r="C34" s="144"/>
      <c r="D34" s="40"/>
      <c r="E34" s="40"/>
      <c r="F34" s="33"/>
      <c r="G34" s="23"/>
      <c r="H34" s="152" t="s">
        <v>565</v>
      </c>
      <c r="I34" s="110" t="s">
        <v>556</v>
      </c>
      <c r="J34" s="101">
        <v>46239.570833333331</v>
      </c>
      <c r="K34" s="101">
        <v>46241.679166666669</v>
      </c>
      <c r="L34" s="37"/>
      <c r="M34" s="38"/>
      <c r="N34" s="38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/>
      <c r="B35" s="39"/>
      <c r="C35" s="144"/>
      <c r="D35" s="40"/>
      <c r="E35" s="40"/>
      <c r="F35" s="33"/>
      <c r="G35" s="23"/>
      <c r="H35" s="165" t="s">
        <v>1194</v>
      </c>
      <c r="I35" s="151" t="s">
        <v>1195</v>
      </c>
      <c r="J35" s="99">
        <v>46205.629166666666</v>
      </c>
      <c r="K35" s="99">
        <v>46255.595833333333</v>
      </c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/>
      <c r="B36" s="39"/>
      <c r="C36" s="144"/>
      <c r="D36" s="40"/>
      <c r="E36" s="40"/>
      <c r="F36" s="33"/>
      <c r="G36" s="23"/>
      <c r="H36" s="201" t="s">
        <v>1196</v>
      </c>
      <c r="I36" s="202" t="s">
        <v>1195</v>
      </c>
      <c r="J36" s="203">
        <v>46205.629166666666</v>
      </c>
      <c r="K36" s="203">
        <v>46255.595833333333</v>
      </c>
      <c r="L36" s="37"/>
      <c r="M36" s="38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/>
      <c r="B37" s="39"/>
      <c r="C37" s="144"/>
      <c r="D37" s="32"/>
      <c r="E37" s="143"/>
      <c r="F37" s="33"/>
      <c r="G37" s="23"/>
      <c r="H37" s="149" t="s">
        <v>553</v>
      </c>
      <c r="I37" s="42" t="s">
        <v>1197</v>
      </c>
      <c r="J37" s="43">
        <v>46205.629166666666</v>
      </c>
      <c r="K37" s="43">
        <v>46216.616666666669</v>
      </c>
      <c r="L37" s="37"/>
      <c r="M37" s="38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/>
      <c r="B38" s="39"/>
      <c r="C38" s="144"/>
      <c r="D38" s="40"/>
      <c r="E38" s="40"/>
      <c r="F38" s="33"/>
      <c r="G38" s="23"/>
      <c r="H38" s="200" t="s">
        <v>555</v>
      </c>
      <c r="I38" s="42" t="s">
        <v>1190</v>
      </c>
      <c r="J38" s="43">
        <v>46216.616666666669</v>
      </c>
      <c r="K38" s="43">
        <v>46219.595833333333</v>
      </c>
      <c r="L38" s="37"/>
      <c r="M38" s="38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40"/>
      <c r="E39" s="40"/>
      <c r="F39" s="33"/>
      <c r="G39" s="23"/>
      <c r="H39" s="200" t="s">
        <v>557</v>
      </c>
      <c r="I39" s="42" t="s">
        <v>1024</v>
      </c>
      <c r="J39" s="43">
        <v>46219.595833333333</v>
      </c>
      <c r="K39" s="43">
        <v>46225.387499999997</v>
      </c>
      <c r="L39" s="37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40"/>
      <c r="F40" s="33"/>
      <c r="G40" s="23"/>
      <c r="H40" s="200" t="s">
        <v>558</v>
      </c>
      <c r="I40" s="42" t="s">
        <v>1198</v>
      </c>
      <c r="J40" s="43">
        <v>46225.387499999997</v>
      </c>
      <c r="K40" s="43">
        <v>46232.683333333334</v>
      </c>
      <c r="L40" s="37"/>
      <c r="M40" s="37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 t="s">
        <v>44</v>
      </c>
      <c r="B41" s="39" t="s">
        <v>45</v>
      </c>
      <c r="C41" s="144" t="s">
        <v>46</v>
      </c>
      <c r="D41" s="40"/>
      <c r="E41" s="40"/>
      <c r="F41" s="33">
        <v>2.3820000000000001</v>
      </c>
      <c r="G41" s="23"/>
      <c r="H41" s="200" t="s">
        <v>1175</v>
      </c>
      <c r="I41" s="42" t="s">
        <v>1024</v>
      </c>
      <c r="J41" s="43">
        <v>46225.387499999997</v>
      </c>
      <c r="K41" s="43">
        <v>46230.574999999997</v>
      </c>
      <c r="L41" s="37"/>
      <c r="M41" s="37"/>
      <c r="N41" s="37">
        <f>F41</f>
        <v>2.3820000000000001</v>
      </c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40"/>
      <c r="F42" s="33"/>
      <c r="G42" s="23"/>
      <c r="H42" s="200" t="s">
        <v>1176</v>
      </c>
      <c r="I42" s="42" t="s">
        <v>556</v>
      </c>
      <c r="J42" s="43">
        <v>46230.574999999997</v>
      </c>
      <c r="K42" s="43">
        <v>46232.683333333334</v>
      </c>
      <c r="L42" s="37"/>
      <c r="M42" s="38"/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/>
      <c r="B43" s="39"/>
      <c r="C43" s="144"/>
      <c r="D43" s="40"/>
      <c r="E43" s="40"/>
      <c r="F43" s="33"/>
      <c r="G43" s="23"/>
      <c r="H43" s="200" t="s">
        <v>1177</v>
      </c>
      <c r="I43" s="42" t="s">
        <v>556</v>
      </c>
      <c r="J43" s="43">
        <v>46230.574999999997</v>
      </c>
      <c r="K43" s="43">
        <v>46232.683333333334</v>
      </c>
      <c r="L43" s="37"/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 t="s">
        <v>65</v>
      </c>
      <c r="B44" s="39" t="s">
        <v>66</v>
      </c>
      <c r="C44" s="144" t="s">
        <v>46</v>
      </c>
      <c r="D44" s="40"/>
      <c r="E44" s="40"/>
      <c r="F44" s="33">
        <v>23.79</v>
      </c>
      <c r="G44" s="23"/>
      <c r="H44" s="200" t="s">
        <v>1178</v>
      </c>
      <c r="I44" s="42" t="s">
        <v>556</v>
      </c>
      <c r="J44" s="43">
        <v>46230.574999999997</v>
      </c>
      <c r="K44" s="43">
        <v>46232.683333333334</v>
      </c>
      <c r="L44" s="37"/>
      <c r="M44" s="37"/>
      <c r="N44" s="37">
        <f>F44</f>
        <v>23.79</v>
      </c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2" customHeight="1" x14ac:dyDescent="0.35">
      <c r="A45" s="39" t="s">
        <v>68</v>
      </c>
      <c r="B45" s="39" t="s">
        <v>69</v>
      </c>
      <c r="C45" s="144" t="s">
        <v>46</v>
      </c>
      <c r="D45" s="40"/>
      <c r="E45" s="40"/>
      <c r="F45" s="33">
        <v>0.70200000000000007</v>
      </c>
      <c r="G45" s="23"/>
      <c r="H45" s="200" t="s">
        <v>560</v>
      </c>
      <c r="I45" s="42" t="s">
        <v>561</v>
      </c>
      <c r="J45" s="43">
        <v>46232.683333333334</v>
      </c>
      <c r="K45" s="43">
        <v>46246.558333333334</v>
      </c>
      <c r="L45" s="37"/>
      <c r="M45" s="37"/>
      <c r="N45" s="37">
        <f>F45</f>
        <v>0.70200000000000007</v>
      </c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2" customHeight="1" x14ac:dyDescent="0.35">
      <c r="A46" s="39" t="s">
        <v>70</v>
      </c>
      <c r="B46" s="39" t="s">
        <v>71</v>
      </c>
      <c r="C46" s="144" t="s">
        <v>67</v>
      </c>
      <c r="D46" s="40"/>
      <c r="E46" s="40"/>
      <c r="F46" s="33">
        <v>232.32</v>
      </c>
      <c r="G46" s="23"/>
      <c r="H46" s="200" t="s">
        <v>562</v>
      </c>
      <c r="I46" s="42" t="s">
        <v>570</v>
      </c>
      <c r="J46" s="43">
        <v>46239.620833333334</v>
      </c>
      <c r="K46" s="43">
        <v>46246.558333333334</v>
      </c>
      <c r="L46" s="37"/>
      <c r="M46" s="37"/>
      <c r="N46" s="37">
        <f t="shared" ref="N46:N48" si="2">F46</f>
        <v>232.32</v>
      </c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2" customHeight="1" x14ac:dyDescent="0.35">
      <c r="A47" s="39" t="s">
        <v>74</v>
      </c>
      <c r="B47" s="39" t="s">
        <v>75</v>
      </c>
      <c r="C47" s="144" t="s">
        <v>46</v>
      </c>
      <c r="D47" s="40"/>
      <c r="E47" s="40"/>
      <c r="F47" s="33">
        <v>14.79</v>
      </c>
      <c r="G47" s="23"/>
      <c r="H47" s="200" t="s">
        <v>564</v>
      </c>
      <c r="I47" s="42" t="s">
        <v>576</v>
      </c>
      <c r="J47" s="43">
        <v>46246.558333333334</v>
      </c>
      <c r="K47" s="43">
        <v>46247.612500000003</v>
      </c>
      <c r="L47" s="37"/>
      <c r="M47" s="38"/>
      <c r="N47" s="37">
        <f t="shared" si="2"/>
        <v>14.79</v>
      </c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4" customHeight="1" x14ac:dyDescent="0.35">
      <c r="A48" s="39" t="s">
        <v>86</v>
      </c>
      <c r="B48" s="39" t="s">
        <v>87</v>
      </c>
      <c r="C48" s="144" t="s">
        <v>40</v>
      </c>
      <c r="D48" s="40"/>
      <c r="E48" s="40"/>
      <c r="F48" s="33">
        <v>30.5</v>
      </c>
      <c r="G48" s="23"/>
      <c r="H48" s="149"/>
      <c r="I48" s="42"/>
      <c r="J48" s="43"/>
      <c r="K48" s="43"/>
      <c r="L48" s="37"/>
      <c r="M48" s="38"/>
      <c r="N48" s="37">
        <f t="shared" si="2"/>
        <v>30.5</v>
      </c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2" customHeight="1" x14ac:dyDescent="0.35">
      <c r="A49" s="39" t="s">
        <v>167</v>
      </c>
      <c r="B49" s="39" t="s">
        <v>168</v>
      </c>
      <c r="C49" s="144" t="s">
        <v>40</v>
      </c>
      <c r="D49" s="40"/>
      <c r="E49" s="40"/>
      <c r="F49" s="33">
        <v>13.22</v>
      </c>
      <c r="G49" s="23"/>
      <c r="H49" s="200" t="s">
        <v>565</v>
      </c>
      <c r="I49" s="42" t="s">
        <v>556</v>
      </c>
      <c r="J49" s="43">
        <v>46247.612500000003</v>
      </c>
      <c r="K49" s="43">
        <v>46252.366666666669</v>
      </c>
      <c r="L49" s="38"/>
      <c r="M49" s="38"/>
      <c r="O49" s="37">
        <f>F49</f>
        <v>13.22</v>
      </c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2" customHeight="1" x14ac:dyDescent="0.35">
      <c r="A50" s="39" t="s">
        <v>153</v>
      </c>
      <c r="B50" s="39" t="s">
        <v>154</v>
      </c>
      <c r="C50" s="144" t="s">
        <v>143</v>
      </c>
      <c r="D50" s="40"/>
      <c r="E50" s="40"/>
      <c r="F50" s="33">
        <v>97.6</v>
      </c>
      <c r="G50" s="23"/>
      <c r="H50" s="200" t="s">
        <v>566</v>
      </c>
      <c r="I50" s="42" t="s">
        <v>578</v>
      </c>
      <c r="J50" s="43">
        <v>46252.366666666669</v>
      </c>
      <c r="K50" s="43">
        <v>46255.595833333333</v>
      </c>
      <c r="L50" s="37"/>
      <c r="M50" s="38"/>
      <c r="N50" s="37">
        <v>42</v>
      </c>
      <c r="O50" s="37">
        <f>F50-N50</f>
        <v>55.599999999999994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ht="22" customHeight="1" x14ac:dyDescent="0.35">
      <c r="A51" s="39"/>
      <c r="B51" s="39"/>
      <c r="C51" s="144"/>
      <c r="D51" s="40"/>
      <c r="E51" s="40"/>
      <c r="F51" s="33"/>
      <c r="G51" s="23"/>
      <c r="H51" s="201" t="s">
        <v>567</v>
      </c>
      <c r="I51" s="202" t="s">
        <v>1199</v>
      </c>
      <c r="J51" s="203">
        <v>46210.35833333333</v>
      </c>
      <c r="K51" s="203">
        <v>46252.683333333334</v>
      </c>
      <c r="L51" s="38"/>
      <c r="M51" s="37"/>
      <c r="N51" s="38"/>
      <c r="O51" s="38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ht="22" customHeight="1" x14ac:dyDescent="0.35">
      <c r="A52" s="39"/>
      <c r="B52" s="39"/>
      <c r="C52" s="144"/>
      <c r="D52" s="40"/>
      <c r="E52" s="40"/>
      <c r="F52" s="33"/>
      <c r="G52" s="23"/>
      <c r="H52" s="200" t="s">
        <v>555</v>
      </c>
      <c r="I52" s="42" t="s">
        <v>556</v>
      </c>
      <c r="J52" s="43">
        <v>46210.35833333333</v>
      </c>
      <c r="K52" s="43">
        <v>46212.466666666667</v>
      </c>
      <c r="L52" s="38"/>
      <c r="M52" s="37"/>
      <c r="N52" s="38"/>
      <c r="O52" s="38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ht="22" customHeight="1" x14ac:dyDescent="0.35">
      <c r="A53" s="39"/>
      <c r="B53" s="39"/>
      <c r="C53" s="144"/>
      <c r="D53" s="40"/>
      <c r="E53" s="40"/>
      <c r="F53" s="33"/>
      <c r="G53" s="23"/>
      <c r="H53" s="200" t="s">
        <v>557</v>
      </c>
      <c r="I53" s="42" t="s">
        <v>578</v>
      </c>
      <c r="J53" s="43">
        <v>46212.466666666667</v>
      </c>
      <c r="K53" s="43">
        <v>46218.341666666667</v>
      </c>
      <c r="L53" s="38"/>
      <c r="M53" s="37"/>
      <c r="N53" s="38"/>
      <c r="O53" s="3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ht="22" customHeight="1" x14ac:dyDescent="0.35">
      <c r="A54" s="39"/>
      <c r="B54" s="39"/>
      <c r="C54" s="144"/>
      <c r="D54" s="40"/>
      <c r="E54" s="40"/>
      <c r="F54" s="33"/>
      <c r="G54" s="23"/>
      <c r="H54" s="200" t="s">
        <v>558</v>
      </c>
      <c r="I54" s="42" t="s">
        <v>554</v>
      </c>
      <c r="J54" s="43">
        <v>46218.341666666667</v>
      </c>
      <c r="K54" s="43">
        <v>46227.354166666664</v>
      </c>
      <c r="L54" s="38"/>
      <c r="M54" s="37"/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ht="22" customHeight="1" x14ac:dyDescent="0.35">
      <c r="A55" s="39" t="s">
        <v>44</v>
      </c>
      <c r="B55" s="39" t="s">
        <v>45</v>
      </c>
      <c r="C55" s="144" t="s">
        <v>46</v>
      </c>
      <c r="D55" s="40"/>
      <c r="E55" s="147"/>
      <c r="F55" s="33">
        <v>1.5880000000000001</v>
      </c>
      <c r="G55" s="23"/>
      <c r="H55" s="200" t="s">
        <v>1175</v>
      </c>
      <c r="I55" s="42" t="s">
        <v>556</v>
      </c>
      <c r="J55" s="43">
        <v>46218.341666666667</v>
      </c>
      <c r="K55" s="43">
        <v>46220.45</v>
      </c>
      <c r="L55" s="37"/>
      <c r="M55" s="37">
        <f>F55</f>
        <v>1.5880000000000001</v>
      </c>
      <c r="N55" s="38"/>
      <c r="O55" s="3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ht="22" customHeight="1" x14ac:dyDescent="0.35">
      <c r="A56" s="39"/>
      <c r="B56" s="39"/>
      <c r="C56" s="144"/>
      <c r="D56" s="40"/>
      <c r="E56" s="40"/>
      <c r="F56" s="33"/>
      <c r="G56" s="23"/>
      <c r="H56" s="200" t="s">
        <v>1176</v>
      </c>
      <c r="I56" s="42" t="s">
        <v>556</v>
      </c>
      <c r="J56" s="43">
        <v>46220.45</v>
      </c>
      <c r="K56" s="43">
        <v>46224.6</v>
      </c>
      <c r="L56" s="37"/>
      <c r="M56" s="38"/>
      <c r="N56" s="38"/>
      <c r="O56" s="38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ht="22" customHeight="1" x14ac:dyDescent="0.35">
      <c r="A57" s="39" t="s">
        <v>72</v>
      </c>
      <c r="B57" s="39" t="s">
        <v>73</v>
      </c>
      <c r="C57" s="144" t="s">
        <v>46</v>
      </c>
      <c r="D57" s="40"/>
      <c r="E57" s="40"/>
      <c r="F57" s="33">
        <v>3.9</v>
      </c>
      <c r="G57" s="23"/>
      <c r="H57" s="200" t="s">
        <v>1177</v>
      </c>
      <c r="I57" s="42" t="s">
        <v>556</v>
      </c>
      <c r="J57" s="43">
        <v>46224.6</v>
      </c>
      <c r="K57" s="43">
        <v>46227.354166666664</v>
      </c>
      <c r="L57" s="37"/>
      <c r="M57" s="37">
        <f t="shared" ref="M57:M60" si="3">F57</f>
        <v>3.9</v>
      </c>
      <c r="N57" s="38"/>
      <c r="O57" s="38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ht="22" customHeight="1" x14ac:dyDescent="0.35">
      <c r="A58" s="39" t="s">
        <v>68</v>
      </c>
      <c r="B58" s="39" t="s">
        <v>69</v>
      </c>
      <c r="C58" s="144" t="s">
        <v>46</v>
      </c>
      <c r="D58" s="40"/>
      <c r="E58" s="40"/>
      <c r="F58" s="33">
        <v>0.46800000000000008</v>
      </c>
      <c r="G58" s="23"/>
      <c r="H58" s="200" t="s">
        <v>560</v>
      </c>
      <c r="I58" s="42" t="s">
        <v>570</v>
      </c>
      <c r="J58" s="43">
        <v>46227.354166666664</v>
      </c>
      <c r="K58" s="43">
        <v>46233.645833333336</v>
      </c>
      <c r="L58" s="37"/>
      <c r="M58" s="37">
        <f t="shared" si="3"/>
        <v>0.46800000000000008</v>
      </c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ht="22" customHeight="1" x14ac:dyDescent="0.35">
      <c r="A59" s="39" t="s">
        <v>70</v>
      </c>
      <c r="B59" s="39" t="s">
        <v>71</v>
      </c>
      <c r="C59" s="144" t="s">
        <v>67</v>
      </c>
      <c r="D59" s="40"/>
      <c r="E59" s="39"/>
      <c r="F59" s="33">
        <v>154.88</v>
      </c>
      <c r="G59" s="23"/>
      <c r="H59" s="200" t="s">
        <v>562</v>
      </c>
      <c r="I59" s="42" t="s">
        <v>561</v>
      </c>
      <c r="J59" s="43">
        <v>46233.645833333336</v>
      </c>
      <c r="K59" s="43">
        <v>46247.479166666664</v>
      </c>
      <c r="L59" s="38"/>
      <c r="M59" s="37">
        <f t="shared" si="3"/>
        <v>154.88</v>
      </c>
      <c r="N59" s="38"/>
      <c r="O59" s="38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ht="22" customHeight="1" x14ac:dyDescent="0.35">
      <c r="A60" s="39" t="s">
        <v>74</v>
      </c>
      <c r="B60" s="39" t="s">
        <v>75</v>
      </c>
      <c r="C60" s="144" t="s">
        <v>46</v>
      </c>
      <c r="D60" s="40"/>
      <c r="E60" s="39"/>
      <c r="F60" s="33">
        <v>9.86</v>
      </c>
      <c r="G60" s="23"/>
      <c r="H60" s="200" t="s">
        <v>564</v>
      </c>
      <c r="I60" s="42" t="s">
        <v>556</v>
      </c>
      <c r="J60" s="43">
        <v>46247.479166666664</v>
      </c>
      <c r="K60" s="43">
        <v>46251.629166666666</v>
      </c>
      <c r="L60" s="38"/>
      <c r="M60" s="37">
        <f t="shared" si="3"/>
        <v>9.86</v>
      </c>
      <c r="N60" s="38"/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ht="22" customHeight="1" x14ac:dyDescent="0.35">
      <c r="A61" s="39" t="s">
        <v>78</v>
      </c>
      <c r="B61" s="39" t="s">
        <v>79</v>
      </c>
      <c r="C61" s="144" t="s">
        <v>46</v>
      </c>
      <c r="D61" s="40"/>
      <c r="E61" s="39"/>
      <c r="F61" s="33">
        <v>1.1000000000000001</v>
      </c>
      <c r="G61" s="23"/>
      <c r="H61" s="200" t="s">
        <v>565</v>
      </c>
      <c r="I61" s="42" t="s">
        <v>576</v>
      </c>
      <c r="J61" s="43">
        <v>46251.629166666666</v>
      </c>
      <c r="K61" s="43">
        <v>46252.683333333334</v>
      </c>
      <c r="L61" s="38"/>
      <c r="M61" s="37"/>
      <c r="N61" s="37"/>
      <c r="O61" s="37">
        <f>F61</f>
        <v>1.1000000000000001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ht="22" customHeight="1" x14ac:dyDescent="0.35">
      <c r="A62" s="39" t="s">
        <v>80</v>
      </c>
      <c r="B62" s="39" t="s">
        <v>81</v>
      </c>
      <c r="C62" s="144" t="s">
        <v>67</v>
      </c>
      <c r="D62" s="40"/>
      <c r="E62" s="39"/>
      <c r="F62" s="33">
        <v>40</v>
      </c>
      <c r="G62" s="23"/>
      <c r="H62" s="200"/>
      <c r="I62" s="42"/>
      <c r="J62" s="43"/>
      <c r="K62" s="43"/>
      <c r="L62" s="38"/>
      <c r="M62" s="37"/>
      <c r="N62" s="37"/>
      <c r="O62" s="37">
        <f>F62</f>
        <v>40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ht="22" customHeight="1" x14ac:dyDescent="0.35">
      <c r="A63" s="39"/>
      <c r="B63" s="39"/>
      <c r="C63" s="144"/>
      <c r="D63" s="40"/>
      <c r="E63" s="39"/>
      <c r="F63" s="33"/>
      <c r="G63" s="23"/>
      <c r="H63" s="149"/>
      <c r="I63" s="42"/>
      <c r="J63" s="43"/>
      <c r="K63" s="43"/>
      <c r="L63" s="38"/>
      <c r="M63" s="37"/>
      <c r="N63" s="37"/>
      <c r="O63" s="38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ht="22" customHeight="1" x14ac:dyDescent="0.35">
      <c r="A64" s="39" t="s">
        <v>53</v>
      </c>
      <c r="B64" s="39" t="s">
        <v>54</v>
      </c>
      <c r="C64" s="144" t="s">
        <v>46</v>
      </c>
      <c r="D64" s="40"/>
      <c r="E64" s="39"/>
      <c r="F64" s="33">
        <v>3.1</v>
      </c>
      <c r="G64" s="23"/>
      <c r="H64" s="149"/>
      <c r="I64" s="42"/>
      <c r="J64" s="43"/>
      <c r="K64" s="43"/>
      <c r="L64" s="38"/>
      <c r="M64" s="37"/>
      <c r="N64" s="37"/>
      <c r="O64" s="37">
        <f>F64</f>
        <v>3.1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ht="22" customHeight="1" x14ac:dyDescent="0.35">
      <c r="A65" s="39"/>
      <c r="B65" s="39"/>
      <c r="C65" s="144"/>
      <c r="D65" s="40"/>
      <c r="E65" s="39"/>
      <c r="F65" s="33"/>
      <c r="G65" s="23"/>
      <c r="H65" s="201" t="s">
        <v>1200</v>
      </c>
      <c r="I65" s="202" t="s">
        <v>1201</v>
      </c>
      <c r="J65" s="203">
        <v>46205.379166666666</v>
      </c>
      <c r="K65" s="203">
        <v>46240.337500000001</v>
      </c>
      <c r="L65" s="38"/>
      <c r="M65" s="37"/>
      <c r="N65" s="38"/>
      <c r="O65" s="38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ht="22" customHeight="1" x14ac:dyDescent="0.35">
      <c r="A66" s="39" t="s">
        <v>344</v>
      </c>
      <c r="B66" s="39" t="s">
        <v>345</v>
      </c>
      <c r="C66" s="144" t="s">
        <v>35</v>
      </c>
      <c r="D66" s="40"/>
      <c r="E66" s="147">
        <v>0.5</v>
      </c>
      <c r="F66" s="33">
        <v>90</v>
      </c>
      <c r="G66" s="23"/>
      <c r="H66" s="149"/>
      <c r="I66" s="42"/>
      <c r="J66" s="43"/>
      <c r="K66" s="43"/>
      <c r="L66" s="38"/>
      <c r="M66" s="37">
        <f>F66</f>
        <v>90</v>
      </c>
      <c r="N66" s="38"/>
      <c r="O66" s="38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ht="22" customHeight="1" x14ac:dyDescent="0.35">
      <c r="A67" s="39" t="s">
        <v>255</v>
      </c>
      <c r="B67" s="39" t="s">
        <v>256</v>
      </c>
      <c r="C67" s="144" t="s">
        <v>230</v>
      </c>
      <c r="D67" s="40">
        <v>24</v>
      </c>
      <c r="E67" s="39"/>
      <c r="F67" s="33">
        <v>12</v>
      </c>
      <c r="G67" s="23"/>
      <c r="H67" s="204" t="s">
        <v>1182</v>
      </c>
      <c r="I67" s="205" t="s">
        <v>775</v>
      </c>
      <c r="J67" s="206">
        <v>46205.379166666666</v>
      </c>
      <c r="K67" s="206">
        <v>46225.379166666666</v>
      </c>
      <c r="L67" s="38"/>
      <c r="M67" s="37"/>
      <c r="N67" s="37">
        <f>F67</f>
        <v>12</v>
      </c>
      <c r="O67" s="38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ht="22" customHeight="1" x14ac:dyDescent="0.35">
      <c r="A68" s="39" t="s">
        <v>261</v>
      </c>
      <c r="B68" s="39" t="s">
        <v>262</v>
      </c>
      <c r="C68" s="144" t="s">
        <v>40</v>
      </c>
      <c r="D68" s="40">
        <v>180</v>
      </c>
      <c r="E68" s="39"/>
      <c r="F68" s="33">
        <v>90</v>
      </c>
      <c r="G68" s="23"/>
      <c r="H68" s="204"/>
      <c r="I68" s="205"/>
      <c r="J68" s="206"/>
      <c r="K68" s="206"/>
      <c r="L68" s="38"/>
      <c r="M68" s="37"/>
      <c r="N68" s="37">
        <f>F68</f>
        <v>90</v>
      </c>
      <c r="O68" s="3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ht="22" customHeight="1" x14ac:dyDescent="0.35">
      <c r="A69" s="39" t="s">
        <v>279</v>
      </c>
      <c r="B69" s="39" t="s">
        <v>280</v>
      </c>
      <c r="C69" s="144" t="s">
        <v>40</v>
      </c>
      <c r="D69" s="40">
        <v>180</v>
      </c>
      <c r="E69" s="39"/>
      <c r="F69" s="33">
        <v>90</v>
      </c>
      <c r="G69" s="23"/>
      <c r="H69" s="204"/>
      <c r="I69" s="205"/>
      <c r="J69" s="206"/>
      <c r="K69" s="206"/>
      <c r="L69" s="38"/>
      <c r="M69" s="37"/>
      <c r="N69" s="37">
        <f>F69</f>
        <v>90</v>
      </c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ht="22" customHeight="1" x14ac:dyDescent="0.35">
      <c r="A70" s="39" t="s">
        <v>297</v>
      </c>
      <c r="B70" s="39" t="s">
        <v>298</v>
      </c>
      <c r="C70" s="144" t="s">
        <v>40</v>
      </c>
      <c r="D70" s="40">
        <v>400</v>
      </c>
      <c r="E70" s="39"/>
      <c r="F70" s="33">
        <v>200</v>
      </c>
      <c r="G70" s="23"/>
      <c r="H70" s="204" t="s">
        <v>1106</v>
      </c>
      <c r="I70" s="205" t="s">
        <v>1201</v>
      </c>
      <c r="J70" s="206">
        <v>46205.379166666666</v>
      </c>
      <c r="K70" s="206">
        <v>46240.337500000001</v>
      </c>
      <c r="L70" s="38"/>
      <c r="M70" s="37"/>
      <c r="N70" s="37">
        <f>F70</f>
        <v>200</v>
      </c>
      <c r="O70" s="38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ht="22" customHeight="1" x14ac:dyDescent="0.35">
      <c r="A71" s="39" t="s">
        <v>301</v>
      </c>
      <c r="B71" s="39" t="s">
        <v>302</v>
      </c>
      <c r="C71" s="144" t="s">
        <v>303</v>
      </c>
      <c r="D71" s="40">
        <v>4</v>
      </c>
      <c r="E71" s="39"/>
      <c r="F71" s="33">
        <v>2</v>
      </c>
      <c r="G71" s="23"/>
      <c r="H71" s="204"/>
      <c r="I71" s="205"/>
      <c r="J71" s="206"/>
      <c r="K71" s="206"/>
      <c r="L71" s="38"/>
      <c r="M71" s="37"/>
      <c r="N71" s="37">
        <f>F71-M71</f>
        <v>2</v>
      </c>
      <c r="O71" s="38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ht="22" customHeight="1" x14ac:dyDescent="0.35">
      <c r="A72" s="39" t="s">
        <v>318</v>
      </c>
      <c r="B72" s="39" t="s">
        <v>319</v>
      </c>
      <c r="C72" s="144" t="s">
        <v>230</v>
      </c>
      <c r="D72" s="40">
        <v>20</v>
      </c>
      <c r="E72" s="39"/>
      <c r="F72" s="33">
        <v>10</v>
      </c>
      <c r="G72" s="23"/>
      <c r="H72" s="204"/>
      <c r="I72" s="205"/>
      <c r="J72" s="206"/>
      <c r="K72" s="206"/>
      <c r="L72" s="38"/>
      <c r="M72" s="37"/>
      <c r="N72" s="37">
        <f>F72-M72</f>
        <v>10</v>
      </c>
      <c r="O72" s="38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ht="22" customHeight="1" x14ac:dyDescent="0.35">
      <c r="A73" s="39"/>
      <c r="B73" s="39"/>
      <c r="C73" s="144"/>
      <c r="D73" s="40"/>
      <c r="E73" s="39"/>
      <c r="F73" s="33"/>
      <c r="G73" s="23"/>
      <c r="H73" s="201" t="s">
        <v>1202</v>
      </c>
      <c r="I73" s="202" t="s">
        <v>1203</v>
      </c>
      <c r="J73" s="203">
        <v>46225.387499999997</v>
      </c>
      <c r="K73" s="203">
        <v>46266.345833333333</v>
      </c>
      <c r="L73" s="38"/>
      <c r="M73" s="37"/>
      <c r="N73" s="38"/>
      <c r="O73" s="38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ht="22" customHeight="1" x14ac:dyDescent="0.35">
      <c r="A74" s="39" t="s">
        <v>255</v>
      </c>
      <c r="B74" s="39" t="s">
        <v>256</v>
      </c>
      <c r="C74" s="144" t="s">
        <v>230</v>
      </c>
      <c r="D74" s="40">
        <f>D67</f>
        <v>24</v>
      </c>
      <c r="E74" s="147">
        <v>0.5</v>
      </c>
      <c r="F74" s="33">
        <v>12</v>
      </c>
      <c r="G74" s="23"/>
      <c r="H74" s="204" t="s">
        <v>1182</v>
      </c>
      <c r="I74" s="205" t="s">
        <v>775</v>
      </c>
      <c r="J74" s="206">
        <v>46225.387499999997</v>
      </c>
      <c r="K74" s="206">
        <v>46245.387499999997</v>
      </c>
      <c r="L74" s="38"/>
      <c r="M74" s="37"/>
      <c r="N74" s="37">
        <f>F74</f>
        <v>12</v>
      </c>
      <c r="O74" s="38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ht="22" customHeight="1" x14ac:dyDescent="0.35">
      <c r="A75" s="39" t="s">
        <v>261</v>
      </c>
      <c r="B75" s="39" t="s">
        <v>262</v>
      </c>
      <c r="C75" s="144" t="s">
        <v>40</v>
      </c>
      <c r="D75" s="40">
        <f t="shared" ref="D75:D79" si="4">D68</f>
        <v>180</v>
      </c>
      <c r="E75" s="39"/>
      <c r="F75" s="33">
        <v>90</v>
      </c>
      <c r="G75" s="23"/>
      <c r="H75" s="204"/>
      <c r="I75" s="205"/>
      <c r="J75" s="206"/>
      <c r="K75" s="206"/>
      <c r="L75" s="38"/>
      <c r="M75" s="37"/>
      <c r="N75" s="37">
        <f t="shared" ref="N75:N76" si="5">F75</f>
        <v>90</v>
      </c>
      <c r="O75" s="38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ht="22" customHeight="1" x14ac:dyDescent="0.35">
      <c r="A76" s="39" t="s">
        <v>279</v>
      </c>
      <c r="B76" s="39" t="s">
        <v>280</v>
      </c>
      <c r="C76" s="144" t="s">
        <v>40</v>
      </c>
      <c r="D76" s="40">
        <f t="shared" si="4"/>
        <v>180</v>
      </c>
      <c r="E76" s="39"/>
      <c r="F76" s="33">
        <v>90</v>
      </c>
      <c r="G76" s="23"/>
      <c r="H76" s="204"/>
      <c r="I76" s="205"/>
      <c r="J76" s="206"/>
      <c r="K76" s="206"/>
      <c r="L76" s="38"/>
      <c r="M76" s="37"/>
      <c r="N76" s="37">
        <f t="shared" si="5"/>
        <v>90</v>
      </c>
      <c r="O76" s="38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  <row r="77" spans="1:41" ht="22" customHeight="1" x14ac:dyDescent="0.35">
      <c r="A77" s="39" t="s">
        <v>297</v>
      </c>
      <c r="B77" s="39" t="s">
        <v>298</v>
      </c>
      <c r="C77" s="144" t="s">
        <v>40</v>
      </c>
      <c r="D77" s="40">
        <f t="shared" si="4"/>
        <v>400</v>
      </c>
      <c r="E77" s="39"/>
      <c r="F77" s="33">
        <v>200</v>
      </c>
      <c r="G77" s="23"/>
      <c r="H77" s="204" t="s">
        <v>1106</v>
      </c>
      <c r="I77" s="205" t="s">
        <v>1203</v>
      </c>
      <c r="J77" s="206">
        <v>46225.387499999997</v>
      </c>
      <c r="K77" s="206">
        <v>46266.345833333333</v>
      </c>
      <c r="L77" s="38"/>
      <c r="M77" s="37">
        <v>80</v>
      </c>
      <c r="N77" s="37">
        <f>200-M77</f>
        <v>120</v>
      </c>
      <c r="O77" s="37">
        <f>F77-M77-N77</f>
        <v>0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</row>
    <row r="78" spans="1:41" ht="22" customHeight="1" x14ac:dyDescent="0.35">
      <c r="A78" s="39" t="s">
        <v>301</v>
      </c>
      <c r="B78" s="39" t="s">
        <v>302</v>
      </c>
      <c r="C78" s="144" t="s">
        <v>303</v>
      </c>
      <c r="D78" s="40">
        <f t="shared" si="4"/>
        <v>4</v>
      </c>
      <c r="E78" s="39"/>
      <c r="F78" s="33">
        <v>2</v>
      </c>
      <c r="G78" s="23"/>
      <c r="H78" s="149"/>
      <c r="I78" s="42"/>
      <c r="J78" s="43"/>
      <c r="K78" s="43"/>
      <c r="L78" s="38"/>
      <c r="M78" s="37"/>
      <c r="N78" s="37"/>
      <c r="O78" s="37">
        <f>F78-M78</f>
        <v>2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</row>
    <row r="79" spans="1:41" ht="22" customHeight="1" x14ac:dyDescent="0.35">
      <c r="A79" s="39" t="s">
        <v>318</v>
      </c>
      <c r="B79" s="39" t="s">
        <v>319</v>
      </c>
      <c r="C79" s="144" t="s">
        <v>230</v>
      </c>
      <c r="D79" s="40">
        <f t="shared" si="4"/>
        <v>20</v>
      </c>
      <c r="E79" s="39"/>
      <c r="F79" s="33">
        <v>10</v>
      </c>
      <c r="G79" s="23"/>
      <c r="H79" s="149"/>
      <c r="I79" s="42"/>
      <c r="J79" s="43"/>
      <c r="K79" s="43"/>
      <c r="L79" s="38"/>
      <c r="M79" s="37"/>
      <c r="N79" s="37"/>
      <c r="O79" s="37">
        <f>F79-M79</f>
        <v>10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</row>
    <row r="80" spans="1:41" ht="22" customHeight="1" x14ac:dyDescent="0.35">
      <c r="A80" s="39"/>
      <c r="B80" s="39"/>
      <c r="C80" s="144"/>
      <c r="D80" s="40"/>
      <c r="E80" s="39"/>
      <c r="F80" s="33"/>
      <c r="G80" s="23"/>
      <c r="H80" s="149"/>
      <c r="I80" s="42"/>
      <c r="J80" s="43"/>
      <c r="K80" s="43"/>
      <c r="L80" s="38"/>
      <c r="M80" s="37"/>
      <c r="N80" s="38"/>
      <c r="O80" s="38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</row>
    <row r="81" spans="1:41" ht="22" customHeight="1" x14ac:dyDescent="0.35">
      <c r="A81" s="39"/>
      <c r="B81" s="39"/>
      <c r="C81" s="144"/>
      <c r="D81" s="40"/>
      <c r="E81" s="39"/>
      <c r="F81" s="33"/>
      <c r="G81" s="23"/>
      <c r="H81" s="149"/>
      <c r="I81" s="42"/>
      <c r="J81" s="43"/>
      <c r="K81" s="43"/>
      <c r="L81" s="38"/>
      <c r="M81" s="37"/>
      <c r="N81" s="38"/>
      <c r="O81" s="38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</row>
    <row r="82" spans="1:41" ht="22" customHeight="1" x14ac:dyDescent="0.35">
      <c r="A82" s="39"/>
      <c r="B82" s="39"/>
      <c r="C82" s="144"/>
      <c r="D82" s="40"/>
      <c r="E82" s="39"/>
      <c r="F82" s="33"/>
      <c r="G82" s="23"/>
      <c r="H82" s="149"/>
      <c r="I82" s="42"/>
      <c r="J82" s="43"/>
      <c r="K82" s="43"/>
      <c r="L82" s="38"/>
      <c r="M82" s="37"/>
      <c r="N82" s="38"/>
      <c r="O82" s="38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1" ht="22" customHeight="1" x14ac:dyDescent="0.35">
      <c r="A83" s="39"/>
      <c r="B83" s="39"/>
      <c r="C83" s="144"/>
      <c r="D83" s="40"/>
      <c r="E83" s="39"/>
      <c r="F83" s="33"/>
      <c r="G83" s="23"/>
      <c r="H83" s="149"/>
      <c r="I83" s="42"/>
      <c r="J83" s="43"/>
      <c r="K83" s="43"/>
      <c r="L83" s="38"/>
      <c r="M83" s="37"/>
      <c r="N83" s="38"/>
      <c r="O83" s="38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1" x14ac:dyDescent="0.35">
      <c r="A84" s="24"/>
      <c r="B84" s="24"/>
      <c r="C84" s="24"/>
      <c r="D84" s="51"/>
      <c r="E84" s="23"/>
      <c r="F84" s="24"/>
      <c r="G84" s="23"/>
      <c r="H84" s="23"/>
      <c r="I84" s="23"/>
      <c r="J84" s="24"/>
      <c r="K84" s="24"/>
      <c r="L84" s="24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1" x14ac:dyDescent="0.35">
      <c r="A85" s="23"/>
      <c r="B85" s="23"/>
      <c r="C85" s="24"/>
      <c r="D85" s="51"/>
      <c r="E85" s="23"/>
      <c r="F85" s="24"/>
      <c r="G85" s="24"/>
      <c r="H85" s="24"/>
      <c r="I85" s="49"/>
      <c r="L85" s="24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1" s="49" customFormat="1" x14ac:dyDescent="0.35">
      <c r="A86" s="2"/>
      <c r="B86" s="2"/>
      <c r="D86" s="146"/>
      <c r="E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s="49" customFormat="1" x14ac:dyDescent="0.35">
      <c r="A87" s="2"/>
      <c r="B87" s="2"/>
      <c r="D87" s="146"/>
      <c r="E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s="49" customFormat="1" x14ac:dyDescent="0.35">
      <c r="A88" s="2"/>
      <c r="B88" s="2"/>
      <c r="D88" s="146"/>
      <c r="E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s="49" customFormat="1" x14ac:dyDescent="0.35">
      <c r="A89" s="2"/>
      <c r="B89" s="2"/>
      <c r="D89" s="146"/>
      <c r="E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s="49" customFormat="1" x14ac:dyDescent="0.35">
      <c r="A90" s="2"/>
      <c r="B90" s="2"/>
      <c r="D90" s="146"/>
      <c r="E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s="49" customFormat="1" x14ac:dyDescent="0.35">
      <c r="A91" s="2"/>
      <c r="B91" s="2"/>
      <c r="D91" s="146"/>
      <c r="E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s="49" customFormat="1" x14ac:dyDescent="0.35">
      <c r="A92" s="2"/>
      <c r="B92" s="2"/>
      <c r="D92" s="146"/>
      <c r="E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s="49" customFormat="1" x14ac:dyDescent="0.35">
      <c r="A93" s="2"/>
      <c r="B93" s="2"/>
      <c r="D93" s="146"/>
      <c r="E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s="49" customFormat="1" x14ac:dyDescent="0.35">
      <c r="A94" s="2"/>
      <c r="B94" s="2"/>
      <c r="D94" s="146"/>
      <c r="E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s="49" customFormat="1" x14ac:dyDescent="0.35">
      <c r="A95" s="2"/>
      <c r="B95" s="2"/>
      <c r="D95" s="146"/>
      <c r="E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s="49" customFormat="1" x14ac:dyDescent="0.35">
      <c r="A96" s="2"/>
      <c r="B96" s="2"/>
      <c r="D96" s="146"/>
      <c r="E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s="49" customFormat="1" x14ac:dyDescent="0.35">
      <c r="A97" s="2"/>
      <c r="B97" s="2"/>
      <c r="D97" s="146"/>
      <c r="E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s="49" customFormat="1" x14ac:dyDescent="0.35">
      <c r="A98" s="2"/>
      <c r="B98" s="2"/>
      <c r="D98" s="146"/>
      <c r="E98" s="2"/>
      <c r="O98" s="9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s="49" customFormat="1" x14ac:dyDescent="0.35">
      <c r="A99" s="2"/>
      <c r="B99" s="2"/>
      <c r="D99" s="146"/>
      <c r="E99" s="2"/>
      <c r="O99" s="9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s="49" customFormat="1" x14ac:dyDescent="0.35">
      <c r="A100" s="2"/>
      <c r="B100" s="2"/>
      <c r="D100" s="146"/>
      <c r="E100" s="2"/>
      <c r="O100" s="9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35">
      <c r="G101" s="49"/>
      <c r="H101" s="49"/>
      <c r="I101" s="49"/>
      <c r="O101" s="93"/>
    </row>
    <row r="102" spans="1:41" x14ac:dyDescent="0.35">
      <c r="G102" s="49"/>
      <c r="H102" s="49"/>
      <c r="I102" s="49"/>
      <c r="O102" s="93"/>
    </row>
    <row r="103" spans="1:41" s="49" customFormat="1" x14ac:dyDescent="0.35">
      <c r="A103" s="2"/>
      <c r="B103" s="2"/>
      <c r="D103" s="146"/>
      <c r="E103" s="2"/>
      <c r="O103" s="9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s="49" customFormat="1" x14ac:dyDescent="0.35">
      <c r="A104" s="2"/>
      <c r="B104" s="2"/>
      <c r="D104" s="146"/>
      <c r="E104" s="2"/>
      <c r="O104" s="9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s="49" customFormat="1" x14ac:dyDescent="0.35">
      <c r="A105" s="2"/>
      <c r="B105" s="2"/>
      <c r="D105" s="146"/>
      <c r="E105" s="2"/>
      <c r="O105" s="9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s="49" customFormat="1" x14ac:dyDescent="0.35">
      <c r="A106" s="2"/>
      <c r="B106" s="2"/>
      <c r="D106" s="146"/>
      <c r="E106" s="2"/>
      <c r="O106" s="9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35">
      <c r="G107" s="49"/>
      <c r="H107" s="49"/>
      <c r="I107" s="49"/>
      <c r="O107" s="93"/>
    </row>
    <row r="108" spans="1:41" x14ac:dyDescent="0.35">
      <c r="G108" s="49"/>
      <c r="H108" s="49"/>
      <c r="I108" s="49"/>
      <c r="O108" s="93"/>
    </row>
    <row r="109" spans="1:41" x14ac:dyDescent="0.35">
      <c r="G109" s="49"/>
      <c r="H109" s="49"/>
      <c r="I109" s="49"/>
      <c r="O109" s="93"/>
    </row>
    <row r="110" spans="1:41" x14ac:dyDescent="0.35">
      <c r="G110" s="49"/>
      <c r="H110" s="49"/>
      <c r="I110" s="49"/>
      <c r="O110" s="93"/>
    </row>
    <row r="111" spans="1:41" x14ac:dyDescent="0.35">
      <c r="G111" s="49"/>
      <c r="H111" s="49"/>
      <c r="I111" s="49"/>
      <c r="O111" s="93"/>
    </row>
    <row r="112" spans="1:41" x14ac:dyDescent="0.35">
      <c r="G112" s="49"/>
      <c r="H112" s="49"/>
      <c r="I112" s="49"/>
    </row>
    <row r="113" spans="1:41" x14ac:dyDescent="0.35">
      <c r="G113" s="49"/>
      <c r="H113" s="49"/>
      <c r="I113" s="49"/>
    </row>
    <row r="114" spans="1:41" x14ac:dyDescent="0.35">
      <c r="G114" s="49"/>
      <c r="H114" s="49"/>
      <c r="I114" s="49"/>
    </row>
    <row r="115" spans="1:41" x14ac:dyDescent="0.35">
      <c r="G115" s="49"/>
      <c r="H115" s="49"/>
      <c r="I115" s="49"/>
    </row>
    <row r="116" spans="1:41" x14ac:dyDescent="0.35">
      <c r="G116" s="49"/>
      <c r="H116" s="49"/>
      <c r="I116" s="49"/>
    </row>
    <row r="117" spans="1:41" s="49" customFormat="1" x14ac:dyDescent="0.35">
      <c r="A117" s="2"/>
      <c r="B117" s="2"/>
      <c r="D117" s="146"/>
      <c r="E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32E3-BF5C-42DA-BBAC-5118F8601CA0}">
  <dimension ref="A1:AO86"/>
  <sheetViews>
    <sheetView zoomScale="85" zoomScaleNormal="85" workbookViewId="0">
      <pane xSplit="4" ySplit="2" topLeftCell="F3" activePane="bottomRight" state="frozen"/>
      <selection activeCell="H12" sqref="H12"/>
      <selection pane="topRight" activeCell="H12" sqref="H12"/>
      <selection pane="bottomLeft" activeCell="H12" sqref="H12"/>
      <selection pane="bottomRight" activeCell="L1" sqref="L1:L1048576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hidden="1" customWidth="1"/>
    <col min="5" max="5" width="11.08984375" style="2" hidden="1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2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3"/>
      <c r="J1" s="23"/>
      <c r="K1" s="23"/>
      <c r="L1" s="26">
        <v>46174</v>
      </c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40"/>
      <c r="F6" s="33"/>
      <c r="G6" s="23"/>
      <c r="H6" s="165" t="s">
        <v>1207</v>
      </c>
      <c r="I6" s="151" t="s">
        <v>1208</v>
      </c>
      <c r="J6" s="99">
        <v>46170.67083333333</v>
      </c>
      <c r="K6" s="99">
        <v>46234.416666666664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40"/>
      <c r="F7" s="33"/>
      <c r="G7" s="23"/>
      <c r="H7" s="201" t="s">
        <v>1895</v>
      </c>
      <c r="I7" s="202" t="s">
        <v>1208</v>
      </c>
      <c r="J7" s="203">
        <v>46170.67083333333</v>
      </c>
      <c r="K7" s="203">
        <v>46234.416666666664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554</v>
      </c>
      <c r="J8" s="43">
        <v>46170.67083333333</v>
      </c>
      <c r="K8" s="43">
        <v>46182.683333333334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>
        <v>35.6</v>
      </c>
      <c r="G9" s="23"/>
      <c r="H9" s="149" t="s">
        <v>555</v>
      </c>
      <c r="I9" s="42" t="s">
        <v>1190</v>
      </c>
      <c r="J9" s="43">
        <v>46182.683333333334</v>
      </c>
      <c r="K9" s="43">
        <v>46185.662499999999</v>
      </c>
      <c r="L9" s="37">
        <f>F9</f>
        <v>35.6</v>
      </c>
      <c r="M9" s="38"/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578</v>
      </c>
      <c r="J10" s="43">
        <v>46185.662499999999</v>
      </c>
      <c r="K10" s="43">
        <v>46191.495833333334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40"/>
      <c r="F11" s="33"/>
      <c r="G11" s="23"/>
      <c r="H11" s="149" t="s">
        <v>558</v>
      </c>
      <c r="I11" s="42" t="s">
        <v>1209</v>
      </c>
      <c r="J11" s="43">
        <v>46191.495833333334</v>
      </c>
      <c r="K11" s="43">
        <v>46204.633333333331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 t="s">
        <v>44</v>
      </c>
      <c r="B12" s="39" t="s">
        <v>45</v>
      </c>
      <c r="C12" s="144" t="s">
        <v>46</v>
      </c>
      <c r="D12" s="40"/>
      <c r="E12" s="40"/>
      <c r="F12" s="33">
        <v>2.226</v>
      </c>
      <c r="G12" s="23"/>
      <c r="H12" s="149" t="s">
        <v>1175</v>
      </c>
      <c r="I12" s="42" t="s">
        <v>556</v>
      </c>
      <c r="J12" s="43">
        <v>46191.495833333334</v>
      </c>
      <c r="K12" s="43">
        <v>46195.645833333336</v>
      </c>
      <c r="L12" s="37"/>
      <c r="M12" s="37">
        <f>F12</f>
        <v>2.226</v>
      </c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1176</v>
      </c>
      <c r="I13" s="42" t="s">
        <v>556</v>
      </c>
      <c r="J13" s="43">
        <v>46195.645833333336</v>
      </c>
      <c r="K13" s="43">
        <v>46198.400000000001</v>
      </c>
      <c r="L13" s="37"/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1177</v>
      </c>
      <c r="I14" s="42" t="s">
        <v>563</v>
      </c>
      <c r="J14" s="43">
        <v>46198.400000000001</v>
      </c>
      <c r="K14" s="43">
        <v>46202.48333333333</v>
      </c>
      <c r="L14" s="37"/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65</v>
      </c>
      <c r="B15" s="39" t="s">
        <v>66</v>
      </c>
      <c r="C15" s="144" t="s">
        <v>46</v>
      </c>
      <c r="D15" s="40"/>
      <c r="E15" s="40"/>
      <c r="F15" s="33">
        <v>22.23</v>
      </c>
      <c r="G15" s="23"/>
      <c r="H15" s="149" t="s">
        <v>1178</v>
      </c>
      <c r="I15" s="42" t="s">
        <v>556</v>
      </c>
      <c r="J15" s="43">
        <v>46202.48333333333</v>
      </c>
      <c r="K15" s="43">
        <v>46204.633333333331</v>
      </c>
      <c r="L15" s="37"/>
      <c r="M15" s="37">
        <f>F15</f>
        <v>22.23</v>
      </c>
      <c r="N15" s="37"/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 t="s">
        <v>68</v>
      </c>
      <c r="B16" s="39" t="s">
        <v>69</v>
      </c>
      <c r="C16" s="144" t="s">
        <v>46</v>
      </c>
      <c r="D16" s="40"/>
      <c r="E16" s="40"/>
      <c r="F16" s="33">
        <v>0.69000000000000006</v>
      </c>
      <c r="G16" s="23"/>
      <c r="H16" s="149" t="s">
        <v>560</v>
      </c>
      <c r="I16" s="42" t="s">
        <v>561</v>
      </c>
      <c r="J16" s="43">
        <v>46204.633333333331</v>
      </c>
      <c r="K16" s="43">
        <v>46218.466666666667</v>
      </c>
      <c r="L16" s="37"/>
      <c r="M16" s="37"/>
      <c r="N16" s="37">
        <f t="shared" ref="N16:N19" si="0">F16</f>
        <v>0.69000000000000006</v>
      </c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70</v>
      </c>
      <c r="B17" s="39" t="s">
        <v>71</v>
      </c>
      <c r="C17" s="144" t="s">
        <v>67</v>
      </c>
      <c r="D17" s="40"/>
      <c r="E17" s="40"/>
      <c r="F17" s="33">
        <v>267.83999999999997</v>
      </c>
      <c r="G17" s="23"/>
      <c r="H17" s="149" t="s">
        <v>562</v>
      </c>
      <c r="I17" s="42" t="s">
        <v>570</v>
      </c>
      <c r="J17" s="43">
        <v>46218.466666666667</v>
      </c>
      <c r="K17" s="43">
        <v>46225.404166666667</v>
      </c>
      <c r="L17" s="37"/>
      <c r="M17" s="37"/>
      <c r="N17" s="37">
        <f t="shared" si="0"/>
        <v>267.83999999999997</v>
      </c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 t="s">
        <v>74</v>
      </c>
      <c r="B18" s="39" t="s">
        <v>75</v>
      </c>
      <c r="C18" s="144" t="s">
        <v>46</v>
      </c>
      <c r="D18" s="40"/>
      <c r="E18" s="40"/>
      <c r="F18" s="33">
        <v>14.321999999999999</v>
      </c>
      <c r="G18" s="23"/>
      <c r="H18" s="149" t="s">
        <v>564</v>
      </c>
      <c r="I18" s="42" t="s">
        <v>576</v>
      </c>
      <c r="J18" s="43">
        <v>46225.404166666667</v>
      </c>
      <c r="K18" s="43">
        <v>46226.458333333336</v>
      </c>
      <c r="L18" s="37"/>
      <c r="M18" s="38"/>
      <c r="N18" s="37">
        <f t="shared" si="0"/>
        <v>14.321999999999999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 t="s">
        <v>86</v>
      </c>
      <c r="B19" s="39" t="s">
        <v>87</v>
      </c>
      <c r="C19" s="144" t="s">
        <v>40</v>
      </c>
      <c r="D19" s="40"/>
      <c r="E19" s="40"/>
      <c r="F19" s="33">
        <v>30</v>
      </c>
      <c r="G19" s="23"/>
      <c r="H19" s="149"/>
      <c r="I19" s="42"/>
      <c r="J19" s="43"/>
      <c r="K19" s="43"/>
      <c r="L19" s="37"/>
      <c r="M19" s="38"/>
      <c r="N19" s="37">
        <f t="shared" si="0"/>
        <v>30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 t="s">
        <v>167</v>
      </c>
      <c r="B20" s="39" t="s">
        <v>168</v>
      </c>
      <c r="C20" s="144" t="s">
        <v>40</v>
      </c>
      <c r="D20" s="40"/>
      <c r="E20" s="40"/>
      <c r="F20" s="33">
        <v>12.35</v>
      </c>
      <c r="G20" s="23"/>
      <c r="H20" s="149" t="s">
        <v>565</v>
      </c>
      <c r="I20" s="42" t="s">
        <v>563</v>
      </c>
      <c r="J20" s="43">
        <v>46226.458333333336</v>
      </c>
      <c r="K20" s="43">
        <v>46230.583333333336</v>
      </c>
      <c r="L20" s="37"/>
      <c r="M20" s="38"/>
      <c r="N20" s="37">
        <f>F20</f>
        <v>12.35</v>
      </c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 t="s">
        <v>153</v>
      </c>
      <c r="B21" s="39" t="s">
        <v>154</v>
      </c>
      <c r="C21" s="144" t="s">
        <v>143</v>
      </c>
      <c r="D21" s="40"/>
      <c r="E21" s="40"/>
      <c r="F21" s="33">
        <v>91.2</v>
      </c>
      <c r="G21" s="23"/>
      <c r="H21" s="149" t="s">
        <v>566</v>
      </c>
      <c r="I21" s="42" t="s">
        <v>578</v>
      </c>
      <c r="J21" s="43">
        <v>46230.583333333336</v>
      </c>
      <c r="K21" s="43">
        <v>46234.416666666664</v>
      </c>
      <c r="L21" s="37"/>
      <c r="M21" s="38"/>
      <c r="N21" s="37">
        <v>32</v>
      </c>
      <c r="O21" s="37">
        <f>F21-N21</f>
        <v>59.2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/>
      <c r="B22" s="39"/>
      <c r="C22" s="144"/>
      <c r="D22" s="40"/>
      <c r="E22" s="40"/>
      <c r="F22" s="33"/>
      <c r="G22" s="23"/>
      <c r="H22" s="201" t="s">
        <v>567</v>
      </c>
      <c r="I22" s="202" t="s">
        <v>1210</v>
      </c>
      <c r="J22" s="203">
        <v>46175.425000000003</v>
      </c>
      <c r="K22" s="203">
        <v>46233.54583333333</v>
      </c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578</v>
      </c>
      <c r="J23" s="43">
        <v>46175.425000000003</v>
      </c>
      <c r="K23" s="43">
        <v>46181.654166666667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1085</v>
      </c>
      <c r="J24" s="43">
        <v>46181.654166666667</v>
      </c>
      <c r="K24" s="43">
        <v>46188.633333333331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42" t="s">
        <v>1211</v>
      </c>
      <c r="J25" s="43">
        <v>46188.633333333331</v>
      </c>
      <c r="K25" s="43">
        <v>46202.474999999999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1.484</v>
      </c>
      <c r="G26" s="23"/>
      <c r="H26" s="149" t="s">
        <v>1175</v>
      </c>
      <c r="I26" s="42" t="s">
        <v>1085</v>
      </c>
      <c r="J26" s="43">
        <v>46188.633333333331</v>
      </c>
      <c r="K26" s="43">
        <v>46195.612500000003</v>
      </c>
      <c r="L26" s="37"/>
      <c r="M26" s="37">
        <f>F26</f>
        <v>1.484</v>
      </c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/>
      <c r="B27" s="39"/>
      <c r="C27" s="144"/>
      <c r="D27" s="40"/>
      <c r="E27" s="40"/>
      <c r="F27" s="33"/>
      <c r="G27" s="23"/>
      <c r="H27" s="149" t="s">
        <v>1176</v>
      </c>
      <c r="I27" s="42" t="s">
        <v>556</v>
      </c>
      <c r="J27" s="43">
        <v>46195.612500000003</v>
      </c>
      <c r="K27" s="43">
        <v>46198.366666666669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 t="s">
        <v>72</v>
      </c>
      <c r="B28" s="39" t="s">
        <v>73</v>
      </c>
      <c r="C28" s="144" t="s">
        <v>46</v>
      </c>
      <c r="D28" s="40"/>
      <c r="E28" s="40"/>
      <c r="F28" s="33">
        <v>2.1</v>
      </c>
      <c r="G28" s="23"/>
      <c r="H28" s="149" t="s">
        <v>1177</v>
      </c>
      <c r="I28" s="42" t="s">
        <v>556</v>
      </c>
      <c r="J28" s="43">
        <v>46198.366666666669</v>
      </c>
      <c r="K28" s="43">
        <v>46202.474999999999</v>
      </c>
      <c r="L28" s="37"/>
      <c r="M28" s="37">
        <f t="shared" ref="M28:M30" si="1">F28</f>
        <v>2.1</v>
      </c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 t="s">
        <v>68</v>
      </c>
      <c r="B29" s="39" t="s">
        <v>69</v>
      </c>
      <c r="C29" s="144" t="s">
        <v>46</v>
      </c>
      <c r="D29" s="40"/>
      <c r="E29" s="40"/>
      <c r="F29" s="33">
        <v>0.46000000000000008</v>
      </c>
      <c r="G29" s="23"/>
      <c r="H29" s="152" t="s">
        <v>560</v>
      </c>
      <c r="I29" s="42" t="s">
        <v>570</v>
      </c>
      <c r="J29" s="43">
        <v>46202.474999999999</v>
      </c>
      <c r="K29" s="43">
        <v>46209.412499999999</v>
      </c>
      <c r="L29" s="37"/>
      <c r="M29" s="37">
        <f t="shared" si="1"/>
        <v>0.46000000000000008</v>
      </c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178.56</v>
      </c>
      <c r="G30" s="23"/>
      <c r="H30" s="152" t="s">
        <v>562</v>
      </c>
      <c r="I30" s="42" t="s">
        <v>561</v>
      </c>
      <c r="J30" s="43">
        <v>46209.412499999999</v>
      </c>
      <c r="K30" s="43">
        <v>46220.64166666667</v>
      </c>
      <c r="L30" s="37"/>
      <c r="M30" s="37">
        <f t="shared" si="1"/>
        <v>178.56</v>
      </c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 t="s">
        <v>74</v>
      </c>
      <c r="B31" s="39" t="s">
        <v>75</v>
      </c>
      <c r="C31" s="144" t="s">
        <v>46</v>
      </c>
      <c r="D31" s="40"/>
      <c r="E31" s="40"/>
      <c r="F31" s="33">
        <v>9.548</v>
      </c>
      <c r="G31" s="23"/>
      <c r="H31" s="152" t="s">
        <v>564</v>
      </c>
      <c r="I31" s="110"/>
      <c r="J31" s="101"/>
      <c r="K31" s="101"/>
      <c r="L31" s="37"/>
      <c r="M31" s="37"/>
      <c r="N31" s="37">
        <f>F31</f>
        <v>9.548</v>
      </c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 t="s">
        <v>78</v>
      </c>
      <c r="B32" s="39" t="s">
        <v>79</v>
      </c>
      <c r="C32" s="144" t="s">
        <v>46</v>
      </c>
      <c r="D32" s="40"/>
      <c r="E32" s="40"/>
      <c r="F32" s="33">
        <v>1.1000000000000001</v>
      </c>
      <c r="G32" s="23"/>
      <c r="H32" s="152"/>
      <c r="I32" s="110"/>
      <c r="J32" s="101"/>
      <c r="K32" s="101"/>
      <c r="L32" s="37"/>
      <c r="M32" s="37"/>
      <c r="N32" s="37">
        <f>F32</f>
        <v>1.1000000000000001</v>
      </c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 t="s">
        <v>80</v>
      </c>
      <c r="B33" s="39" t="s">
        <v>81</v>
      </c>
      <c r="C33" s="144" t="s">
        <v>67</v>
      </c>
      <c r="D33" s="40"/>
      <c r="E33" s="40"/>
      <c r="F33" s="33">
        <v>40</v>
      </c>
      <c r="G33" s="23"/>
      <c r="H33" s="152"/>
      <c r="I33" s="110"/>
      <c r="J33" s="101"/>
      <c r="K33" s="101"/>
      <c r="L33" s="37"/>
      <c r="M33" s="37"/>
      <c r="N33" s="37">
        <f>F33</f>
        <v>40</v>
      </c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/>
      <c r="B34" s="39"/>
      <c r="C34" s="144"/>
      <c r="D34" s="40"/>
      <c r="E34" s="40"/>
      <c r="F34" s="33"/>
      <c r="G34" s="23"/>
      <c r="H34" s="152" t="s">
        <v>565</v>
      </c>
      <c r="I34" s="42" t="s">
        <v>556</v>
      </c>
      <c r="J34" s="43">
        <v>46220.64166666667</v>
      </c>
      <c r="K34" s="43">
        <v>46225.395833333336</v>
      </c>
      <c r="L34" s="37"/>
      <c r="M34" s="38"/>
      <c r="N34" s="38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/>
      <c r="B35" s="39"/>
      <c r="C35" s="144"/>
      <c r="D35" s="40"/>
      <c r="E35" s="40"/>
      <c r="F35" s="33"/>
      <c r="G35" s="23"/>
      <c r="H35" s="165" t="s">
        <v>1212</v>
      </c>
      <c r="I35" s="151" t="s">
        <v>1213</v>
      </c>
      <c r="J35" s="99">
        <v>46195.495833333334</v>
      </c>
      <c r="K35" s="99">
        <v>46247.479166666664</v>
      </c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/>
      <c r="B36" s="39"/>
      <c r="C36" s="144"/>
      <c r="D36" s="40"/>
      <c r="E36" s="40"/>
      <c r="F36" s="33"/>
      <c r="G36" s="23"/>
      <c r="H36" s="201" t="s">
        <v>1214</v>
      </c>
      <c r="I36" s="202" t="s">
        <v>1213</v>
      </c>
      <c r="J36" s="203">
        <v>46195.495833333334</v>
      </c>
      <c r="K36" s="203">
        <v>46247.479166666664</v>
      </c>
      <c r="L36" s="37"/>
      <c r="M36" s="38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/>
      <c r="B37" s="39"/>
      <c r="C37" s="144"/>
      <c r="D37" s="32"/>
      <c r="E37" s="143"/>
      <c r="F37" s="33"/>
      <c r="G37" s="23"/>
      <c r="H37" s="149" t="s">
        <v>553</v>
      </c>
      <c r="I37" s="42" t="s">
        <v>554</v>
      </c>
      <c r="J37" s="43">
        <v>46195.495833333334</v>
      </c>
      <c r="K37" s="43">
        <v>46204.55</v>
      </c>
      <c r="L37" s="37"/>
      <c r="M37" s="38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/>
      <c r="B38" s="39"/>
      <c r="C38" s="144"/>
      <c r="D38" s="40"/>
      <c r="E38" s="40"/>
      <c r="F38" s="33"/>
      <c r="G38" s="23"/>
      <c r="H38" s="200" t="s">
        <v>555</v>
      </c>
      <c r="I38" s="42" t="s">
        <v>556</v>
      </c>
      <c r="J38" s="43">
        <v>46202.400000000001</v>
      </c>
      <c r="K38" s="43">
        <v>46204.55</v>
      </c>
      <c r="L38" s="37"/>
      <c r="M38" s="38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40"/>
      <c r="E39" s="40"/>
      <c r="F39" s="33"/>
      <c r="G39" s="23"/>
      <c r="H39" s="200" t="s">
        <v>557</v>
      </c>
      <c r="I39" s="42" t="s">
        <v>570</v>
      </c>
      <c r="J39" s="43">
        <v>46204.55</v>
      </c>
      <c r="K39" s="43">
        <v>46211.445833333331</v>
      </c>
      <c r="L39" s="37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40"/>
      <c r="F40" s="33"/>
      <c r="G40" s="23"/>
      <c r="H40" s="200" t="s">
        <v>558</v>
      </c>
      <c r="I40" s="42" t="s">
        <v>1191</v>
      </c>
      <c r="J40" s="43">
        <v>46204.55</v>
      </c>
      <c r="K40" s="43">
        <v>46219.395833333336</v>
      </c>
      <c r="L40" s="37"/>
      <c r="M40" s="37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 t="s">
        <v>44</v>
      </c>
      <c r="B41" s="39" t="s">
        <v>45</v>
      </c>
      <c r="C41" s="144" t="s">
        <v>46</v>
      </c>
      <c r="D41" s="40"/>
      <c r="E41" s="40"/>
      <c r="F41" s="33">
        <v>2.4599999999999995</v>
      </c>
      <c r="G41" s="23"/>
      <c r="H41" s="200" t="s">
        <v>1175</v>
      </c>
      <c r="I41" s="42" t="s">
        <v>578</v>
      </c>
      <c r="J41" s="43">
        <v>46204.55</v>
      </c>
      <c r="K41" s="43">
        <v>46210.383333333331</v>
      </c>
      <c r="L41" s="37"/>
      <c r="M41" s="37">
        <f>F41</f>
        <v>2.4599999999999995</v>
      </c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40"/>
      <c r="F42" s="33"/>
      <c r="G42" s="23"/>
      <c r="H42" s="200" t="s">
        <v>1176</v>
      </c>
      <c r="I42" s="42" t="s">
        <v>556</v>
      </c>
      <c r="J42" s="43">
        <v>46210.383333333331</v>
      </c>
      <c r="K42" s="43">
        <v>46212.491666666669</v>
      </c>
      <c r="L42" s="37"/>
      <c r="M42" s="38"/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/>
      <c r="B43" s="39"/>
      <c r="C43" s="144"/>
      <c r="D43" s="40"/>
      <c r="E43" s="40"/>
      <c r="F43" s="33"/>
      <c r="G43" s="23"/>
      <c r="H43" s="200" t="s">
        <v>1177</v>
      </c>
      <c r="I43" s="42" t="s">
        <v>556</v>
      </c>
      <c r="J43" s="43">
        <v>46212.491666666669</v>
      </c>
      <c r="K43" s="43">
        <v>46216.64166666667</v>
      </c>
      <c r="L43" s="37"/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 t="s">
        <v>65</v>
      </c>
      <c r="B44" s="39" t="s">
        <v>66</v>
      </c>
      <c r="C44" s="144" t="s">
        <v>46</v>
      </c>
      <c r="D44" s="40"/>
      <c r="E44" s="40"/>
      <c r="F44" s="33">
        <v>24.57</v>
      </c>
      <c r="G44" s="23"/>
      <c r="H44" s="200" t="s">
        <v>1178</v>
      </c>
      <c r="I44" s="42" t="s">
        <v>556</v>
      </c>
      <c r="J44" s="43">
        <v>46216.64166666667</v>
      </c>
      <c r="K44" s="43">
        <v>46219.395833333336</v>
      </c>
      <c r="L44" s="37"/>
      <c r="M44" s="37">
        <f>F44</f>
        <v>24.57</v>
      </c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2" customHeight="1" x14ac:dyDescent="0.35">
      <c r="A45" s="39" t="s">
        <v>68</v>
      </c>
      <c r="B45" s="39" t="s">
        <v>69</v>
      </c>
      <c r="C45" s="144" t="s">
        <v>46</v>
      </c>
      <c r="D45" s="40"/>
      <c r="E45" s="40"/>
      <c r="F45" s="33">
        <v>0.70800000000000007</v>
      </c>
      <c r="G45" s="23"/>
      <c r="H45" s="200" t="s">
        <v>560</v>
      </c>
      <c r="I45" s="42" t="s">
        <v>561</v>
      </c>
      <c r="J45" s="43">
        <v>46219.395833333336</v>
      </c>
      <c r="K45" s="43">
        <v>46232.625</v>
      </c>
      <c r="L45" s="37"/>
      <c r="M45" s="37">
        <f>F45</f>
        <v>0.70800000000000007</v>
      </c>
      <c r="N45" s="38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2" customHeight="1" x14ac:dyDescent="0.35">
      <c r="A46" s="39" t="s">
        <v>70</v>
      </c>
      <c r="B46" s="39" t="s">
        <v>71</v>
      </c>
      <c r="C46" s="144" t="s">
        <v>67</v>
      </c>
      <c r="D46" s="40"/>
      <c r="E46" s="40"/>
      <c r="F46" s="33">
        <v>244.56</v>
      </c>
      <c r="G46" s="23"/>
      <c r="H46" s="200" t="s">
        <v>562</v>
      </c>
      <c r="I46" s="42" t="s">
        <v>570</v>
      </c>
      <c r="J46" s="43">
        <v>46232.625</v>
      </c>
      <c r="K46" s="43">
        <v>46239.5625</v>
      </c>
      <c r="L46" s="37"/>
      <c r="M46" s="37">
        <f>F46</f>
        <v>244.56</v>
      </c>
      <c r="N46" s="38"/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2" customHeight="1" x14ac:dyDescent="0.35">
      <c r="A47" s="39" t="s">
        <v>74</v>
      </c>
      <c r="B47" s="39" t="s">
        <v>75</v>
      </c>
      <c r="C47" s="144" t="s">
        <v>46</v>
      </c>
      <c r="D47" s="40"/>
      <c r="E47" s="40"/>
      <c r="F47" s="33">
        <v>15.023999999999999</v>
      </c>
      <c r="G47" s="23"/>
      <c r="H47" s="200" t="s">
        <v>564</v>
      </c>
      <c r="I47" s="42" t="s">
        <v>576</v>
      </c>
      <c r="J47" s="43">
        <v>46239.5625</v>
      </c>
      <c r="K47" s="43">
        <v>46240.616666666669</v>
      </c>
      <c r="L47" s="37"/>
      <c r="M47" s="38"/>
      <c r="N47" s="37">
        <f t="shared" ref="N47" si="2">F47</f>
        <v>15.023999999999999</v>
      </c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4" customHeight="1" x14ac:dyDescent="0.35">
      <c r="A48" s="39" t="s">
        <v>86</v>
      </c>
      <c r="B48" s="39" t="s">
        <v>87</v>
      </c>
      <c r="C48" s="144" t="s">
        <v>40</v>
      </c>
      <c r="D48" s="40"/>
      <c r="E48" s="40"/>
      <c r="F48" s="33">
        <v>30</v>
      </c>
      <c r="G48" s="23"/>
      <c r="H48" s="149"/>
      <c r="I48" s="42"/>
      <c r="J48" s="43"/>
      <c r="K48" s="43"/>
      <c r="L48" s="37"/>
      <c r="M48" s="38"/>
      <c r="N48" s="37">
        <v>30</v>
      </c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2" customHeight="1" x14ac:dyDescent="0.35">
      <c r="A49" s="39" t="s">
        <v>167</v>
      </c>
      <c r="B49" s="39" t="s">
        <v>168</v>
      </c>
      <c r="C49" s="144" t="s">
        <v>40</v>
      </c>
      <c r="D49" s="40"/>
      <c r="E49" s="40"/>
      <c r="F49" s="33">
        <v>13.65</v>
      </c>
      <c r="G49" s="23"/>
      <c r="H49" s="200" t="s">
        <v>565</v>
      </c>
      <c r="I49" s="42" t="s">
        <v>556</v>
      </c>
      <c r="J49" s="43">
        <v>46240.616666666669</v>
      </c>
      <c r="K49" s="43">
        <v>46245.370833333334</v>
      </c>
      <c r="L49" s="38"/>
      <c r="M49" s="38"/>
      <c r="N49" s="37">
        <f>F49</f>
        <v>13.65</v>
      </c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2" customHeight="1" x14ac:dyDescent="0.35">
      <c r="A50" s="39" t="s">
        <v>153</v>
      </c>
      <c r="B50" s="39" t="s">
        <v>154</v>
      </c>
      <c r="C50" s="144" t="s">
        <v>143</v>
      </c>
      <c r="D50" s="40"/>
      <c r="E50" s="40"/>
      <c r="F50" s="33">
        <v>100.8</v>
      </c>
      <c r="G50" s="23"/>
      <c r="H50" s="200" t="s">
        <v>566</v>
      </c>
      <c r="I50" s="42" t="s">
        <v>556</v>
      </c>
      <c r="J50" s="43">
        <v>46245.370833333334</v>
      </c>
      <c r="K50" s="43">
        <v>46247.479166666664</v>
      </c>
      <c r="L50" s="37"/>
      <c r="M50" s="37">
        <v>42</v>
      </c>
      <c r="N50" s="37">
        <f>F50-M50</f>
        <v>58.8</v>
      </c>
      <c r="O50" s="38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ht="22" customHeight="1" x14ac:dyDescent="0.35">
      <c r="A51" s="39"/>
      <c r="B51" s="39"/>
      <c r="C51" s="144"/>
      <c r="D51" s="40"/>
      <c r="E51" s="40"/>
      <c r="F51" s="33"/>
      <c r="G51" s="23"/>
      <c r="H51" s="201" t="s">
        <v>567</v>
      </c>
      <c r="I51" s="202" t="s">
        <v>1215</v>
      </c>
      <c r="J51" s="203">
        <v>46197.645833333336</v>
      </c>
      <c r="K51" s="203">
        <v>46233.587500000001</v>
      </c>
      <c r="L51" s="38"/>
      <c r="M51" s="37"/>
      <c r="N51" s="38"/>
      <c r="O51" s="38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ht="22" customHeight="1" x14ac:dyDescent="0.35">
      <c r="A52" s="39"/>
      <c r="B52" s="39"/>
      <c r="C52" s="144"/>
      <c r="D52" s="40"/>
      <c r="E52" s="40"/>
      <c r="F52" s="33"/>
      <c r="G52" s="23"/>
      <c r="H52" s="200" t="s">
        <v>555</v>
      </c>
      <c r="I52" s="42" t="s">
        <v>556</v>
      </c>
      <c r="J52" s="43">
        <v>46197.645833333336</v>
      </c>
      <c r="K52" s="43">
        <v>46202.400000000001</v>
      </c>
      <c r="L52" s="38"/>
      <c r="M52" s="37"/>
      <c r="N52" s="38"/>
      <c r="O52" s="38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ht="22" customHeight="1" x14ac:dyDescent="0.35">
      <c r="A53" s="39"/>
      <c r="B53" s="39"/>
      <c r="C53" s="144"/>
      <c r="D53" s="40"/>
      <c r="E53" s="40"/>
      <c r="F53" s="33"/>
      <c r="G53" s="23"/>
      <c r="H53" s="200" t="s">
        <v>558</v>
      </c>
      <c r="I53" s="42" t="s">
        <v>578</v>
      </c>
      <c r="J53" s="43">
        <v>46202.400000000001</v>
      </c>
      <c r="K53" s="43">
        <v>46205.629166666666</v>
      </c>
      <c r="L53" s="38"/>
      <c r="M53" s="37"/>
      <c r="N53" s="38"/>
      <c r="O53" s="3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ht="22" customHeight="1" x14ac:dyDescent="0.35">
      <c r="A54" s="39" t="s">
        <v>44</v>
      </c>
      <c r="B54" s="39" t="s">
        <v>45</v>
      </c>
      <c r="C54" s="144" t="s">
        <v>46</v>
      </c>
      <c r="D54" s="40"/>
      <c r="E54" s="147"/>
      <c r="F54" s="33">
        <v>1.64</v>
      </c>
      <c r="G54" s="23"/>
      <c r="H54" s="200" t="s">
        <v>1175</v>
      </c>
      <c r="I54" s="42" t="s">
        <v>579</v>
      </c>
      <c r="J54" s="43">
        <v>46205.629166666666</v>
      </c>
      <c r="K54" s="43">
        <v>46218.366666666669</v>
      </c>
      <c r="L54" s="37"/>
      <c r="M54" s="37">
        <f>F54</f>
        <v>1.64</v>
      </c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ht="22" customHeight="1" x14ac:dyDescent="0.35">
      <c r="A55" s="39"/>
      <c r="B55" s="39"/>
      <c r="C55" s="144"/>
      <c r="D55" s="40"/>
      <c r="E55" s="40"/>
      <c r="F55" s="33"/>
      <c r="G55" s="23"/>
      <c r="H55" s="200" t="s">
        <v>1176</v>
      </c>
      <c r="I55" s="42" t="s">
        <v>578</v>
      </c>
      <c r="J55" s="43">
        <v>46205.629166666666</v>
      </c>
      <c r="K55" s="43">
        <v>46211.462500000001</v>
      </c>
      <c r="L55" s="37"/>
      <c r="M55" s="38"/>
      <c r="N55" s="38"/>
      <c r="O55" s="3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ht="22" customHeight="1" x14ac:dyDescent="0.35">
      <c r="A56" s="39" t="s">
        <v>72</v>
      </c>
      <c r="B56" s="39" t="s">
        <v>73</v>
      </c>
      <c r="C56" s="144" t="s">
        <v>46</v>
      </c>
      <c r="D56" s="40"/>
      <c r="E56" s="40"/>
      <c r="F56" s="33">
        <v>2.1</v>
      </c>
      <c r="G56" s="23"/>
      <c r="H56" s="200" t="s">
        <v>1177</v>
      </c>
      <c r="I56" s="42" t="s">
        <v>556</v>
      </c>
      <c r="J56" s="43">
        <v>46211.462500000001</v>
      </c>
      <c r="K56" s="43">
        <v>46213.612500000003</v>
      </c>
      <c r="L56" s="37"/>
      <c r="M56" s="37">
        <f t="shared" ref="M56:M59" si="3">F56</f>
        <v>2.1</v>
      </c>
      <c r="N56" s="38"/>
      <c r="O56" s="38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ht="22" customHeight="1" x14ac:dyDescent="0.35">
      <c r="A57" s="39" t="s">
        <v>68</v>
      </c>
      <c r="B57" s="39" t="s">
        <v>69</v>
      </c>
      <c r="C57" s="144" t="s">
        <v>46</v>
      </c>
      <c r="D57" s="40"/>
      <c r="E57" s="40"/>
      <c r="F57" s="33">
        <v>0.47200000000000009</v>
      </c>
      <c r="G57" s="23"/>
      <c r="H57" s="200" t="s">
        <v>560</v>
      </c>
      <c r="I57" s="42" t="s">
        <v>556</v>
      </c>
      <c r="J57" s="43">
        <v>46213.612500000003</v>
      </c>
      <c r="K57" s="43">
        <v>46218.366666666669</v>
      </c>
      <c r="L57" s="37"/>
      <c r="M57" s="37">
        <f t="shared" si="3"/>
        <v>0.47200000000000009</v>
      </c>
      <c r="N57" s="38"/>
      <c r="O57" s="38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ht="22" customHeight="1" x14ac:dyDescent="0.35">
      <c r="A58" s="39" t="s">
        <v>70</v>
      </c>
      <c r="B58" s="39" t="s">
        <v>71</v>
      </c>
      <c r="C58" s="144" t="s">
        <v>67</v>
      </c>
      <c r="D58" s="40"/>
      <c r="E58" s="39"/>
      <c r="F58" s="33">
        <v>163.04000000000002</v>
      </c>
      <c r="G58" s="23"/>
      <c r="H58" s="200" t="s">
        <v>562</v>
      </c>
      <c r="I58" s="42" t="s">
        <v>1024</v>
      </c>
      <c r="J58" s="43">
        <v>46218.366666666669</v>
      </c>
      <c r="K58" s="43">
        <v>46223.554166666669</v>
      </c>
      <c r="L58" s="38"/>
      <c r="M58" s="37">
        <f t="shared" si="3"/>
        <v>163.04000000000002</v>
      </c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ht="22" customHeight="1" x14ac:dyDescent="0.35">
      <c r="A59" s="39" t="s">
        <v>74</v>
      </c>
      <c r="B59" s="39" t="s">
        <v>75</v>
      </c>
      <c r="C59" s="144" t="s">
        <v>46</v>
      </c>
      <c r="D59" s="40"/>
      <c r="E59" s="39"/>
      <c r="F59" s="33">
        <v>10.016</v>
      </c>
      <c r="G59" s="23"/>
      <c r="H59" s="200" t="s">
        <v>564</v>
      </c>
      <c r="I59" s="42" t="s">
        <v>1216</v>
      </c>
      <c r="J59" s="43">
        <v>46223.554166666669</v>
      </c>
      <c r="K59" s="43">
        <v>46232.491666666669</v>
      </c>
      <c r="L59" s="38"/>
      <c r="M59" s="37">
        <f t="shared" si="3"/>
        <v>10.016</v>
      </c>
      <c r="N59" s="38"/>
      <c r="O59" s="38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ht="22" customHeight="1" x14ac:dyDescent="0.35">
      <c r="A60" s="39" t="s">
        <v>78</v>
      </c>
      <c r="B60" s="39" t="s">
        <v>79</v>
      </c>
      <c r="C60" s="144" t="s">
        <v>46</v>
      </c>
      <c r="D60" s="40"/>
      <c r="E60" s="39"/>
      <c r="F60" s="33">
        <v>1.1000000000000001</v>
      </c>
      <c r="G60" s="23"/>
      <c r="H60" s="200" t="s">
        <v>565</v>
      </c>
      <c r="I60" s="42" t="s">
        <v>576</v>
      </c>
      <c r="J60" s="43">
        <v>46232.491666666669</v>
      </c>
      <c r="K60" s="43">
        <v>46233.587500000001</v>
      </c>
      <c r="L60" s="38"/>
      <c r="M60" s="37"/>
      <c r="N60" s="37">
        <f>F60</f>
        <v>1.1000000000000001</v>
      </c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ht="22" customHeight="1" x14ac:dyDescent="0.35">
      <c r="A61" s="39" t="s">
        <v>80</v>
      </c>
      <c r="B61" s="39" t="s">
        <v>81</v>
      </c>
      <c r="C61" s="144" t="s">
        <v>67</v>
      </c>
      <c r="D61" s="40"/>
      <c r="E61" s="39"/>
      <c r="F61" s="33">
        <v>40</v>
      </c>
      <c r="G61" s="23"/>
      <c r="H61" s="200"/>
      <c r="I61" s="42"/>
      <c r="J61" s="43"/>
      <c r="K61" s="43"/>
      <c r="L61" s="38"/>
      <c r="M61" s="37"/>
      <c r="N61" s="37">
        <f>F61</f>
        <v>40</v>
      </c>
      <c r="O61" s="38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ht="22" customHeight="1" x14ac:dyDescent="0.35">
      <c r="A62" s="39"/>
      <c r="B62" s="39"/>
      <c r="C62" s="144"/>
      <c r="D62" s="40"/>
      <c r="E62" s="39"/>
      <c r="F62" s="33"/>
      <c r="G62" s="23"/>
      <c r="H62" s="149"/>
      <c r="I62" s="42"/>
      <c r="J62" s="43"/>
      <c r="K62" s="43"/>
      <c r="L62" s="38"/>
      <c r="M62" s="37"/>
      <c r="N62" s="38"/>
      <c r="O62" s="38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ht="22" customHeight="1" x14ac:dyDescent="0.35">
      <c r="A63" s="39" t="s">
        <v>53</v>
      </c>
      <c r="B63" s="39" t="s">
        <v>54</v>
      </c>
      <c r="C63" s="144" t="s">
        <v>46</v>
      </c>
      <c r="D63" s="40"/>
      <c r="E63" s="39"/>
      <c r="F63" s="33">
        <v>3.12</v>
      </c>
      <c r="G63" s="23"/>
      <c r="H63" s="149"/>
      <c r="I63" s="42"/>
      <c r="J63" s="43"/>
      <c r="K63" s="43"/>
      <c r="L63" s="38"/>
      <c r="M63" s="37"/>
      <c r="N63" s="37">
        <f>F63</f>
        <v>3.12</v>
      </c>
      <c r="O63" s="38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ht="22" customHeight="1" x14ac:dyDescent="0.35">
      <c r="A64" s="39"/>
      <c r="B64" s="39"/>
      <c r="C64" s="144"/>
      <c r="D64" s="40"/>
      <c r="E64" s="39"/>
      <c r="F64" s="33"/>
      <c r="G64" s="23"/>
      <c r="H64" s="201" t="s">
        <v>1200</v>
      </c>
      <c r="I64" s="202" t="s">
        <v>1203</v>
      </c>
      <c r="J64" s="203">
        <v>46191.495833333334</v>
      </c>
      <c r="K64" s="203">
        <v>46232.45416666667</v>
      </c>
      <c r="L64" s="38"/>
      <c r="M64" s="37"/>
      <c r="N64" s="38"/>
      <c r="O64" s="38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ht="22" customHeight="1" x14ac:dyDescent="0.35">
      <c r="A65" s="39" t="s">
        <v>344</v>
      </c>
      <c r="B65" s="39" t="s">
        <v>345</v>
      </c>
      <c r="C65" s="144" t="s">
        <v>35</v>
      </c>
      <c r="D65" s="40"/>
      <c r="E65" s="147">
        <v>0.5</v>
      </c>
      <c r="F65" s="33">
        <v>90</v>
      </c>
      <c r="G65" s="23"/>
      <c r="H65" s="149"/>
      <c r="I65" s="42"/>
      <c r="J65" s="43"/>
      <c r="K65" s="43"/>
      <c r="L65" s="38"/>
      <c r="M65" s="37">
        <f>F65</f>
        <v>90</v>
      </c>
      <c r="N65" s="38"/>
      <c r="O65" s="38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ht="22" customHeight="1" x14ac:dyDescent="0.35">
      <c r="A66" s="39" t="s">
        <v>255</v>
      </c>
      <c r="B66" s="39" t="s">
        <v>256</v>
      </c>
      <c r="C66" s="144" t="s">
        <v>230</v>
      </c>
      <c r="D66" s="40">
        <v>24</v>
      </c>
      <c r="E66" s="39"/>
      <c r="F66" s="33">
        <v>12</v>
      </c>
      <c r="G66" s="23"/>
      <c r="H66" s="204" t="s">
        <v>1182</v>
      </c>
      <c r="I66" s="205" t="s">
        <v>775</v>
      </c>
      <c r="J66" s="206">
        <v>46191.495833333334</v>
      </c>
      <c r="K66" s="206">
        <v>46211.495833333334</v>
      </c>
      <c r="L66" s="38"/>
      <c r="M66" s="37"/>
      <c r="O66" s="37">
        <f>F66</f>
        <v>12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ht="22" customHeight="1" x14ac:dyDescent="0.35">
      <c r="A67" s="39" t="s">
        <v>261</v>
      </c>
      <c r="B67" s="39" t="s">
        <v>262</v>
      </c>
      <c r="C67" s="144" t="s">
        <v>40</v>
      </c>
      <c r="D67" s="40">
        <v>180</v>
      </c>
      <c r="E67" s="39"/>
      <c r="F67" s="33">
        <v>90</v>
      </c>
      <c r="G67" s="23"/>
      <c r="H67" s="204"/>
      <c r="I67" s="205"/>
      <c r="J67" s="206"/>
      <c r="K67" s="206"/>
      <c r="L67" s="38"/>
      <c r="M67" s="37"/>
      <c r="N67" s="37">
        <f>F67</f>
        <v>90</v>
      </c>
      <c r="O67" s="38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ht="22" customHeight="1" x14ac:dyDescent="0.35">
      <c r="A68" s="39" t="s">
        <v>279</v>
      </c>
      <c r="B68" s="39" t="s">
        <v>280</v>
      </c>
      <c r="C68" s="144" t="s">
        <v>40</v>
      </c>
      <c r="D68" s="40">
        <v>180</v>
      </c>
      <c r="E68" s="39"/>
      <c r="F68" s="33">
        <v>90</v>
      </c>
      <c r="G68" s="23"/>
      <c r="H68" s="204"/>
      <c r="I68" s="205"/>
      <c r="J68" s="206"/>
      <c r="K68" s="206"/>
      <c r="L68" s="38"/>
      <c r="M68" s="37"/>
      <c r="N68" s="37">
        <f>F68</f>
        <v>90</v>
      </c>
      <c r="O68" s="3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ht="22" customHeight="1" x14ac:dyDescent="0.35">
      <c r="A69" s="39" t="s">
        <v>297</v>
      </c>
      <c r="B69" s="39" t="s">
        <v>298</v>
      </c>
      <c r="C69" s="144" t="s">
        <v>40</v>
      </c>
      <c r="D69" s="40">
        <v>400</v>
      </c>
      <c r="E69" s="39"/>
      <c r="F69" s="33">
        <v>200</v>
      </c>
      <c r="G69" s="23"/>
      <c r="H69" s="204" t="s">
        <v>1106</v>
      </c>
      <c r="I69" s="205" t="s">
        <v>1203</v>
      </c>
      <c r="J69" s="206">
        <v>46191.495833333334</v>
      </c>
      <c r="K69" s="206">
        <v>46232.45416666667</v>
      </c>
      <c r="L69" s="38"/>
      <c r="M69" s="37"/>
      <c r="N69" s="37">
        <f>F69</f>
        <v>200</v>
      </c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ht="22" customHeight="1" x14ac:dyDescent="0.35">
      <c r="A70" s="39" t="s">
        <v>301</v>
      </c>
      <c r="B70" s="39" t="s">
        <v>302</v>
      </c>
      <c r="C70" s="144" t="s">
        <v>303</v>
      </c>
      <c r="D70" s="40">
        <v>4</v>
      </c>
      <c r="E70" s="39"/>
      <c r="F70" s="33">
        <v>2</v>
      </c>
      <c r="G70" s="23"/>
      <c r="H70" s="204"/>
      <c r="I70" s="205"/>
      <c r="J70" s="206"/>
      <c r="K70" s="206"/>
      <c r="L70" s="38"/>
      <c r="M70" s="37"/>
      <c r="N70" s="37">
        <f>F70-M70</f>
        <v>2</v>
      </c>
      <c r="O70" s="38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ht="22" customHeight="1" x14ac:dyDescent="0.35">
      <c r="A71" s="39" t="s">
        <v>318</v>
      </c>
      <c r="B71" s="39" t="s">
        <v>319</v>
      </c>
      <c r="C71" s="144" t="s">
        <v>230</v>
      </c>
      <c r="D71" s="40">
        <v>20</v>
      </c>
      <c r="E71" s="39"/>
      <c r="F71" s="33">
        <v>10</v>
      </c>
      <c r="G71" s="23"/>
      <c r="H71" s="204"/>
      <c r="I71" s="205"/>
      <c r="J71" s="206"/>
      <c r="K71" s="206"/>
      <c r="L71" s="38"/>
      <c r="M71" s="37"/>
      <c r="N71" s="37">
        <f>F71-M71</f>
        <v>10</v>
      </c>
      <c r="O71" s="38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ht="22" customHeight="1" x14ac:dyDescent="0.35">
      <c r="A72" s="39"/>
      <c r="B72" s="39"/>
      <c r="C72" s="144"/>
      <c r="D72" s="40"/>
      <c r="E72" s="39"/>
      <c r="F72" s="33"/>
      <c r="G72" s="23"/>
      <c r="H72" s="201" t="s">
        <v>1202</v>
      </c>
      <c r="I72" s="202" t="s">
        <v>1203</v>
      </c>
      <c r="J72" s="203">
        <v>46211.445833333331</v>
      </c>
      <c r="K72" s="203">
        <v>46252.404166666667</v>
      </c>
      <c r="L72" s="38"/>
      <c r="M72" s="37"/>
      <c r="N72" s="38"/>
      <c r="O72" s="38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ht="22" customHeight="1" x14ac:dyDescent="0.35">
      <c r="A73" s="39" t="s">
        <v>255</v>
      </c>
      <c r="B73" s="39" t="s">
        <v>256</v>
      </c>
      <c r="C73" s="144" t="s">
        <v>230</v>
      </c>
      <c r="D73" s="40">
        <f>D66</f>
        <v>24</v>
      </c>
      <c r="E73" s="147">
        <v>0.5</v>
      </c>
      <c r="F73" s="33">
        <v>12</v>
      </c>
      <c r="G73" s="23"/>
      <c r="H73" s="204" t="s">
        <v>1182</v>
      </c>
      <c r="I73" s="205" t="s">
        <v>775</v>
      </c>
      <c r="J73" s="206">
        <v>46211.445833333331</v>
      </c>
      <c r="K73" s="206">
        <v>46231.445833333331</v>
      </c>
      <c r="L73" s="38"/>
      <c r="M73" s="37"/>
      <c r="O73" s="37">
        <f>F73</f>
        <v>12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ht="22" customHeight="1" x14ac:dyDescent="0.35">
      <c r="A74" s="39" t="s">
        <v>261</v>
      </c>
      <c r="B74" s="39" t="s">
        <v>262</v>
      </c>
      <c r="C74" s="144" t="s">
        <v>40</v>
      </c>
      <c r="D74" s="40">
        <f t="shared" ref="D74:D78" si="4">D67</f>
        <v>180</v>
      </c>
      <c r="E74" s="39"/>
      <c r="F74" s="33">
        <v>90</v>
      </c>
      <c r="G74" s="23"/>
      <c r="H74" s="204"/>
      <c r="I74" s="205"/>
      <c r="J74" s="206"/>
      <c r="K74" s="206"/>
      <c r="L74" s="38"/>
      <c r="M74" s="37"/>
      <c r="N74" s="37">
        <f t="shared" ref="N74:N75" si="5">F74</f>
        <v>90</v>
      </c>
      <c r="O74" s="38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ht="22" customHeight="1" x14ac:dyDescent="0.35">
      <c r="A75" s="39" t="s">
        <v>279</v>
      </c>
      <c r="B75" s="39" t="s">
        <v>280</v>
      </c>
      <c r="C75" s="144" t="s">
        <v>40</v>
      </c>
      <c r="D75" s="40">
        <f t="shared" si="4"/>
        <v>180</v>
      </c>
      <c r="E75" s="39"/>
      <c r="F75" s="33">
        <v>90</v>
      </c>
      <c r="G75" s="23"/>
      <c r="H75" s="204"/>
      <c r="I75" s="205"/>
      <c r="J75" s="206"/>
      <c r="K75" s="206"/>
      <c r="L75" s="38"/>
      <c r="M75" s="37"/>
      <c r="N75" s="37">
        <f t="shared" si="5"/>
        <v>90</v>
      </c>
      <c r="O75" s="38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ht="22" customHeight="1" x14ac:dyDescent="0.35">
      <c r="A76" s="39" t="s">
        <v>297</v>
      </c>
      <c r="B76" s="39" t="s">
        <v>298</v>
      </c>
      <c r="C76" s="144" t="s">
        <v>40</v>
      </c>
      <c r="D76" s="40">
        <f t="shared" si="4"/>
        <v>400</v>
      </c>
      <c r="E76" s="39"/>
      <c r="F76" s="33">
        <v>200</v>
      </c>
      <c r="G76" s="23"/>
      <c r="H76" s="204" t="s">
        <v>1106</v>
      </c>
      <c r="I76" s="205" t="s">
        <v>1203</v>
      </c>
      <c r="J76" s="206">
        <v>46211.445833333331</v>
      </c>
      <c r="K76" s="206">
        <v>46252.404166666667</v>
      </c>
      <c r="L76" s="38"/>
      <c r="M76" s="37">
        <v>80</v>
      </c>
      <c r="N76" s="37">
        <f>200-M76</f>
        <v>120</v>
      </c>
      <c r="O76" s="37">
        <f>F76-M76-N76</f>
        <v>0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  <row r="77" spans="1:41" ht="22" customHeight="1" x14ac:dyDescent="0.35">
      <c r="A77" s="39" t="s">
        <v>301</v>
      </c>
      <c r="B77" s="39" t="s">
        <v>302</v>
      </c>
      <c r="C77" s="144" t="s">
        <v>303</v>
      </c>
      <c r="D77" s="40">
        <f t="shared" si="4"/>
        <v>4</v>
      </c>
      <c r="E77" s="39"/>
      <c r="F77" s="33">
        <v>2</v>
      </c>
      <c r="G77" s="23"/>
      <c r="H77" s="149"/>
      <c r="I77" s="42"/>
      <c r="J77" s="43"/>
      <c r="K77" s="43"/>
      <c r="L77" s="38"/>
      <c r="M77" s="37"/>
      <c r="N77" s="37"/>
      <c r="O77" s="37">
        <f>F77-M77</f>
        <v>2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</row>
    <row r="78" spans="1:41" ht="22" customHeight="1" x14ac:dyDescent="0.35">
      <c r="A78" s="39" t="s">
        <v>318</v>
      </c>
      <c r="B78" s="39" t="s">
        <v>319</v>
      </c>
      <c r="C78" s="144" t="s">
        <v>230</v>
      </c>
      <c r="D78" s="40">
        <f t="shared" si="4"/>
        <v>20</v>
      </c>
      <c r="E78" s="39"/>
      <c r="F78" s="33">
        <v>10</v>
      </c>
      <c r="G78" s="23"/>
      <c r="H78" s="149"/>
      <c r="I78" s="42"/>
      <c r="J78" s="43"/>
      <c r="K78" s="43"/>
      <c r="L78" s="38"/>
      <c r="M78" s="37"/>
      <c r="N78" s="37">
        <f>F78-M78</f>
        <v>10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</row>
    <row r="79" spans="1:41" ht="22" customHeight="1" x14ac:dyDescent="0.35">
      <c r="A79" s="39"/>
      <c r="B79" s="39"/>
      <c r="C79" s="144"/>
      <c r="D79" s="40"/>
      <c r="E79" s="39"/>
      <c r="F79" s="33"/>
      <c r="G79" s="23"/>
      <c r="H79" s="149"/>
      <c r="I79" s="42"/>
      <c r="J79" s="43"/>
      <c r="K79" s="43"/>
      <c r="L79" s="38"/>
      <c r="M79" s="37"/>
      <c r="N79" s="38"/>
      <c r="O79" s="38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</row>
    <row r="80" spans="1:41" ht="22" customHeight="1" x14ac:dyDescent="0.35">
      <c r="A80" s="39"/>
      <c r="B80" s="39"/>
      <c r="C80" s="144"/>
      <c r="D80" s="40"/>
      <c r="E80" s="39"/>
      <c r="F80" s="33"/>
      <c r="G80" s="23"/>
      <c r="H80" s="149"/>
      <c r="I80" s="42"/>
      <c r="J80" s="43"/>
      <c r="K80" s="43"/>
      <c r="L80" s="38"/>
      <c r="M80" s="37"/>
      <c r="N80" s="38"/>
      <c r="O80" s="38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</row>
    <row r="81" spans="1:41" ht="22" customHeight="1" x14ac:dyDescent="0.35">
      <c r="A81" s="39"/>
      <c r="B81" s="39"/>
      <c r="C81" s="144"/>
      <c r="D81" s="40"/>
      <c r="E81" s="39"/>
      <c r="F81" s="33"/>
      <c r="G81" s="23"/>
      <c r="H81" s="149"/>
      <c r="I81" s="42"/>
      <c r="J81" s="43"/>
      <c r="K81" s="43"/>
      <c r="L81" s="38"/>
      <c r="M81" s="37"/>
      <c r="N81" s="38"/>
      <c r="O81" s="38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</row>
    <row r="82" spans="1:41" ht="22" customHeight="1" x14ac:dyDescent="0.35">
      <c r="A82" s="39"/>
      <c r="B82" s="39"/>
      <c r="C82" s="144"/>
      <c r="D82" s="40"/>
      <c r="E82" s="39"/>
      <c r="F82" s="33"/>
      <c r="G82" s="23"/>
      <c r="H82" s="149"/>
      <c r="I82" s="42"/>
      <c r="J82" s="43"/>
      <c r="K82" s="43"/>
      <c r="L82" s="38"/>
      <c r="M82" s="37"/>
      <c r="N82" s="38"/>
      <c r="O82" s="38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1" x14ac:dyDescent="0.35">
      <c r="A83" s="24"/>
      <c r="B83" s="24"/>
      <c r="C83" s="24"/>
      <c r="D83" s="51"/>
      <c r="E83" s="23"/>
      <c r="F83" s="24"/>
      <c r="G83" s="23"/>
      <c r="H83" s="23"/>
      <c r="I83" s="23"/>
      <c r="J83" s="24"/>
      <c r="K83" s="24"/>
      <c r="L83" s="24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1" x14ac:dyDescent="0.35">
      <c r="A84" s="23"/>
      <c r="B84" s="23"/>
      <c r="C84" s="24"/>
      <c r="D84" s="51"/>
      <c r="E84" s="23"/>
      <c r="F84" s="24"/>
      <c r="G84" s="24"/>
      <c r="H84" s="24"/>
      <c r="I84" s="49"/>
      <c r="L84" s="24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1" x14ac:dyDescent="0.35">
      <c r="H85" s="208"/>
      <c r="J85" s="2"/>
      <c r="K85" s="2"/>
    </row>
    <row r="86" spans="1:41" x14ac:dyDescent="0.35">
      <c r="H86" s="208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072F-EB5B-4B8D-B08C-580A8D5B43A4}">
  <dimension ref="A1:AP80"/>
  <sheetViews>
    <sheetView zoomScale="85" zoomScaleNormal="85" workbookViewId="0">
      <pane xSplit="6" ySplit="2" topLeftCell="G14" activePane="bottomRight" state="frozen"/>
      <selection pane="topRight" activeCell="G1" sqref="G1"/>
      <selection pane="bottomLeft" activeCell="A3" sqref="A3"/>
      <selection pane="bottomRight" activeCell="B25" sqref="B25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hidden="1" customWidth="1"/>
    <col min="5" max="5" width="11.08984375" style="2" hidden="1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49" customWidth="1"/>
    <col min="10" max="10" width="20.6328125" style="49" customWidth="1"/>
    <col min="11" max="11" width="21.54296875" style="49" customWidth="1"/>
    <col min="12" max="13" width="17.453125" style="49" customWidth="1"/>
    <col min="14" max="14" width="17.453125" style="2" customWidth="1"/>
    <col min="15" max="15" width="17" style="2" customWidth="1"/>
    <col min="16" max="16" width="16.6328125" style="2" customWidth="1"/>
    <col min="17" max="16384" width="8.7265625" style="2"/>
  </cols>
  <sheetData>
    <row r="1" spans="1:42" ht="13" x14ac:dyDescent="0.35">
      <c r="A1" s="23"/>
      <c r="B1" s="23"/>
      <c r="C1" s="24"/>
      <c r="D1" s="51"/>
      <c r="E1" s="23"/>
      <c r="F1" s="23"/>
      <c r="G1" s="23"/>
      <c r="H1" s="23"/>
      <c r="I1" s="24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/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7"/>
      <c r="N3" s="38"/>
      <c r="O3" s="38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7"/>
      <c r="N4" s="38"/>
      <c r="O4" s="38"/>
      <c r="P4" s="38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7"/>
      <c r="N5" s="38"/>
      <c r="O5" s="38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4" customHeight="1" x14ac:dyDescent="0.35">
      <c r="A6" s="39"/>
      <c r="B6" s="39"/>
      <c r="C6" s="144"/>
      <c r="D6" s="40"/>
      <c r="E6" s="40"/>
      <c r="F6" s="33"/>
      <c r="G6" s="23"/>
      <c r="H6" s="165" t="s">
        <v>1278</v>
      </c>
      <c r="I6" s="151" t="s">
        <v>1279</v>
      </c>
      <c r="J6" s="99">
        <v>46142.333333333336</v>
      </c>
      <c r="K6" s="99">
        <v>46217.395833333336</v>
      </c>
      <c r="L6" s="37"/>
      <c r="M6" s="37"/>
      <c r="N6" s="38"/>
      <c r="O6" s="38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4" customHeight="1" x14ac:dyDescent="0.35">
      <c r="A7" s="39"/>
      <c r="B7" s="39"/>
      <c r="C7" s="144"/>
      <c r="D7" s="40"/>
      <c r="E7" s="40"/>
      <c r="F7" s="33"/>
      <c r="G7" s="23"/>
      <c r="H7" s="201" t="s">
        <v>1280</v>
      </c>
      <c r="I7" s="202" t="s">
        <v>1281</v>
      </c>
      <c r="J7" s="203">
        <v>46142.333333333336</v>
      </c>
      <c r="K7" s="203">
        <v>46202.616666666669</v>
      </c>
      <c r="L7" s="37"/>
      <c r="M7" s="37"/>
      <c r="N7" s="38"/>
      <c r="O7" s="38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554</v>
      </c>
      <c r="J8" s="43">
        <v>46142.333333333336</v>
      </c>
      <c r="K8" s="43">
        <v>46154.345833333333</v>
      </c>
      <c r="L8" s="37"/>
      <c r="M8" s="37"/>
      <c r="N8" s="38"/>
      <c r="O8" s="38"/>
      <c r="P8" s="38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>
        <v>35.6</v>
      </c>
      <c r="G9" s="23"/>
      <c r="H9" s="149" t="s">
        <v>557</v>
      </c>
      <c r="I9" s="42" t="s">
        <v>1190</v>
      </c>
      <c r="J9" s="43">
        <v>46156.45416666667</v>
      </c>
      <c r="K9" s="43">
        <v>46161.433333333334</v>
      </c>
      <c r="L9" s="37"/>
      <c r="M9" s="37">
        <f>F9</f>
        <v>35.6</v>
      </c>
      <c r="N9" s="38"/>
      <c r="O9" s="38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4" customHeight="1" x14ac:dyDescent="0.35">
      <c r="A10" s="39"/>
      <c r="B10" s="39"/>
      <c r="C10" s="144"/>
      <c r="D10" s="40"/>
      <c r="E10" s="40"/>
      <c r="F10" s="33"/>
      <c r="G10" s="23"/>
      <c r="H10" s="149" t="s">
        <v>558</v>
      </c>
      <c r="I10" s="42" t="s">
        <v>554</v>
      </c>
      <c r="J10" s="43">
        <v>46161.433333333334</v>
      </c>
      <c r="K10" s="43">
        <v>46170.445833333331</v>
      </c>
      <c r="L10" s="37"/>
      <c r="M10" s="37"/>
      <c r="N10" s="38"/>
      <c r="O10" s="38"/>
      <c r="P10" s="3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4" customHeight="1" x14ac:dyDescent="0.35">
      <c r="A11" s="39" t="s">
        <v>44</v>
      </c>
      <c r="B11" s="39" t="s">
        <v>45</v>
      </c>
      <c r="C11" s="144" t="s">
        <v>46</v>
      </c>
      <c r="D11" s="40"/>
      <c r="E11" s="40"/>
      <c r="F11" s="33">
        <v>15.15</v>
      </c>
      <c r="G11" s="23"/>
      <c r="H11" s="149" t="s">
        <v>1175</v>
      </c>
      <c r="I11" s="42" t="s">
        <v>556</v>
      </c>
      <c r="J11" s="43">
        <v>46161.433333333334</v>
      </c>
      <c r="K11" s="43">
        <v>46163.583333333336</v>
      </c>
      <c r="L11" s="37"/>
      <c r="M11" s="37">
        <f>F11</f>
        <v>15.15</v>
      </c>
      <c r="N11" s="37"/>
      <c r="O11" s="38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4" customHeight="1" x14ac:dyDescent="0.35">
      <c r="A12" s="39"/>
      <c r="B12" s="39"/>
      <c r="C12" s="144"/>
      <c r="D12" s="40"/>
      <c r="E12" s="40"/>
      <c r="F12" s="33"/>
      <c r="G12" s="23"/>
      <c r="H12" s="149" t="s">
        <v>1176</v>
      </c>
      <c r="I12" s="42" t="s">
        <v>556</v>
      </c>
      <c r="J12" s="43">
        <v>46163.583333333336</v>
      </c>
      <c r="K12" s="43">
        <v>46168.337500000001</v>
      </c>
      <c r="L12" s="37"/>
      <c r="M12" s="37"/>
      <c r="N12" s="37"/>
      <c r="O12" s="38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1177</v>
      </c>
      <c r="I13" s="42" t="s">
        <v>556</v>
      </c>
      <c r="J13" s="43">
        <v>46168.337500000001</v>
      </c>
      <c r="K13" s="43">
        <v>46170.445833333331</v>
      </c>
      <c r="L13" s="37"/>
      <c r="M13" s="37"/>
      <c r="N13" s="37"/>
      <c r="O13" s="38"/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4" customHeight="1" x14ac:dyDescent="0.35">
      <c r="A14" s="39" t="s">
        <v>65</v>
      </c>
      <c r="B14" s="39" t="s">
        <v>66</v>
      </c>
      <c r="C14" s="144" t="s">
        <v>46</v>
      </c>
      <c r="D14" s="40"/>
      <c r="E14" s="40"/>
      <c r="F14" s="33">
        <v>90.87</v>
      </c>
      <c r="G14" s="23"/>
      <c r="H14" s="149" t="s">
        <v>1178</v>
      </c>
      <c r="I14" s="42" t="s">
        <v>556</v>
      </c>
      <c r="J14" s="43">
        <v>46168.337500000001</v>
      </c>
      <c r="K14" s="43">
        <v>46170.445833333331</v>
      </c>
      <c r="L14" s="37"/>
      <c r="M14" s="37">
        <v>20</v>
      </c>
      <c r="N14" s="37">
        <f>33</f>
        <v>33</v>
      </c>
      <c r="O14" s="37">
        <f>F14-M14-N14</f>
        <v>37.870000000000005</v>
      </c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4" customHeight="1" x14ac:dyDescent="0.35">
      <c r="A15" s="39" t="s">
        <v>68</v>
      </c>
      <c r="B15" s="39" t="s">
        <v>69</v>
      </c>
      <c r="C15" s="144" t="s">
        <v>46</v>
      </c>
      <c r="D15" s="40"/>
      <c r="E15" s="40"/>
      <c r="F15" s="33">
        <v>0.98</v>
      </c>
      <c r="G15" s="23"/>
      <c r="H15" s="149" t="s">
        <v>560</v>
      </c>
      <c r="I15" s="42" t="s">
        <v>561</v>
      </c>
      <c r="J15" s="43">
        <v>46170.445833333331</v>
      </c>
      <c r="K15" s="43">
        <v>46184.675000000003</v>
      </c>
      <c r="L15" s="37"/>
      <c r="M15" s="37"/>
      <c r="N15" s="37">
        <f>0.66</f>
        <v>0.66</v>
      </c>
      <c r="O15" s="37">
        <f>F15-N15</f>
        <v>0.31999999999999995</v>
      </c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4" customHeight="1" x14ac:dyDescent="0.35">
      <c r="A16" s="39" t="s">
        <v>70</v>
      </c>
      <c r="B16" s="39" t="s">
        <v>71</v>
      </c>
      <c r="C16" s="144" t="s">
        <v>67</v>
      </c>
      <c r="D16" s="40"/>
      <c r="E16" s="40"/>
      <c r="F16" s="33">
        <v>1570.4</v>
      </c>
      <c r="G16" s="23"/>
      <c r="H16" s="149" t="s">
        <v>562</v>
      </c>
      <c r="I16" s="42" t="s">
        <v>578</v>
      </c>
      <c r="J16" s="43">
        <v>46184.675000000003</v>
      </c>
      <c r="K16" s="43">
        <v>46190.55</v>
      </c>
      <c r="L16" s="37"/>
      <c r="M16" s="37"/>
      <c r="N16" s="37">
        <v>447</v>
      </c>
      <c r="O16" s="37">
        <v>537</v>
      </c>
      <c r="P16" s="37">
        <f>F16-N16-O16</f>
        <v>586.40000000000009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4" customHeight="1" x14ac:dyDescent="0.35">
      <c r="A17" s="39" t="s">
        <v>74</v>
      </c>
      <c r="B17" s="39" t="s">
        <v>75</v>
      </c>
      <c r="C17" s="144" t="s">
        <v>46</v>
      </c>
      <c r="D17" s="40"/>
      <c r="E17" s="40"/>
      <c r="F17" s="33">
        <v>45.44</v>
      </c>
      <c r="G17" s="23"/>
      <c r="H17" s="149" t="s">
        <v>564</v>
      </c>
      <c r="I17" s="42" t="s">
        <v>578</v>
      </c>
      <c r="J17" s="43">
        <v>46190.55</v>
      </c>
      <c r="K17" s="43">
        <v>46196.383333333331</v>
      </c>
      <c r="L17" s="37"/>
      <c r="M17" s="37"/>
      <c r="N17" s="37">
        <v>8</v>
      </c>
      <c r="O17" s="37">
        <v>16.5</v>
      </c>
      <c r="P17" s="37">
        <f>F17-N17-O17</f>
        <v>20.939999999999998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4" customHeight="1" x14ac:dyDescent="0.35">
      <c r="A18" s="39" t="s">
        <v>86</v>
      </c>
      <c r="B18" s="39" t="s">
        <v>87</v>
      </c>
      <c r="C18" s="144" t="s">
        <v>40</v>
      </c>
      <c r="D18" s="40"/>
      <c r="E18" s="40"/>
      <c r="F18" s="33">
        <v>252.41</v>
      </c>
      <c r="G18" s="23"/>
      <c r="H18" s="149"/>
      <c r="I18" s="42"/>
      <c r="J18" s="43"/>
      <c r="K18" s="43"/>
      <c r="L18" s="37"/>
      <c r="M18" s="37"/>
      <c r="N18" s="38"/>
      <c r="O18" s="37"/>
      <c r="P18" s="37">
        <f>F18</f>
        <v>252.41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4" customHeight="1" x14ac:dyDescent="0.35">
      <c r="A19" s="39" t="s">
        <v>167</v>
      </c>
      <c r="B19" s="39" t="s">
        <v>168</v>
      </c>
      <c r="C19" s="144" t="s">
        <v>40</v>
      </c>
      <c r="D19" s="40"/>
      <c r="E19" s="40"/>
      <c r="F19" s="33">
        <v>50.44</v>
      </c>
      <c r="G19" s="23"/>
      <c r="H19" s="149" t="s">
        <v>565</v>
      </c>
      <c r="I19" s="42" t="s">
        <v>563</v>
      </c>
      <c r="J19" s="43">
        <v>46198.491666666669</v>
      </c>
      <c r="K19" s="43">
        <v>46202.616666666669</v>
      </c>
      <c r="L19" s="37"/>
      <c r="M19" s="37"/>
      <c r="N19" s="37"/>
      <c r="O19" s="38"/>
      <c r="P19" s="37">
        <f>F19</f>
        <v>50.44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4" customHeight="1" x14ac:dyDescent="0.35">
      <c r="A20" s="39" t="s">
        <v>153</v>
      </c>
      <c r="B20" s="39" t="s">
        <v>154</v>
      </c>
      <c r="C20" s="144" t="s">
        <v>143</v>
      </c>
      <c r="D20" s="40"/>
      <c r="E20" s="40"/>
      <c r="F20" s="33">
        <v>372.8</v>
      </c>
      <c r="G20" s="23"/>
      <c r="H20" s="149" t="s">
        <v>566</v>
      </c>
      <c r="I20" s="42" t="s">
        <v>556</v>
      </c>
      <c r="J20" s="43">
        <v>46196.383333333331</v>
      </c>
      <c r="K20" s="43">
        <v>46198.491666666669</v>
      </c>
      <c r="L20" s="37"/>
      <c r="M20" s="37"/>
      <c r="N20" s="37"/>
      <c r="O20" s="37">
        <v>110</v>
      </c>
      <c r="P20" s="37">
        <f>F20-O20</f>
        <v>262.8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24" customHeight="1" x14ac:dyDescent="0.35">
      <c r="A21" s="39" t="s">
        <v>53</v>
      </c>
      <c r="B21" s="39" t="s">
        <v>54</v>
      </c>
      <c r="C21" s="144" t="s">
        <v>46</v>
      </c>
      <c r="D21" s="40"/>
      <c r="E21" s="40"/>
      <c r="F21" s="33">
        <v>6.06</v>
      </c>
      <c r="G21" s="23"/>
      <c r="H21" s="149"/>
      <c r="I21" s="42"/>
      <c r="J21" s="43"/>
      <c r="K21" s="43"/>
      <c r="L21" s="37"/>
      <c r="M21" s="37"/>
      <c r="N21" s="37"/>
      <c r="O21" s="37">
        <f>F21</f>
        <v>6.06</v>
      </c>
      <c r="P21" s="3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24" customHeight="1" x14ac:dyDescent="0.35">
      <c r="A22" s="39"/>
      <c r="B22" s="39"/>
      <c r="C22" s="144"/>
      <c r="D22" s="40"/>
      <c r="E22" s="40"/>
      <c r="F22" s="33"/>
      <c r="G22" s="23"/>
      <c r="H22" s="201" t="s">
        <v>567</v>
      </c>
      <c r="I22" s="202" t="s">
        <v>1266</v>
      </c>
      <c r="J22" s="203">
        <v>46156.45416666667</v>
      </c>
      <c r="K22" s="203">
        <v>46217.395833333336</v>
      </c>
      <c r="L22" s="37"/>
      <c r="M22" s="37"/>
      <c r="N22" s="38"/>
      <c r="O22" s="38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556</v>
      </c>
      <c r="J23" s="43">
        <v>46156.45416666667</v>
      </c>
      <c r="K23" s="43">
        <v>46160.604166666664</v>
      </c>
      <c r="L23" s="37"/>
      <c r="M23" s="37"/>
      <c r="N23" s="38"/>
      <c r="O23" s="38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431</v>
      </c>
      <c r="J24" s="43">
        <v>46160.604166666664</v>
      </c>
      <c r="K24" s="43">
        <v>46164.479166666664</v>
      </c>
      <c r="L24" s="37"/>
      <c r="M24" s="37"/>
      <c r="N24" s="38"/>
      <c r="O24" s="38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42" t="s">
        <v>1283</v>
      </c>
      <c r="J25" s="43">
        <v>46164.479166666664</v>
      </c>
      <c r="K25" s="43">
        <v>46185.645833333336</v>
      </c>
      <c r="L25" s="37"/>
      <c r="M25" s="37"/>
      <c r="N25" s="38"/>
      <c r="O25" s="38"/>
      <c r="P25" s="3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0</v>
      </c>
      <c r="G26" s="23"/>
      <c r="H26" s="149" t="s">
        <v>1175</v>
      </c>
      <c r="I26" s="42"/>
      <c r="J26" s="43"/>
      <c r="K26" s="43"/>
      <c r="L26" s="37"/>
      <c r="M26" s="37">
        <f>F26</f>
        <v>0</v>
      </c>
      <c r="N26" s="37"/>
      <c r="O26" s="38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ht="24" customHeight="1" x14ac:dyDescent="0.35">
      <c r="A27" s="39"/>
      <c r="B27" s="39"/>
      <c r="C27" s="144"/>
      <c r="D27" s="40"/>
      <c r="E27" s="40"/>
      <c r="F27" s="33"/>
      <c r="G27" s="23"/>
      <c r="H27" s="149" t="s">
        <v>1284</v>
      </c>
      <c r="I27" s="42" t="s">
        <v>1225</v>
      </c>
      <c r="J27" s="43">
        <v>46185.645833333336</v>
      </c>
      <c r="K27" s="43">
        <v>46195.604166666664</v>
      </c>
      <c r="L27" s="37"/>
      <c r="M27" s="37"/>
      <c r="N27" s="38"/>
      <c r="O27" s="38"/>
      <c r="P27" s="3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ht="24" customHeight="1" x14ac:dyDescent="0.35">
      <c r="A28" s="39" t="s">
        <v>68</v>
      </c>
      <c r="B28" s="39" t="s">
        <v>69</v>
      </c>
      <c r="C28" s="144" t="s">
        <v>46</v>
      </c>
      <c r="D28" s="40"/>
      <c r="E28" s="40"/>
      <c r="F28" s="33">
        <v>0.86</v>
      </c>
      <c r="G28" s="23"/>
      <c r="H28" s="149" t="s">
        <v>1285</v>
      </c>
      <c r="I28" s="42" t="s">
        <v>1225</v>
      </c>
      <c r="J28" s="43">
        <v>46185.645833333336</v>
      </c>
      <c r="K28" s="43">
        <v>46195.604166666664</v>
      </c>
      <c r="L28" s="37"/>
      <c r="M28" s="37"/>
      <c r="N28" s="37">
        <f>F28</f>
        <v>0.86</v>
      </c>
      <c r="O28" s="38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ht="24" customHeight="1" x14ac:dyDescent="0.35">
      <c r="D29" s="40"/>
      <c r="E29" s="40"/>
      <c r="F29" s="33"/>
      <c r="G29" s="23"/>
      <c r="H29" s="149" t="s">
        <v>1286</v>
      </c>
      <c r="I29" s="42" t="s">
        <v>561</v>
      </c>
      <c r="J29" s="43">
        <v>46195.604166666664</v>
      </c>
      <c r="K29" s="43">
        <v>46209.4375</v>
      </c>
      <c r="L29" s="37"/>
      <c r="M29" s="37"/>
      <c r="N29" s="37"/>
      <c r="O29" s="38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0</v>
      </c>
      <c r="G30" s="23"/>
      <c r="H30" s="149" t="s">
        <v>1287</v>
      </c>
      <c r="I30" s="42" t="s">
        <v>570</v>
      </c>
      <c r="J30" s="43">
        <v>46195.604166666664</v>
      </c>
      <c r="K30" s="43">
        <v>46202.5</v>
      </c>
      <c r="L30" s="37"/>
      <c r="M30" s="37"/>
      <c r="N30" s="37">
        <f>F30</f>
        <v>0</v>
      </c>
      <c r="O30" s="38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ht="24" customHeight="1" x14ac:dyDescent="0.35">
      <c r="A31" s="39" t="s">
        <v>80</v>
      </c>
      <c r="B31" s="39" t="s">
        <v>81</v>
      </c>
      <c r="C31" s="144" t="s">
        <v>67</v>
      </c>
      <c r="D31" s="40"/>
      <c r="E31" s="40"/>
      <c r="F31" s="33">
        <v>25</v>
      </c>
      <c r="G31" s="23"/>
      <c r="H31" s="149" t="s">
        <v>837</v>
      </c>
      <c r="I31" s="42" t="s">
        <v>570</v>
      </c>
      <c r="J31" s="43">
        <v>46202.541666666664</v>
      </c>
      <c r="K31" s="43">
        <v>46209.4375</v>
      </c>
      <c r="L31" s="37"/>
      <c r="M31" s="37"/>
      <c r="N31" s="37"/>
      <c r="O31" s="38"/>
      <c r="P31" s="37">
        <f>F31</f>
        <v>25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ht="24" customHeight="1" x14ac:dyDescent="0.35">
      <c r="D32" s="40"/>
      <c r="E32" s="40"/>
      <c r="F32" s="33"/>
      <c r="G32" s="23"/>
      <c r="H32" s="152" t="s">
        <v>1079</v>
      </c>
      <c r="I32" s="110" t="s">
        <v>1288</v>
      </c>
      <c r="J32" s="101">
        <v>46209.4375</v>
      </c>
      <c r="K32" s="101">
        <v>46212.64166666667</v>
      </c>
      <c r="L32" s="37"/>
      <c r="M32" s="37"/>
      <c r="N32" s="37"/>
      <c r="O32" s="37"/>
      <c r="P32" s="3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ht="24" customHeight="1" x14ac:dyDescent="0.35">
      <c r="A33" s="39" t="s">
        <v>72</v>
      </c>
      <c r="B33" s="39" t="s">
        <v>73</v>
      </c>
      <c r="C33" s="144" t="s">
        <v>46</v>
      </c>
      <c r="D33" s="40"/>
      <c r="E33" s="40"/>
      <c r="F33" s="33">
        <v>0.64</v>
      </c>
      <c r="G33" s="23"/>
      <c r="H33" s="149" t="s">
        <v>1229</v>
      </c>
      <c r="I33" s="42" t="s">
        <v>556</v>
      </c>
      <c r="J33" s="43">
        <v>46209.4375</v>
      </c>
      <c r="K33" s="43">
        <v>46211.587500000001</v>
      </c>
      <c r="L33" s="37"/>
      <c r="M33" s="37"/>
      <c r="N33" s="37"/>
      <c r="O33" s="37">
        <f>F33</f>
        <v>0.64</v>
      </c>
      <c r="P33" s="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ht="24" customHeight="1" x14ac:dyDescent="0.35">
      <c r="A34" s="39" t="s">
        <v>74</v>
      </c>
      <c r="B34" s="39" t="s">
        <v>75</v>
      </c>
      <c r="C34" s="144" t="s">
        <v>46</v>
      </c>
      <c r="D34" s="40"/>
      <c r="E34" s="40"/>
      <c r="F34" s="33">
        <v>3.82</v>
      </c>
      <c r="G34" s="23"/>
      <c r="H34" s="149" t="s">
        <v>1230</v>
      </c>
      <c r="I34" s="42" t="s">
        <v>576</v>
      </c>
      <c r="J34" s="43">
        <v>46211.587500000001</v>
      </c>
      <c r="K34" s="43">
        <v>46212.64166666667</v>
      </c>
      <c r="L34" s="37"/>
      <c r="M34" s="37"/>
      <c r="N34" s="38"/>
      <c r="O34" s="37"/>
      <c r="P34" s="37">
        <f>F34</f>
        <v>3.82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ht="24" customHeight="1" x14ac:dyDescent="0.35">
      <c r="A35" s="39" t="s">
        <v>78</v>
      </c>
      <c r="B35" s="39" t="s">
        <v>79</v>
      </c>
      <c r="C35" s="144" t="s">
        <v>46</v>
      </c>
      <c r="D35" s="40"/>
      <c r="E35" s="40"/>
      <c r="F35" s="33">
        <v>0.64</v>
      </c>
      <c r="G35" s="23"/>
      <c r="H35" s="149" t="s">
        <v>1282</v>
      </c>
      <c r="I35" s="42" t="s">
        <v>556</v>
      </c>
      <c r="J35" s="43">
        <v>46212.64166666667</v>
      </c>
      <c r="K35" s="43">
        <v>46217.395833333336</v>
      </c>
      <c r="L35" s="37"/>
      <c r="M35" s="37"/>
      <c r="N35" s="38"/>
      <c r="O35" s="38"/>
      <c r="P35" s="37">
        <f>F35</f>
        <v>0.64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ht="24" customHeight="1" x14ac:dyDescent="0.35">
      <c r="A36" s="39"/>
      <c r="B36" s="39"/>
      <c r="C36" s="144"/>
      <c r="D36" s="40"/>
      <c r="E36" s="40"/>
      <c r="F36" s="33"/>
      <c r="G36" s="23"/>
      <c r="H36" s="149"/>
      <c r="I36" s="42"/>
      <c r="J36" s="43"/>
      <c r="K36" s="43"/>
      <c r="L36" s="37"/>
      <c r="M36" s="37"/>
      <c r="N36" s="38"/>
      <c r="O36" s="38"/>
      <c r="P36" s="3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ht="24" customHeight="1" x14ac:dyDescent="0.35">
      <c r="A37" s="39"/>
      <c r="B37" s="39"/>
      <c r="C37" s="144"/>
      <c r="D37" s="40"/>
      <c r="E37" s="40"/>
      <c r="F37" s="33"/>
      <c r="G37" s="23"/>
      <c r="H37" s="149"/>
      <c r="I37" s="42"/>
      <c r="J37" s="43"/>
      <c r="K37" s="43"/>
      <c r="L37" s="37"/>
      <c r="M37" s="37"/>
      <c r="N37" s="38"/>
      <c r="O37" s="38"/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ht="22" customHeight="1" x14ac:dyDescent="0.35">
      <c r="A38" s="39"/>
      <c r="B38" s="39"/>
      <c r="C38" s="144"/>
      <c r="D38" s="40"/>
      <c r="E38" s="39"/>
      <c r="F38" s="33"/>
      <c r="G38" s="23"/>
      <c r="H38" s="201" t="s">
        <v>1289</v>
      </c>
      <c r="I38" s="202" t="s">
        <v>1290</v>
      </c>
      <c r="J38" s="203">
        <v>46164.479166666664</v>
      </c>
      <c r="K38" s="203">
        <v>46203.4375</v>
      </c>
      <c r="L38" s="37"/>
      <c r="M38" s="37"/>
      <c r="N38" s="38"/>
      <c r="O38" s="38"/>
      <c r="P38" s="3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ht="22" customHeight="1" x14ac:dyDescent="0.35">
      <c r="A39" s="39"/>
      <c r="B39" s="39"/>
      <c r="C39" s="144"/>
      <c r="D39" s="40"/>
      <c r="E39" s="39"/>
      <c r="F39" s="33"/>
      <c r="G39" s="23"/>
      <c r="H39" s="209" t="s">
        <v>1291</v>
      </c>
      <c r="I39" s="110" t="s">
        <v>1290</v>
      </c>
      <c r="J39" s="101">
        <v>46164.479166666664</v>
      </c>
      <c r="K39" s="101">
        <v>46203.4375</v>
      </c>
      <c r="L39" s="37"/>
      <c r="M39" s="37"/>
      <c r="N39" s="38"/>
      <c r="O39" s="38"/>
      <c r="P39" s="38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ht="22" customHeight="1" x14ac:dyDescent="0.35">
      <c r="A40" s="39" t="s">
        <v>344</v>
      </c>
      <c r="B40" s="39" t="s">
        <v>345</v>
      </c>
      <c r="C40" s="144" t="s">
        <v>35</v>
      </c>
      <c r="D40" s="40">
        <v>90</v>
      </c>
      <c r="E40" s="147">
        <v>0.5</v>
      </c>
      <c r="F40" s="33">
        <v>90</v>
      </c>
      <c r="G40" s="23"/>
      <c r="H40" s="200"/>
      <c r="I40" s="42"/>
      <c r="J40" s="43"/>
      <c r="K40" s="43"/>
      <c r="L40" s="37"/>
      <c r="M40" s="37">
        <f>F40</f>
        <v>90</v>
      </c>
      <c r="N40" s="38"/>
      <c r="O40" s="38"/>
      <c r="P40" s="3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ht="22" customHeight="1" x14ac:dyDescent="0.35">
      <c r="A41" s="39" t="s">
        <v>255</v>
      </c>
      <c r="B41" s="39" t="s">
        <v>256</v>
      </c>
      <c r="C41" s="144" t="s">
        <v>230</v>
      </c>
      <c r="D41" s="40">
        <v>24</v>
      </c>
      <c r="E41" s="39"/>
      <c r="F41" s="33">
        <v>12</v>
      </c>
      <c r="G41" s="23"/>
      <c r="H41" s="204" t="s">
        <v>1182</v>
      </c>
      <c r="I41" s="205" t="s">
        <v>775</v>
      </c>
      <c r="J41" s="206">
        <v>46164.479166666664</v>
      </c>
      <c r="K41" s="206">
        <v>46185.479166666664</v>
      </c>
      <c r="L41" s="37"/>
      <c r="M41" s="37"/>
      <c r="N41" s="38"/>
      <c r="O41" s="37"/>
      <c r="P41" s="37">
        <f>F41</f>
        <v>12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ht="22" customHeight="1" x14ac:dyDescent="0.35">
      <c r="A42" s="39" t="s">
        <v>261</v>
      </c>
      <c r="B42" s="39" t="s">
        <v>262</v>
      </c>
      <c r="C42" s="144" t="s">
        <v>40</v>
      </c>
      <c r="D42" s="40">
        <v>180</v>
      </c>
      <c r="E42" s="39"/>
      <c r="F42" s="33">
        <v>90</v>
      </c>
      <c r="G42" s="23"/>
      <c r="H42" s="204"/>
      <c r="I42" s="205"/>
      <c r="J42" s="206"/>
      <c r="K42" s="206"/>
      <c r="L42" s="37"/>
      <c r="M42" s="37"/>
      <c r="N42" s="38"/>
      <c r="O42" s="37">
        <f>F42</f>
        <v>90</v>
      </c>
      <c r="P42" s="38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ht="22" customHeight="1" x14ac:dyDescent="0.35">
      <c r="A43" s="39" t="s">
        <v>279</v>
      </c>
      <c r="B43" s="39" t="s">
        <v>280</v>
      </c>
      <c r="C43" s="144" t="s">
        <v>40</v>
      </c>
      <c r="D43" s="40">
        <v>180</v>
      </c>
      <c r="E43" s="39"/>
      <c r="F43" s="33">
        <v>90</v>
      </c>
      <c r="G43" s="23"/>
      <c r="H43" s="204"/>
      <c r="I43" s="205"/>
      <c r="J43" s="206"/>
      <c r="K43" s="206"/>
      <c r="L43" s="37"/>
      <c r="M43" s="37"/>
      <c r="N43" s="37">
        <f>45</f>
        <v>45</v>
      </c>
      <c r="O43" s="37">
        <v>45</v>
      </c>
      <c r="P43" s="38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ht="22" customHeight="1" x14ac:dyDescent="0.35">
      <c r="A44" s="39" t="s">
        <v>297</v>
      </c>
      <c r="B44" s="39" t="s">
        <v>298</v>
      </c>
      <c r="C44" s="144" t="s">
        <v>40</v>
      </c>
      <c r="D44" s="40">
        <v>400</v>
      </c>
      <c r="E44" s="39"/>
      <c r="F44" s="33">
        <v>200</v>
      </c>
      <c r="G44" s="23"/>
      <c r="H44" s="204" t="s">
        <v>1106</v>
      </c>
      <c r="I44" s="205" t="s">
        <v>1290</v>
      </c>
      <c r="J44" s="206">
        <v>46164.479166666664</v>
      </c>
      <c r="K44" s="206">
        <v>46203.4375</v>
      </c>
      <c r="L44" s="37"/>
      <c r="M44" s="37"/>
      <c r="N44" s="38">
        <v>120</v>
      </c>
      <c r="O44" s="37">
        <v>80</v>
      </c>
      <c r="P44" s="37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ht="22" customHeight="1" x14ac:dyDescent="0.35">
      <c r="A45" s="39" t="s">
        <v>301</v>
      </c>
      <c r="B45" s="39" t="s">
        <v>302</v>
      </c>
      <c r="C45" s="144" t="s">
        <v>303</v>
      </c>
      <c r="D45" s="40">
        <v>4</v>
      </c>
      <c r="E45" s="39"/>
      <c r="F45" s="33">
        <v>2</v>
      </c>
      <c r="G45" s="23"/>
      <c r="H45" s="204"/>
      <c r="I45" s="205"/>
      <c r="J45" s="206"/>
      <c r="K45" s="206"/>
      <c r="L45" s="37"/>
      <c r="M45" s="37"/>
      <c r="N45" s="38"/>
      <c r="O45" s="37">
        <f>F45</f>
        <v>2</v>
      </c>
      <c r="P45" s="3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ht="22" customHeight="1" x14ac:dyDescent="0.35">
      <c r="A46" s="39" t="s">
        <v>318</v>
      </c>
      <c r="B46" s="39" t="s">
        <v>319</v>
      </c>
      <c r="C46" s="144" t="s">
        <v>230</v>
      </c>
      <c r="D46" s="40">
        <v>20</v>
      </c>
      <c r="E46" s="39"/>
      <c r="F46" s="33">
        <v>10</v>
      </c>
      <c r="G46" s="23"/>
      <c r="H46" s="204"/>
      <c r="I46" s="205"/>
      <c r="J46" s="206"/>
      <c r="K46" s="206"/>
      <c r="L46" s="37"/>
      <c r="M46" s="37"/>
      <c r="N46" s="38"/>
      <c r="O46" s="37">
        <f>F46</f>
        <v>10</v>
      </c>
      <c r="P46" s="37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x14ac:dyDescent="0.35">
      <c r="A47" s="24"/>
      <c r="B47" s="24"/>
      <c r="C47" s="24"/>
      <c r="D47" s="51"/>
      <c r="E47" s="23"/>
      <c r="F47" s="24"/>
      <c r="G47" s="23"/>
      <c r="L47" s="24"/>
      <c r="M47" s="24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x14ac:dyDescent="0.35">
      <c r="G48" s="49"/>
    </row>
    <row r="49" spans="12:13" x14ac:dyDescent="0.35">
      <c r="L49" s="2"/>
      <c r="M49" s="2"/>
    </row>
    <row r="50" spans="12:13" x14ac:dyDescent="0.35">
      <c r="L50" s="2"/>
      <c r="M50" s="2"/>
    </row>
    <row r="51" spans="12:13" x14ac:dyDescent="0.35">
      <c r="L51" s="2"/>
      <c r="M51" s="2"/>
    </row>
    <row r="52" spans="12:13" x14ac:dyDescent="0.35">
      <c r="L52" s="2"/>
      <c r="M52" s="2"/>
    </row>
    <row r="53" spans="12:13" x14ac:dyDescent="0.35">
      <c r="L53" s="2"/>
      <c r="M53" s="2"/>
    </row>
    <row r="54" spans="12:13" x14ac:dyDescent="0.35">
      <c r="L54" s="2"/>
      <c r="M54" s="2"/>
    </row>
    <row r="55" spans="12:13" x14ac:dyDescent="0.35">
      <c r="L55" s="2"/>
      <c r="M55" s="2"/>
    </row>
    <row r="56" spans="12:13" x14ac:dyDescent="0.35">
      <c r="L56" s="2"/>
      <c r="M56" s="2"/>
    </row>
    <row r="57" spans="12:13" x14ac:dyDescent="0.35">
      <c r="L57" s="2"/>
      <c r="M57" s="2"/>
    </row>
    <row r="58" spans="12:13" x14ac:dyDescent="0.35">
      <c r="L58" s="2"/>
      <c r="M58" s="2"/>
    </row>
    <row r="59" spans="12:13" x14ac:dyDescent="0.35">
      <c r="L59" s="2"/>
      <c r="M59" s="2"/>
    </row>
    <row r="60" spans="12:13" x14ac:dyDescent="0.35">
      <c r="L60" s="2"/>
      <c r="M60" s="2"/>
    </row>
    <row r="61" spans="12:13" x14ac:dyDescent="0.35">
      <c r="L61" s="2"/>
      <c r="M61" s="2"/>
    </row>
    <row r="62" spans="12:13" x14ac:dyDescent="0.35">
      <c r="L62" s="2"/>
      <c r="M62" s="2"/>
    </row>
    <row r="63" spans="12:13" x14ac:dyDescent="0.35">
      <c r="L63" s="2"/>
      <c r="M63" s="2"/>
    </row>
    <row r="64" spans="12:13" x14ac:dyDescent="0.35">
      <c r="L64" s="2"/>
      <c r="M64" s="2"/>
    </row>
    <row r="65" spans="12:13" x14ac:dyDescent="0.35">
      <c r="L65" s="2"/>
      <c r="M65" s="2"/>
    </row>
    <row r="66" spans="12:13" x14ac:dyDescent="0.35">
      <c r="L66" s="2"/>
      <c r="M66" s="2"/>
    </row>
    <row r="67" spans="12:13" x14ac:dyDescent="0.35">
      <c r="L67" s="2"/>
      <c r="M67" s="2"/>
    </row>
    <row r="68" spans="12:13" x14ac:dyDescent="0.35">
      <c r="L68" s="2"/>
      <c r="M68" s="2"/>
    </row>
    <row r="69" spans="12:13" x14ac:dyDescent="0.35">
      <c r="L69" s="2"/>
      <c r="M69" s="2"/>
    </row>
    <row r="70" spans="12:13" x14ac:dyDescent="0.35">
      <c r="L70" s="2"/>
      <c r="M70" s="2"/>
    </row>
    <row r="71" spans="12:13" x14ac:dyDescent="0.35">
      <c r="L71" s="2"/>
      <c r="M71" s="2"/>
    </row>
    <row r="72" spans="12:13" x14ac:dyDescent="0.35">
      <c r="L72" s="2"/>
      <c r="M72" s="2"/>
    </row>
    <row r="73" spans="12:13" x14ac:dyDescent="0.35">
      <c r="L73" s="2"/>
      <c r="M73" s="2"/>
    </row>
    <row r="74" spans="12:13" x14ac:dyDescent="0.35">
      <c r="L74" s="2"/>
      <c r="M74" s="2"/>
    </row>
    <row r="75" spans="12:13" x14ac:dyDescent="0.35">
      <c r="L75" s="2"/>
      <c r="M75" s="2"/>
    </row>
    <row r="76" spans="12:13" x14ac:dyDescent="0.35">
      <c r="L76" s="2"/>
      <c r="M76" s="2"/>
    </row>
    <row r="77" spans="12:13" x14ac:dyDescent="0.35">
      <c r="L77" s="2"/>
      <c r="M77" s="2"/>
    </row>
    <row r="78" spans="12:13" x14ac:dyDescent="0.35">
      <c r="L78" s="2"/>
      <c r="M78" s="2"/>
    </row>
    <row r="79" spans="12:13" x14ac:dyDescent="0.35">
      <c r="L79" s="2"/>
      <c r="M79" s="2"/>
    </row>
    <row r="80" spans="12:13" x14ac:dyDescent="0.35">
      <c r="L80" s="2"/>
      <c r="M80" s="2"/>
    </row>
  </sheetData>
  <autoFilter ref="B1:B48" xr:uid="{6F743EA4-EC46-4544-9175-6BB9FBB431D8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5D2E-B461-4811-B70E-44BB9DD6449D}">
  <dimension ref="A1:AP96"/>
  <sheetViews>
    <sheetView zoomScale="70" zoomScaleNormal="70" workbookViewId="0">
      <pane xSplit="6" ySplit="2" topLeftCell="G3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RowHeight="14.5" x14ac:dyDescent="0.35"/>
  <cols>
    <col min="1" max="1" width="11.08984375" customWidth="1"/>
    <col min="2" max="2" width="55.81640625" customWidth="1"/>
    <col min="3" max="3" width="13.90625" customWidth="1"/>
    <col min="4" max="4" width="17" customWidth="1"/>
    <col min="5" max="5" width="12.7265625" customWidth="1"/>
    <col min="6" max="6" width="15.08984375" customWidth="1"/>
    <col min="7" max="7" width="2.08984375" customWidth="1"/>
    <col min="8" max="8" width="55.36328125" customWidth="1"/>
    <col min="9" max="9" width="13.36328125" customWidth="1"/>
    <col min="10" max="11" width="15.1796875" customWidth="1"/>
    <col min="12" max="12" width="20.6328125" customWidth="1"/>
    <col min="13" max="13" width="21.54296875" customWidth="1"/>
    <col min="14" max="16" width="17.453125" customWidth="1"/>
  </cols>
  <sheetData>
    <row r="1" spans="1:42" s="2" customFormat="1" ht="13" x14ac:dyDescent="0.35">
      <c r="A1" s="23"/>
      <c r="B1" s="23"/>
      <c r="C1" s="24"/>
      <c r="D1" s="51"/>
      <c r="E1" s="51"/>
      <c r="F1" s="23"/>
      <c r="G1" s="23"/>
      <c r="H1" s="23"/>
      <c r="I1" s="23"/>
      <c r="J1" s="23"/>
      <c r="K1" s="24"/>
      <c r="L1" s="24"/>
      <c r="M1" s="24"/>
      <c r="N1" s="26">
        <v>46204</v>
      </c>
      <c r="O1" s="26">
        <v>46235</v>
      </c>
      <c r="P1" s="26">
        <v>46266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s="2" customFormat="1" ht="24" customHeight="1" x14ac:dyDescent="0.35">
      <c r="A2" s="27" t="s">
        <v>16</v>
      </c>
      <c r="B2" s="27" t="s">
        <v>410</v>
      </c>
      <c r="C2" s="27"/>
      <c r="D2" s="145" t="s">
        <v>709</v>
      </c>
      <c r="E2" s="145"/>
      <c r="F2" s="27"/>
      <c r="G2" s="23"/>
      <c r="H2" s="28" t="s">
        <v>413</v>
      </c>
      <c r="I2" s="27" t="s">
        <v>1318</v>
      </c>
      <c r="J2" s="27" t="s">
        <v>1319</v>
      </c>
      <c r="K2" s="27" t="s">
        <v>414</v>
      </c>
      <c r="L2" s="27" t="s">
        <v>415</v>
      </c>
      <c r="M2" s="27" t="s">
        <v>416</v>
      </c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s="2" customFormat="1" ht="24" customHeight="1" x14ac:dyDescent="0.35">
      <c r="A3" s="39"/>
      <c r="B3" s="39"/>
      <c r="C3" s="144"/>
      <c r="D3" s="40"/>
      <c r="E3" s="40"/>
      <c r="F3" s="33"/>
      <c r="G3" s="23"/>
      <c r="H3" s="152" t="s">
        <v>1463</v>
      </c>
      <c r="I3" s="213">
        <v>0</v>
      </c>
      <c r="J3" s="213">
        <v>0</v>
      </c>
      <c r="K3" s="110" t="s">
        <v>1464</v>
      </c>
      <c r="L3" s="101">
        <v>46210.637499999997</v>
      </c>
      <c r="M3" s="101">
        <v>46218.574999999997</v>
      </c>
      <c r="N3" s="37"/>
      <c r="O3" s="37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s="2" customFormat="1" ht="24" customHeight="1" x14ac:dyDescent="0.35">
      <c r="A4" s="39"/>
      <c r="B4" s="39"/>
      <c r="C4" s="144"/>
      <c r="D4" s="40"/>
      <c r="E4" s="40"/>
      <c r="F4" s="33"/>
      <c r="G4" s="23"/>
      <c r="H4" s="149" t="s">
        <v>1465</v>
      </c>
      <c r="I4" s="212">
        <v>0</v>
      </c>
      <c r="J4" s="212">
        <v>0</v>
      </c>
      <c r="K4" s="42" t="s">
        <v>712</v>
      </c>
      <c r="L4" s="43">
        <v>46210.637499999997</v>
      </c>
      <c r="M4" s="43">
        <v>46211.629166666666</v>
      </c>
      <c r="N4" s="37"/>
      <c r="O4" s="37"/>
      <c r="P4" s="38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s="2" customFormat="1" ht="24" customHeight="1" x14ac:dyDescent="0.35">
      <c r="A5" s="39" t="s">
        <v>179</v>
      </c>
      <c r="B5" s="39" t="s">
        <v>1072</v>
      </c>
      <c r="C5" s="144" t="s">
        <v>46</v>
      </c>
      <c r="D5" s="40"/>
      <c r="E5" s="40"/>
      <c r="F5" s="33">
        <v>4</v>
      </c>
      <c r="G5" s="23"/>
      <c r="H5" s="149"/>
      <c r="I5" s="212"/>
      <c r="J5" s="212"/>
      <c r="K5" s="42"/>
      <c r="L5" s="43"/>
      <c r="M5" s="43"/>
      <c r="N5" s="37">
        <f>F5</f>
        <v>4</v>
      </c>
      <c r="O5" s="37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" customFormat="1" ht="24" customHeight="1" x14ac:dyDescent="0.35">
      <c r="A6" s="39" t="s">
        <v>44</v>
      </c>
      <c r="B6" s="39" t="s">
        <v>45</v>
      </c>
      <c r="C6" s="144" t="s">
        <v>46</v>
      </c>
      <c r="D6" s="40"/>
      <c r="E6" s="40"/>
      <c r="F6" s="33">
        <v>4.8</v>
      </c>
      <c r="G6" s="23"/>
      <c r="H6" s="152" t="s">
        <v>1466</v>
      </c>
      <c r="I6" s="213">
        <v>0</v>
      </c>
      <c r="J6" s="213">
        <v>0</v>
      </c>
      <c r="K6" s="110" t="s">
        <v>1042</v>
      </c>
      <c r="L6" s="101">
        <v>46211.629166666666</v>
      </c>
      <c r="M6" s="101">
        <v>46218.574999999997</v>
      </c>
      <c r="N6" s="37">
        <f>F6</f>
        <v>4.8</v>
      </c>
      <c r="O6" s="37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s="2" customFormat="1" ht="24" customHeight="1" x14ac:dyDescent="0.35">
      <c r="A7" s="39" t="s">
        <v>23</v>
      </c>
      <c r="B7" s="39" t="s">
        <v>24</v>
      </c>
      <c r="C7" s="144" t="s">
        <v>46</v>
      </c>
      <c r="D7" s="40"/>
      <c r="E7" s="40"/>
      <c r="F7" s="33">
        <v>8</v>
      </c>
      <c r="G7" s="23"/>
      <c r="H7" s="149" t="s">
        <v>1467</v>
      </c>
      <c r="I7" s="212">
        <v>0</v>
      </c>
      <c r="J7" s="212">
        <v>0</v>
      </c>
      <c r="K7" s="42" t="s">
        <v>712</v>
      </c>
      <c r="L7" s="43">
        <v>46211.629166666666</v>
      </c>
      <c r="M7" s="43">
        <v>46212.620833333334</v>
      </c>
      <c r="N7" s="37">
        <v>2</v>
      </c>
      <c r="O7" s="37">
        <v>6</v>
      </c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s="2" customFormat="1" ht="24" customHeight="1" x14ac:dyDescent="0.35">
      <c r="A8" s="39"/>
      <c r="B8" s="39"/>
      <c r="C8" s="144"/>
      <c r="D8" s="40"/>
      <c r="E8" s="40"/>
      <c r="F8" s="33"/>
      <c r="G8" s="23"/>
      <c r="H8" s="149" t="s">
        <v>1468</v>
      </c>
      <c r="I8" s="212">
        <v>0</v>
      </c>
      <c r="J8" s="212">
        <v>0</v>
      </c>
      <c r="K8" s="42" t="s">
        <v>712</v>
      </c>
      <c r="L8" s="43">
        <v>46212.620833333334</v>
      </c>
      <c r="M8" s="43">
        <v>46213.612500000003</v>
      </c>
      <c r="N8" s="37"/>
      <c r="O8" s="37"/>
      <c r="P8" s="38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s="2" customFormat="1" ht="24" customHeight="1" x14ac:dyDescent="0.35">
      <c r="A9" s="39"/>
      <c r="B9" s="39"/>
      <c r="C9" s="144"/>
      <c r="D9" s="40"/>
      <c r="E9" s="40"/>
      <c r="F9" s="33"/>
      <c r="G9" s="23"/>
      <c r="H9" s="149" t="s">
        <v>1469</v>
      </c>
      <c r="I9" s="212">
        <v>0</v>
      </c>
      <c r="J9" s="212">
        <v>0</v>
      </c>
      <c r="K9" s="42" t="s">
        <v>712</v>
      </c>
      <c r="L9" s="43">
        <v>46213.612500000003</v>
      </c>
      <c r="M9" s="43">
        <v>46216.604166666664</v>
      </c>
      <c r="N9" s="37"/>
      <c r="O9" s="37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2" customFormat="1" ht="24" customHeight="1" x14ac:dyDescent="0.35">
      <c r="A10" s="39" t="s">
        <v>61</v>
      </c>
      <c r="B10" s="39" t="s">
        <v>62</v>
      </c>
      <c r="C10" s="144" t="s">
        <v>46</v>
      </c>
      <c r="D10" s="40"/>
      <c r="E10" s="40"/>
      <c r="F10" s="33">
        <v>1.6</v>
      </c>
      <c r="G10" s="23"/>
      <c r="H10" s="149" t="s">
        <v>1470</v>
      </c>
      <c r="I10" s="212">
        <v>0</v>
      </c>
      <c r="J10" s="212">
        <v>0</v>
      </c>
      <c r="K10" s="42" t="s">
        <v>924</v>
      </c>
      <c r="L10" s="43">
        <v>46216.604166666664</v>
      </c>
      <c r="M10" s="43">
        <v>46218.574999999997</v>
      </c>
      <c r="N10" s="37">
        <f>F10</f>
        <v>1.6</v>
      </c>
      <c r="O10" s="37"/>
      <c r="P10" s="3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s="2" customFormat="1" ht="24" customHeight="1" x14ac:dyDescent="0.35">
      <c r="A11" s="39"/>
      <c r="B11" s="39"/>
      <c r="C11" s="144"/>
      <c r="D11" s="40"/>
      <c r="E11" s="40"/>
      <c r="F11" s="33"/>
      <c r="G11" s="23"/>
      <c r="H11" s="152" t="s">
        <v>1471</v>
      </c>
      <c r="I11" s="213">
        <v>0</v>
      </c>
      <c r="J11" s="213">
        <v>0</v>
      </c>
      <c r="K11" s="110" t="s">
        <v>1472</v>
      </c>
      <c r="L11" s="101">
        <v>46218.574999999997</v>
      </c>
      <c r="M11" s="101">
        <v>46240.662499999999</v>
      </c>
      <c r="N11" s="37"/>
      <c r="O11" s="37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s="2" customFormat="1" ht="24" customHeight="1" x14ac:dyDescent="0.35">
      <c r="A12" s="39"/>
      <c r="B12" s="39"/>
      <c r="C12" s="144"/>
      <c r="D12" s="40"/>
      <c r="E12" s="40"/>
      <c r="F12" s="33"/>
      <c r="G12" s="23"/>
      <c r="H12" s="149" t="s">
        <v>1473</v>
      </c>
      <c r="I12" s="212">
        <v>0</v>
      </c>
      <c r="J12" s="212">
        <v>0</v>
      </c>
      <c r="K12" s="42" t="s">
        <v>1474</v>
      </c>
      <c r="L12" s="43">
        <v>46218.574999999997</v>
      </c>
      <c r="M12" s="43">
        <v>46220.65</v>
      </c>
      <c r="N12" s="37"/>
      <c r="O12" s="37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s="2" customFormat="1" ht="24" customHeight="1" x14ac:dyDescent="0.35">
      <c r="A13" s="39" t="s">
        <v>41</v>
      </c>
      <c r="B13" s="39" t="s">
        <v>42</v>
      </c>
      <c r="C13" s="144" t="s">
        <v>46</v>
      </c>
      <c r="D13" s="40"/>
      <c r="E13" s="40"/>
      <c r="F13" s="33">
        <v>3.2</v>
      </c>
      <c r="G13" s="23"/>
      <c r="H13" s="149" t="s">
        <v>1475</v>
      </c>
      <c r="I13" s="212">
        <v>0</v>
      </c>
      <c r="J13" s="212">
        <v>0</v>
      </c>
      <c r="K13" s="42" t="s">
        <v>614</v>
      </c>
      <c r="L13" s="43">
        <v>46218.574999999997</v>
      </c>
      <c r="M13" s="43">
        <v>46218.658333333333</v>
      </c>
      <c r="N13" s="37">
        <v>1.8</v>
      </c>
      <c r="O13" s="37">
        <f>3.2-1.8</f>
        <v>1.4000000000000001</v>
      </c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s="2" customFormat="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1176</v>
      </c>
      <c r="I14" s="212">
        <v>0</v>
      </c>
      <c r="J14" s="212">
        <v>0</v>
      </c>
      <c r="K14" s="42" t="s">
        <v>753</v>
      </c>
      <c r="L14" s="43">
        <v>46218.658333333333</v>
      </c>
      <c r="M14" s="43">
        <v>46219.491666666669</v>
      </c>
      <c r="N14" s="37"/>
      <c r="O14" s="37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s="2" customFormat="1" ht="24" customHeight="1" x14ac:dyDescent="0.35">
      <c r="A15" s="39"/>
      <c r="B15" s="39"/>
      <c r="C15" s="144"/>
      <c r="D15" s="40"/>
      <c r="E15" s="40"/>
      <c r="F15" s="33"/>
      <c r="G15" s="23"/>
      <c r="H15" s="149" t="s">
        <v>1476</v>
      </c>
      <c r="I15" s="212">
        <v>0</v>
      </c>
      <c r="J15" s="212">
        <v>0</v>
      </c>
      <c r="K15" s="42" t="s">
        <v>712</v>
      </c>
      <c r="L15" s="43">
        <v>46219.491666666669</v>
      </c>
      <c r="M15" s="43">
        <v>46220.48333333333</v>
      </c>
      <c r="N15" s="37"/>
      <c r="O15" s="37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s="2" customFormat="1" ht="24" customHeight="1" x14ac:dyDescent="0.35">
      <c r="A16" s="39"/>
      <c r="B16" s="39"/>
      <c r="C16" s="144"/>
      <c r="D16" s="40"/>
      <c r="E16" s="40"/>
      <c r="F16" s="33"/>
      <c r="G16" s="23"/>
      <c r="H16" s="149" t="s">
        <v>1477</v>
      </c>
      <c r="I16" s="212">
        <v>0</v>
      </c>
      <c r="J16" s="212">
        <v>0</v>
      </c>
      <c r="K16" s="42" t="s">
        <v>721</v>
      </c>
      <c r="L16" s="43">
        <v>46220.48333333333</v>
      </c>
      <c r="M16" s="43">
        <v>46220.65</v>
      </c>
      <c r="N16" s="37"/>
      <c r="O16" s="37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s="2" customFormat="1" ht="24" customHeight="1" x14ac:dyDescent="0.35">
      <c r="A17" s="39" t="s">
        <v>68</v>
      </c>
      <c r="B17" s="39" t="s">
        <v>69</v>
      </c>
      <c r="C17" s="144" t="s">
        <v>46</v>
      </c>
      <c r="D17" s="40">
        <v>1.5</v>
      </c>
      <c r="E17" s="241">
        <f>E20</f>
        <v>0.52298850574712641</v>
      </c>
      <c r="F17" s="33">
        <f>D17*E17</f>
        <v>0.78448275862068961</v>
      </c>
      <c r="G17" s="23"/>
      <c r="H17" s="149" t="s">
        <v>1448</v>
      </c>
      <c r="I17" s="212">
        <v>0</v>
      </c>
      <c r="J17" s="212">
        <v>0</v>
      </c>
      <c r="K17" s="42" t="s">
        <v>1078</v>
      </c>
      <c r="L17" s="43">
        <v>46220.48333333333</v>
      </c>
      <c r="M17" s="43">
        <v>46227.416666666664</v>
      </c>
      <c r="N17" s="37"/>
      <c r="O17" s="37">
        <f>F17</f>
        <v>0.78448275862068961</v>
      </c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s="2" customFormat="1" ht="24" customHeight="1" x14ac:dyDescent="0.35">
      <c r="A18" s="39" t="s">
        <v>70</v>
      </c>
      <c r="B18" s="39" t="s">
        <v>71</v>
      </c>
      <c r="C18" s="144" t="s">
        <v>67</v>
      </c>
      <c r="D18" s="40">
        <v>750</v>
      </c>
      <c r="E18" s="241">
        <f>E20</f>
        <v>0.52298850574712641</v>
      </c>
      <c r="F18" s="33">
        <f>D18*E18</f>
        <v>392.24137931034483</v>
      </c>
      <c r="G18" s="23"/>
      <c r="H18" s="149" t="s">
        <v>1449</v>
      </c>
      <c r="I18" s="212">
        <v>0</v>
      </c>
      <c r="J18" s="212">
        <v>0</v>
      </c>
      <c r="K18" s="42" t="s">
        <v>1078</v>
      </c>
      <c r="L18" s="43">
        <v>46226.425000000003</v>
      </c>
      <c r="M18" s="43">
        <v>46233.35833333333</v>
      </c>
      <c r="N18" s="37"/>
      <c r="O18" s="37">
        <v>390</v>
      </c>
      <c r="P18" s="38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s="2" customFormat="1" ht="24" customHeight="1" x14ac:dyDescent="0.35">
      <c r="A19" s="39" t="s">
        <v>72</v>
      </c>
      <c r="B19" s="39" t="s">
        <v>73</v>
      </c>
      <c r="C19" s="144" t="s">
        <v>46</v>
      </c>
      <c r="D19" s="40"/>
      <c r="E19" s="40"/>
      <c r="F19" s="33">
        <v>5</v>
      </c>
      <c r="G19" s="23"/>
      <c r="H19" s="149" t="s">
        <v>1450</v>
      </c>
      <c r="I19" s="212">
        <v>0</v>
      </c>
      <c r="J19" s="212">
        <v>0</v>
      </c>
      <c r="K19" s="42" t="s">
        <v>712</v>
      </c>
      <c r="L19" s="43">
        <v>46233.35833333333</v>
      </c>
      <c r="M19" s="43">
        <v>46233.662499999999</v>
      </c>
      <c r="N19" s="37"/>
      <c r="O19" s="37">
        <f t="shared" ref="O19" si="0">F19</f>
        <v>5</v>
      </c>
      <c r="P19" s="38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s="2" customFormat="1" ht="24" customHeight="1" x14ac:dyDescent="0.35">
      <c r="A20" s="39" t="s">
        <v>74</v>
      </c>
      <c r="B20" s="39" t="s">
        <v>75</v>
      </c>
      <c r="C20" s="144" t="s">
        <v>46</v>
      </c>
      <c r="D20" s="40">
        <v>17.399999999999999</v>
      </c>
      <c r="E20" s="241">
        <v>0.52298850574712641</v>
      </c>
      <c r="F20" s="33">
        <v>9.0500000000000007</v>
      </c>
      <c r="G20" s="23"/>
      <c r="H20" s="149"/>
      <c r="I20" s="212"/>
      <c r="J20" s="212"/>
      <c r="K20" s="42"/>
      <c r="L20" s="43"/>
      <c r="M20" s="43"/>
      <c r="N20" s="37"/>
      <c r="O20" s="37">
        <f>F20</f>
        <v>9.0500000000000007</v>
      </c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s="2" customFormat="1" ht="24" customHeight="1" x14ac:dyDescent="0.35">
      <c r="A21" s="39"/>
      <c r="B21" s="39"/>
      <c r="C21" s="144"/>
      <c r="D21" s="40"/>
      <c r="E21" s="40"/>
      <c r="F21" s="33"/>
      <c r="G21" s="23"/>
      <c r="H21" s="149" t="s">
        <v>1478</v>
      </c>
      <c r="I21" s="212">
        <v>0</v>
      </c>
      <c r="J21" s="212">
        <v>0</v>
      </c>
      <c r="K21" s="42" t="s">
        <v>1479</v>
      </c>
      <c r="L21" s="43">
        <v>46233.662499999999</v>
      </c>
      <c r="M21" s="43">
        <v>46240.662499999999</v>
      </c>
      <c r="N21" s="37"/>
      <c r="O21" s="37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s="2" customFormat="1" ht="24" customHeight="1" x14ac:dyDescent="0.35">
      <c r="A22" s="39"/>
      <c r="B22" s="39"/>
      <c r="C22" s="144"/>
      <c r="D22" s="40"/>
      <c r="E22" s="40"/>
      <c r="F22" s="33"/>
      <c r="G22" s="23"/>
      <c r="H22" s="152" t="s">
        <v>1480</v>
      </c>
      <c r="I22" s="213">
        <v>0</v>
      </c>
      <c r="J22" s="213">
        <v>0</v>
      </c>
      <c r="K22" s="110" t="s">
        <v>1481</v>
      </c>
      <c r="L22" s="101">
        <v>46227.416666666664</v>
      </c>
      <c r="M22" s="101">
        <v>46251.587500000001</v>
      </c>
      <c r="N22" s="37"/>
      <c r="O22" s="37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s="2" customFormat="1" ht="24" customHeight="1" x14ac:dyDescent="0.35">
      <c r="A23" s="39" t="s">
        <v>68</v>
      </c>
      <c r="B23" s="39" t="s">
        <v>69</v>
      </c>
      <c r="C23" s="144" t="s">
        <v>46</v>
      </c>
      <c r="D23" s="40">
        <v>1.5</v>
      </c>
      <c r="E23" s="241">
        <v>0.28000000000000003</v>
      </c>
      <c r="F23" s="33">
        <f>D23*E23</f>
        <v>0.42000000000000004</v>
      </c>
      <c r="G23" s="23"/>
      <c r="H23" s="149" t="s">
        <v>1448</v>
      </c>
      <c r="I23" s="212">
        <v>0</v>
      </c>
      <c r="J23" s="212">
        <v>0</v>
      </c>
      <c r="K23" s="42" t="s">
        <v>1482</v>
      </c>
      <c r="L23" s="43">
        <v>46227.416666666664</v>
      </c>
      <c r="M23" s="43">
        <v>46237.383333333331</v>
      </c>
      <c r="N23" s="37"/>
      <c r="O23" s="37">
        <f t="shared" ref="O23:O25" si="1">F23</f>
        <v>0.42000000000000004</v>
      </c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s="2" customFormat="1" ht="24" customHeight="1" x14ac:dyDescent="0.35">
      <c r="A24" s="39" t="s">
        <v>70</v>
      </c>
      <c r="B24" s="39" t="s">
        <v>71</v>
      </c>
      <c r="C24" s="144" t="s">
        <v>67</v>
      </c>
      <c r="D24" s="40">
        <v>750</v>
      </c>
      <c r="E24" s="241">
        <v>0.28000000000000003</v>
      </c>
      <c r="F24" s="33">
        <f t="shared" ref="F24:F25" si="2">D24*E24</f>
        <v>210.00000000000003</v>
      </c>
      <c r="G24" s="23"/>
      <c r="H24" s="149" t="s">
        <v>1449</v>
      </c>
      <c r="I24" s="212">
        <v>0</v>
      </c>
      <c r="J24" s="212">
        <v>0</v>
      </c>
      <c r="K24" s="42" t="s">
        <v>1483</v>
      </c>
      <c r="L24" s="43">
        <v>46233.625</v>
      </c>
      <c r="M24" s="43">
        <v>46241.595833333333</v>
      </c>
      <c r="N24" s="37"/>
      <c r="O24" s="37">
        <f t="shared" si="1"/>
        <v>210.00000000000003</v>
      </c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s="2" customFormat="1" ht="24" customHeight="1" x14ac:dyDescent="0.35">
      <c r="A25" s="39" t="s">
        <v>74</v>
      </c>
      <c r="B25" s="39" t="s">
        <v>75</v>
      </c>
      <c r="C25" s="144" t="s">
        <v>46</v>
      </c>
      <c r="D25" s="40">
        <v>17.399999999999999</v>
      </c>
      <c r="E25" s="241">
        <v>0.28000000000000003</v>
      </c>
      <c r="F25" s="33">
        <f t="shared" si="2"/>
        <v>4.8719999999999999</v>
      </c>
      <c r="G25" s="23"/>
      <c r="H25" s="149" t="s">
        <v>1450</v>
      </c>
      <c r="I25" s="212">
        <v>0</v>
      </c>
      <c r="J25" s="212">
        <v>0</v>
      </c>
      <c r="K25" s="42" t="s">
        <v>712</v>
      </c>
      <c r="L25" s="43">
        <v>46241.595833333333</v>
      </c>
      <c r="M25" s="43">
        <v>46244.587500000001</v>
      </c>
      <c r="N25" s="37"/>
      <c r="O25" s="37">
        <f t="shared" si="1"/>
        <v>4.8719999999999999</v>
      </c>
      <c r="P25" s="3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s="2" customFormat="1" ht="24" customHeight="1" x14ac:dyDescent="0.35">
      <c r="A26" s="39"/>
      <c r="B26" s="39"/>
      <c r="C26" s="144"/>
      <c r="D26" s="40"/>
      <c r="E26" s="40"/>
      <c r="F26" s="33"/>
      <c r="G26" s="23"/>
      <c r="H26" s="149" t="s">
        <v>1478</v>
      </c>
      <c r="I26" s="212">
        <v>0</v>
      </c>
      <c r="J26" s="212">
        <v>0</v>
      </c>
      <c r="K26" s="42" t="s">
        <v>1479</v>
      </c>
      <c r="L26" s="43">
        <v>46244.587500000001</v>
      </c>
      <c r="M26" s="43">
        <v>46251.587500000001</v>
      </c>
      <c r="N26" s="37"/>
      <c r="O26" s="37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" customFormat="1" ht="24" customHeight="1" x14ac:dyDescent="0.35">
      <c r="A27" s="39" t="s">
        <v>63</v>
      </c>
      <c r="B27" s="39" t="s">
        <v>64</v>
      </c>
      <c r="C27" s="144" t="s">
        <v>46</v>
      </c>
      <c r="D27" s="40"/>
      <c r="E27" s="40"/>
      <c r="F27" s="33">
        <v>5</v>
      </c>
      <c r="G27" s="23"/>
      <c r="H27" s="149"/>
      <c r="I27" s="212"/>
      <c r="J27" s="212"/>
      <c r="K27" s="42"/>
      <c r="L27" s="43"/>
      <c r="M27" s="43"/>
      <c r="N27" s="37">
        <f>F27</f>
        <v>5</v>
      </c>
      <c r="O27" s="37"/>
      <c r="P27" s="3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s="2" customFormat="1" ht="24" customHeight="1" x14ac:dyDescent="0.35">
      <c r="A28" s="39" t="s">
        <v>228</v>
      </c>
      <c r="B28" s="39" t="s">
        <v>229</v>
      </c>
      <c r="C28" s="144" t="s">
        <v>67</v>
      </c>
      <c r="D28" s="40"/>
      <c r="E28" s="40"/>
      <c r="F28" s="33">
        <v>640</v>
      </c>
      <c r="G28" s="23"/>
      <c r="H28" s="149" t="s">
        <v>1484</v>
      </c>
      <c r="I28" s="212">
        <v>0</v>
      </c>
      <c r="J28" s="212">
        <v>0</v>
      </c>
      <c r="K28" s="42" t="s">
        <v>712</v>
      </c>
      <c r="L28" s="43">
        <v>46248.595833333333</v>
      </c>
      <c r="M28" s="43">
        <v>46251.587500000001</v>
      </c>
      <c r="N28" s="37"/>
      <c r="O28" s="37">
        <f>F28</f>
        <v>640</v>
      </c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s="2" customFormat="1" ht="24" customHeight="1" x14ac:dyDescent="0.35">
      <c r="A29" s="39"/>
      <c r="B29" s="39"/>
      <c r="C29" s="144"/>
      <c r="D29" s="40"/>
      <c r="E29" s="40"/>
      <c r="F29" s="33"/>
      <c r="G29" s="23"/>
      <c r="H29" s="152" t="s">
        <v>1485</v>
      </c>
      <c r="I29" s="213">
        <v>0</v>
      </c>
      <c r="J29" s="213">
        <v>0</v>
      </c>
      <c r="K29" s="110" t="s">
        <v>1472</v>
      </c>
      <c r="L29" s="101">
        <v>46237.383333333331</v>
      </c>
      <c r="M29" s="101">
        <v>46259.470833333333</v>
      </c>
      <c r="N29" s="37"/>
      <c r="O29" s="37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s="2" customFormat="1" ht="24" customHeight="1" x14ac:dyDescent="0.35">
      <c r="A30" s="39"/>
      <c r="B30" s="39"/>
      <c r="C30" s="144"/>
      <c r="D30" s="40"/>
      <c r="E30" s="40"/>
      <c r="F30" s="33"/>
      <c r="G30" s="23"/>
      <c r="H30" s="149" t="s">
        <v>1473</v>
      </c>
      <c r="I30" s="212">
        <v>0</v>
      </c>
      <c r="J30" s="212">
        <v>0</v>
      </c>
      <c r="K30" s="42" t="s">
        <v>1474</v>
      </c>
      <c r="L30" s="43">
        <v>46237.383333333331</v>
      </c>
      <c r="M30" s="43">
        <v>46239.458333333336</v>
      </c>
      <c r="N30" s="37"/>
      <c r="O30" s="37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s="2" customFormat="1" ht="24" customHeight="1" x14ac:dyDescent="0.35">
      <c r="A31" s="39"/>
      <c r="B31" s="39"/>
      <c r="C31" s="144"/>
      <c r="D31" s="40"/>
      <c r="E31" s="40"/>
      <c r="F31" s="33"/>
      <c r="G31" s="23"/>
      <c r="H31" s="149" t="s">
        <v>1475</v>
      </c>
      <c r="I31" s="212">
        <v>0</v>
      </c>
      <c r="J31" s="212">
        <v>0</v>
      </c>
      <c r="K31" s="42" t="s">
        <v>614</v>
      </c>
      <c r="L31" s="43">
        <v>46237.383333333331</v>
      </c>
      <c r="M31" s="43">
        <v>46237.466666666667</v>
      </c>
      <c r="N31" s="37"/>
      <c r="O31" s="37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s="2" customFormat="1" ht="24" customHeight="1" x14ac:dyDescent="0.35">
      <c r="A32" s="39"/>
      <c r="B32" s="39"/>
      <c r="C32" s="144"/>
      <c r="D32" s="40"/>
      <c r="E32" s="40"/>
      <c r="F32" s="33"/>
      <c r="G32" s="23"/>
      <c r="H32" s="149" t="s">
        <v>1176</v>
      </c>
      <c r="I32" s="212">
        <v>0</v>
      </c>
      <c r="J32" s="212">
        <v>0</v>
      </c>
      <c r="K32" s="42" t="s">
        <v>753</v>
      </c>
      <c r="L32" s="43">
        <v>46237.466666666667</v>
      </c>
      <c r="M32" s="43">
        <v>46237.654166666667</v>
      </c>
      <c r="N32" s="37"/>
      <c r="O32" s="37"/>
      <c r="P32" s="3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s="2" customFormat="1" ht="24" customHeight="1" x14ac:dyDescent="0.35">
      <c r="A33" s="39" t="s">
        <v>65</v>
      </c>
      <c r="B33" s="39" t="s">
        <v>66</v>
      </c>
      <c r="C33" s="144" t="s">
        <v>46</v>
      </c>
      <c r="D33" s="40"/>
      <c r="E33" s="40"/>
      <c r="F33" s="33">
        <v>5</v>
      </c>
      <c r="G33" s="23"/>
      <c r="H33" s="149" t="s">
        <v>1476</v>
      </c>
      <c r="I33" s="212">
        <v>0</v>
      </c>
      <c r="J33" s="212">
        <v>0</v>
      </c>
      <c r="K33" s="42" t="s">
        <v>712</v>
      </c>
      <c r="L33" s="43">
        <v>46237.654166666667</v>
      </c>
      <c r="M33" s="43">
        <v>46238.645833333336</v>
      </c>
      <c r="N33" s="37"/>
      <c r="O33" s="37">
        <f>F33</f>
        <v>5</v>
      </c>
      <c r="P33" s="3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s="2" customFormat="1" ht="24" customHeight="1" x14ac:dyDescent="0.35">
      <c r="A34" s="39"/>
      <c r="B34" s="39"/>
      <c r="C34" s="144"/>
      <c r="D34" s="40"/>
      <c r="E34" s="40"/>
      <c r="F34" s="33"/>
      <c r="G34" s="23"/>
      <c r="H34" s="149" t="s">
        <v>1477</v>
      </c>
      <c r="I34" s="212">
        <v>0</v>
      </c>
      <c r="J34" s="212">
        <v>0</v>
      </c>
      <c r="K34" s="42" t="s">
        <v>721</v>
      </c>
      <c r="L34" s="43">
        <v>46238.645833333336</v>
      </c>
      <c r="M34" s="43">
        <v>46239.458333333336</v>
      </c>
      <c r="N34" s="37"/>
      <c r="O34" s="37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s="2" customFormat="1" ht="24" customHeight="1" x14ac:dyDescent="0.35">
      <c r="A35" s="39" t="s">
        <v>68</v>
      </c>
      <c r="B35" s="39" t="s">
        <v>69</v>
      </c>
      <c r="C35" s="144" t="s">
        <v>46</v>
      </c>
      <c r="D35" s="40">
        <v>1.5</v>
      </c>
      <c r="E35" s="241">
        <v>0.2</v>
      </c>
      <c r="F35" s="33">
        <f>D35*E35</f>
        <v>0.30000000000000004</v>
      </c>
      <c r="G35" s="23"/>
      <c r="H35" s="149" t="s">
        <v>1448</v>
      </c>
      <c r="I35" s="212">
        <v>0</v>
      </c>
      <c r="J35" s="212">
        <v>0</v>
      </c>
      <c r="K35" s="42" t="s">
        <v>1078</v>
      </c>
      <c r="L35" s="43">
        <v>46238.645833333336</v>
      </c>
      <c r="M35" s="43">
        <v>46245.57916666667</v>
      </c>
      <c r="N35" s="37"/>
      <c r="O35" s="37">
        <f t="shared" ref="O35:O37" si="3">F35</f>
        <v>0.30000000000000004</v>
      </c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s="2" customFormat="1" ht="24" customHeight="1" x14ac:dyDescent="0.35">
      <c r="A36" s="39" t="s">
        <v>70</v>
      </c>
      <c r="B36" s="39" t="s">
        <v>71</v>
      </c>
      <c r="C36" s="144" t="s">
        <v>67</v>
      </c>
      <c r="D36" s="40">
        <v>750</v>
      </c>
      <c r="E36" s="241">
        <v>0.2</v>
      </c>
      <c r="F36" s="33">
        <f t="shared" ref="F36:F37" si="4">D36*E36</f>
        <v>150</v>
      </c>
      <c r="G36" s="23"/>
      <c r="H36" s="149" t="s">
        <v>1449</v>
      </c>
      <c r="I36" s="212">
        <v>0</v>
      </c>
      <c r="J36" s="212">
        <v>0</v>
      </c>
      <c r="K36" s="42" t="s">
        <v>1078</v>
      </c>
      <c r="L36" s="43">
        <v>46244.587500000001</v>
      </c>
      <c r="M36" s="43">
        <v>46251.479166666664</v>
      </c>
      <c r="N36" s="37"/>
      <c r="O36" s="37">
        <f t="shared" si="3"/>
        <v>150</v>
      </c>
      <c r="P36" s="3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s="2" customFormat="1" ht="24" customHeight="1" x14ac:dyDescent="0.35">
      <c r="A37" s="39" t="s">
        <v>74</v>
      </c>
      <c r="B37" s="39" t="s">
        <v>75</v>
      </c>
      <c r="C37" s="144" t="s">
        <v>46</v>
      </c>
      <c r="D37" s="40">
        <v>17.399999999999999</v>
      </c>
      <c r="E37" s="241">
        <v>0.2</v>
      </c>
      <c r="F37" s="33">
        <f t="shared" si="4"/>
        <v>3.48</v>
      </c>
      <c r="G37" s="23"/>
      <c r="H37" s="149" t="s">
        <v>1450</v>
      </c>
      <c r="I37" s="212">
        <v>0</v>
      </c>
      <c r="J37" s="212">
        <v>0</v>
      </c>
      <c r="K37" s="42" t="s">
        <v>712</v>
      </c>
      <c r="L37" s="43">
        <v>46251.479166666664</v>
      </c>
      <c r="M37" s="43">
        <v>46252.470833333333</v>
      </c>
      <c r="N37" s="37"/>
      <c r="O37" s="37">
        <f t="shared" si="3"/>
        <v>3.48</v>
      </c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s="2" customFormat="1" ht="24" customHeight="1" x14ac:dyDescent="0.35">
      <c r="A38" s="39"/>
      <c r="B38" s="39"/>
      <c r="C38" s="144"/>
      <c r="D38" s="40"/>
      <c r="E38" s="40"/>
      <c r="F38" s="33"/>
      <c r="G38" s="23"/>
      <c r="H38" s="149" t="s">
        <v>1478</v>
      </c>
      <c r="I38" s="212">
        <v>0</v>
      </c>
      <c r="J38" s="212">
        <v>0</v>
      </c>
      <c r="K38" s="42" t="s">
        <v>1479</v>
      </c>
      <c r="L38" s="43">
        <v>46252.470833333333</v>
      </c>
      <c r="M38" s="43">
        <v>46259.470833333333</v>
      </c>
      <c r="N38" s="37"/>
      <c r="O38" s="37"/>
      <c r="P38" s="3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s="2" customFormat="1" ht="24" customHeight="1" x14ac:dyDescent="0.35">
      <c r="A39" s="39" t="s">
        <v>82</v>
      </c>
      <c r="B39" s="39" t="s">
        <v>83</v>
      </c>
      <c r="C39" s="144" t="s">
        <v>40</v>
      </c>
      <c r="D39" s="40"/>
      <c r="E39" s="40"/>
      <c r="F39" s="33">
        <v>7</v>
      </c>
      <c r="G39" s="23"/>
      <c r="H39" s="149" t="s">
        <v>1486</v>
      </c>
      <c r="I39" s="212">
        <v>0</v>
      </c>
      <c r="J39" s="212">
        <v>0</v>
      </c>
      <c r="K39" s="42" t="s">
        <v>712</v>
      </c>
      <c r="L39" s="43">
        <v>46252.470833333333</v>
      </c>
      <c r="M39" s="43">
        <v>46253.462500000001</v>
      </c>
      <c r="N39" s="37"/>
      <c r="O39" s="37"/>
      <c r="P39" s="37">
        <f>F39</f>
        <v>7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s="2" customFormat="1" ht="24" customHeight="1" x14ac:dyDescent="0.35">
      <c r="A40" s="39"/>
      <c r="B40" s="39"/>
      <c r="C40" s="144"/>
      <c r="D40" s="40"/>
      <c r="E40" s="40"/>
      <c r="F40" s="33"/>
      <c r="G40" s="23"/>
      <c r="H40" s="149" t="s">
        <v>1487</v>
      </c>
      <c r="I40" s="212">
        <v>0</v>
      </c>
      <c r="J40" s="212">
        <v>0</v>
      </c>
      <c r="K40" s="42" t="s">
        <v>712</v>
      </c>
      <c r="L40" s="43">
        <v>46253.462500000001</v>
      </c>
      <c r="M40" s="43">
        <v>46254.45416666667</v>
      </c>
      <c r="N40" s="37"/>
      <c r="O40" s="37"/>
      <c r="P40" s="3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s="2" customFormat="1" ht="24" customHeight="1" x14ac:dyDescent="0.35">
      <c r="A41" s="39"/>
      <c r="B41" s="39"/>
      <c r="C41" s="144"/>
      <c r="D41" s="40"/>
      <c r="E41" s="40"/>
      <c r="F41" s="33"/>
      <c r="G41" s="23"/>
      <c r="H41" s="149" t="s">
        <v>1488</v>
      </c>
      <c r="I41" s="212">
        <v>0</v>
      </c>
      <c r="J41" s="212">
        <v>0</v>
      </c>
      <c r="K41" s="42" t="s">
        <v>712</v>
      </c>
      <c r="L41" s="43">
        <v>46253.462500000001</v>
      </c>
      <c r="M41" s="43">
        <v>46254.45416666667</v>
      </c>
      <c r="N41" s="37"/>
      <c r="O41" s="37"/>
      <c r="P41" s="38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s="2" customFormat="1" ht="24" customHeight="1" x14ac:dyDescent="0.35">
      <c r="A42" s="39"/>
      <c r="B42" s="39"/>
      <c r="C42" s="144"/>
      <c r="D42" s="40"/>
      <c r="E42" s="40"/>
      <c r="F42" s="33"/>
      <c r="G42" s="23"/>
      <c r="H42" s="152" t="s">
        <v>1489</v>
      </c>
      <c r="I42" s="213">
        <v>0</v>
      </c>
      <c r="J42" s="213">
        <v>0</v>
      </c>
      <c r="K42" s="110" t="s">
        <v>1490</v>
      </c>
      <c r="L42" s="101">
        <v>46254.45416666667</v>
      </c>
      <c r="M42" s="101">
        <v>46255.48333333333</v>
      </c>
      <c r="N42" s="37"/>
      <c r="O42" s="37"/>
      <c r="P42" s="38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s="2" customFormat="1" ht="24" customHeight="1" x14ac:dyDescent="0.35">
      <c r="A43" s="39"/>
      <c r="B43" s="39"/>
      <c r="C43" s="144"/>
      <c r="D43" s="40"/>
      <c r="E43" s="40"/>
      <c r="F43" s="33"/>
      <c r="G43" s="23"/>
      <c r="H43" s="149" t="s">
        <v>1491</v>
      </c>
      <c r="I43" s="212">
        <v>0</v>
      </c>
      <c r="J43" s="212">
        <v>0</v>
      </c>
      <c r="K43" s="42" t="s">
        <v>1490</v>
      </c>
      <c r="L43" s="43">
        <v>46254.45416666667</v>
      </c>
      <c r="M43" s="43">
        <v>46255.48333333333</v>
      </c>
      <c r="N43" s="37"/>
      <c r="O43" s="37"/>
      <c r="P43" s="38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s="2" customFormat="1" ht="24" customHeight="1" x14ac:dyDescent="0.35">
      <c r="A44" s="39" t="s">
        <v>53</v>
      </c>
      <c r="B44" s="39" t="s">
        <v>54</v>
      </c>
      <c r="C44" s="144" t="s">
        <v>46</v>
      </c>
      <c r="D44" s="40"/>
      <c r="E44" s="40"/>
      <c r="F44" s="33">
        <v>2.4</v>
      </c>
      <c r="G44" s="23"/>
      <c r="H44" s="149"/>
      <c r="I44" s="212"/>
      <c r="J44" s="212"/>
      <c r="K44" s="42"/>
      <c r="L44" s="43"/>
      <c r="M44" s="43"/>
      <c r="N44" s="37"/>
      <c r="O44" s="37"/>
      <c r="P44" s="37">
        <f t="shared" ref="P44:P45" si="5">F44</f>
        <v>2.4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s="2" customFormat="1" ht="24" customHeight="1" x14ac:dyDescent="0.35">
      <c r="A45" s="39" t="s">
        <v>59</v>
      </c>
      <c r="B45" s="39" t="s">
        <v>60</v>
      </c>
      <c r="C45" s="144" t="s">
        <v>46</v>
      </c>
      <c r="D45" s="40"/>
      <c r="E45" s="40"/>
      <c r="F45" s="33">
        <v>0.8</v>
      </c>
      <c r="G45" s="23"/>
      <c r="H45" s="149"/>
      <c r="I45" s="212"/>
      <c r="J45" s="212"/>
      <c r="K45" s="42"/>
      <c r="L45" s="43"/>
      <c r="M45" s="43"/>
      <c r="N45" s="37"/>
      <c r="O45" s="37"/>
      <c r="P45" s="37">
        <f t="shared" si="5"/>
        <v>0.8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s="2" customFormat="1" ht="24" customHeight="1" x14ac:dyDescent="0.35">
      <c r="A46" s="39"/>
      <c r="B46" s="39"/>
      <c r="C46" s="144"/>
      <c r="D46" s="40"/>
      <c r="E46" s="40"/>
      <c r="F46" s="33"/>
      <c r="G46" s="23"/>
      <c r="H46" s="149"/>
      <c r="I46" s="212"/>
      <c r="J46" s="212"/>
      <c r="K46" s="42"/>
      <c r="L46" s="43"/>
      <c r="M46" s="43"/>
      <c r="N46" s="37"/>
      <c r="O46" s="37"/>
      <c r="P46" s="38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s="2" customFormat="1" ht="24" customHeight="1" x14ac:dyDescent="0.35">
      <c r="A47" s="39"/>
      <c r="B47" s="39"/>
      <c r="C47" s="144"/>
      <c r="D47" s="40"/>
      <c r="E47" s="40"/>
      <c r="F47" s="33"/>
      <c r="G47" s="23"/>
      <c r="H47" s="149"/>
      <c r="I47" s="212"/>
      <c r="J47" s="212"/>
      <c r="K47" s="42"/>
      <c r="L47" s="43"/>
      <c r="M47" s="43"/>
      <c r="N47" s="37"/>
      <c r="O47" s="37"/>
      <c r="P47" s="38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s="2" customFormat="1" ht="24" customHeight="1" x14ac:dyDescent="0.35">
      <c r="A48" s="39"/>
      <c r="B48" s="39"/>
      <c r="C48" s="144"/>
      <c r="D48" s="40"/>
      <c r="E48" s="40"/>
      <c r="F48" s="33"/>
      <c r="G48" s="23"/>
      <c r="H48" s="149"/>
      <c r="I48" s="212"/>
      <c r="J48" s="212"/>
      <c r="K48" s="42"/>
      <c r="L48" s="43"/>
      <c r="M48" s="43"/>
      <c r="N48" s="37"/>
      <c r="O48" s="37"/>
      <c r="P48" s="38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spans="1:42" s="2" customFormat="1" ht="24" customHeight="1" x14ac:dyDescent="0.35">
      <c r="A49" s="39"/>
      <c r="B49" s="39"/>
      <c r="C49" s="144"/>
      <c r="D49" s="40"/>
      <c r="E49" s="40"/>
      <c r="F49" s="33"/>
      <c r="G49" s="23"/>
      <c r="H49" s="149"/>
      <c r="I49" s="212"/>
      <c r="J49" s="212"/>
      <c r="K49" s="42"/>
      <c r="L49" s="43"/>
      <c r="M49" s="43"/>
      <c r="N49" s="37"/>
      <c r="O49" s="37"/>
      <c r="P49" s="38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</row>
    <row r="50" spans="1:42" s="2" customFormat="1" ht="24" customHeight="1" x14ac:dyDescent="0.35">
      <c r="A50" s="39"/>
      <c r="B50" s="39"/>
      <c r="C50" s="144"/>
      <c r="D50" s="40"/>
      <c r="E50" s="40"/>
      <c r="F50" s="33"/>
      <c r="G50" s="23"/>
      <c r="H50" s="149"/>
      <c r="I50" s="212"/>
      <c r="J50" s="212"/>
      <c r="K50" s="42"/>
      <c r="L50" s="43"/>
      <c r="M50" s="43"/>
      <c r="N50" s="37"/>
      <c r="O50" s="37"/>
      <c r="P50" s="38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</row>
    <row r="51" spans="1:42" s="2" customFormat="1" ht="24" customHeight="1" x14ac:dyDescent="0.35">
      <c r="A51" s="39"/>
      <c r="B51" s="39"/>
      <c r="C51" s="144"/>
      <c r="D51" s="40"/>
      <c r="E51" s="40"/>
      <c r="F51" s="33"/>
      <c r="G51" s="23"/>
      <c r="H51" s="149"/>
      <c r="I51" s="212"/>
      <c r="J51" s="212"/>
      <c r="K51" s="42"/>
      <c r="L51" s="43"/>
      <c r="M51" s="43"/>
      <c r="N51" s="37"/>
      <c r="O51" s="37"/>
      <c r="P51" s="38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</row>
    <row r="52" spans="1:42" s="2" customFormat="1" ht="24" customHeight="1" x14ac:dyDescent="0.35">
      <c r="A52" s="39"/>
      <c r="B52" s="39"/>
      <c r="C52" s="144"/>
      <c r="D52" s="40"/>
      <c r="E52" s="40"/>
      <c r="F52" s="33"/>
      <c r="G52" s="23"/>
      <c r="H52" s="149"/>
      <c r="I52" s="212"/>
      <c r="J52" s="212"/>
      <c r="K52" s="42"/>
      <c r="L52" s="43"/>
      <c r="M52" s="43"/>
      <c r="N52" s="37"/>
      <c r="O52" s="37"/>
      <c r="P52" s="38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</row>
    <row r="53" spans="1:42" s="2" customFormat="1" ht="24" customHeight="1" x14ac:dyDescent="0.35">
      <c r="A53" s="39"/>
      <c r="B53" s="39"/>
      <c r="C53" s="144"/>
      <c r="D53" s="40"/>
      <c r="E53" s="40"/>
      <c r="F53" s="33"/>
      <c r="G53" s="23"/>
      <c r="H53" s="149"/>
      <c r="I53" s="212"/>
      <c r="J53" s="212"/>
      <c r="K53" s="42"/>
      <c r="L53" s="43"/>
      <c r="M53" s="43"/>
      <c r="N53" s="37"/>
      <c r="O53" s="37"/>
      <c r="P53" s="38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</row>
    <row r="54" spans="1:42" s="2" customFormat="1" ht="24" customHeight="1" x14ac:dyDescent="0.35">
      <c r="A54" s="39"/>
      <c r="B54" s="39"/>
      <c r="C54" s="144"/>
      <c r="D54" s="40"/>
      <c r="E54" s="40"/>
      <c r="F54" s="33"/>
      <c r="G54" s="23"/>
      <c r="H54" s="152"/>
      <c r="I54" s="213"/>
      <c r="J54" s="213"/>
      <c r="K54" s="110"/>
      <c r="L54" s="101"/>
      <c r="M54" s="101"/>
      <c r="N54" s="37"/>
      <c r="O54" s="37"/>
      <c r="P54" s="38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</row>
    <row r="55" spans="1:42" s="2" customFormat="1" ht="24" customHeight="1" x14ac:dyDescent="0.35">
      <c r="A55" s="39"/>
      <c r="B55" s="39"/>
      <c r="C55" s="144"/>
      <c r="D55" s="40"/>
      <c r="E55" s="40"/>
      <c r="F55" s="33"/>
      <c r="G55" s="23"/>
      <c r="H55" s="152"/>
      <c r="I55" s="213"/>
      <c r="J55" s="213"/>
      <c r="K55" s="110"/>
      <c r="L55" s="101"/>
      <c r="M55" s="101"/>
      <c r="N55" s="37"/>
      <c r="O55" s="37"/>
      <c r="P55" s="3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 spans="1:42" s="2" customFormat="1" ht="24" customHeight="1" x14ac:dyDescent="0.35">
      <c r="A56" s="39"/>
      <c r="B56" s="39"/>
      <c r="C56" s="144"/>
      <c r="D56" s="40"/>
      <c r="E56" s="40"/>
      <c r="F56" s="33"/>
      <c r="G56" s="23"/>
      <c r="H56" s="152"/>
      <c r="I56" s="213"/>
      <c r="J56" s="213"/>
      <c r="K56" s="110"/>
      <c r="L56" s="101"/>
      <c r="M56" s="101"/>
      <c r="N56" s="37"/>
      <c r="O56" s="37"/>
      <c r="P56" s="38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</row>
    <row r="57" spans="1:42" s="2" customFormat="1" ht="24" customHeight="1" x14ac:dyDescent="0.35">
      <c r="A57" s="39"/>
      <c r="B57" s="39"/>
      <c r="C57" s="144"/>
      <c r="D57" s="40"/>
      <c r="E57" s="40"/>
      <c r="F57" s="33"/>
      <c r="G57" s="23"/>
      <c r="H57" s="149"/>
      <c r="I57" s="212"/>
      <c r="J57" s="212"/>
      <c r="K57" s="42"/>
      <c r="L57" s="43"/>
      <c r="M57" s="43"/>
      <c r="N57" s="37"/>
      <c r="O57" s="37"/>
      <c r="P57" s="38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</row>
    <row r="58" spans="1:42" s="2" customFormat="1" ht="24" customHeight="1" x14ac:dyDescent="0.35">
      <c r="A58" s="39"/>
      <c r="B58" s="39"/>
      <c r="C58" s="144"/>
      <c r="D58" s="40"/>
      <c r="E58" s="40"/>
      <c r="F58" s="33"/>
      <c r="G58" s="23"/>
      <c r="H58" s="149"/>
      <c r="I58" s="212"/>
      <c r="J58" s="212"/>
      <c r="K58" s="42"/>
      <c r="L58" s="43"/>
      <c r="M58" s="43"/>
      <c r="N58" s="37"/>
      <c r="O58" s="37"/>
      <c r="P58" s="38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</row>
    <row r="59" spans="1:42" s="2" customFormat="1" ht="24" customHeight="1" x14ac:dyDescent="0.35">
      <c r="A59" s="39"/>
      <c r="B59" s="39"/>
      <c r="C59" s="144"/>
      <c r="D59" s="40"/>
      <c r="E59" s="40"/>
      <c r="F59" s="33"/>
      <c r="G59" s="23"/>
      <c r="H59" s="152"/>
      <c r="I59" s="213"/>
      <c r="J59" s="213"/>
      <c r="K59" s="110"/>
      <c r="L59" s="101"/>
      <c r="M59" s="101"/>
      <c r="N59" s="37"/>
      <c r="O59" s="37"/>
      <c r="P59" s="38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2" s="2" customFormat="1" ht="24" customHeight="1" x14ac:dyDescent="0.35">
      <c r="A60" s="39"/>
      <c r="B60" s="39"/>
      <c r="C60" s="144"/>
      <c r="D60" s="40"/>
      <c r="E60" s="40"/>
      <c r="F60" s="33"/>
      <c r="G60" s="23"/>
      <c r="H60" s="149"/>
      <c r="I60" s="212"/>
      <c r="J60" s="212"/>
      <c r="K60" s="42"/>
      <c r="L60" s="43"/>
      <c r="M60" s="43"/>
      <c r="N60" s="37"/>
      <c r="O60" s="37"/>
      <c r="P60" s="38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</row>
    <row r="61" spans="1:42" s="2" customFormat="1" ht="24" customHeight="1" x14ac:dyDescent="0.35">
      <c r="A61" s="39"/>
      <c r="B61" s="39"/>
      <c r="C61" s="144"/>
      <c r="D61" s="40"/>
      <c r="E61" s="40"/>
      <c r="F61" s="33"/>
      <c r="G61" s="23"/>
      <c r="H61" s="149"/>
      <c r="I61" s="212"/>
      <c r="J61" s="212"/>
      <c r="K61" s="42"/>
      <c r="L61" s="43"/>
      <c r="M61" s="43"/>
      <c r="N61" s="37"/>
      <c r="O61" s="37"/>
      <c r="P61" s="38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</row>
    <row r="62" spans="1:42" x14ac:dyDescent="0.35">
      <c r="H62" t="s">
        <v>1467</v>
      </c>
      <c r="I62" s="240">
        <v>0</v>
      </c>
      <c r="J62" s="240">
        <v>0</v>
      </c>
      <c r="K62" s="239" t="s">
        <v>712</v>
      </c>
    </row>
    <row r="63" spans="1:42" x14ac:dyDescent="0.35">
      <c r="H63" t="s">
        <v>1468</v>
      </c>
      <c r="I63" s="240">
        <v>0</v>
      </c>
      <c r="J63" s="240">
        <v>0</v>
      </c>
      <c r="K63" s="239" t="s">
        <v>712</v>
      </c>
    </row>
    <row r="64" spans="1:42" x14ac:dyDescent="0.35">
      <c r="H64" t="s">
        <v>1469</v>
      </c>
      <c r="I64" s="240">
        <v>0</v>
      </c>
      <c r="J64" s="240">
        <v>0</v>
      </c>
      <c r="K64" s="239" t="s">
        <v>712</v>
      </c>
    </row>
    <row r="65" spans="8:11" x14ac:dyDescent="0.35">
      <c r="H65" t="s">
        <v>1470</v>
      </c>
      <c r="I65" s="240">
        <v>0</v>
      </c>
      <c r="J65" s="240">
        <v>0</v>
      </c>
      <c r="K65" s="239" t="s">
        <v>924</v>
      </c>
    </row>
    <row r="66" spans="8:11" x14ac:dyDescent="0.35">
      <c r="H66" t="s">
        <v>1471</v>
      </c>
      <c r="I66" s="240">
        <v>0</v>
      </c>
      <c r="J66" s="240">
        <v>0</v>
      </c>
      <c r="K66" s="239" t="s">
        <v>1472</v>
      </c>
    </row>
    <row r="67" spans="8:11" x14ac:dyDescent="0.35">
      <c r="H67" t="s">
        <v>1473</v>
      </c>
      <c r="I67" s="240">
        <v>0</v>
      </c>
      <c r="J67" s="240">
        <v>0</v>
      </c>
      <c r="K67" s="239" t="s">
        <v>1474</v>
      </c>
    </row>
    <row r="68" spans="8:11" x14ac:dyDescent="0.35">
      <c r="H68" t="s">
        <v>1475</v>
      </c>
      <c r="I68" s="240">
        <v>0</v>
      </c>
      <c r="J68" s="240">
        <v>0</v>
      </c>
      <c r="K68" s="239" t="s">
        <v>614</v>
      </c>
    </row>
    <row r="69" spans="8:11" x14ac:dyDescent="0.35">
      <c r="H69" t="s">
        <v>1176</v>
      </c>
      <c r="I69" s="240">
        <v>0</v>
      </c>
      <c r="J69" s="240">
        <v>0</v>
      </c>
      <c r="K69" s="239" t="s">
        <v>753</v>
      </c>
    </row>
    <row r="70" spans="8:11" x14ac:dyDescent="0.35">
      <c r="H70" t="s">
        <v>1476</v>
      </c>
      <c r="I70" s="240">
        <v>0</v>
      </c>
      <c r="J70" s="240">
        <v>0</v>
      </c>
      <c r="K70" s="239" t="s">
        <v>712</v>
      </c>
    </row>
    <row r="71" spans="8:11" x14ac:dyDescent="0.35">
      <c r="H71" t="s">
        <v>1477</v>
      </c>
      <c r="I71" s="240">
        <v>0</v>
      </c>
      <c r="J71" s="240">
        <v>0</v>
      </c>
      <c r="K71" s="239" t="s">
        <v>721</v>
      </c>
    </row>
    <row r="72" spans="8:11" x14ac:dyDescent="0.35">
      <c r="H72" t="s">
        <v>1448</v>
      </c>
      <c r="I72" s="240">
        <v>0</v>
      </c>
      <c r="J72" s="240">
        <v>0</v>
      </c>
      <c r="K72" s="239" t="s">
        <v>1078</v>
      </c>
    </row>
    <row r="73" spans="8:11" x14ac:dyDescent="0.35">
      <c r="H73" t="s">
        <v>1449</v>
      </c>
      <c r="I73" s="240">
        <v>0</v>
      </c>
      <c r="J73" s="240">
        <v>0</v>
      </c>
      <c r="K73" s="239" t="s">
        <v>1078</v>
      </c>
    </row>
    <row r="74" spans="8:11" x14ac:dyDescent="0.35">
      <c r="H74" t="s">
        <v>1450</v>
      </c>
      <c r="I74" s="240">
        <v>0</v>
      </c>
      <c r="J74" s="240">
        <v>0</v>
      </c>
      <c r="K74" s="239" t="s">
        <v>712</v>
      </c>
    </row>
    <row r="75" spans="8:11" x14ac:dyDescent="0.35">
      <c r="H75" t="s">
        <v>1478</v>
      </c>
      <c r="I75" s="240">
        <v>0</v>
      </c>
      <c r="J75" s="240">
        <v>0</v>
      </c>
      <c r="K75" s="239" t="s">
        <v>1479</v>
      </c>
    </row>
    <row r="76" spans="8:11" x14ac:dyDescent="0.35">
      <c r="H76" t="s">
        <v>1480</v>
      </c>
      <c r="I76" s="240">
        <v>0</v>
      </c>
      <c r="J76" s="240">
        <v>0</v>
      </c>
      <c r="K76" s="239" t="s">
        <v>1481</v>
      </c>
    </row>
    <row r="77" spans="8:11" x14ac:dyDescent="0.35">
      <c r="H77" t="s">
        <v>1448</v>
      </c>
      <c r="I77" s="240">
        <v>0</v>
      </c>
      <c r="J77" s="240">
        <v>0</v>
      </c>
      <c r="K77" s="239" t="s">
        <v>1482</v>
      </c>
    </row>
    <row r="78" spans="8:11" x14ac:dyDescent="0.35">
      <c r="H78" t="s">
        <v>1449</v>
      </c>
      <c r="I78" s="240">
        <v>0</v>
      </c>
      <c r="J78" s="240">
        <v>0</v>
      </c>
      <c r="K78" s="239" t="s">
        <v>1483</v>
      </c>
    </row>
    <row r="79" spans="8:11" x14ac:dyDescent="0.35">
      <c r="H79" t="s">
        <v>1450</v>
      </c>
      <c r="I79" s="240">
        <v>0</v>
      </c>
      <c r="J79" s="240">
        <v>0</v>
      </c>
      <c r="K79" s="239" t="s">
        <v>712</v>
      </c>
    </row>
    <row r="80" spans="8:11" x14ac:dyDescent="0.35">
      <c r="H80" t="s">
        <v>1478</v>
      </c>
      <c r="I80" s="240">
        <v>0</v>
      </c>
      <c r="J80" s="240">
        <v>0</v>
      </c>
      <c r="K80" s="239" t="s">
        <v>1479</v>
      </c>
    </row>
    <row r="81" spans="8:11" x14ac:dyDescent="0.35">
      <c r="H81" t="s">
        <v>1484</v>
      </c>
      <c r="I81" s="240">
        <v>0</v>
      </c>
      <c r="J81" s="240">
        <v>0</v>
      </c>
      <c r="K81" s="239" t="s">
        <v>712</v>
      </c>
    </row>
    <row r="82" spans="8:11" x14ac:dyDescent="0.35">
      <c r="H82" t="s">
        <v>1485</v>
      </c>
      <c r="I82" s="240">
        <v>0</v>
      </c>
      <c r="J82" s="240">
        <v>0</v>
      </c>
      <c r="K82" s="239" t="s">
        <v>1472</v>
      </c>
    </row>
    <row r="83" spans="8:11" x14ac:dyDescent="0.35">
      <c r="H83" t="s">
        <v>1473</v>
      </c>
      <c r="I83" s="240">
        <v>0</v>
      </c>
      <c r="J83" s="240">
        <v>0</v>
      </c>
      <c r="K83" s="239" t="s">
        <v>1474</v>
      </c>
    </row>
    <row r="84" spans="8:11" x14ac:dyDescent="0.35">
      <c r="H84" t="s">
        <v>1475</v>
      </c>
      <c r="I84" s="240">
        <v>0</v>
      </c>
      <c r="J84" s="240">
        <v>0</v>
      </c>
      <c r="K84" s="239" t="s">
        <v>614</v>
      </c>
    </row>
    <row r="85" spans="8:11" x14ac:dyDescent="0.35">
      <c r="H85" t="s">
        <v>1176</v>
      </c>
      <c r="I85" s="240">
        <v>0</v>
      </c>
      <c r="J85" s="240">
        <v>0</v>
      </c>
      <c r="K85" s="239" t="s">
        <v>753</v>
      </c>
    </row>
    <row r="86" spans="8:11" x14ac:dyDescent="0.35">
      <c r="H86" t="s">
        <v>1476</v>
      </c>
      <c r="I86" s="240">
        <v>0</v>
      </c>
      <c r="J86" s="240">
        <v>0</v>
      </c>
      <c r="K86" s="239" t="s">
        <v>712</v>
      </c>
    </row>
    <row r="87" spans="8:11" x14ac:dyDescent="0.35">
      <c r="H87" t="s">
        <v>1477</v>
      </c>
      <c r="I87" s="240">
        <v>0</v>
      </c>
      <c r="J87" s="240">
        <v>0</v>
      </c>
      <c r="K87" s="239" t="s">
        <v>721</v>
      </c>
    </row>
    <row r="88" spans="8:11" x14ac:dyDescent="0.35">
      <c r="H88" t="s">
        <v>1448</v>
      </c>
      <c r="I88" s="240">
        <v>0</v>
      </c>
      <c r="J88" s="240">
        <v>0</v>
      </c>
      <c r="K88" s="239" t="s">
        <v>1078</v>
      </c>
    </row>
    <row r="89" spans="8:11" x14ac:dyDescent="0.35">
      <c r="H89" t="s">
        <v>1449</v>
      </c>
      <c r="I89" s="240">
        <v>0</v>
      </c>
      <c r="J89" s="240">
        <v>0</v>
      </c>
      <c r="K89" s="239" t="s">
        <v>1078</v>
      </c>
    </row>
    <row r="90" spans="8:11" x14ac:dyDescent="0.35">
      <c r="H90" t="s">
        <v>1450</v>
      </c>
      <c r="I90" s="240">
        <v>0</v>
      </c>
      <c r="J90" s="240">
        <v>0</v>
      </c>
      <c r="K90" s="239" t="s">
        <v>712</v>
      </c>
    </row>
    <row r="91" spans="8:11" x14ac:dyDescent="0.35">
      <c r="H91" t="s">
        <v>1478</v>
      </c>
      <c r="I91" s="240">
        <v>0</v>
      </c>
      <c r="J91" s="240">
        <v>0</v>
      </c>
      <c r="K91" s="239" t="s">
        <v>1479</v>
      </c>
    </row>
    <row r="92" spans="8:11" x14ac:dyDescent="0.35">
      <c r="H92" t="s">
        <v>1486</v>
      </c>
      <c r="I92" s="240">
        <v>0</v>
      </c>
      <c r="J92" s="240">
        <v>0</v>
      </c>
      <c r="K92" s="239" t="s">
        <v>712</v>
      </c>
    </row>
    <row r="93" spans="8:11" x14ac:dyDescent="0.35">
      <c r="H93" t="s">
        <v>1487</v>
      </c>
      <c r="I93" s="240">
        <v>0</v>
      </c>
      <c r="J93" s="240">
        <v>0</v>
      </c>
      <c r="K93" s="239" t="s">
        <v>712</v>
      </c>
    </row>
    <row r="94" spans="8:11" x14ac:dyDescent="0.35">
      <c r="H94" t="s">
        <v>1488</v>
      </c>
      <c r="I94" s="240">
        <v>0</v>
      </c>
      <c r="J94" s="240">
        <v>0</v>
      </c>
      <c r="K94" s="239" t="s">
        <v>712</v>
      </c>
    </row>
    <row r="95" spans="8:11" x14ac:dyDescent="0.35">
      <c r="H95" t="s">
        <v>1489</v>
      </c>
      <c r="I95" s="240">
        <v>0</v>
      </c>
      <c r="J95" s="240">
        <v>0</v>
      </c>
      <c r="K95" s="239" t="s">
        <v>1490</v>
      </c>
    </row>
    <row r="96" spans="8:11" x14ac:dyDescent="0.35">
      <c r="H96" t="s">
        <v>1491</v>
      </c>
      <c r="I96" s="240">
        <v>0</v>
      </c>
      <c r="J96" s="240">
        <v>0</v>
      </c>
      <c r="K96" s="239" t="s">
        <v>1490</v>
      </c>
    </row>
  </sheetData>
  <autoFilter ref="A1:A47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AFA0-6C14-4D13-9E59-99043F166399}">
  <dimension ref="A1:AP41"/>
  <sheetViews>
    <sheetView zoomScale="85" zoomScaleNormal="85" workbookViewId="0">
      <selection activeCell="H12" sqref="H12"/>
    </sheetView>
  </sheetViews>
  <sheetFormatPr defaultRowHeight="12.5" x14ac:dyDescent="0.35"/>
  <cols>
    <col min="1" max="1" width="14" style="2" customWidth="1"/>
    <col min="2" max="2" width="50" style="2" customWidth="1"/>
    <col min="3" max="3" width="50.54296875" style="2" customWidth="1"/>
    <col min="4" max="4" width="21.90625" style="2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17.6328125" style="49" customWidth="1"/>
    <col min="10" max="10" width="21.54296875" style="49" customWidth="1"/>
    <col min="11" max="11" width="17.453125" style="2" customWidth="1"/>
    <col min="12" max="12" width="17.453125" style="49" customWidth="1"/>
    <col min="13" max="13" width="17.453125" style="2" customWidth="1"/>
    <col min="14" max="14" width="19.08984375" style="2" customWidth="1"/>
    <col min="15" max="16384" width="8.7265625" style="2"/>
  </cols>
  <sheetData>
    <row r="1" spans="1:42" ht="13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6">
        <v>46143</v>
      </c>
      <c r="L1" s="26">
        <v>46174</v>
      </c>
      <c r="M1" s="26">
        <v>46204</v>
      </c>
      <c r="N1" s="26">
        <v>46235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27"/>
      <c r="E2" s="27" t="s">
        <v>412</v>
      </c>
      <c r="F2" s="23"/>
      <c r="G2" s="28" t="s">
        <v>413</v>
      </c>
      <c r="H2" s="27" t="s">
        <v>414</v>
      </c>
      <c r="I2" s="27" t="s">
        <v>415</v>
      </c>
      <c r="J2" s="27" t="s">
        <v>416</v>
      </c>
      <c r="K2" s="29"/>
      <c r="L2" s="29"/>
      <c r="M2" s="29"/>
      <c r="N2" s="2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 t="s">
        <v>88</v>
      </c>
      <c r="B3" s="30" t="s">
        <v>89</v>
      </c>
      <c r="C3" s="30" t="s">
        <v>898</v>
      </c>
      <c r="D3" s="31" t="s">
        <v>67</v>
      </c>
      <c r="E3" s="33">
        <v>0.5</v>
      </c>
      <c r="F3" s="23"/>
      <c r="G3" s="41" t="s">
        <v>882</v>
      </c>
      <c r="H3" s="38" t="s">
        <v>872</v>
      </c>
      <c r="I3" s="43">
        <v>46132.354166666664</v>
      </c>
      <c r="J3" s="43">
        <v>46134.652777777781</v>
      </c>
      <c r="K3" s="37">
        <f>E3</f>
        <v>0.5</v>
      </c>
      <c r="L3" s="37"/>
      <c r="M3" s="38"/>
      <c r="N3" s="38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9" t="s">
        <v>208</v>
      </c>
      <c r="B4" s="39" t="s">
        <v>897</v>
      </c>
      <c r="C4" s="39" t="s">
        <v>899</v>
      </c>
      <c r="D4" s="40" t="s">
        <v>67</v>
      </c>
      <c r="E4" s="33">
        <v>200</v>
      </c>
      <c r="F4" s="23"/>
      <c r="G4" s="41"/>
      <c r="H4" s="42"/>
      <c r="I4" s="43"/>
      <c r="J4" s="43"/>
      <c r="K4" s="37">
        <f>E4</f>
        <v>200</v>
      </c>
      <c r="L4" s="37"/>
      <c r="M4" s="38"/>
      <c r="N4" s="38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2" customHeight="1" x14ac:dyDescent="0.35">
      <c r="A5" s="39" t="s">
        <v>228</v>
      </c>
      <c r="B5" s="39" t="s">
        <v>229</v>
      </c>
      <c r="C5" s="39" t="s">
        <v>900</v>
      </c>
      <c r="D5" s="40" t="s">
        <v>67</v>
      </c>
      <c r="E5" s="33">
        <v>50</v>
      </c>
      <c r="F5" s="23"/>
      <c r="G5" s="41" t="s">
        <v>883</v>
      </c>
      <c r="H5" s="42" t="s">
        <v>873</v>
      </c>
      <c r="I5" s="43">
        <v>46134.652777777781</v>
      </c>
      <c r="J5" s="43">
        <v>46149.363888888889</v>
      </c>
      <c r="K5" s="37">
        <f>E5</f>
        <v>50</v>
      </c>
      <c r="L5" s="37"/>
      <c r="M5" s="38"/>
      <c r="N5" s="38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2" customHeight="1" x14ac:dyDescent="0.35">
      <c r="A6" s="39" t="s">
        <v>263</v>
      </c>
      <c r="B6" s="39" t="s">
        <v>264</v>
      </c>
      <c r="C6" s="39" t="s">
        <v>901</v>
      </c>
      <c r="D6" s="40" t="s">
        <v>40</v>
      </c>
      <c r="E6" s="33">
        <v>12</v>
      </c>
      <c r="F6" s="23"/>
      <c r="G6" s="41" t="s">
        <v>884</v>
      </c>
      <c r="H6" s="42" t="s">
        <v>874</v>
      </c>
      <c r="I6" s="43">
        <v>46134.652777777781</v>
      </c>
      <c r="J6" s="43">
        <v>46140.62777777778</v>
      </c>
      <c r="K6" s="37">
        <f>E6</f>
        <v>12</v>
      </c>
      <c r="L6" s="37"/>
      <c r="M6" s="38"/>
      <c r="N6" s="38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2" customHeight="1" x14ac:dyDescent="0.35">
      <c r="A7" s="39"/>
      <c r="B7" s="39"/>
      <c r="C7" s="39"/>
      <c r="D7" s="40"/>
      <c r="E7" s="33"/>
      <c r="F7" s="23"/>
      <c r="G7" s="41" t="s">
        <v>885</v>
      </c>
      <c r="H7" s="42" t="s">
        <v>874</v>
      </c>
      <c r="I7" s="43">
        <v>46140.62777777778</v>
      </c>
      <c r="J7" s="43">
        <v>46147.601388888892</v>
      </c>
      <c r="K7" s="38"/>
      <c r="L7" s="37"/>
      <c r="M7" s="38"/>
      <c r="N7" s="38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2" customHeight="1" x14ac:dyDescent="0.35">
      <c r="A8" s="39"/>
      <c r="B8" s="39"/>
      <c r="C8" s="39"/>
      <c r="D8" s="40"/>
      <c r="E8" s="33"/>
      <c r="F8" s="23"/>
      <c r="G8" s="41" t="s">
        <v>886</v>
      </c>
      <c r="H8" s="42" t="s">
        <v>875</v>
      </c>
      <c r="I8" s="43">
        <v>46147.601388888892</v>
      </c>
      <c r="J8" s="43">
        <v>46149.363888888889</v>
      </c>
      <c r="K8" s="38"/>
      <c r="L8" s="38"/>
      <c r="M8" s="37"/>
      <c r="N8" s="38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2" customHeight="1" x14ac:dyDescent="0.35">
      <c r="A9" s="39" t="s">
        <v>314</v>
      </c>
      <c r="B9" s="39" t="s">
        <v>315</v>
      </c>
      <c r="C9" s="39"/>
      <c r="D9" s="40" t="s">
        <v>40</v>
      </c>
      <c r="E9" s="33">
        <v>600</v>
      </c>
      <c r="F9" s="23"/>
      <c r="G9" s="87" t="s">
        <v>887</v>
      </c>
      <c r="H9" s="110" t="s">
        <v>876</v>
      </c>
      <c r="I9" s="101">
        <v>46149.363888888889</v>
      </c>
      <c r="J9" s="101">
        <v>46155.634722222225</v>
      </c>
      <c r="K9" s="37">
        <v>120</v>
      </c>
      <c r="L9" s="37">
        <f>600-120</f>
        <v>480</v>
      </c>
      <c r="M9" s="37"/>
      <c r="N9" s="38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2" customHeight="1" x14ac:dyDescent="0.35">
      <c r="A10" s="39"/>
      <c r="B10" s="39"/>
      <c r="C10" s="39"/>
      <c r="D10" s="40"/>
      <c r="E10" s="33"/>
      <c r="F10" s="23"/>
      <c r="G10" s="41" t="s">
        <v>888</v>
      </c>
      <c r="H10" s="111" t="s">
        <v>643</v>
      </c>
      <c r="I10" s="112">
        <v>46149.363888888889</v>
      </c>
      <c r="J10" s="112">
        <v>46150.659722222219</v>
      </c>
      <c r="K10" s="38"/>
      <c r="L10" s="38"/>
      <c r="M10" s="37"/>
      <c r="N10" s="38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2" customHeight="1" x14ac:dyDescent="0.35">
      <c r="A11" s="39"/>
      <c r="B11" s="39"/>
      <c r="C11" s="39"/>
      <c r="D11" s="40"/>
      <c r="E11" s="33"/>
      <c r="F11" s="23"/>
      <c r="G11" s="41" t="s">
        <v>889</v>
      </c>
      <c r="H11" s="111" t="s">
        <v>712</v>
      </c>
      <c r="I11" s="112">
        <v>46150.659722222219</v>
      </c>
      <c r="J11" s="112">
        <v>46153.651388888888</v>
      </c>
      <c r="K11" s="38"/>
      <c r="L11" s="38"/>
      <c r="M11" s="37"/>
      <c r="N11" s="38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2" customHeight="1" x14ac:dyDescent="0.35">
      <c r="A12" s="39"/>
      <c r="B12" s="39"/>
      <c r="C12" s="39"/>
      <c r="D12" s="40"/>
      <c r="E12" s="33"/>
      <c r="F12" s="23"/>
      <c r="G12" s="41" t="s">
        <v>890</v>
      </c>
      <c r="H12" s="111" t="s">
        <v>712</v>
      </c>
      <c r="I12" s="112">
        <v>46153.651388888888</v>
      </c>
      <c r="J12" s="112">
        <v>46154.643055555556</v>
      </c>
      <c r="K12" s="38"/>
      <c r="L12" s="38"/>
      <c r="M12" s="37"/>
      <c r="N12" s="3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2" customHeight="1" x14ac:dyDescent="0.35">
      <c r="A13" s="39"/>
      <c r="B13" s="39"/>
      <c r="C13" s="39"/>
      <c r="D13" s="40"/>
      <c r="E13" s="33"/>
      <c r="F13" s="23"/>
      <c r="G13" s="41" t="s">
        <v>891</v>
      </c>
      <c r="H13" s="111" t="s">
        <v>712</v>
      </c>
      <c r="I13" s="112">
        <v>46154.643055555556</v>
      </c>
      <c r="J13" s="112">
        <v>46155.634722222225</v>
      </c>
      <c r="K13" s="38"/>
      <c r="L13" s="38"/>
      <c r="M13" s="37"/>
      <c r="N13" s="3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2" customHeight="1" x14ac:dyDescent="0.35">
      <c r="A14" s="39"/>
      <c r="B14" s="39"/>
      <c r="C14" s="39"/>
      <c r="D14" s="40"/>
      <c r="E14" s="33"/>
      <c r="F14" s="23"/>
      <c r="G14" s="87" t="s">
        <v>892</v>
      </c>
      <c r="H14" s="110" t="s">
        <v>877</v>
      </c>
      <c r="I14" s="101">
        <v>46155.634722222225</v>
      </c>
      <c r="J14" s="101">
        <v>46170.472222222219</v>
      </c>
      <c r="K14" s="38"/>
      <c r="L14" s="37"/>
      <c r="M14" s="37"/>
      <c r="N14" s="38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2" customHeight="1" x14ac:dyDescent="0.35">
      <c r="A15" s="39" t="s">
        <v>306</v>
      </c>
      <c r="B15" s="39" t="s">
        <v>307</v>
      </c>
      <c r="C15" s="39"/>
      <c r="D15" s="40" t="s">
        <v>230</v>
      </c>
      <c r="E15" s="33">
        <v>26</v>
      </c>
      <c r="F15" s="23"/>
      <c r="G15" s="41" t="s">
        <v>893</v>
      </c>
      <c r="H15" s="111" t="s">
        <v>878</v>
      </c>
      <c r="I15" s="112">
        <v>46155.634722222225</v>
      </c>
      <c r="J15" s="112">
        <v>46157.480555555558</v>
      </c>
      <c r="K15" s="38"/>
      <c r="L15" s="37">
        <f>E15</f>
        <v>26</v>
      </c>
      <c r="M15" s="37"/>
      <c r="N15" s="3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2" customHeight="1" x14ac:dyDescent="0.35">
      <c r="A16" s="39" t="s">
        <v>340</v>
      </c>
      <c r="B16" s="39" t="s">
        <v>341</v>
      </c>
      <c r="C16" s="39"/>
      <c r="D16" s="40" t="s">
        <v>230</v>
      </c>
      <c r="E16" s="33">
        <v>26</v>
      </c>
      <c r="F16" s="23"/>
      <c r="G16" s="41" t="s">
        <v>894</v>
      </c>
      <c r="H16" s="111" t="s">
        <v>879</v>
      </c>
      <c r="I16" s="112">
        <v>46157.480555555558</v>
      </c>
      <c r="J16" s="112">
        <v>46170.472222222219</v>
      </c>
      <c r="K16" s="38"/>
      <c r="L16" s="37">
        <f>E16</f>
        <v>26</v>
      </c>
      <c r="M16" s="37"/>
      <c r="N16" s="38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2" customHeight="1" x14ac:dyDescent="0.35">
      <c r="A17" s="39"/>
      <c r="B17" s="39"/>
      <c r="C17" s="39"/>
      <c r="D17" s="39"/>
      <c r="E17" s="33"/>
      <c r="F17" s="23"/>
      <c r="G17" s="87" t="s">
        <v>895</v>
      </c>
      <c r="H17" s="110" t="s">
        <v>880</v>
      </c>
      <c r="I17" s="101">
        <v>46170.472222222219</v>
      </c>
      <c r="J17" s="101">
        <v>46189.438888888886</v>
      </c>
      <c r="K17" s="38"/>
      <c r="L17" s="38"/>
      <c r="M17" s="37"/>
      <c r="N17" s="38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2" customHeight="1" x14ac:dyDescent="0.35">
      <c r="A18" s="39"/>
      <c r="B18" s="39"/>
      <c r="C18" s="39"/>
      <c r="D18" s="39"/>
      <c r="E18" s="33"/>
      <c r="F18" s="23"/>
      <c r="G18" s="41" t="s">
        <v>896</v>
      </c>
      <c r="H18" s="111" t="s">
        <v>881</v>
      </c>
      <c r="I18" s="112">
        <v>46189.438888888886</v>
      </c>
      <c r="J18" s="112">
        <v>46192.418055555558</v>
      </c>
      <c r="K18" s="38"/>
      <c r="L18" s="38"/>
      <c r="M18" s="37"/>
      <c r="N18" s="3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2" customHeight="1" x14ac:dyDescent="0.35">
      <c r="A19" s="39"/>
      <c r="B19" s="39"/>
      <c r="C19" s="39"/>
      <c r="D19" s="39"/>
      <c r="E19" s="33"/>
      <c r="F19" s="23"/>
      <c r="G19" s="41"/>
      <c r="H19" s="42"/>
      <c r="I19" s="38"/>
      <c r="J19" s="43"/>
      <c r="K19" s="38"/>
      <c r="L19" s="38"/>
      <c r="M19" s="37"/>
      <c r="N19" s="38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2" customHeight="1" x14ac:dyDescent="0.35">
      <c r="A20" s="39"/>
      <c r="B20" s="39"/>
      <c r="C20" s="39"/>
      <c r="D20" s="39"/>
      <c r="E20" s="33"/>
      <c r="F20" s="23"/>
      <c r="G20" s="41"/>
      <c r="H20" s="42"/>
      <c r="I20" s="38"/>
      <c r="J20" s="43"/>
      <c r="K20" s="38"/>
      <c r="L20" s="38"/>
      <c r="M20" s="37"/>
      <c r="N20" s="38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x14ac:dyDescent="0.35">
      <c r="A21" s="24"/>
      <c r="B21" s="24"/>
      <c r="C21" s="24"/>
      <c r="D21" s="23"/>
      <c r="E21" s="24"/>
      <c r="F21" s="23"/>
      <c r="G21" s="23"/>
      <c r="H21" s="23"/>
      <c r="I21" s="24"/>
      <c r="J21" s="24"/>
      <c r="K21" s="23"/>
      <c r="L21" s="24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x14ac:dyDescent="0.35">
      <c r="A22" s="23"/>
      <c r="B22" s="23"/>
      <c r="C22" s="23"/>
      <c r="D22" s="23"/>
      <c r="E22" s="24"/>
      <c r="F22" s="23"/>
      <c r="G22" s="23"/>
      <c r="H22" s="23"/>
      <c r="I22" s="24"/>
      <c r="J22" s="24"/>
      <c r="K22" s="23"/>
      <c r="L22" s="24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x14ac:dyDescent="0.35">
      <c r="A23" s="23"/>
      <c r="B23" s="23"/>
      <c r="C23" s="23"/>
      <c r="D23" s="23"/>
      <c r="E23" s="24"/>
      <c r="F23" s="23"/>
      <c r="G23" s="23"/>
      <c r="H23" s="23"/>
      <c r="I23" s="24"/>
      <c r="J23" s="24"/>
    </row>
    <row r="24" spans="1:42" x14ac:dyDescent="0.35">
      <c r="A24" s="23"/>
      <c r="B24" s="23"/>
      <c r="C24" s="23"/>
      <c r="D24" s="23"/>
      <c r="E24" s="24"/>
      <c r="F24" s="23"/>
      <c r="G24" s="23"/>
      <c r="H24" s="23"/>
      <c r="I24" s="24"/>
      <c r="J24" s="24"/>
    </row>
    <row r="25" spans="1:42" x14ac:dyDescent="0.35">
      <c r="A25" s="23"/>
      <c r="B25" s="23"/>
      <c r="C25" s="23"/>
      <c r="D25" s="23"/>
      <c r="E25" s="24"/>
      <c r="F25" s="24"/>
      <c r="G25" s="24"/>
      <c r="H25" s="24"/>
      <c r="I25" s="24"/>
      <c r="J25" s="24"/>
    </row>
    <row r="26" spans="1:42" x14ac:dyDescent="0.35">
      <c r="A26" s="23"/>
      <c r="B26" s="23"/>
      <c r="C26" s="23"/>
      <c r="D26" s="23"/>
      <c r="E26" s="24"/>
      <c r="F26" s="24"/>
      <c r="G26" s="24"/>
      <c r="H26" s="24"/>
      <c r="I26" s="24"/>
      <c r="J26" s="24"/>
    </row>
    <row r="27" spans="1:42" x14ac:dyDescent="0.35">
      <c r="F27" s="49"/>
      <c r="G27" s="49"/>
      <c r="H27" s="49"/>
    </row>
    <row r="28" spans="1:42" x14ac:dyDescent="0.35">
      <c r="F28" s="49"/>
      <c r="G28" s="49"/>
      <c r="H28" s="49"/>
    </row>
    <row r="29" spans="1:42" x14ac:dyDescent="0.35">
      <c r="F29" s="49"/>
      <c r="G29" s="49"/>
      <c r="H29" s="49"/>
    </row>
    <row r="30" spans="1:42" x14ac:dyDescent="0.35">
      <c r="F30" s="49"/>
      <c r="G30" s="49"/>
      <c r="H30" s="49"/>
    </row>
    <row r="31" spans="1:42" x14ac:dyDescent="0.35">
      <c r="F31" s="49"/>
      <c r="G31" s="49"/>
      <c r="H31" s="49"/>
    </row>
    <row r="32" spans="1:42" x14ac:dyDescent="0.35">
      <c r="F32" s="49"/>
      <c r="G32" s="49"/>
      <c r="H32" s="49"/>
    </row>
    <row r="33" spans="6:8" x14ac:dyDescent="0.35">
      <c r="F33" s="49"/>
      <c r="G33" s="49"/>
      <c r="H33" s="49"/>
    </row>
    <row r="34" spans="6:8" x14ac:dyDescent="0.35">
      <c r="F34" s="49"/>
      <c r="G34" s="49"/>
      <c r="H34" s="49"/>
    </row>
    <row r="35" spans="6:8" x14ac:dyDescent="0.35">
      <c r="F35" s="49"/>
      <c r="G35" s="49"/>
      <c r="H35" s="49"/>
    </row>
    <row r="36" spans="6:8" x14ac:dyDescent="0.35">
      <c r="F36" s="49"/>
      <c r="G36" s="49"/>
      <c r="H36" s="49"/>
    </row>
    <row r="37" spans="6:8" x14ac:dyDescent="0.35">
      <c r="F37" s="49"/>
      <c r="G37" s="49"/>
      <c r="H37" s="49"/>
    </row>
    <row r="38" spans="6:8" x14ac:dyDescent="0.35">
      <c r="F38" s="49"/>
      <c r="G38" s="49"/>
      <c r="H38" s="49"/>
    </row>
    <row r="39" spans="6:8" x14ac:dyDescent="0.35">
      <c r="F39" s="49"/>
      <c r="G39" s="49"/>
      <c r="H39" s="49"/>
    </row>
    <row r="40" spans="6:8" x14ac:dyDescent="0.35">
      <c r="F40" s="49"/>
      <c r="G40" s="49"/>
      <c r="H40" s="49"/>
    </row>
    <row r="41" spans="6:8" x14ac:dyDescent="0.35">
      <c r="F41" s="49"/>
      <c r="G41" s="49"/>
      <c r="H41" s="49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281B-F7B6-4E22-8F94-EC8BE6CB3D3F}">
  <dimension ref="A1:AO40"/>
  <sheetViews>
    <sheetView zoomScale="70" zoomScaleNormal="70" workbookViewId="0">
      <pane xSplit="5" ySplit="2" topLeftCell="F3" activePane="bottomRight" state="frozen"/>
      <selection activeCell="G4" sqref="G4"/>
      <selection pane="topRight" activeCell="G4" sqref="G4"/>
      <selection pane="bottomLeft" activeCell="G4" sqref="G4"/>
      <selection pane="bottomRight" activeCell="B8" sqref="B8"/>
    </sheetView>
  </sheetViews>
  <sheetFormatPr defaultRowHeight="14.5" x14ac:dyDescent="0.35"/>
  <cols>
    <col min="1" max="1" width="11.08984375" customWidth="1"/>
    <col min="2" max="2" width="55.81640625" customWidth="1"/>
    <col min="3" max="3" width="13.90625" customWidth="1"/>
    <col min="4" max="4" width="17" customWidth="1"/>
    <col min="5" max="5" width="15.08984375" customWidth="1"/>
    <col min="6" max="6" width="2.08984375" customWidth="1"/>
    <col min="7" max="7" width="55.36328125" customWidth="1"/>
    <col min="8" max="8" width="13.36328125" customWidth="1"/>
    <col min="9" max="10" width="15.1796875" customWidth="1"/>
    <col min="11" max="11" width="20.6328125" customWidth="1"/>
    <col min="12" max="12" width="21.54296875" customWidth="1"/>
    <col min="13" max="15" width="17.453125" customWidth="1"/>
  </cols>
  <sheetData>
    <row r="1" spans="1:41" s="2" customFormat="1" ht="13" x14ac:dyDescent="0.35">
      <c r="A1" s="23"/>
      <c r="B1" s="23"/>
      <c r="C1" s="24"/>
      <c r="D1" s="51"/>
      <c r="E1" s="23"/>
      <c r="F1" s="23"/>
      <c r="G1" s="23"/>
      <c r="H1" s="23"/>
      <c r="I1" s="23"/>
      <c r="J1" s="24"/>
      <c r="K1" s="24"/>
      <c r="L1" s="24"/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s="2" customFormat="1" ht="24" customHeight="1" x14ac:dyDescent="0.35">
      <c r="A2" s="27" t="s">
        <v>16</v>
      </c>
      <c r="B2" s="27" t="s">
        <v>410</v>
      </c>
      <c r="C2" s="27"/>
      <c r="D2" s="145" t="s">
        <v>709</v>
      </c>
      <c r="E2" s="27"/>
      <c r="F2" s="23"/>
      <c r="G2" s="28" t="s">
        <v>413</v>
      </c>
      <c r="H2" s="27" t="s">
        <v>1318</v>
      </c>
      <c r="I2" s="27" t="s">
        <v>1319</v>
      </c>
      <c r="J2" s="27" t="s">
        <v>414</v>
      </c>
      <c r="K2" s="27" t="s">
        <v>415</v>
      </c>
      <c r="L2" s="27" t="s">
        <v>416</v>
      </c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s="2" customFormat="1" ht="24" customHeight="1" x14ac:dyDescent="0.35">
      <c r="A3" s="39"/>
      <c r="B3" s="39"/>
      <c r="C3" s="144"/>
      <c r="D3" s="40"/>
      <c r="E3" s="33"/>
      <c r="F3" s="23"/>
      <c r="G3" s="152" t="s">
        <v>1498</v>
      </c>
      <c r="H3" s="213">
        <v>0</v>
      </c>
      <c r="I3" s="213">
        <v>0</v>
      </c>
      <c r="J3" s="110" t="s">
        <v>1499</v>
      </c>
      <c r="K3" s="101">
        <v>45870.595833333333</v>
      </c>
      <c r="L3" s="101">
        <v>45913.10833333333</v>
      </c>
      <c r="M3" s="37"/>
      <c r="N3" s="37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s="2" customFormat="1" ht="24" customHeight="1" x14ac:dyDescent="0.35">
      <c r="A4" s="39" t="s">
        <v>74</v>
      </c>
      <c r="B4" s="39" t="s">
        <v>75</v>
      </c>
      <c r="C4" s="144" t="s">
        <v>46</v>
      </c>
      <c r="D4" s="40"/>
      <c r="E4" s="33">
        <v>2.34</v>
      </c>
      <c r="F4" s="23"/>
      <c r="G4" s="149" t="s">
        <v>1500</v>
      </c>
      <c r="H4" s="212">
        <v>0</v>
      </c>
      <c r="I4" s="212">
        <v>0</v>
      </c>
      <c r="J4" s="42" t="s">
        <v>611</v>
      </c>
      <c r="K4" s="43">
        <v>45903.375</v>
      </c>
      <c r="L4" s="43">
        <v>45905.566666666666</v>
      </c>
      <c r="M4" s="37"/>
      <c r="N4" s="37"/>
      <c r="O4" s="37">
        <f>E4</f>
        <v>2.34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s="2" customFormat="1" ht="24" customHeight="1" x14ac:dyDescent="0.35">
      <c r="A5" s="39"/>
      <c r="B5" s="39"/>
      <c r="C5" s="144"/>
      <c r="D5" s="40"/>
      <c r="E5" s="33"/>
      <c r="F5" s="23"/>
      <c r="G5" s="149"/>
      <c r="H5" s="212"/>
      <c r="I5" s="212"/>
      <c r="J5" s="42"/>
      <c r="K5" s="43"/>
      <c r="L5" s="43"/>
      <c r="M5" s="37"/>
      <c r="N5" s="37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s="2" customFormat="1" ht="24" customHeight="1" x14ac:dyDescent="0.35">
      <c r="A6" s="39"/>
      <c r="B6" s="39"/>
      <c r="C6" s="144"/>
      <c r="D6" s="40"/>
      <c r="E6" s="33"/>
      <c r="F6" s="23"/>
      <c r="G6" s="152" t="s">
        <v>1501</v>
      </c>
      <c r="H6" s="213">
        <v>0</v>
      </c>
      <c r="I6" s="213">
        <v>0</v>
      </c>
      <c r="J6" s="110" t="s">
        <v>1502</v>
      </c>
      <c r="K6" s="101">
        <v>45847.354166666664</v>
      </c>
      <c r="L6" s="101">
        <v>46265.591666666667</v>
      </c>
      <c r="M6" s="37"/>
      <c r="N6" s="37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s="2" customFormat="1" ht="24" customHeight="1" x14ac:dyDescent="0.35">
      <c r="A7" s="39" t="s">
        <v>105</v>
      </c>
      <c r="B7" s="39" t="s">
        <v>106</v>
      </c>
      <c r="C7" s="144" t="s">
        <v>143</v>
      </c>
      <c r="D7" s="40"/>
      <c r="E7" s="33">
        <v>35</v>
      </c>
      <c r="F7" s="23"/>
      <c r="G7" s="149" t="s">
        <v>1503</v>
      </c>
      <c r="H7" s="212">
        <v>0</v>
      </c>
      <c r="I7" s="212">
        <v>0</v>
      </c>
      <c r="J7" s="42" t="s">
        <v>1504</v>
      </c>
      <c r="K7" s="43">
        <v>46206.458333333336</v>
      </c>
      <c r="L7" s="43">
        <v>46252.408333333333</v>
      </c>
      <c r="M7" s="37">
        <v>12</v>
      </c>
      <c r="N7" s="37">
        <f>E7-M7</f>
        <v>23</v>
      </c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s="2" customFormat="1" ht="24" customHeight="1" x14ac:dyDescent="0.35">
      <c r="A8" s="39" t="s">
        <v>109</v>
      </c>
      <c r="B8" s="39" t="s">
        <v>110</v>
      </c>
      <c r="C8" s="144" t="s">
        <v>143</v>
      </c>
      <c r="D8" s="40"/>
      <c r="E8" s="33">
        <v>370</v>
      </c>
      <c r="F8" s="23"/>
      <c r="G8" s="149" t="s">
        <v>1505</v>
      </c>
      <c r="H8" s="212">
        <v>0</v>
      </c>
      <c r="I8" s="212">
        <v>0</v>
      </c>
      <c r="J8" s="42" t="s">
        <v>1506</v>
      </c>
      <c r="K8" s="43">
        <v>46227.554166666669</v>
      </c>
      <c r="L8" s="43">
        <v>46254.416666666664</v>
      </c>
      <c r="M8" s="37"/>
      <c r="N8" s="37">
        <v>318</v>
      </c>
      <c r="O8" s="37">
        <f>E8-N8</f>
        <v>52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s="2" customFormat="1" ht="24" customHeight="1" x14ac:dyDescent="0.35">
      <c r="A9" s="39"/>
      <c r="B9" s="39"/>
      <c r="C9" s="144"/>
      <c r="D9" s="40"/>
      <c r="E9" s="33"/>
      <c r="F9" s="23"/>
      <c r="G9" s="149"/>
      <c r="H9" s="212"/>
      <c r="I9" s="212"/>
      <c r="J9" s="42"/>
      <c r="K9" s="43"/>
      <c r="L9" s="43"/>
      <c r="M9" s="37"/>
      <c r="N9" s="37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s="2" customFormat="1" ht="24" customHeight="1" x14ac:dyDescent="0.35">
      <c r="A10" s="39" t="s">
        <v>115</v>
      </c>
      <c r="B10" s="39" t="s">
        <v>1496</v>
      </c>
      <c r="C10" s="144" t="s">
        <v>143</v>
      </c>
      <c r="D10" s="40"/>
      <c r="E10" s="33">
        <v>2</v>
      </c>
      <c r="F10" s="23"/>
      <c r="G10" s="149"/>
      <c r="H10" s="212"/>
      <c r="I10" s="212"/>
      <c r="J10" s="42"/>
      <c r="K10" s="43"/>
      <c r="L10" s="43"/>
      <c r="M10" s="37"/>
      <c r="N10" s="37"/>
      <c r="O10" s="37">
        <f>E10</f>
        <v>2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s="2" customFormat="1" ht="24" customHeight="1" x14ac:dyDescent="0.35">
      <c r="A11" s="39"/>
      <c r="B11" s="39"/>
      <c r="C11" s="144"/>
      <c r="D11" s="40"/>
      <c r="E11" s="33"/>
      <c r="F11" s="23"/>
      <c r="G11" s="152" t="s">
        <v>1505</v>
      </c>
      <c r="H11" s="213">
        <v>0</v>
      </c>
      <c r="I11" s="213">
        <v>0</v>
      </c>
      <c r="J11" s="110" t="s">
        <v>1506</v>
      </c>
      <c r="K11" s="101">
        <v>46227.554166666669</v>
      </c>
      <c r="L11" s="101">
        <v>46254.416666666664</v>
      </c>
      <c r="M11" s="37"/>
      <c r="N11" s="37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s="2" customFormat="1" ht="24" customHeight="1" x14ac:dyDescent="0.35">
      <c r="A12" s="39" t="s">
        <v>120</v>
      </c>
      <c r="B12" s="39" t="s">
        <v>121</v>
      </c>
      <c r="C12" s="144" t="s">
        <v>90</v>
      </c>
      <c r="D12" s="40"/>
      <c r="E12" s="33">
        <v>4</v>
      </c>
      <c r="F12" s="23"/>
      <c r="G12" s="152"/>
      <c r="H12" s="213"/>
      <c r="I12" s="213"/>
      <c r="J12" s="110"/>
      <c r="K12" s="101"/>
      <c r="L12" s="101"/>
      <c r="M12" s="37"/>
      <c r="N12" s="37">
        <f>E12</f>
        <v>4</v>
      </c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s="2" customFormat="1" ht="24" customHeight="1" x14ac:dyDescent="0.35">
      <c r="A13" s="39" t="s">
        <v>122</v>
      </c>
      <c r="B13" s="39" t="s">
        <v>123</v>
      </c>
      <c r="C13" s="144" t="s">
        <v>90</v>
      </c>
      <c r="D13" s="40"/>
      <c r="E13" s="33">
        <v>4</v>
      </c>
      <c r="F13" s="23"/>
      <c r="G13" s="152"/>
      <c r="H13" s="213"/>
      <c r="I13" s="213"/>
      <c r="J13" s="110"/>
      <c r="K13" s="101"/>
      <c r="L13" s="101"/>
      <c r="M13" s="37"/>
      <c r="N13" s="37">
        <f t="shared" ref="N13:N16" si="0">E13</f>
        <v>4</v>
      </c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s="2" customFormat="1" ht="24" customHeight="1" x14ac:dyDescent="0.35">
      <c r="A14" s="39" t="s">
        <v>124</v>
      </c>
      <c r="B14" s="39" t="s">
        <v>125</v>
      </c>
      <c r="C14" s="144" t="s">
        <v>90</v>
      </c>
      <c r="D14" s="40"/>
      <c r="E14" s="33">
        <v>1</v>
      </c>
      <c r="F14" s="23"/>
      <c r="G14" s="152"/>
      <c r="H14" s="213"/>
      <c r="I14" s="213"/>
      <c r="J14" s="110"/>
      <c r="K14" s="101"/>
      <c r="L14" s="101"/>
      <c r="M14" s="37"/>
      <c r="N14" s="37">
        <f t="shared" si="0"/>
        <v>1</v>
      </c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s="2" customFormat="1" ht="24" customHeight="1" x14ac:dyDescent="0.35">
      <c r="A15" s="39" t="s">
        <v>126</v>
      </c>
      <c r="B15" s="39" t="s">
        <v>127</v>
      </c>
      <c r="C15" s="144" t="s">
        <v>90</v>
      </c>
      <c r="D15" s="40"/>
      <c r="E15" s="33">
        <v>5</v>
      </c>
      <c r="F15" s="23"/>
      <c r="G15" s="149"/>
      <c r="H15" s="212"/>
      <c r="I15" s="212"/>
      <c r="J15" s="42"/>
      <c r="K15" s="43"/>
      <c r="L15" s="43"/>
      <c r="M15" s="37"/>
      <c r="N15" s="37">
        <f t="shared" si="0"/>
        <v>5</v>
      </c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s="2" customFormat="1" ht="24" customHeight="1" x14ac:dyDescent="0.35">
      <c r="A16" s="39" t="s">
        <v>132</v>
      </c>
      <c r="B16" s="39" t="s">
        <v>133</v>
      </c>
      <c r="C16" s="144" t="s">
        <v>134</v>
      </c>
      <c r="D16" s="40"/>
      <c r="E16" s="33">
        <v>2</v>
      </c>
      <c r="F16" s="23"/>
      <c r="G16" s="149"/>
      <c r="H16" s="212"/>
      <c r="I16" s="212"/>
      <c r="J16" s="42"/>
      <c r="K16" s="43"/>
      <c r="L16" s="43"/>
      <c r="M16" s="37"/>
      <c r="N16" s="37">
        <f t="shared" si="0"/>
        <v>2</v>
      </c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s="2" customFormat="1" ht="24" customHeight="1" x14ac:dyDescent="0.35">
      <c r="A17" s="39"/>
      <c r="B17" s="39"/>
      <c r="C17" s="144"/>
      <c r="D17" s="40"/>
      <c r="E17" s="33"/>
      <c r="F17" s="23"/>
      <c r="G17" s="152" t="s">
        <v>1507</v>
      </c>
      <c r="H17" s="213">
        <v>0</v>
      </c>
      <c r="I17" s="213">
        <v>0</v>
      </c>
      <c r="J17" s="110" t="s">
        <v>1508</v>
      </c>
      <c r="K17" s="101">
        <v>46226.662499999999</v>
      </c>
      <c r="L17" s="101">
        <v>46265.55</v>
      </c>
      <c r="M17" s="37"/>
      <c r="N17" s="37"/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s="2" customFormat="1" ht="24" customHeight="1" x14ac:dyDescent="0.35">
      <c r="A18" s="39" t="s">
        <v>135</v>
      </c>
      <c r="B18" s="39" t="s">
        <v>136</v>
      </c>
      <c r="C18" s="144" t="s">
        <v>143</v>
      </c>
      <c r="D18" s="40"/>
      <c r="E18" s="33">
        <v>234</v>
      </c>
      <c r="F18" s="23"/>
      <c r="G18" s="149" t="s">
        <v>1509</v>
      </c>
      <c r="H18" s="212">
        <v>0</v>
      </c>
      <c r="I18" s="212">
        <v>0</v>
      </c>
      <c r="J18" s="42" t="s">
        <v>1510</v>
      </c>
      <c r="K18" s="43">
        <v>46226.662499999999</v>
      </c>
      <c r="L18" s="43">
        <v>46252.362500000003</v>
      </c>
      <c r="M18" s="37"/>
      <c r="N18" s="37">
        <v>187.20000000000002</v>
      </c>
      <c r="O18" s="37">
        <f>E18-N18</f>
        <v>46.799999999999983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s="2" customFormat="1" ht="24" customHeight="1" x14ac:dyDescent="0.35">
      <c r="A19" s="39" t="s">
        <v>139</v>
      </c>
      <c r="B19" s="39" t="s">
        <v>1497</v>
      </c>
      <c r="C19" s="144" t="s">
        <v>143</v>
      </c>
      <c r="D19" s="40"/>
      <c r="E19" s="33">
        <v>20</v>
      </c>
      <c r="F19" s="23"/>
      <c r="G19" s="149" t="s">
        <v>1511</v>
      </c>
      <c r="H19" s="212">
        <v>0</v>
      </c>
      <c r="I19" s="212">
        <v>0</v>
      </c>
      <c r="J19" s="42" t="s">
        <v>733</v>
      </c>
      <c r="K19" s="43">
        <v>46226.662499999999</v>
      </c>
      <c r="L19" s="43">
        <v>46231.558333333334</v>
      </c>
      <c r="M19" s="37"/>
      <c r="N19" s="37"/>
      <c r="O19" s="37">
        <f>E19</f>
        <v>20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s="2" customFormat="1" ht="24" customHeight="1" x14ac:dyDescent="0.35">
      <c r="A20" s="39"/>
      <c r="B20" s="39"/>
      <c r="C20" s="144"/>
      <c r="D20" s="40"/>
      <c r="E20" s="33"/>
      <c r="F20" s="23"/>
      <c r="G20" s="149" t="s">
        <v>1512</v>
      </c>
      <c r="H20" s="212">
        <v>0</v>
      </c>
      <c r="I20" s="212">
        <v>0</v>
      </c>
      <c r="J20" s="42" t="s">
        <v>1225</v>
      </c>
      <c r="K20" s="43">
        <v>46231.558333333334</v>
      </c>
      <c r="L20" s="43">
        <v>46239.474999999999</v>
      </c>
      <c r="M20" s="37"/>
      <c r="N20" s="37"/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s="2" customFormat="1" ht="24" customHeight="1" x14ac:dyDescent="0.35">
      <c r="A21" s="39"/>
      <c r="B21" s="39"/>
      <c r="C21" s="144"/>
      <c r="D21" s="40"/>
      <c r="E21" s="33"/>
      <c r="F21" s="23"/>
      <c r="G21" s="149" t="s">
        <v>1513</v>
      </c>
      <c r="H21" s="212">
        <v>0</v>
      </c>
      <c r="I21" s="212">
        <v>0</v>
      </c>
      <c r="J21" s="42" t="s">
        <v>1514</v>
      </c>
      <c r="K21" s="43">
        <v>46238.495833333334</v>
      </c>
      <c r="L21" s="43">
        <v>46252.362500000003</v>
      </c>
      <c r="M21" s="37"/>
      <c r="N21" s="37"/>
      <c r="O21" s="38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s="2" customFormat="1" ht="24" customHeight="1" x14ac:dyDescent="0.35">
      <c r="A22" s="39"/>
      <c r="B22" s="39"/>
      <c r="C22" s="144"/>
      <c r="D22" s="40"/>
      <c r="E22" s="33"/>
      <c r="F22" s="23"/>
      <c r="G22" s="149"/>
      <c r="H22" s="212"/>
      <c r="I22" s="212"/>
      <c r="J22" s="42"/>
      <c r="K22" s="43"/>
      <c r="L22" s="43"/>
      <c r="M22" s="37"/>
      <c r="N22" s="37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s="2" customFormat="1" ht="24" customHeight="1" x14ac:dyDescent="0.35">
      <c r="A23" s="39" t="s">
        <v>151</v>
      </c>
      <c r="B23" s="39" t="s">
        <v>152</v>
      </c>
      <c r="C23" s="144" t="s">
        <v>143</v>
      </c>
      <c r="D23" s="40"/>
      <c r="E23" s="33">
        <v>650</v>
      </c>
      <c r="F23" s="23"/>
      <c r="G23" s="149" t="s">
        <v>1515</v>
      </c>
      <c r="H23" s="212">
        <v>0</v>
      </c>
      <c r="I23" s="212">
        <v>0</v>
      </c>
      <c r="J23" s="42" t="s">
        <v>599</v>
      </c>
      <c r="K23" s="43">
        <v>46248.45416666667</v>
      </c>
      <c r="L23" s="43">
        <v>46253.429166666669</v>
      </c>
      <c r="M23" s="37"/>
      <c r="N23" s="37">
        <f>E23-O23</f>
        <v>413</v>
      </c>
      <c r="O23" s="37">
        <v>237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s="2" customFormat="1" ht="24" customHeight="1" x14ac:dyDescent="0.35">
      <c r="A24" s="39"/>
      <c r="B24" s="39"/>
      <c r="C24" s="144"/>
      <c r="D24" s="40"/>
      <c r="E24" s="33"/>
      <c r="F24" s="23"/>
      <c r="G24" s="149"/>
      <c r="H24" s="212"/>
      <c r="I24" s="212"/>
      <c r="J24" s="42"/>
      <c r="K24" s="43"/>
      <c r="L24" s="43"/>
      <c r="M24" s="37"/>
      <c r="N24" s="37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s="2" customFormat="1" ht="24" customHeight="1" x14ac:dyDescent="0.35">
      <c r="A25" s="39" t="s">
        <v>180</v>
      </c>
      <c r="B25" s="39" t="s">
        <v>181</v>
      </c>
      <c r="C25" s="144" t="s">
        <v>46</v>
      </c>
      <c r="D25" s="40"/>
      <c r="E25" s="33">
        <v>65</v>
      </c>
      <c r="F25" s="23"/>
      <c r="G25" s="149" t="s">
        <v>1516</v>
      </c>
      <c r="H25" s="212">
        <v>0</v>
      </c>
      <c r="I25" s="212">
        <v>0</v>
      </c>
      <c r="J25" s="42" t="s">
        <v>1517</v>
      </c>
      <c r="K25" s="43">
        <v>46251.39166666667</v>
      </c>
      <c r="L25" s="43">
        <v>46258.495833333334</v>
      </c>
      <c r="M25" s="37"/>
      <c r="N25" s="37">
        <v>38</v>
      </c>
      <c r="O25" s="37">
        <v>27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s="2" customFormat="1" ht="24" customHeight="1" x14ac:dyDescent="0.35">
      <c r="A26" s="39"/>
      <c r="B26" s="39"/>
      <c r="C26" s="144"/>
      <c r="D26" s="40"/>
      <c r="E26" s="33"/>
      <c r="F26" s="23"/>
      <c r="G26" s="149"/>
      <c r="H26" s="212"/>
      <c r="I26" s="212"/>
      <c r="J26" s="42"/>
      <c r="K26" s="43"/>
      <c r="L26" s="43"/>
      <c r="M26" s="37"/>
      <c r="N26" s="37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s="2" customFormat="1" ht="24" customHeight="1" x14ac:dyDescent="0.35">
      <c r="A27" s="39" t="s">
        <v>111</v>
      </c>
      <c r="B27" s="39" t="s">
        <v>112</v>
      </c>
      <c r="C27" s="144" t="s">
        <v>143</v>
      </c>
      <c r="D27" s="40"/>
      <c r="E27" s="33">
        <v>45</v>
      </c>
      <c r="F27" s="23"/>
      <c r="G27" s="152" t="s">
        <v>1518</v>
      </c>
      <c r="H27" s="213">
        <v>0</v>
      </c>
      <c r="I27" s="213">
        <v>0</v>
      </c>
      <c r="J27" s="110" t="s">
        <v>599</v>
      </c>
      <c r="K27" s="101">
        <v>46239.574999999997</v>
      </c>
      <c r="L27" s="101">
        <v>46244.55</v>
      </c>
      <c r="M27" s="37"/>
      <c r="N27" s="37">
        <f>E27</f>
        <v>45</v>
      </c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s="2" customFormat="1" ht="24" customHeight="1" x14ac:dyDescent="0.35">
      <c r="A28" s="39"/>
      <c r="B28" s="39"/>
      <c r="C28" s="144"/>
      <c r="D28" s="40"/>
      <c r="E28" s="33"/>
      <c r="F28" s="23"/>
      <c r="G28" s="149" t="s">
        <v>1519</v>
      </c>
      <c r="H28" s="212">
        <v>0</v>
      </c>
      <c r="I28" s="212">
        <v>0</v>
      </c>
      <c r="J28" s="42" t="s">
        <v>643</v>
      </c>
      <c r="K28" s="43">
        <v>46239.574999999997</v>
      </c>
      <c r="L28" s="43">
        <v>46241.558333333334</v>
      </c>
      <c r="M28" s="37"/>
      <c r="N28" s="37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s="2" customFormat="1" ht="24" customHeight="1" x14ac:dyDescent="0.35">
      <c r="A29" s="39"/>
      <c r="B29" s="39"/>
      <c r="C29" s="144"/>
      <c r="D29" s="40"/>
      <c r="E29" s="33"/>
      <c r="F29" s="23"/>
      <c r="G29" s="149" t="s">
        <v>1520</v>
      </c>
      <c r="H29" s="212">
        <v>0</v>
      </c>
      <c r="I29" s="212">
        <v>0</v>
      </c>
      <c r="J29" s="42" t="s">
        <v>643</v>
      </c>
      <c r="K29" s="43">
        <v>46239.574999999997</v>
      </c>
      <c r="L29" s="43">
        <v>46241.558333333334</v>
      </c>
      <c r="M29" s="37"/>
      <c r="N29" s="37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s="2" customFormat="1" ht="24" customHeight="1" x14ac:dyDescent="0.35">
      <c r="A30" s="39"/>
      <c r="B30" s="39"/>
      <c r="C30" s="144"/>
      <c r="D30" s="40"/>
      <c r="E30" s="33"/>
      <c r="F30" s="23"/>
      <c r="G30" s="149" t="s">
        <v>1521</v>
      </c>
      <c r="H30" s="212">
        <v>0</v>
      </c>
      <c r="I30" s="212">
        <v>0</v>
      </c>
      <c r="J30" s="42" t="s">
        <v>712</v>
      </c>
      <c r="K30" s="43">
        <v>46241.558333333334</v>
      </c>
      <c r="L30" s="43">
        <v>46244.55</v>
      </c>
      <c r="M30" s="37"/>
      <c r="N30" s="37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s="2" customFormat="1" ht="24" customHeight="1" x14ac:dyDescent="0.35">
      <c r="A31" s="39"/>
      <c r="B31" s="39"/>
      <c r="C31" s="144"/>
      <c r="D31" s="40"/>
      <c r="E31" s="33"/>
      <c r="F31" s="23"/>
      <c r="G31" s="149" t="s">
        <v>1518</v>
      </c>
      <c r="H31" s="212">
        <v>0</v>
      </c>
      <c r="I31" s="212">
        <v>0</v>
      </c>
      <c r="J31" s="42" t="s">
        <v>1090</v>
      </c>
      <c r="K31" s="43">
        <v>46247.55</v>
      </c>
      <c r="L31" s="43">
        <v>46253.425000000003</v>
      </c>
      <c r="M31" s="37"/>
      <c r="N31" s="37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s="2" customFormat="1" ht="24" customHeight="1" x14ac:dyDescent="0.35">
      <c r="A32" s="39"/>
      <c r="B32" s="39"/>
      <c r="C32" s="144"/>
      <c r="D32" s="40"/>
      <c r="E32" s="33"/>
      <c r="F32" s="23"/>
      <c r="G32" s="149" t="s">
        <v>1519</v>
      </c>
      <c r="H32" s="212">
        <v>0</v>
      </c>
      <c r="I32" s="212">
        <v>0</v>
      </c>
      <c r="J32" s="42" t="s">
        <v>613</v>
      </c>
      <c r="K32" s="43">
        <v>46247.55</v>
      </c>
      <c r="L32" s="43">
        <v>46251.466666666667</v>
      </c>
      <c r="M32" s="37"/>
      <c r="N32" s="37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s="2" customFormat="1" ht="24" customHeight="1" x14ac:dyDescent="0.35">
      <c r="A33" s="39"/>
      <c r="B33" s="39"/>
      <c r="C33" s="144"/>
      <c r="D33" s="40"/>
      <c r="E33" s="33"/>
      <c r="F33" s="23"/>
      <c r="G33" s="149" t="s">
        <v>1520</v>
      </c>
      <c r="H33" s="212">
        <v>0</v>
      </c>
      <c r="I33" s="212">
        <v>0</v>
      </c>
      <c r="J33" s="42" t="s">
        <v>613</v>
      </c>
      <c r="K33" s="43">
        <v>46251.466666666667</v>
      </c>
      <c r="L33" s="43">
        <v>46253.425000000003</v>
      </c>
      <c r="M33" s="37"/>
      <c r="N33" s="37"/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s="2" customFormat="1" ht="24" customHeight="1" x14ac:dyDescent="0.35">
      <c r="A34" s="39"/>
      <c r="B34" s="39"/>
      <c r="C34" s="144"/>
      <c r="D34" s="40"/>
      <c r="E34" s="33"/>
      <c r="F34" s="23"/>
      <c r="G34" s="149" t="s">
        <v>1521</v>
      </c>
      <c r="H34" s="212">
        <v>0</v>
      </c>
      <c r="I34" s="212">
        <v>0</v>
      </c>
      <c r="J34" s="42" t="s">
        <v>712</v>
      </c>
      <c r="K34" s="43">
        <v>46252.433333333334</v>
      </c>
      <c r="L34" s="43">
        <v>46253.425000000003</v>
      </c>
      <c r="M34" s="37"/>
      <c r="N34" s="37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s="2" customFormat="1" ht="24" customHeight="1" x14ac:dyDescent="0.35">
      <c r="A35" s="39"/>
      <c r="B35" s="39"/>
      <c r="C35" s="144"/>
      <c r="D35" s="40"/>
      <c r="E35" s="33"/>
      <c r="F35" s="23"/>
      <c r="G35" s="149"/>
      <c r="H35" s="212"/>
      <c r="I35" s="212"/>
      <c r="J35" s="42"/>
      <c r="K35" s="43"/>
      <c r="L35" s="43"/>
      <c r="M35" s="37"/>
      <c r="N35" s="37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s="2" customFormat="1" ht="24" customHeight="1" x14ac:dyDescent="0.35">
      <c r="A36" s="39" t="s">
        <v>113</v>
      </c>
      <c r="B36" s="39" t="s">
        <v>114</v>
      </c>
      <c r="C36" s="144" t="s">
        <v>143</v>
      </c>
      <c r="D36" s="40"/>
      <c r="E36" s="33">
        <v>370</v>
      </c>
      <c r="F36" s="23"/>
      <c r="G36" s="152" t="s">
        <v>1522</v>
      </c>
      <c r="H36" s="213">
        <v>0</v>
      </c>
      <c r="I36" s="213">
        <v>0</v>
      </c>
      <c r="J36" s="110" t="s">
        <v>715</v>
      </c>
      <c r="K36" s="101">
        <v>46231.558333333334</v>
      </c>
      <c r="L36" s="101">
        <v>46247.64166666667</v>
      </c>
      <c r="M36" s="37"/>
      <c r="N36" s="37">
        <f>E36</f>
        <v>370</v>
      </c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s="2" customFormat="1" ht="24" customHeight="1" x14ac:dyDescent="0.35">
      <c r="A37" s="39"/>
      <c r="B37" s="39"/>
      <c r="C37" s="144"/>
      <c r="D37" s="40"/>
      <c r="E37" s="33"/>
      <c r="F37" s="23"/>
      <c r="G37" s="149" t="s">
        <v>1523</v>
      </c>
      <c r="H37" s="212">
        <v>0</v>
      </c>
      <c r="I37" s="212">
        <v>0</v>
      </c>
      <c r="J37" s="42" t="s">
        <v>795</v>
      </c>
      <c r="K37" s="43">
        <v>46231.558333333334</v>
      </c>
      <c r="L37" s="43">
        <v>46239.6</v>
      </c>
      <c r="M37" s="37"/>
      <c r="N37" s="37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s="2" customFormat="1" ht="24" customHeight="1" x14ac:dyDescent="0.35">
      <c r="A38" s="39"/>
      <c r="B38" s="39"/>
      <c r="C38" s="144"/>
      <c r="D38" s="40"/>
      <c r="E38" s="33"/>
      <c r="F38" s="23"/>
      <c r="G38" s="149" t="s">
        <v>1524</v>
      </c>
      <c r="H38" s="212">
        <v>0</v>
      </c>
      <c r="I38" s="212">
        <v>0</v>
      </c>
      <c r="J38" s="42" t="s">
        <v>795</v>
      </c>
      <c r="K38" s="43">
        <v>46239.6</v>
      </c>
      <c r="L38" s="43">
        <v>46247.64166666667</v>
      </c>
      <c r="M38" s="37"/>
      <c r="N38" s="37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s="2" customFormat="1" ht="24" customHeight="1" x14ac:dyDescent="0.35">
      <c r="A39" s="39"/>
      <c r="B39" s="39"/>
      <c r="C39" s="144"/>
      <c r="D39" s="40"/>
      <c r="E39" s="33"/>
      <c r="F39" s="23"/>
      <c r="G39" s="149"/>
      <c r="H39" s="212"/>
      <c r="I39" s="212"/>
      <c r="J39" s="42"/>
      <c r="K39" s="43"/>
      <c r="L39" s="43"/>
      <c r="M39" s="37"/>
      <c r="N39" s="37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s="2" customFormat="1" ht="24" customHeight="1" x14ac:dyDescent="0.35">
      <c r="A40" s="39"/>
      <c r="B40" s="39"/>
      <c r="C40" s="144"/>
      <c r="D40" s="40"/>
      <c r="E40" s="33"/>
      <c r="F40" s="23"/>
      <c r="G40" s="149"/>
      <c r="H40" s="212"/>
      <c r="I40" s="212"/>
      <c r="J40" s="42"/>
      <c r="K40" s="43"/>
      <c r="L40" s="43"/>
      <c r="M40" s="37"/>
      <c r="N40" s="37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</sheetData>
  <autoFilter ref="A1:A17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C984-2963-4B02-AF3C-2DA8DD07878E}">
  <dimension ref="A1:AP35"/>
  <sheetViews>
    <sheetView zoomScale="70" zoomScaleNormal="7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M21" sqref="M21"/>
    </sheetView>
  </sheetViews>
  <sheetFormatPr defaultRowHeight="14.5" x14ac:dyDescent="0.35"/>
  <cols>
    <col min="1" max="1" width="11.08984375" customWidth="1"/>
    <col min="2" max="2" width="65.36328125" customWidth="1"/>
    <col min="3" max="3" width="13.90625" customWidth="1"/>
    <col min="4" max="4" width="15.08984375" customWidth="1"/>
    <col min="5" max="5" width="2.08984375" customWidth="1"/>
    <col min="6" max="6" width="45.90625" customWidth="1"/>
    <col min="7" max="7" width="13.36328125" customWidth="1"/>
    <col min="8" max="9" width="15.1796875" customWidth="1"/>
    <col min="10" max="10" width="20.6328125" customWidth="1"/>
    <col min="11" max="11" width="21.54296875" customWidth="1"/>
    <col min="12" max="13" width="17.453125" style="242" customWidth="1"/>
    <col min="14" max="16" width="17.453125" customWidth="1"/>
  </cols>
  <sheetData>
    <row r="1" spans="1:42" s="2" customFormat="1" ht="13" x14ac:dyDescent="0.35">
      <c r="A1" s="23"/>
      <c r="B1" s="23"/>
      <c r="C1" s="24"/>
      <c r="D1" s="23"/>
      <c r="E1" s="23"/>
      <c r="F1" s="23"/>
      <c r="G1" s="23"/>
      <c r="H1" s="23"/>
      <c r="I1" s="24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s="2" customFormat="1" ht="24" customHeight="1" x14ac:dyDescent="0.35">
      <c r="A2" s="27" t="s">
        <v>16</v>
      </c>
      <c r="B2" s="27" t="s">
        <v>410</v>
      </c>
      <c r="C2" s="27"/>
      <c r="D2" s="27"/>
      <c r="E2" s="23"/>
      <c r="F2" s="28" t="s">
        <v>413</v>
      </c>
      <c r="G2" s="27" t="s">
        <v>1318</v>
      </c>
      <c r="H2" s="27" t="s">
        <v>1319</v>
      </c>
      <c r="I2" s="27" t="s">
        <v>414</v>
      </c>
      <c r="J2" s="27" t="s">
        <v>415</v>
      </c>
      <c r="K2" s="27" t="s">
        <v>416</v>
      </c>
      <c r="L2" s="145"/>
      <c r="M2" s="145"/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s="2" customFormat="1" ht="24" customHeight="1" x14ac:dyDescent="0.35">
      <c r="A3" s="39"/>
      <c r="B3" s="39"/>
      <c r="C3" s="144"/>
      <c r="D3" s="33"/>
      <c r="E3" s="23"/>
      <c r="F3" s="152" t="s">
        <v>1527</v>
      </c>
      <c r="G3" s="213">
        <v>0</v>
      </c>
      <c r="H3" s="213">
        <v>0</v>
      </c>
      <c r="I3" s="110" t="s">
        <v>1447</v>
      </c>
      <c r="J3" s="101">
        <v>45898.354166666664</v>
      </c>
      <c r="K3" s="101">
        <v>45905.375</v>
      </c>
      <c r="L3" s="37"/>
      <c r="M3" s="37"/>
      <c r="N3" s="37"/>
      <c r="O3" s="37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s="2" customFormat="1" ht="24" customHeight="1" x14ac:dyDescent="0.35">
      <c r="A4" s="39"/>
      <c r="B4" s="39"/>
      <c r="C4" s="144"/>
      <c r="D4" s="33"/>
      <c r="E4" s="23"/>
      <c r="F4" s="149" t="s">
        <v>1528</v>
      </c>
      <c r="G4" s="212">
        <v>0</v>
      </c>
      <c r="H4" s="212">
        <v>0</v>
      </c>
      <c r="I4" s="42" t="s">
        <v>746</v>
      </c>
      <c r="J4" s="43">
        <v>45898.354166666664</v>
      </c>
      <c r="K4" s="43">
        <v>45901.5</v>
      </c>
      <c r="L4" s="37"/>
      <c r="M4" s="37"/>
      <c r="N4" s="37"/>
      <c r="O4" s="37"/>
      <c r="P4" s="3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s="2" customFormat="1" ht="24" customHeight="1" x14ac:dyDescent="0.35">
      <c r="A5" s="39"/>
      <c r="B5" s="39"/>
      <c r="C5" s="144"/>
      <c r="D5" s="33"/>
      <c r="E5" s="23"/>
      <c r="F5" s="149" t="s">
        <v>1529</v>
      </c>
      <c r="G5" s="212">
        <v>0</v>
      </c>
      <c r="H5" s="212">
        <v>0</v>
      </c>
      <c r="I5" s="42" t="s">
        <v>746</v>
      </c>
      <c r="J5" s="43">
        <v>45898.354166666664</v>
      </c>
      <c r="K5" s="43">
        <v>45901.5</v>
      </c>
      <c r="L5" s="37"/>
      <c r="M5" s="37"/>
      <c r="N5" s="37"/>
      <c r="O5" s="37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" customFormat="1" ht="24" customHeight="1" x14ac:dyDescent="0.35">
      <c r="A6" s="39"/>
      <c r="B6" s="39"/>
      <c r="C6" s="144"/>
      <c r="D6" s="33"/>
      <c r="E6" s="23"/>
      <c r="F6" s="152" t="s">
        <v>1530</v>
      </c>
      <c r="G6" s="213">
        <v>0</v>
      </c>
      <c r="H6" s="213">
        <v>0</v>
      </c>
      <c r="I6" s="110" t="s">
        <v>1104</v>
      </c>
      <c r="J6" s="101">
        <v>45903.375</v>
      </c>
      <c r="K6" s="101">
        <v>45905.375</v>
      </c>
      <c r="L6" s="37"/>
      <c r="M6" s="37"/>
      <c r="N6" s="37"/>
      <c r="O6" s="37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s="2" customFormat="1" ht="24" customHeight="1" x14ac:dyDescent="0.35">
      <c r="A7" s="39"/>
      <c r="B7" s="39"/>
      <c r="C7" s="144"/>
      <c r="D7" s="33"/>
      <c r="E7" s="23"/>
      <c r="F7" s="149" t="s">
        <v>1287</v>
      </c>
      <c r="G7" s="212">
        <v>0</v>
      </c>
      <c r="H7" s="212">
        <v>0</v>
      </c>
      <c r="I7" s="42" t="s">
        <v>746</v>
      </c>
      <c r="J7" s="43">
        <v>45903.375</v>
      </c>
      <c r="K7" s="43">
        <v>45904.5625</v>
      </c>
      <c r="L7" s="37"/>
      <c r="M7" s="37"/>
      <c r="N7" s="37"/>
      <c r="O7" s="37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s="2" customFormat="1" ht="24" customHeight="1" x14ac:dyDescent="0.35">
      <c r="A8" s="39" t="s">
        <v>80</v>
      </c>
      <c r="B8" s="39" t="s">
        <v>81</v>
      </c>
      <c r="C8" s="144" t="s">
        <v>67</v>
      </c>
      <c r="D8" s="33">
        <v>13</v>
      </c>
      <c r="E8" s="23"/>
      <c r="F8" s="149" t="s">
        <v>1531</v>
      </c>
      <c r="G8" s="212">
        <v>0</v>
      </c>
      <c r="H8" s="212">
        <v>0</v>
      </c>
      <c r="I8" s="42" t="s">
        <v>721</v>
      </c>
      <c r="J8" s="43">
        <v>45904.5625</v>
      </c>
      <c r="K8" s="43">
        <v>45905.375</v>
      </c>
      <c r="L8" s="37"/>
      <c r="M8" s="37"/>
      <c r="N8" s="37"/>
      <c r="O8" s="37"/>
      <c r="P8" s="37">
        <f>D8</f>
        <v>13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s="2" customFormat="1" ht="24" customHeight="1" x14ac:dyDescent="0.35">
      <c r="A9" s="39"/>
      <c r="B9" s="39"/>
      <c r="C9" s="144"/>
      <c r="D9" s="33"/>
      <c r="E9" s="23"/>
      <c r="F9" s="149" t="s">
        <v>1532</v>
      </c>
      <c r="G9" s="212">
        <v>0</v>
      </c>
      <c r="H9" s="212">
        <v>0</v>
      </c>
      <c r="I9" s="42" t="s">
        <v>746</v>
      </c>
      <c r="J9" s="43">
        <v>45901.541666666664</v>
      </c>
      <c r="K9" s="43">
        <v>45903.375</v>
      </c>
      <c r="L9" s="37"/>
      <c r="M9" s="37"/>
      <c r="N9" s="37"/>
      <c r="O9" s="37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2" customFormat="1" ht="24" customHeight="1" x14ac:dyDescent="0.35">
      <c r="A10" s="39"/>
      <c r="B10" s="39"/>
      <c r="C10" s="144"/>
      <c r="D10" s="33"/>
      <c r="E10" s="23"/>
      <c r="F10" s="149" t="s">
        <v>1533</v>
      </c>
      <c r="G10" s="212">
        <v>0</v>
      </c>
      <c r="H10" s="212">
        <v>0</v>
      </c>
      <c r="I10" s="42" t="s">
        <v>746</v>
      </c>
      <c r="J10" s="43">
        <v>45901.541666666664</v>
      </c>
      <c r="K10" s="43">
        <v>45903.375</v>
      </c>
      <c r="L10" s="37"/>
      <c r="M10" s="37"/>
      <c r="N10" s="37"/>
      <c r="O10" s="37"/>
      <c r="P10" s="3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s="2" customFormat="1" ht="24" customHeight="1" x14ac:dyDescent="0.35">
      <c r="A11" s="39"/>
      <c r="B11" s="39"/>
      <c r="C11" s="144"/>
      <c r="D11" s="33"/>
      <c r="E11" s="23"/>
      <c r="F11" s="152"/>
      <c r="G11" s="213"/>
      <c r="H11" s="213"/>
      <c r="I11" s="110"/>
      <c r="J11" s="101"/>
      <c r="K11" s="101"/>
      <c r="L11" s="37"/>
      <c r="M11" s="37"/>
      <c r="N11" s="37"/>
      <c r="O11" s="37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s="2" customFormat="1" ht="24" customHeight="1" x14ac:dyDescent="0.35">
      <c r="A12" s="39"/>
      <c r="B12" s="39"/>
      <c r="C12" s="144"/>
      <c r="D12" s="33"/>
      <c r="E12" s="23"/>
      <c r="F12" s="152"/>
      <c r="G12" s="213"/>
      <c r="H12" s="213"/>
      <c r="I12" s="110"/>
      <c r="J12" s="101"/>
      <c r="K12" s="101"/>
      <c r="L12" s="37"/>
      <c r="M12" s="37"/>
      <c r="N12" s="37"/>
      <c r="O12" s="37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s="2" customFormat="1" ht="24" customHeight="1" x14ac:dyDescent="0.35">
      <c r="A13" s="39" t="s">
        <v>99</v>
      </c>
      <c r="B13" s="39" t="s">
        <v>100</v>
      </c>
      <c r="C13" s="144" t="s">
        <v>143</v>
      </c>
      <c r="D13" s="33">
        <v>1.7999999999999998</v>
      </c>
      <c r="E13" s="23"/>
      <c r="F13" s="152"/>
      <c r="G13" s="213"/>
      <c r="H13" s="213"/>
      <c r="I13" s="110"/>
      <c r="J13" s="101"/>
      <c r="K13" s="101"/>
      <c r="L13" s="37">
        <f>D13</f>
        <v>1.7999999999999998</v>
      </c>
      <c r="M13" s="37"/>
      <c r="N13" s="37"/>
      <c r="O13" s="37"/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s="2" customFormat="1" ht="24" customHeight="1" x14ac:dyDescent="0.35">
      <c r="A14" s="39" t="s">
        <v>101</v>
      </c>
      <c r="B14" s="39" t="s">
        <v>102</v>
      </c>
      <c r="C14" s="144" t="s">
        <v>143</v>
      </c>
      <c r="D14" s="33">
        <v>3.3</v>
      </c>
      <c r="E14" s="23"/>
      <c r="F14" s="152"/>
      <c r="G14" s="213"/>
      <c r="H14" s="213"/>
      <c r="I14" s="110"/>
      <c r="J14" s="101"/>
      <c r="K14" s="101"/>
      <c r="L14" s="37">
        <f>D14</f>
        <v>3.3</v>
      </c>
      <c r="M14" s="37"/>
      <c r="N14" s="37"/>
      <c r="O14" s="37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s="2" customFormat="1" ht="24" customHeight="1" x14ac:dyDescent="0.35">
      <c r="A15" s="39" t="s">
        <v>103</v>
      </c>
      <c r="B15" s="39" t="s">
        <v>104</v>
      </c>
      <c r="C15" s="144" t="s">
        <v>143</v>
      </c>
      <c r="D15" s="33">
        <v>3</v>
      </c>
      <c r="E15" s="23"/>
      <c r="F15" s="149"/>
      <c r="G15" s="212"/>
      <c r="H15" s="212"/>
      <c r="I15" s="42"/>
      <c r="J15" s="43"/>
      <c r="K15" s="43"/>
      <c r="L15" s="37">
        <f>D15</f>
        <v>3</v>
      </c>
      <c r="M15" s="37"/>
      <c r="N15" s="37"/>
      <c r="O15" s="37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s="2" customFormat="1" ht="24" customHeight="1" x14ac:dyDescent="0.35">
      <c r="A16" s="39"/>
      <c r="B16" s="39"/>
      <c r="C16" s="144"/>
      <c r="D16" s="33"/>
      <c r="E16" s="23"/>
      <c r="F16" s="152" t="s">
        <v>1534</v>
      </c>
      <c r="G16" s="213">
        <v>0</v>
      </c>
      <c r="H16" s="213">
        <v>0</v>
      </c>
      <c r="I16" s="110" t="s">
        <v>1535</v>
      </c>
      <c r="J16" s="101">
        <v>46154.445833333331</v>
      </c>
      <c r="K16" s="101">
        <v>46197.604166666664</v>
      </c>
      <c r="L16" s="37"/>
      <c r="M16" s="37"/>
      <c r="N16" s="37"/>
      <c r="O16" s="37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s="2" customFormat="1" ht="24" customHeight="1" x14ac:dyDescent="0.35">
      <c r="A17" s="39" t="s">
        <v>116</v>
      </c>
      <c r="B17" s="39" t="s">
        <v>117</v>
      </c>
      <c r="C17" s="144" t="s">
        <v>40</v>
      </c>
      <c r="D17" s="33">
        <v>30</v>
      </c>
      <c r="E17" s="23"/>
      <c r="F17" s="149" t="s">
        <v>1536</v>
      </c>
      <c r="G17" s="212">
        <v>0</v>
      </c>
      <c r="H17" s="212">
        <v>0</v>
      </c>
      <c r="I17" s="42" t="s">
        <v>599</v>
      </c>
      <c r="J17" s="43">
        <v>46167.462500000001</v>
      </c>
      <c r="K17" s="43">
        <v>46170.4375</v>
      </c>
      <c r="L17" s="37">
        <f t="shared" ref="L17:L21" si="0">D17</f>
        <v>30</v>
      </c>
      <c r="M17" s="37"/>
      <c r="N17" s="37"/>
      <c r="O17" s="37"/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s="2" customFormat="1" ht="24" customHeight="1" x14ac:dyDescent="0.35">
      <c r="A18" s="39" t="s">
        <v>118</v>
      </c>
      <c r="B18" s="39" t="s">
        <v>119</v>
      </c>
      <c r="C18" s="144" t="s">
        <v>90</v>
      </c>
      <c r="D18" s="33">
        <v>20</v>
      </c>
      <c r="E18" s="23"/>
      <c r="F18" s="149" t="s">
        <v>1537</v>
      </c>
      <c r="G18" s="212">
        <v>0</v>
      </c>
      <c r="H18" s="212">
        <v>0</v>
      </c>
      <c r="I18" s="42" t="s">
        <v>599</v>
      </c>
      <c r="J18" s="43">
        <v>46167.462500000001</v>
      </c>
      <c r="K18" s="43">
        <v>46170.4375</v>
      </c>
      <c r="L18" s="37">
        <f t="shared" si="0"/>
        <v>20</v>
      </c>
      <c r="M18" s="37"/>
      <c r="N18" s="37"/>
      <c r="O18" s="37"/>
      <c r="P18" s="3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s="2" customFormat="1" ht="24" customHeight="1" x14ac:dyDescent="0.35">
      <c r="A19" s="39"/>
      <c r="B19" s="39"/>
      <c r="C19" s="144"/>
      <c r="D19" s="33"/>
      <c r="E19" s="23"/>
      <c r="F19" s="152" t="s">
        <v>1538</v>
      </c>
      <c r="G19" s="213">
        <v>0</v>
      </c>
      <c r="H19" s="213">
        <v>0</v>
      </c>
      <c r="I19" s="110" t="s">
        <v>1539</v>
      </c>
      <c r="J19" s="101">
        <v>46170.4375</v>
      </c>
      <c r="K19" s="101">
        <v>46203.5625</v>
      </c>
      <c r="L19" s="37"/>
      <c r="M19" s="37"/>
      <c r="N19" s="37"/>
      <c r="O19" s="37"/>
      <c r="P19" s="3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s="2" customFormat="1" ht="24" customHeight="1" x14ac:dyDescent="0.35">
      <c r="A20" s="39" t="s">
        <v>128</v>
      </c>
      <c r="B20" s="39" t="s">
        <v>129</v>
      </c>
      <c r="C20" s="144" t="s">
        <v>40</v>
      </c>
      <c r="D20" s="33">
        <v>105</v>
      </c>
      <c r="E20" s="23"/>
      <c r="F20" s="149" t="s">
        <v>1536</v>
      </c>
      <c r="G20" s="212">
        <v>0</v>
      </c>
      <c r="H20" s="212">
        <v>0</v>
      </c>
      <c r="I20" s="42" t="s">
        <v>570</v>
      </c>
      <c r="J20" s="43">
        <v>46178.625</v>
      </c>
      <c r="K20" s="43">
        <v>46188.458333333336</v>
      </c>
      <c r="L20" s="37">
        <f t="shared" si="0"/>
        <v>105</v>
      </c>
      <c r="M20" s="37"/>
      <c r="N20" s="37"/>
      <c r="O20" s="37"/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s="2" customFormat="1" ht="24" customHeight="1" x14ac:dyDescent="0.35">
      <c r="A21" s="39" t="s">
        <v>130</v>
      </c>
      <c r="B21" s="39" t="s">
        <v>131</v>
      </c>
      <c r="C21" s="144" t="s">
        <v>40</v>
      </c>
      <c r="D21" s="33">
        <v>8</v>
      </c>
      <c r="E21" s="23"/>
      <c r="F21" s="149" t="s">
        <v>1537</v>
      </c>
      <c r="G21" s="212">
        <v>0</v>
      </c>
      <c r="H21" s="212">
        <v>0</v>
      </c>
      <c r="I21" s="42" t="s">
        <v>725</v>
      </c>
      <c r="J21" s="43">
        <v>46178.625</v>
      </c>
      <c r="K21" s="43">
        <v>46183.5625</v>
      </c>
      <c r="L21" s="37">
        <f t="shared" si="0"/>
        <v>8</v>
      </c>
      <c r="M21" s="37"/>
      <c r="N21" s="37"/>
      <c r="O21" s="37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s="2" customFormat="1" ht="24" customHeight="1" x14ac:dyDescent="0.35">
      <c r="A22" s="39"/>
      <c r="B22" s="39"/>
      <c r="C22" s="144"/>
      <c r="D22" s="33"/>
      <c r="E22" s="23"/>
      <c r="F22" s="149" t="s">
        <v>1540</v>
      </c>
      <c r="G22" s="212">
        <v>0</v>
      </c>
      <c r="H22" s="212">
        <v>0</v>
      </c>
      <c r="I22" s="42" t="s">
        <v>725</v>
      </c>
      <c r="J22" s="43">
        <v>46183.5625</v>
      </c>
      <c r="K22" s="43">
        <v>46188.458333333336</v>
      </c>
      <c r="L22" s="37"/>
      <c r="M22" s="37">
        <f t="shared" ref="M22" si="1">D22</f>
        <v>0</v>
      </c>
      <c r="N22" s="37"/>
      <c r="O22" s="37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s="2" customFormat="1" ht="24" customHeight="1" x14ac:dyDescent="0.35">
      <c r="A23" s="39"/>
      <c r="B23" s="39"/>
      <c r="C23" s="144"/>
      <c r="D23" s="33"/>
      <c r="E23" s="23"/>
      <c r="F23" s="149"/>
      <c r="G23" s="212"/>
      <c r="H23" s="212"/>
      <c r="I23" s="42"/>
      <c r="J23" s="43"/>
      <c r="K23" s="43"/>
      <c r="L23" s="37"/>
      <c r="M23" s="37"/>
      <c r="N23" s="37"/>
      <c r="O23" s="37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s="2" customFormat="1" ht="24" customHeight="1" x14ac:dyDescent="0.35">
      <c r="A24" s="39"/>
      <c r="B24" s="39"/>
      <c r="C24" s="144"/>
      <c r="D24" s="33"/>
      <c r="E24" s="23"/>
      <c r="F24" s="149"/>
      <c r="G24" s="212"/>
      <c r="H24" s="212"/>
      <c r="I24" s="42"/>
      <c r="J24" s="43"/>
      <c r="K24" s="43"/>
      <c r="L24" s="37"/>
      <c r="M24" s="37"/>
      <c r="N24" s="37"/>
      <c r="O24" s="37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s="2" customFormat="1" ht="24" customHeight="1" x14ac:dyDescent="0.35">
      <c r="A25" s="39"/>
      <c r="B25" s="39"/>
      <c r="C25" s="144"/>
      <c r="D25" s="33"/>
      <c r="E25" s="23"/>
      <c r="F25" s="152" t="s">
        <v>1507</v>
      </c>
      <c r="G25" s="213">
        <v>0</v>
      </c>
      <c r="H25" s="213">
        <v>0</v>
      </c>
      <c r="I25" s="110" t="s">
        <v>1508</v>
      </c>
      <c r="J25" s="101">
        <v>46226.662499999999</v>
      </c>
      <c r="K25" s="101">
        <v>46265.55</v>
      </c>
      <c r="L25" s="37"/>
      <c r="M25" s="37"/>
      <c r="N25" s="37"/>
      <c r="O25" s="37"/>
      <c r="P25" s="3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s="2" customFormat="1" ht="24" customHeight="1" x14ac:dyDescent="0.35">
      <c r="A26" s="39"/>
      <c r="B26" s="39"/>
      <c r="C26" s="144"/>
      <c r="D26" s="33"/>
      <c r="E26" s="23"/>
      <c r="F26" s="152" t="s">
        <v>1509</v>
      </c>
      <c r="G26" s="213">
        <v>0</v>
      </c>
      <c r="H26" s="213">
        <v>0</v>
      </c>
      <c r="I26" s="110" t="s">
        <v>1510</v>
      </c>
      <c r="J26" s="101">
        <v>46226.662499999999</v>
      </c>
      <c r="K26" s="101">
        <v>46252.362500000003</v>
      </c>
      <c r="L26" s="37"/>
      <c r="M26" s="37"/>
      <c r="N26" s="37"/>
      <c r="O26" s="37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" customFormat="1" ht="24" customHeight="1" x14ac:dyDescent="0.35">
      <c r="A27" s="39" t="s">
        <v>137</v>
      </c>
      <c r="B27" s="39" t="s">
        <v>138</v>
      </c>
      <c r="C27" s="144" t="s">
        <v>143</v>
      </c>
      <c r="D27" s="33">
        <v>3</v>
      </c>
      <c r="E27" s="23"/>
      <c r="F27" s="149" t="s">
        <v>1513</v>
      </c>
      <c r="G27" s="212">
        <v>0</v>
      </c>
      <c r="H27" s="212">
        <v>0</v>
      </c>
      <c r="I27" s="42" t="s">
        <v>1514</v>
      </c>
      <c r="J27" s="43">
        <v>46238.495833333334</v>
      </c>
      <c r="K27" s="43">
        <v>46252.362500000003</v>
      </c>
      <c r="L27" s="37"/>
      <c r="M27" s="37"/>
      <c r="N27" s="37"/>
      <c r="O27" s="37">
        <f>D27</f>
        <v>3</v>
      </c>
      <c r="P27" s="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s="2" customFormat="1" ht="24" customHeight="1" x14ac:dyDescent="0.35">
      <c r="A28" s="39"/>
      <c r="B28" s="39"/>
      <c r="C28" s="144"/>
      <c r="D28" s="33"/>
      <c r="E28" s="23"/>
      <c r="F28" s="152" t="s">
        <v>1541</v>
      </c>
      <c r="G28" s="213">
        <v>0</v>
      </c>
      <c r="H28" s="213">
        <v>0</v>
      </c>
      <c r="I28" s="110" t="s">
        <v>1542</v>
      </c>
      <c r="J28" s="101">
        <v>46239.474999999999</v>
      </c>
      <c r="K28" s="101">
        <v>46265.55</v>
      </c>
      <c r="L28" s="37"/>
      <c r="M28" s="37"/>
      <c r="N28" s="37"/>
      <c r="O28" s="37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s="2" customFormat="1" ht="24" customHeight="1" x14ac:dyDescent="0.35">
      <c r="A29" s="39"/>
      <c r="B29" s="39"/>
      <c r="C29" s="144"/>
      <c r="D29" s="33"/>
      <c r="E29" s="23"/>
      <c r="F29" s="149" t="s">
        <v>1513</v>
      </c>
      <c r="G29" s="212">
        <v>0</v>
      </c>
      <c r="H29" s="212">
        <v>0</v>
      </c>
      <c r="I29" s="42" t="s">
        <v>1543</v>
      </c>
      <c r="J29" s="43">
        <v>46254.45416666667</v>
      </c>
      <c r="K29" s="43">
        <v>46265.55</v>
      </c>
      <c r="L29" s="37"/>
      <c r="M29" s="37"/>
      <c r="N29" s="37"/>
      <c r="O29" s="37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s="2" customFormat="1" ht="24" customHeight="1" x14ac:dyDescent="0.35">
      <c r="A30" s="39"/>
      <c r="B30" s="39"/>
      <c r="C30" s="144"/>
      <c r="D30" s="33"/>
      <c r="E30" s="23"/>
      <c r="F30" s="149"/>
      <c r="G30" s="212"/>
      <c r="H30" s="212"/>
      <c r="I30" s="42"/>
      <c r="J30" s="43"/>
      <c r="K30" s="43"/>
      <c r="L30" s="37"/>
      <c r="M30" s="37"/>
      <c r="N30" s="37"/>
      <c r="O30" s="37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s="2" customFormat="1" ht="24" customHeight="1" x14ac:dyDescent="0.35">
      <c r="A31" s="39"/>
      <c r="B31" s="39"/>
      <c r="C31" s="144"/>
      <c r="D31" s="33"/>
      <c r="E31" s="23"/>
      <c r="F31" s="152"/>
      <c r="G31" s="213"/>
      <c r="H31" s="213"/>
      <c r="I31" s="110"/>
      <c r="J31" s="101"/>
      <c r="K31" s="101"/>
      <c r="L31" s="37"/>
      <c r="M31" s="37"/>
      <c r="N31" s="37"/>
      <c r="O31" s="37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s="2" customFormat="1" ht="24" customHeight="1" x14ac:dyDescent="0.35">
      <c r="A32" s="39" t="s">
        <v>161</v>
      </c>
      <c r="B32" s="39" t="s">
        <v>162</v>
      </c>
      <c r="C32" s="144" t="s">
        <v>90</v>
      </c>
      <c r="D32" s="33">
        <v>8</v>
      </c>
      <c r="E32" s="23"/>
      <c r="F32" s="149"/>
      <c r="G32" s="212"/>
      <c r="H32" s="212"/>
      <c r="I32" s="42"/>
      <c r="J32" s="43"/>
      <c r="K32" s="43"/>
      <c r="L32" s="37"/>
      <c r="M32" s="37"/>
      <c r="N32" s="37"/>
      <c r="O32" s="37"/>
      <c r="P32" s="37">
        <f>D32</f>
        <v>8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s="2" customFormat="1" ht="24" customHeight="1" x14ac:dyDescent="0.35">
      <c r="A33" s="39"/>
      <c r="B33" s="39"/>
      <c r="C33" s="144"/>
      <c r="D33" s="33"/>
      <c r="E33" s="23"/>
      <c r="F33" s="149"/>
      <c r="G33" s="212"/>
      <c r="H33" s="212"/>
      <c r="I33" s="42"/>
      <c r="J33" s="43"/>
      <c r="K33" s="43"/>
      <c r="L33" s="37"/>
      <c r="M33" s="37"/>
      <c r="N33" s="37"/>
      <c r="O33" s="37"/>
      <c r="P33" s="3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s="2" customFormat="1" ht="24" customHeight="1" x14ac:dyDescent="0.35">
      <c r="A34" s="39"/>
      <c r="B34" s="39"/>
      <c r="C34" s="144"/>
      <c r="D34" s="33"/>
      <c r="E34" s="23"/>
      <c r="F34" s="149"/>
      <c r="G34" s="212"/>
      <c r="H34" s="212"/>
      <c r="I34" s="42"/>
      <c r="J34" s="43"/>
      <c r="K34" s="43"/>
      <c r="L34" s="37"/>
      <c r="M34" s="37"/>
      <c r="N34" s="37"/>
      <c r="O34" s="37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s="2" customFormat="1" ht="24" customHeight="1" x14ac:dyDescent="0.35">
      <c r="A35" s="39"/>
      <c r="B35" s="39"/>
      <c r="C35" s="144"/>
      <c r="D35" s="33"/>
      <c r="E35" s="23"/>
      <c r="F35" s="149"/>
      <c r="G35" s="212"/>
      <c r="H35" s="212"/>
      <c r="I35" s="42"/>
      <c r="J35" s="43"/>
      <c r="K35" s="43"/>
      <c r="L35" s="37"/>
      <c r="M35" s="37"/>
      <c r="N35" s="37"/>
      <c r="O35" s="37"/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</sheetData>
  <autoFilter ref="A1:A17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67F2-828A-4745-81B6-5C55B3978E33}">
  <dimension ref="A1:AN92"/>
  <sheetViews>
    <sheetView zoomScale="85" zoomScaleNormal="85" workbookViewId="0">
      <pane xSplit="2" ySplit="2" topLeftCell="C3" activePane="bottomRight" state="frozen"/>
      <selection activeCell="H12" sqref="H12"/>
      <selection pane="topRight" activeCell="H12" sqref="H12"/>
      <selection pane="bottomLeft" activeCell="H12" sqref="H12"/>
      <selection pane="bottomRight" activeCell="N38" sqref="N38"/>
    </sheetView>
  </sheetViews>
  <sheetFormatPr defaultRowHeight="12.5" x14ac:dyDescent="0.35"/>
  <cols>
    <col min="1" max="1" width="8.7265625" style="2"/>
    <col min="2" max="2" width="58.81640625" style="2" customWidth="1"/>
    <col min="3" max="3" width="12.7265625" style="2" customWidth="1"/>
    <col min="4" max="4" width="15.08984375" style="49" customWidth="1"/>
    <col min="5" max="6" width="13.36328125" style="49" customWidth="1"/>
    <col min="7" max="7" width="2.08984375" style="2" customWidth="1"/>
    <col min="8" max="8" width="46.26953125" style="2" customWidth="1"/>
    <col min="9" max="9" width="21.81640625" style="49" customWidth="1"/>
    <col min="10" max="10" width="17.81640625" style="49" customWidth="1"/>
    <col min="11" max="11" width="22.453125" style="49" customWidth="1"/>
    <col min="12" max="13" width="14.81640625" style="49" customWidth="1"/>
    <col min="14" max="14" width="12.7265625" style="2" customWidth="1"/>
    <col min="15" max="15" width="14.81640625" style="2" customWidth="1"/>
    <col min="16" max="16" width="14.453125" style="2" customWidth="1"/>
    <col min="17" max="17" width="13.90625" style="2" customWidth="1"/>
    <col min="18" max="16384" width="8.7265625" style="2"/>
  </cols>
  <sheetData>
    <row r="1" spans="1:40" ht="13" x14ac:dyDescent="0.35">
      <c r="B1" s="23"/>
      <c r="C1" s="23"/>
      <c r="D1" s="24"/>
      <c r="E1" s="24"/>
      <c r="F1" s="24"/>
      <c r="G1" s="23"/>
      <c r="H1" s="23"/>
      <c r="I1" s="24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6">
        <v>46296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7" t="s">
        <v>709</v>
      </c>
      <c r="F2" s="27" t="s">
        <v>710</v>
      </c>
      <c r="G2" s="23"/>
      <c r="H2" s="27" t="s">
        <v>413</v>
      </c>
      <c r="I2" s="27" t="s">
        <v>414</v>
      </c>
      <c r="J2" s="27" t="s">
        <v>415</v>
      </c>
      <c r="K2" s="27" t="s">
        <v>416</v>
      </c>
      <c r="L2" s="27"/>
      <c r="M2" s="27"/>
      <c r="N2" s="29"/>
      <c r="O2" s="29"/>
      <c r="P2" s="29"/>
      <c r="Q2" s="29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24" customHeight="1" x14ac:dyDescent="0.35">
      <c r="A3" s="41" t="s">
        <v>297</v>
      </c>
      <c r="B3" s="41" t="s">
        <v>298</v>
      </c>
      <c r="C3" s="32" t="s">
        <v>40</v>
      </c>
      <c r="D3" s="33">
        <v>60</v>
      </c>
      <c r="E3" s="100"/>
      <c r="F3" s="33"/>
      <c r="G3" s="23"/>
      <c r="H3" s="139" t="s">
        <v>1013</v>
      </c>
      <c r="I3" s="101" t="s">
        <v>972</v>
      </c>
      <c r="J3" s="105">
        <v>46148.395833333336</v>
      </c>
      <c r="K3" s="140">
        <v>46153.583333333336</v>
      </c>
      <c r="L3" s="109"/>
      <c r="M3" s="37">
        <f>D3</f>
        <v>60</v>
      </c>
      <c r="N3" s="37"/>
      <c r="O3" s="37"/>
      <c r="P3" s="37"/>
      <c r="Q3" s="37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40" ht="24" customHeight="1" x14ac:dyDescent="0.35">
      <c r="A4" s="41"/>
      <c r="B4" s="41"/>
      <c r="C4" s="32"/>
      <c r="D4" s="33"/>
      <c r="E4" s="33"/>
      <c r="F4" s="33"/>
      <c r="G4" s="23"/>
      <c r="H4" s="139" t="s">
        <v>1012</v>
      </c>
      <c r="I4" s="101" t="s">
        <v>655</v>
      </c>
      <c r="J4" s="105">
        <v>46141.647222222222</v>
      </c>
      <c r="K4" s="140">
        <v>46156.563888888886</v>
      </c>
      <c r="L4" s="109"/>
      <c r="M4" s="37"/>
      <c r="N4" s="37"/>
      <c r="O4" s="37"/>
      <c r="P4" s="37"/>
      <c r="Q4" s="37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24" customHeight="1" x14ac:dyDescent="0.35">
      <c r="A5" s="41" t="s">
        <v>237</v>
      </c>
      <c r="B5" s="41" t="s">
        <v>238</v>
      </c>
      <c r="C5" s="32" t="s">
        <v>230</v>
      </c>
      <c r="D5" s="33">
        <v>1</v>
      </c>
      <c r="E5" s="33"/>
      <c r="F5" s="33"/>
      <c r="G5" s="23"/>
      <c r="H5" s="139" t="s">
        <v>1011</v>
      </c>
      <c r="I5" s="101" t="s">
        <v>878</v>
      </c>
      <c r="J5" s="105">
        <v>46141.647222222222</v>
      </c>
      <c r="K5" s="140">
        <v>46146.493055555555</v>
      </c>
      <c r="L5" s="109"/>
      <c r="M5" s="37">
        <f>D5</f>
        <v>1</v>
      </c>
      <c r="N5" s="37"/>
      <c r="O5" s="37"/>
      <c r="P5" s="37"/>
      <c r="Q5" s="37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24" customHeight="1" x14ac:dyDescent="0.35">
      <c r="A6" s="41"/>
      <c r="B6" s="41"/>
      <c r="C6" s="32"/>
      <c r="D6" s="33"/>
      <c r="E6" s="33"/>
      <c r="F6" s="33"/>
      <c r="G6" s="23"/>
      <c r="H6" s="141" t="s">
        <v>973</v>
      </c>
      <c r="I6" s="43" t="s">
        <v>614</v>
      </c>
      <c r="J6" s="106">
        <v>46146.409722222219</v>
      </c>
      <c r="K6" s="113">
        <v>46146.493055555555</v>
      </c>
      <c r="L6" s="109"/>
      <c r="M6" s="37"/>
      <c r="N6" s="37"/>
      <c r="O6" s="37"/>
      <c r="P6" s="37"/>
      <c r="Q6" s="3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24" customHeight="1" x14ac:dyDescent="0.35">
      <c r="A7" s="41"/>
      <c r="B7" s="41"/>
      <c r="C7" s="32"/>
      <c r="D7" s="33"/>
      <c r="E7" s="33"/>
      <c r="F7" s="33"/>
      <c r="G7" s="23"/>
      <c r="H7" s="141" t="s">
        <v>974</v>
      </c>
      <c r="I7" s="43" t="s">
        <v>614</v>
      </c>
      <c r="J7" s="106">
        <v>46142.638888888891</v>
      </c>
      <c r="K7" s="113">
        <v>46146.409722222219</v>
      </c>
      <c r="L7" s="109"/>
      <c r="M7" s="37"/>
      <c r="N7" s="37"/>
      <c r="O7" s="37"/>
      <c r="P7" s="37"/>
      <c r="Q7" s="37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24" customHeight="1" x14ac:dyDescent="0.35">
      <c r="A8" s="41"/>
      <c r="B8" s="41"/>
      <c r="C8" s="32"/>
      <c r="D8" s="33"/>
      <c r="E8" s="33"/>
      <c r="F8" s="33"/>
      <c r="G8" s="23"/>
      <c r="H8" s="141" t="s">
        <v>975</v>
      </c>
      <c r="I8" s="43" t="s">
        <v>712</v>
      </c>
      <c r="J8" s="106">
        <v>46141.647222222222</v>
      </c>
      <c r="K8" s="113">
        <v>46142.638888888891</v>
      </c>
      <c r="L8" s="109"/>
      <c r="M8" s="37"/>
      <c r="N8" s="37"/>
      <c r="O8" s="37"/>
      <c r="P8" s="37"/>
      <c r="Q8" s="37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24" customHeight="1" x14ac:dyDescent="0.35">
      <c r="A9" s="41"/>
      <c r="B9" s="41"/>
      <c r="C9" s="32"/>
      <c r="D9" s="33"/>
      <c r="E9" s="33"/>
      <c r="F9" s="33"/>
      <c r="G9" s="23"/>
      <c r="H9" s="139" t="s">
        <v>1014</v>
      </c>
      <c r="I9" s="101" t="s">
        <v>976</v>
      </c>
      <c r="J9" s="105">
        <v>46146.493055555555</v>
      </c>
      <c r="K9" s="140">
        <v>46156.563888888886</v>
      </c>
      <c r="L9" s="109"/>
      <c r="M9" s="37"/>
      <c r="N9" s="37"/>
      <c r="O9" s="37"/>
      <c r="P9" s="37"/>
      <c r="Q9" s="3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24" customHeight="1" x14ac:dyDescent="0.35">
      <c r="A10" s="41" t="s">
        <v>245</v>
      </c>
      <c r="B10" s="41" t="s">
        <v>246</v>
      </c>
      <c r="C10" s="32" t="s">
        <v>205</v>
      </c>
      <c r="D10" s="33">
        <v>1</v>
      </c>
      <c r="E10" s="33"/>
      <c r="F10" s="33"/>
      <c r="G10" s="23"/>
      <c r="H10" s="141" t="s">
        <v>977</v>
      </c>
      <c r="I10" s="43" t="s">
        <v>712</v>
      </c>
      <c r="J10" s="106">
        <v>46148.613888888889</v>
      </c>
      <c r="K10" s="113">
        <v>46149.605555555558</v>
      </c>
      <c r="L10" s="109"/>
      <c r="M10" s="37">
        <f>D10</f>
        <v>1</v>
      </c>
      <c r="N10" s="37"/>
      <c r="O10" s="37"/>
      <c r="P10" s="37"/>
      <c r="Q10" s="3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24" customHeight="1" x14ac:dyDescent="0.35">
      <c r="A11" s="41"/>
      <c r="B11" s="41"/>
      <c r="C11" s="32"/>
      <c r="D11" s="33"/>
      <c r="E11" s="33"/>
      <c r="F11" s="33"/>
      <c r="G11" s="23"/>
      <c r="H11" s="141" t="s">
        <v>978</v>
      </c>
      <c r="I11" s="43" t="s">
        <v>712</v>
      </c>
      <c r="J11" s="106">
        <v>46150.597222222219</v>
      </c>
      <c r="K11" s="113">
        <v>46153.588888888888</v>
      </c>
      <c r="L11" s="109"/>
      <c r="M11" s="37"/>
      <c r="N11" s="37"/>
      <c r="O11" s="37"/>
      <c r="P11" s="37"/>
      <c r="Q11" s="3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24" customHeight="1" x14ac:dyDescent="0.35">
      <c r="A12" s="41"/>
      <c r="B12" s="41"/>
      <c r="C12" s="32"/>
      <c r="D12" s="33"/>
      <c r="E12" s="33"/>
      <c r="F12" s="33"/>
      <c r="G12" s="23"/>
      <c r="H12" s="141" t="s">
        <v>979</v>
      </c>
      <c r="I12" s="43" t="s">
        <v>712</v>
      </c>
      <c r="J12" s="106">
        <v>46155.572222222225</v>
      </c>
      <c r="K12" s="113">
        <v>46156.563888888886</v>
      </c>
      <c r="L12" s="109"/>
      <c r="M12" s="37"/>
      <c r="N12" s="37"/>
      <c r="O12" s="37"/>
      <c r="P12" s="37"/>
      <c r="Q12" s="3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24" customHeight="1" x14ac:dyDescent="0.35">
      <c r="A13" s="34" t="s">
        <v>267</v>
      </c>
      <c r="B13" s="34" t="s">
        <v>268</v>
      </c>
      <c r="C13" s="142" t="s">
        <v>40</v>
      </c>
      <c r="D13" s="33">
        <v>350</v>
      </c>
      <c r="E13" s="100"/>
      <c r="F13" s="33"/>
      <c r="G13" s="23"/>
      <c r="H13" s="141" t="s">
        <v>980</v>
      </c>
      <c r="I13" s="43" t="s">
        <v>712</v>
      </c>
      <c r="J13" s="106">
        <v>46154.580555555556</v>
      </c>
      <c r="K13" s="113">
        <v>46155.572222222225</v>
      </c>
      <c r="L13" s="109"/>
      <c r="M13" s="37">
        <f>D13</f>
        <v>350</v>
      </c>
      <c r="N13" s="37"/>
      <c r="O13" s="37"/>
      <c r="P13" s="37"/>
      <c r="Q13" s="37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24" customHeight="1" x14ac:dyDescent="0.35">
      <c r="A14" s="34"/>
      <c r="B14" s="34"/>
      <c r="C14" s="142"/>
      <c r="D14" s="33"/>
      <c r="E14" s="100"/>
      <c r="F14" s="33"/>
      <c r="G14" s="23"/>
      <c r="H14" s="141" t="s">
        <v>981</v>
      </c>
      <c r="I14" s="43" t="s">
        <v>712</v>
      </c>
      <c r="J14" s="106">
        <v>46153.588888888888</v>
      </c>
      <c r="K14" s="113">
        <v>46154.580555555556</v>
      </c>
      <c r="L14" s="109"/>
      <c r="M14" s="37"/>
      <c r="N14" s="37"/>
      <c r="O14" s="37"/>
      <c r="P14" s="37"/>
      <c r="Q14" s="37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24" customHeight="1" x14ac:dyDescent="0.35">
      <c r="A15" s="41"/>
      <c r="B15" s="41"/>
      <c r="C15" s="32"/>
      <c r="D15" s="33"/>
      <c r="E15" s="33"/>
      <c r="F15" s="33"/>
      <c r="G15" s="23"/>
      <c r="H15" s="141" t="s">
        <v>982</v>
      </c>
      <c r="I15" s="43" t="s">
        <v>712</v>
      </c>
      <c r="J15" s="106">
        <v>46149.605555555558</v>
      </c>
      <c r="K15" s="113">
        <v>46150.597222222219</v>
      </c>
      <c r="L15" s="109"/>
      <c r="M15" s="37"/>
      <c r="N15" s="37"/>
      <c r="O15" s="37"/>
      <c r="P15" s="37"/>
      <c r="Q15" s="37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24" customHeight="1" x14ac:dyDescent="0.35">
      <c r="A16" s="41" t="s">
        <v>281</v>
      </c>
      <c r="B16" s="41" t="s">
        <v>282</v>
      </c>
      <c r="C16" s="32" t="s">
        <v>40</v>
      </c>
      <c r="D16" s="33">
        <v>2150</v>
      </c>
      <c r="E16" s="33"/>
      <c r="F16" s="33"/>
      <c r="G16" s="23"/>
      <c r="H16" s="141" t="s">
        <v>983</v>
      </c>
      <c r="I16" s="43" t="s">
        <v>984</v>
      </c>
      <c r="J16" s="106">
        <v>46148.476388888892</v>
      </c>
      <c r="K16" s="113">
        <v>46148.613888888889</v>
      </c>
      <c r="L16" s="109"/>
      <c r="M16" s="37">
        <f>D16*0.8</f>
        <v>1720</v>
      </c>
      <c r="N16" s="37">
        <f>430</f>
        <v>430</v>
      </c>
      <c r="O16" s="37"/>
      <c r="P16" s="37"/>
      <c r="Q16" s="37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24" customHeight="1" x14ac:dyDescent="0.35">
      <c r="A17" s="41" t="s">
        <v>289</v>
      </c>
      <c r="B17" s="41" t="s">
        <v>282</v>
      </c>
      <c r="C17" s="32" t="s">
        <v>40</v>
      </c>
      <c r="D17" s="33">
        <v>295</v>
      </c>
      <c r="E17" s="33"/>
      <c r="F17" s="33"/>
      <c r="G17" s="23"/>
      <c r="H17" s="141" t="s">
        <v>985</v>
      </c>
      <c r="I17" s="43" t="s">
        <v>712</v>
      </c>
      <c r="J17" s="106">
        <v>46147.484722222223</v>
      </c>
      <c r="K17" s="113">
        <v>46148.476388888892</v>
      </c>
      <c r="L17" s="109"/>
      <c r="M17" s="37">
        <f>D17</f>
        <v>295</v>
      </c>
      <c r="N17" s="37"/>
      <c r="O17" s="37"/>
      <c r="P17" s="37"/>
      <c r="Q17" s="37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24" customHeight="1" x14ac:dyDescent="0.35">
      <c r="A18" s="41"/>
      <c r="B18" s="41"/>
      <c r="C18" s="32"/>
      <c r="D18" s="33"/>
      <c r="E18" s="33"/>
      <c r="F18" s="33"/>
      <c r="G18" s="23"/>
      <c r="H18" s="141" t="s">
        <v>986</v>
      </c>
      <c r="I18" s="43" t="s">
        <v>712</v>
      </c>
      <c r="J18" s="106">
        <v>46146.493055555555</v>
      </c>
      <c r="K18" s="113">
        <v>46147.484722222223</v>
      </c>
      <c r="L18" s="109"/>
      <c r="M18" s="37"/>
      <c r="N18" s="37"/>
      <c r="O18" s="37"/>
      <c r="P18" s="37"/>
      <c r="Q18" s="37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24" customHeight="1" x14ac:dyDescent="0.35">
      <c r="A19" s="41"/>
      <c r="B19" s="41"/>
      <c r="C19" s="32"/>
      <c r="D19" s="33"/>
      <c r="E19" s="33"/>
      <c r="F19" s="33"/>
      <c r="G19" s="23"/>
      <c r="H19" s="139" t="s">
        <v>1015</v>
      </c>
      <c r="I19" s="101" t="s">
        <v>959</v>
      </c>
      <c r="J19" s="105">
        <v>46148.395833333336</v>
      </c>
      <c r="K19" s="140">
        <v>46160.638194444444</v>
      </c>
      <c r="L19" s="109"/>
      <c r="M19" s="37"/>
      <c r="N19" s="37"/>
      <c r="O19" s="37"/>
      <c r="P19" s="37"/>
      <c r="Q19" s="37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24" customHeight="1" x14ac:dyDescent="0.35">
      <c r="A20" s="41"/>
      <c r="B20" s="41"/>
      <c r="C20" s="32"/>
      <c r="D20" s="33"/>
      <c r="E20" s="33"/>
      <c r="F20" s="33"/>
      <c r="G20" s="23"/>
      <c r="H20" s="141" t="s">
        <v>987</v>
      </c>
      <c r="I20" s="43" t="s">
        <v>712</v>
      </c>
      <c r="J20" s="106">
        <v>46154.367361111108</v>
      </c>
      <c r="K20" s="113">
        <v>46155.359027777777</v>
      </c>
      <c r="L20" s="109"/>
      <c r="M20" s="37"/>
      <c r="N20" s="37"/>
      <c r="O20" s="37"/>
      <c r="P20" s="37"/>
      <c r="Q20" s="37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24" customHeight="1" x14ac:dyDescent="0.35">
      <c r="A21" s="41"/>
      <c r="B21" s="41"/>
      <c r="C21" s="32"/>
      <c r="D21" s="33"/>
      <c r="E21" s="33"/>
      <c r="F21" s="33"/>
      <c r="G21" s="23"/>
      <c r="H21" s="141" t="s">
        <v>988</v>
      </c>
      <c r="I21" s="43" t="s">
        <v>984</v>
      </c>
      <c r="J21" s="106">
        <v>46160.542361111111</v>
      </c>
      <c r="K21" s="113">
        <v>46160.638194444444</v>
      </c>
      <c r="L21" s="109"/>
      <c r="M21" s="37"/>
      <c r="N21" s="37"/>
      <c r="O21" s="37"/>
      <c r="P21" s="37"/>
      <c r="Q21" s="37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24" customHeight="1" x14ac:dyDescent="0.35">
      <c r="A22" s="41"/>
      <c r="B22" s="41"/>
      <c r="C22" s="32"/>
      <c r="D22" s="33"/>
      <c r="E22" s="33"/>
      <c r="F22" s="33"/>
      <c r="G22" s="23"/>
      <c r="H22" s="141" t="s">
        <v>989</v>
      </c>
      <c r="I22" s="43" t="s">
        <v>686</v>
      </c>
      <c r="J22" s="106">
        <v>46157.646527777775</v>
      </c>
      <c r="K22" s="113">
        <v>46160.542361111111</v>
      </c>
      <c r="L22" s="109"/>
      <c r="M22" s="37"/>
      <c r="N22" s="37"/>
      <c r="O22" s="37"/>
      <c r="P22" s="37"/>
      <c r="Q22" s="37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24" customHeight="1" x14ac:dyDescent="0.35">
      <c r="A23" s="41"/>
      <c r="B23" s="41"/>
      <c r="C23" s="32"/>
      <c r="D23" s="33"/>
      <c r="E23" s="33"/>
      <c r="F23" s="33"/>
      <c r="G23" s="23"/>
      <c r="H23" s="141" t="s">
        <v>990</v>
      </c>
      <c r="I23" s="43" t="s">
        <v>712</v>
      </c>
      <c r="J23" s="106">
        <v>46156.654861111114</v>
      </c>
      <c r="K23" s="113">
        <v>46157.646527777775</v>
      </c>
      <c r="L23" s="109"/>
      <c r="M23" s="37"/>
      <c r="N23" s="37"/>
      <c r="O23" s="37"/>
      <c r="P23" s="37"/>
      <c r="Q23" s="37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24" customHeight="1" x14ac:dyDescent="0.35">
      <c r="A24" s="41"/>
      <c r="B24" s="41"/>
      <c r="C24" s="32"/>
      <c r="D24" s="33"/>
      <c r="E24" s="33"/>
      <c r="F24" s="33"/>
      <c r="G24" s="23"/>
      <c r="H24" s="141" t="s">
        <v>991</v>
      </c>
      <c r="I24" s="43" t="s">
        <v>712</v>
      </c>
      <c r="J24" s="106">
        <v>46155.663194444445</v>
      </c>
      <c r="K24" s="113">
        <v>46156.654861111114</v>
      </c>
      <c r="L24" s="109"/>
      <c r="M24" s="37"/>
      <c r="N24" s="37"/>
      <c r="O24" s="37"/>
      <c r="P24" s="37"/>
      <c r="Q24" s="37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24" customHeight="1" x14ac:dyDescent="0.35">
      <c r="A25" s="41"/>
      <c r="B25" s="41"/>
      <c r="C25" s="32"/>
      <c r="D25" s="33"/>
      <c r="E25" s="33"/>
      <c r="F25" s="33"/>
      <c r="G25" s="23"/>
      <c r="H25" s="141" t="s">
        <v>992</v>
      </c>
      <c r="I25" s="43" t="s">
        <v>712</v>
      </c>
      <c r="J25" s="106">
        <v>46155.359027777777</v>
      </c>
      <c r="K25" s="113">
        <v>46155.663194444445</v>
      </c>
      <c r="L25" s="109"/>
      <c r="M25" s="37"/>
      <c r="N25" s="37"/>
      <c r="O25" s="37"/>
      <c r="P25" s="37"/>
      <c r="Q25" s="37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24" customHeight="1" x14ac:dyDescent="0.35">
      <c r="A26" s="41"/>
      <c r="B26" s="41"/>
      <c r="C26" s="32"/>
      <c r="D26" s="33"/>
      <c r="E26" s="33"/>
      <c r="F26" s="33"/>
      <c r="G26" s="23"/>
      <c r="H26" s="141" t="s">
        <v>993</v>
      </c>
      <c r="I26" s="43" t="s">
        <v>994</v>
      </c>
      <c r="J26" s="106">
        <v>46148.395833333336</v>
      </c>
      <c r="K26" s="113">
        <v>46154.367361111108</v>
      </c>
      <c r="L26" s="109"/>
      <c r="M26" s="37"/>
      <c r="N26" s="37"/>
      <c r="O26" s="37"/>
      <c r="P26" s="37"/>
      <c r="Q26" s="37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24" customHeight="1" x14ac:dyDescent="0.35">
      <c r="A27" s="41"/>
      <c r="B27" s="41"/>
      <c r="C27" s="32"/>
      <c r="D27" s="33"/>
      <c r="E27" s="33"/>
      <c r="F27" s="33"/>
      <c r="G27" s="23"/>
      <c r="H27" s="139" t="s">
        <v>1016</v>
      </c>
      <c r="I27" s="101" t="s">
        <v>995</v>
      </c>
      <c r="J27" s="105">
        <v>46148.395833333336</v>
      </c>
      <c r="K27" s="140">
        <v>46168.458333333336</v>
      </c>
      <c r="L27" s="109"/>
      <c r="M27" s="37"/>
      <c r="N27" s="37"/>
      <c r="O27" s="37"/>
      <c r="P27" s="37"/>
      <c r="Q27" s="3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24" customHeight="1" x14ac:dyDescent="0.35">
      <c r="A28" s="41" t="s">
        <v>273</v>
      </c>
      <c r="B28" s="41" t="s">
        <v>274</v>
      </c>
      <c r="C28" s="32" t="s">
        <v>40</v>
      </c>
      <c r="D28" s="33">
        <v>30</v>
      </c>
      <c r="E28" s="33"/>
      <c r="F28" s="33"/>
      <c r="G28" s="23"/>
      <c r="H28" s="141" t="s">
        <v>996</v>
      </c>
      <c r="I28" s="43" t="s">
        <v>994</v>
      </c>
      <c r="J28" s="106">
        <v>46148.395833333336</v>
      </c>
      <c r="K28" s="113">
        <v>46154.366666666669</v>
      </c>
      <c r="L28" s="109"/>
      <c r="M28" s="37">
        <v>30</v>
      </c>
      <c r="N28" s="37"/>
      <c r="O28" s="37"/>
      <c r="P28" s="37"/>
      <c r="Q28" s="37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24" customHeight="1" x14ac:dyDescent="0.35">
      <c r="A29" s="41"/>
      <c r="B29" s="41"/>
      <c r="C29" s="32"/>
      <c r="D29" s="33"/>
      <c r="E29" s="33"/>
      <c r="F29" s="33"/>
      <c r="G29" s="23"/>
      <c r="H29" s="141" t="s">
        <v>997</v>
      </c>
      <c r="I29" s="43" t="s">
        <v>686</v>
      </c>
      <c r="J29" s="106">
        <v>46167.604166666664</v>
      </c>
      <c r="K29" s="113">
        <v>46168.458333333336</v>
      </c>
      <c r="L29" s="109"/>
      <c r="M29" s="37"/>
      <c r="N29" s="37"/>
      <c r="O29" s="37"/>
      <c r="P29" s="37"/>
      <c r="Q29" s="37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24" customHeight="1" x14ac:dyDescent="0.35">
      <c r="A30" s="41"/>
      <c r="B30" s="41"/>
      <c r="C30" s="32"/>
      <c r="D30" s="33"/>
      <c r="E30" s="33"/>
      <c r="F30" s="33"/>
      <c r="G30" s="23"/>
      <c r="H30" s="141" t="s">
        <v>998</v>
      </c>
      <c r="I30" s="43" t="s">
        <v>712</v>
      </c>
      <c r="J30" s="106">
        <v>46164.612500000003</v>
      </c>
      <c r="K30" s="113">
        <v>46167.604166666664</v>
      </c>
      <c r="L30" s="109"/>
      <c r="M30" s="37"/>
      <c r="N30" s="37"/>
      <c r="O30" s="37"/>
      <c r="P30" s="37"/>
      <c r="Q30" s="37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24" customHeight="1" x14ac:dyDescent="0.35">
      <c r="A31" s="41" t="s">
        <v>257</v>
      </c>
      <c r="B31" s="41" t="s">
        <v>258</v>
      </c>
      <c r="C31" s="32" t="s">
        <v>205</v>
      </c>
      <c r="D31" s="33">
        <v>140</v>
      </c>
      <c r="E31" s="33"/>
      <c r="F31" s="33"/>
      <c r="G31" s="23"/>
      <c r="H31" s="141" t="s">
        <v>999</v>
      </c>
      <c r="I31" s="43" t="s">
        <v>712</v>
      </c>
      <c r="J31" s="106">
        <v>46163.620833333334</v>
      </c>
      <c r="K31" s="113">
        <v>46164.612500000003</v>
      </c>
      <c r="L31" s="109"/>
      <c r="M31" s="37">
        <f>D31</f>
        <v>140</v>
      </c>
      <c r="N31" s="37"/>
      <c r="O31" s="37"/>
      <c r="P31" s="37"/>
      <c r="Q31" s="3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24" customHeight="1" x14ac:dyDescent="0.35">
      <c r="A32" s="41"/>
      <c r="B32" s="41"/>
      <c r="C32" s="32"/>
      <c r="D32" s="33"/>
      <c r="E32" s="33"/>
      <c r="F32" s="33"/>
      <c r="G32" s="23"/>
      <c r="H32" s="141" t="s">
        <v>1000</v>
      </c>
      <c r="I32" s="43" t="s">
        <v>712</v>
      </c>
      <c r="J32" s="106">
        <v>46162.629166666666</v>
      </c>
      <c r="K32" s="113">
        <v>46163.620833333334</v>
      </c>
      <c r="L32" s="109"/>
      <c r="M32" s="37"/>
      <c r="N32" s="37"/>
      <c r="O32" s="37"/>
      <c r="P32" s="37"/>
      <c r="Q32" s="3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24" customHeight="1" x14ac:dyDescent="0.35">
      <c r="A33" s="41"/>
      <c r="B33" s="41"/>
      <c r="C33" s="32"/>
      <c r="D33" s="33"/>
      <c r="E33" s="33"/>
      <c r="F33" s="33"/>
      <c r="G33" s="23"/>
      <c r="H33" s="141" t="s">
        <v>1001</v>
      </c>
      <c r="I33" s="43" t="s">
        <v>712</v>
      </c>
      <c r="J33" s="106">
        <v>46161.637499999997</v>
      </c>
      <c r="K33" s="113">
        <v>46162.629166666666</v>
      </c>
      <c r="L33" s="109"/>
      <c r="M33" s="37"/>
      <c r="N33" s="37"/>
      <c r="O33" s="37"/>
      <c r="P33" s="37"/>
      <c r="Q33" s="3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24" customHeight="1" x14ac:dyDescent="0.35">
      <c r="A34" s="41" t="s">
        <v>253</v>
      </c>
      <c r="B34" s="41" t="s">
        <v>254</v>
      </c>
      <c r="C34" s="32" t="s">
        <v>205</v>
      </c>
      <c r="D34" s="33">
        <v>54</v>
      </c>
      <c r="E34" s="33"/>
      <c r="F34" s="33"/>
      <c r="G34" s="23"/>
      <c r="H34" s="141" t="s">
        <v>1002</v>
      </c>
      <c r="I34" s="43" t="s">
        <v>872</v>
      </c>
      <c r="J34" s="106">
        <v>46157.65</v>
      </c>
      <c r="K34" s="113">
        <v>46161.637499999997</v>
      </c>
      <c r="L34" s="109"/>
      <c r="M34" s="37"/>
      <c r="N34" s="37">
        <f>D34</f>
        <v>54</v>
      </c>
      <c r="O34" s="37"/>
      <c r="P34" s="37"/>
      <c r="Q34" s="3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22" customHeight="1" x14ac:dyDescent="0.35">
      <c r="A35" s="41" t="s">
        <v>255</v>
      </c>
      <c r="B35" s="41" t="s">
        <v>256</v>
      </c>
      <c r="C35" s="32" t="s">
        <v>205</v>
      </c>
      <c r="D35" s="33">
        <v>19</v>
      </c>
      <c r="E35" s="33"/>
      <c r="F35" s="33"/>
      <c r="G35" s="23"/>
      <c r="H35" s="141" t="s">
        <v>1003</v>
      </c>
      <c r="I35" s="43" t="s">
        <v>994</v>
      </c>
      <c r="J35" s="106">
        <v>46154.366666666669</v>
      </c>
      <c r="K35" s="113">
        <v>46157.65</v>
      </c>
      <c r="L35" s="109"/>
      <c r="M35" s="37"/>
      <c r="N35" s="37">
        <f t="shared" ref="N35:N36" si="0">D35</f>
        <v>19</v>
      </c>
      <c r="O35" s="37"/>
      <c r="P35" s="37"/>
      <c r="Q35" s="37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22" customHeight="1" x14ac:dyDescent="0.35">
      <c r="A36" s="41" t="s">
        <v>316</v>
      </c>
      <c r="B36" s="41" t="s">
        <v>317</v>
      </c>
      <c r="C36" s="32" t="s">
        <v>205</v>
      </c>
      <c r="D36" s="33">
        <v>5</v>
      </c>
      <c r="E36" s="33"/>
      <c r="F36" s="33"/>
      <c r="G36" s="23"/>
      <c r="H36" s="139" t="s">
        <v>896</v>
      </c>
      <c r="I36" s="101" t="s">
        <v>1004</v>
      </c>
      <c r="J36" s="105">
        <v>46160.638194444444</v>
      </c>
      <c r="K36" s="140">
        <v>46185.466666666667</v>
      </c>
      <c r="L36" s="109"/>
      <c r="M36" s="37"/>
      <c r="N36" s="37">
        <f t="shared" si="0"/>
        <v>5</v>
      </c>
      <c r="O36" s="37"/>
      <c r="P36" s="37"/>
      <c r="Q36" s="37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22" customHeight="1" x14ac:dyDescent="0.35">
      <c r="A37" s="41"/>
      <c r="B37" s="41"/>
      <c r="C37" s="32"/>
      <c r="D37" s="33"/>
      <c r="E37" s="33"/>
      <c r="F37" s="33"/>
      <c r="G37" s="23"/>
      <c r="H37" s="141" t="s">
        <v>1005</v>
      </c>
      <c r="I37" s="43" t="s">
        <v>1006</v>
      </c>
      <c r="J37" s="106">
        <v>46170.57916666667</v>
      </c>
      <c r="K37" s="113">
        <v>46185.466666666667</v>
      </c>
      <c r="L37" s="109"/>
      <c r="M37" s="37"/>
      <c r="N37" s="37"/>
      <c r="O37" s="37"/>
      <c r="P37" s="37"/>
      <c r="Q37" s="37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22" customHeight="1" x14ac:dyDescent="0.35">
      <c r="A38" s="41"/>
      <c r="B38" s="41"/>
      <c r="C38" s="32"/>
      <c r="D38" s="33"/>
      <c r="E38" s="33"/>
      <c r="F38" s="33"/>
      <c r="G38" s="23"/>
      <c r="H38" s="141" t="s">
        <v>1007</v>
      </c>
      <c r="I38" s="43" t="s">
        <v>712</v>
      </c>
      <c r="J38" s="106">
        <v>46169.587500000001</v>
      </c>
      <c r="K38" s="106">
        <v>46170.57916666667</v>
      </c>
      <c r="L38" s="37"/>
      <c r="M38" s="37"/>
      <c r="N38" s="37"/>
      <c r="O38" s="37"/>
      <c r="P38" s="37"/>
      <c r="Q38" s="37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22" customHeight="1" x14ac:dyDescent="0.35">
      <c r="A39" s="41"/>
      <c r="B39" s="41"/>
      <c r="C39" s="32"/>
      <c r="D39" s="33"/>
      <c r="E39" s="33"/>
      <c r="F39" s="33"/>
      <c r="G39" s="23"/>
      <c r="H39" s="141" t="s">
        <v>1008</v>
      </c>
      <c r="I39" s="43" t="s">
        <v>712</v>
      </c>
      <c r="J39" s="106">
        <v>46168.595833333333</v>
      </c>
      <c r="K39" s="106">
        <v>46169.587500000001</v>
      </c>
      <c r="L39" s="37"/>
      <c r="M39" s="37"/>
      <c r="N39" s="37"/>
      <c r="O39" s="37"/>
      <c r="P39" s="37"/>
      <c r="Q39" s="37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22" customHeight="1" x14ac:dyDescent="0.35">
      <c r="A40" s="41"/>
      <c r="B40" s="41"/>
      <c r="C40" s="32"/>
      <c r="D40" s="33"/>
      <c r="E40" s="33"/>
      <c r="F40" s="33"/>
      <c r="G40" s="23"/>
      <c r="H40" s="141" t="s">
        <v>1009</v>
      </c>
      <c r="I40" s="43" t="s">
        <v>984</v>
      </c>
      <c r="J40" s="106">
        <v>46168.458333333336</v>
      </c>
      <c r="K40" s="106">
        <v>46168.595833333333</v>
      </c>
      <c r="L40" s="37"/>
      <c r="M40" s="37"/>
      <c r="N40" s="37"/>
      <c r="O40" s="37"/>
      <c r="P40" s="37"/>
      <c r="Q40" s="37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ht="22" customHeight="1" x14ac:dyDescent="0.35">
      <c r="A41" s="41"/>
      <c r="B41" s="41"/>
      <c r="C41" s="32"/>
      <c r="D41" s="33"/>
      <c r="E41" s="33"/>
      <c r="F41" s="33"/>
      <c r="G41" s="23"/>
      <c r="H41" s="141" t="s">
        <v>1010</v>
      </c>
      <c r="I41" s="43" t="s">
        <v>712</v>
      </c>
      <c r="J41" s="106">
        <v>46160.638194444444</v>
      </c>
      <c r="K41" s="106">
        <v>46161.629861111112</v>
      </c>
      <c r="L41" s="37"/>
      <c r="M41" s="37"/>
      <c r="N41" s="37"/>
      <c r="O41" s="37"/>
      <c r="P41" s="37"/>
      <c r="Q41" s="37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22" customHeight="1" x14ac:dyDescent="0.35">
      <c r="A42" s="41"/>
      <c r="B42" s="41"/>
      <c r="C42" s="32"/>
      <c r="D42" s="33"/>
      <c r="E42" s="33"/>
      <c r="F42" s="33"/>
      <c r="G42" s="23"/>
      <c r="H42" s="108"/>
      <c r="I42" s="43"/>
      <c r="J42" s="106"/>
      <c r="K42" s="43"/>
      <c r="L42" s="37"/>
      <c r="M42" s="37"/>
      <c r="N42" s="37"/>
      <c r="O42" s="37"/>
      <c r="P42" s="37"/>
      <c r="Q42" s="37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22" customHeight="1" x14ac:dyDescent="0.35">
      <c r="A43" s="41"/>
      <c r="B43" s="41"/>
      <c r="C43" s="32"/>
      <c r="D43" s="33"/>
      <c r="E43" s="33"/>
      <c r="F43" s="33"/>
      <c r="G43" s="23"/>
      <c r="H43" s="108"/>
      <c r="I43" s="43"/>
      <c r="J43" s="106"/>
      <c r="K43" s="43"/>
      <c r="L43" s="37"/>
      <c r="M43" s="37"/>
      <c r="N43" s="37"/>
      <c r="O43" s="37"/>
      <c r="P43" s="37"/>
      <c r="Q43" s="37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22" customHeight="1" x14ac:dyDescent="0.35">
      <c r="A44" s="41"/>
      <c r="B44" s="41"/>
      <c r="C44" s="32"/>
      <c r="D44" s="33"/>
      <c r="E44" s="33"/>
      <c r="F44" s="33"/>
      <c r="G44" s="23"/>
      <c r="H44" s="108"/>
      <c r="I44" s="43"/>
      <c r="J44" s="106"/>
      <c r="K44" s="43"/>
      <c r="L44" s="37"/>
      <c r="M44" s="37"/>
      <c r="N44" s="37"/>
      <c r="O44" s="37"/>
      <c r="P44" s="37"/>
      <c r="Q44" s="37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22" customHeight="1" x14ac:dyDescent="0.35">
      <c r="A45" s="41"/>
      <c r="B45" s="41"/>
      <c r="C45" s="32"/>
      <c r="D45" s="33"/>
      <c r="E45" s="100"/>
      <c r="F45" s="33"/>
      <c r="G45" s="23"/>
      <c r="H45" s="87"/>
      <c r="I45" s="101"/>
      <c r="J45" s="105"/>
      <c r="K45" s="101"/>
      <c r="L45" s="37"/>
      <c r="M45" s="37"/>
      <c r="N45" s="37"/>
      <c r="O45" s="37"/>
      <c r="P45" s="37"/>
      <c r="Q45" s="37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22" customHeight="1" x14ac:dyDescent="0.35">
      <c r="A46" s="41"/>
      <c r="B46" s="41"/>
      <c r="C46" s="32"/>
      <c r="D46" s="33"/>
      <c r="E46" s="33"/>
      <c r="F46" s="33"/>
      <c r="G46" s="23"/>
      <c r="H46" s="87"/>
      <c r="I46" s="101"/>
      <c r="J46" s="105"/>
      <c r="K46" s="101"/>
      <c r="L46" s="37"/>
      <c r="M46" s="37"/>
      <c r="N46" s="37"/>
      <c r="O46" s="37"/>
      <c r="P46" s="37"/>
      <c r="Q46" s="37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22" customHeight="1" x14ac:dyDescent="0.35">
      <c r="A47" s="41"/>
      <c r="B47" s="41"/>
      <c r="C47" s="32"/>
      <c r="D47" s="33"/>
      <c r="E47" s="33"/>
      <c r="F47" s="33"/>
      <c r="G47" s="23"/>
      <c r="H47" s="41"/>
      <c r="I47" s="43"/>
      <c r="J47" s="43"/>
      <c r="K47" s="43"/>
      <c r="L47" s="43"/>
      <c r="M47" s="43"/>
      <c r="N47" s="38"/>
      <c r="O47" s="37"/>
      <c r="P47" s="37"/>
      <c r="Q47" s="38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x14ac:dyDescent="0.35">
      <c r="H48" s="23"/>
      <c r="I48" s="24"/>
      <c r="J48" s="24"/>
      <c r="K48" s="24"/>
      <c r="L48" s="24"/>
      <c r="M48" s="24"/>
      <c r="N48" s="23"/>
      <c r="O48" s="23"/>
      <c r="P48" s="23"/>
      <c r="Q48" s="23"/>
    </row>
    <row r="49" spans="6:34" x14ac:dyDescent="0.35">
      <c r="F49" s="2"/>
      <c r="I49" s="2"/>
      <c r="J49" s="2"/>
      <c r="K49" s="2"/>
      <c r="L49" s="2"/>
      <c r="M49" s="2"/>
    </row>
    <row r="50" spans="6:34" x14ac:dyDescent="0.35">
      <c r="F50" s="2"/>
      <c r="I50" s="2"/>
      <c r="J50" s="2"/>
      <c r="K50" s="2"/>
      <c r="L50" s="2"/>
      <c r="M50" s="2"/>
    </row>
    <row r="51" spans="6:34" x14ac:dyDescent="0.35">
      <c r="F51" s="2"/>
      <c r="I51" s="2"/>
      <c r="J51" s="2"/>
      <c r="K51" s="2"/>
      <c r="L51" s="2"/>
      <c r="M51" s="2"/>
    </row>
    <row r="52" spans="6:34" x14ac:dyDescent="0.35">
      <c r="F52" s="2"/>
      <c r="I52" s="2"/>
      <c r="J52" s="2"/>
      <c r="K52" s="2"/>
      <c r="L52" s="2"/>
      <c r="M52" s="2"/>
    </row>
    <row r="53" spans="6:34" x14ac:dyDescent="0.35">
      <c r="F53" s="2"/>
      <c r="I53" s="2"/>
      <c r="J53" s="2"/>
      <c r="K53" s="2"/>
      <c r="L53" s="2"/>
      <c r="M53" s="2"/>
    </row>
    <row r="54" spans="6:34" x14ac:dyDescent="0.35">
      <c r="F54" s="2"/>
      <c r="I54" s="2"/>
      <c r="J54" s="2"/>
      <c r="K54" s="2"/>
      <c r="L54" s="2"/>
      <c r="M54" s="2"/>
    </row>
    <row r="55" spans="6:34" x14ac:dyDescent="0.35">
      <c r="I55" s="2"/>
      <c r="J55" s="2"/>
      <c r="K55" s="2"/>
      <c r="L55" s="2"/>
      <c r="M55" s="2"/>
    </row>
    <row r="56" spans="6:34" x14ac:dyDescent="0.35">
      <c r="G56" s="49"/>
      <c r="H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 spans="6:34" x14ac:dyDescent="0.35">
      <c r="G57" s="49"/>
      <c r="H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</row>
    <row r="58" spans="6:34" x14ac:dyDescent="0.35">
      <c r="G58" s="49"/>
      <c r="H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</row>
    <row r="59" spans="6:34" x14ac:dyDescent="0.35">
      <c r="G59" s="49"/>
      <c r="H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 spans="6:34" x14ac:dyDescent="0.35">
      <c r="I60" s="2"/>
      <c r="J60" s="2"/>
      <c r="K60" s="2"/>
      <c r="L60" s="2"/>
      <c r="M60" s="2"/>
    </row>
    <row r="61" spans="6:34" x14ac:dyDescent="0.35">
      <c r="I61" s="2"/>
      <c r="J61" s="2"/>
      <c r="K61" s="2"/>
      <c r="L61" s="2"/>
      <c r="M61" s="2"/>
    </row>
    <row r="62" spans="6:34" x14ac:dyDescent="0.35">
      <c r="I62" s="2"/>
      <c r="J62" s="2"/>
      <c r="K62" s="2"/>
      <c r="L62" s="2"/>
      <c r="M62" s="2"/>
    </row>
    <row r="63" spans="6:34" x14ac:dyDescent="0.35">
      <c r="I63" s="2"/>
      <c r="J63" s="2"/>
      <c r="K63" s="2"/>
      <c r="L63" s="2"/>
      <c r="M63" s="2"/>
    </row>
    <row r="64" spans="6:34" x14ac:dyDescent="0.35">
      <c r="I64" s="2"/>
      <c r="J64" s="2"/>
      <c r="K64" s="2"/>
      <c r="L64" s="2"/>
      <c r="M64" s="2"/>
    </row>
    <row r="65" spans="9:13" x14ac:dyDescent="0.35">
      <c r="I65" s="2"/>
      <c r="J65" s="2"/>
      <c r="K65" s="2"/>
      <c r="L65" s="2"/>
      <c r="M65" s="2"/>
    </row>
    <row r="66" spans="9:13" x14ac:dyDescent="0.35">
      <c r="I66" s="2"/>
      <c r="J66" s="2"/>
      <c r="K66" s="2"/>
      <c r="L66" s="2"/>
      <c r="M66" s="2"/>
    </row>
    <row r="67" spans="9:13" x14ac:dyDescent="0.35">
      <c r="I67" s="2"/>
      <c r="J67" s="2"/>
      <c r="K67" s="2"/>
      <c r="L67" s="2"/>
      <c r="M67" s="2"/>
    </row>
    <row r="68" spans="9:13" x14ac:dyDescent="0.35">
      <c r="I68" s="2"/>
      <c r="J68" s="2"/>
      <c r="K68" s="2"/>
      <c r="L68" s="2"/>
      <c r="M68" s="2"/>
    </row>
    <row r="69" spans="9:13" x14ac:dyDescent="0.35">
      <c r="I69" s="2"/>
      <c r="J69" s="2"/>
      <c r="K69" s="2"/>
      <c r="L69" s="2"/>
      <c r="M69" s="2"/>
    </row>
    <row r="70" spans="9:13" x14ac:dyDescent="0.35">
      <c r="I70" s="2"/>
      <c r="J70" s="2"/>
      <c r="K70" s="2"/>
      <c r="L70" s="2"/>
      <c r="M70" s="2"/>
    </row>
    <row r="71" spans="9:13" x14ac:dyDescent="0.35">
      <c r="I71" s="2"/>
      <c r="J71" s="2"/>
      <c r="K71" s="2"/>
      <c r="L71" s="2"/>
      <c r="M71" s="2"/>
    </row>
    <row r="72" spans="9:13" x14ac:dyDescent="0.35">
      <c r="I72" s="2"/>
      <c r="J72" s="2"/>
      <c r="K72" s="2"/>
      <c r="L72" s="2"/>
      <c r="M72" s="2"/>
    </row>
    <row r="73" spans="9:13" x14ac:dyDescent="0.35">
      <c r="I73" s="2"/>
      <c r="J73" s="2"/>
      <c r="K73" s="2"/>
      <c r="L73" s="2"/>
      <c r="M73" s="2"/>
    </row>
    <row r="74" spans="9:13" x14ac:dyDescent="0.35">
      <c r="I74" s="2"/>
      <c r="J74" s="2"/>
      <c r="K74" s="2"/>
      <c r="L74" s="2"/>
      <c r="M74" s="2"/>
    </row>
    <row r="75" spans="9:13" x14ac:dyDescent="0.35">
      <c r="I75" s="2"/>
      <c r="J75" s="2"/>
      <c r="K75" s="2"/>
      <c r="L75" s="2"/>
      <c r="M75" s="2"/>
    </row>
    <row r="76" spans="9:13" x14ac:dyDescent="0.35">
      <c r="I76" s="2"/>
      <c r="J76" s="2"/>
      <c r="K76" s="2"/>
      <c r="L76" s="2"/>
      <c r="M76" s="2"/>
    </row>
    <row r="77" spans="9:13" x14ac:dyDescent="0.35">
      <c r="I77" s="2"/>
      <c r="J77" s="2"/>
      <c r="K77" s="2"/>
      <c r="L77" s="2"/>
      <c r="M77" s="2"/>
    </row>
    <row r="78" spans="9:13" x14ac:dyDescent="0.35">
      <c r="I78" s="2"/>
      <c r="J78" s="2"/>
      <c r="K78" s="2"/>
      <c r="L78" s="2"/>
      <c r="M78" s="2"/>
    </row>
    <row r="79" spans="9:13" x14ac:dyDescent="0.35">
      <c r="I79" s="2"/>
      <c r="J79" s="2"/>
      <c r="K79" s="2"/>
      <c r="L79" s="2"/>
      <c r="M79" s="2"/>
    </row>
    <row r="80" spans="9:13" x14ac:dyDescent="0.35">
      <c r="I80" s="2"/>
      <c r="J80" s="2"/>
      <c r="K80" s="2"/>
      <c r="L80" s="2"/>
      <c r="M80" s="2"/>
    </row>
    <row r="81" spans="9:13" x14ac:dyDescent="0.35">
      <c r="I81" s="2"/>
      <c r="J81" s="2"/>
      <c r="K81" s="2"/>
      <c r="L81" s="2"/>
      <c r="M81" s="2"/>
    </row>
    <row r="82" spans="9:13" x14ac:dyDescent="0.35">
      <c r="I82" s="2"/>
      <c r="J82" s="2"/>
      <c r="K82" s="2"/>
      <c r="L82" s="2"/>
      <c r="M82" s="2"/>
    </row>
    <row r="83" spans="9:13" x14ac:dyDescent="0.35">
      <c r="I83" s="2"/>
      <c r="J83" s="2"/>
      <c r="K83" s="2"/>
      <c r="L83" s="2"/>
      <c r="M83" s="2"/>
    </row>
    <row r="84" spans="9:13" x14ac:dyDescent="0.35">
      <c r="I84" s="2"/>
      <c r="J84" s="2"/>
      <c r="K84" s="2"/>
      <c r="L84" s="2"/>
      <c r="M84" s="2"/>
    </row>
    <row r="85" spans="9:13" x14ac:dyDescent="0.35">
      <c r="I85" s="2"/>
      <c r="J85" s="2"/>
      <c r="K85" s="2"/>
      <c r="L85" s="2"/>
      <c r="M85" s="2"/>
    </row>
    <row r="86" spans="9:13" x14ac:dyDescent="0.35">
      <c r="I86" s="2"/>
      <c r="J86" s="2"/>
      <c r="K86" s="2"/>
      <c r="L86" s="2"/>
      <c r="M86" s="2"/>
    </row>
    <row r="87" spans="9:13" x14ac:dyDescent="0.35">
      <c r="I87" s="2"/>
      <c r="J87" s="2"/>
      <c r="K87" s="2"/>
      <c r="L87" s="2"/>
      <c r="M87" s="2"/>
    </row>
    <row r="88" spans="9:13" x14ac:dyDescent="0.35">
      <c r="I88" s="2"/>
      <c r="J88" s="2"/>
      <c r="K88" s="2"/>
      <c r="L88" s="2"/>
      <c r="M88" s="2"/>
    </row>
    <row r="89" spans="9:13" x14ac:dyDescent="0.35">
      <c r="I89" s="2"/>
      <c r="J89" s="2"/>
      <c r="K89" s="2"/>
      <c r="L89" s="2"/>
      <c r="M89" s="2"/>
    </row>
    <row r="90" spans="9:13" x14ac:dyDescent="0.35">
      <c r="J90" s="93"/>
      <c r="K90" s="95"/>
      <c r="L90" s="93"/>
      <c r="M90" s="2"/>
    </row>
    <row r="91" spans="9:13" x14ac:dyDescent="0.35">
      <c r="J91" s="93"/>
      <c r="K91" s="95"/>
      <c r="L91" s="93"/>
      <c r="M91" s="2"/>
    </row>
    <row r="92" spans="9:13" x14ac:dyDescent="0.35">
      <c r="M92" s="2"/>
    </row>
  </sheetData>
  <autoFilter ref="D1:D62" xr:uid="{58C71D8E-6515-4AA5-8DC4-7BA20DC913A9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57A8-0101-416F-B4A7-0EE4A82BC0DA}">
  <dimension ref="A1:AP83"/>
  <sheetViews>
    <sheetView zoomScale="85" zoomScaleNormal="85" workbookViewId="0">
      <pane xSplit="6" ySplit="2" topLeftCell="G22" activePane="bottomRight" state="frozen"/>
      <selection pane="topRight" activeCell="G1" sqref="G1"/>
      <selection pane="bottomLeft" activeCell="A3" sqref="A3"/>
      <selection pane="bottomRight" activeCell="A38" sqref="A38:XFD39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customWidth="1"/>
    <col min="5" max="5" width="11.08984375" style="2" customWidth="1"/>
    <col min="6" max="6" width="15.08984375" style="49" customWidth="1"/>
    <col min="7" max="7" width="2.08984375" style="2" customWidth="1"/>
    <col min="8" max="8" width="61.453125" style="2" customWidth="1"/>
    <col min="9" max="9" width="13.36328125" style="2" customWidth="1"/>
    <col min="10" max="10" width="15.1796875" style="2" customWidth="1"/>
    <col min="11" max="11" width="15.1796875" style="49" customWidth="1"/>
    <col min="12" max="12" width="20.6328125" style="49" customWidth="1"/>
    <col min="13" max="13" width="21.54296875" style="49" customWidth="1"/>
    <col min="14" max="15" width="17.453125" style="49" customWidth="1"/>
    <col min="16" max="16" width="17.453125" style="2" customWidth="1"/>
    <col min="17" max="16384" width="8.7265625" style="2"/>
  </cols>
  <sheetData>
    <row r="1" spans="1:42" ht="13" x14ac:dyDescent="0.35">
      <c r="A1" s="23"/>
      <c r="B1" s="23"/>
      <c r="C1" s="24"/>
      <c r="D1" s="51"/>
      <c r="E1" s="23"/>
      <c r="F1" s="23"/>
      <c r="G1" s="23"/>
      <c r="H1" s="23"/>
      <c r="I1" s="23"/>
      <c r="J1" s="23"/>
      <c r="K1" s="24"/>
      <c r="L1" s="24"/>
      <c r="M1" s="24"/>
      <c r="N1" s="26">
        <v>46143</v>
      </c>
      <c r="O1" s="26">
        <v>46174</v>
      </c>
      <c r="P1" s="26">
        <v>46204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/>
      <c r="G2" s="23"/>
      <c r="H2" s="28" t="s">
        <v>413</v>
      </c>
      <c r="I2" s="27" t="s">
        <v>1318</v>
      </c>
      <c r="J2" s="27" t="s">
        <v>1319</v>
      </c>
      <c r="K2" s="27" t="s">
        <v>414</v>
      </c>
      <c r="L2" s="27" t="s">
        <v>415</v>
      </c>
      <c r="M2" s="27" t="s">
        <v>416</v>
      </c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/>
      <c r="B3" s="30"/>
      <c r="C3" s="31"/>
      <c r="D3" s="32"/>
      <c r="E3" s="40"/>
      <c r="F3" s="33"/>
      <c r="G3" s="23"/>
      <c r="H3" s="152" t="s">
        <v>1296</v>
      </c>
      <c r="I3" s="213">
        <v>1</v>
      </c>
      <c r="J3" s="213" t="s">
        <v>1297</v>
      </c>
      <c r="K3" s="110" t="s">
        <v>1298</v>
      </c>
      <c r="L3" s="101" t="s">
        <v>1299</v>
      </c>
      <c r="M3" s="101">
        <v>46157.679861111108</v>
      </c>
      <c r="N3" s="37"/>
      <c r="O3" s="37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0"/>
      <c r="B4" s="30"/>
      <c r="C4" s="31"/>
      <c r="D4" s="207"/>
      <c r="E4" s="40"/>
      <c r="F4" s="33"/>
      <c r="G4" s="23"/>
      <c r="H4" s="149" t="s">
        <v>1075</v>
      </c>
      <c r="I4" s="212">
        <v>1</v>
      </c>
      <c r="J4" s="212">
        <v>1</v>
      </c>
      <c r="K4" s="42" t="s">
        <v>1231</v>
      </c>
      <c r="L4" s="43" t="s">
        <v>1300</v>
      </c>
      <c r="M4" s="43" t="s">
        <v>1301</v>
      </c>
      <c r="N4" s="37"/>
      <c r="O4" s="37"/>
      <c r="P4" s="38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4" customHeight="1" x14ac:dyDescent="0.35">
      <c r="A5" s="39"/>
      <c r="B5" s="39"/>
      <c r="C5" s="144"/>
      <c r="D5" s="40"/>
      <c r="E5" s="40"/>
      <c r="F5" s="33"/>
      <c r="G5" s="23"/>
      <c r="H5" s="149" t="s">
        <v>1076</v>
      </c>
      <c r="I5" s="212">
        <v>1</v>
      </c>
      <c r="J5" s="212">
        <v>1</v>
      </c>
      <c r="K5" s="42" t="s">
        <v>1302</v>
      </c>
      <c r="L5" s="43" t="s">
        <v>1303</v>
      </c>
      <c r="M5" s="43" t="s">
        <v>1304</v>
      </c>
      <c r="N5" s="37"/>
      <c r="O5" s="37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4" customHeight="1" x14ac:dyDescent="0.35">
      <c r="A6" s="39"/>
      <c r="B6" s="39"/>
      <c r="C6" s="144"/>
      <c r="D6" s="40"/>
      <c r="E6" s="40"/>
      <c r="F6" s="33"/>
      <c r="G6" s="23"/>
      <c r="H6" s="149" t="s">
        <v>1077</v>
      </c>
      <c r="I6" s="212">
        <v>1</v>
      </c>
      <c r="J6" s="212">
        <v>1</v>
      </c>
      <c r="K6" s="42" t="s">
        <v>556</v>
      </c>
      <c r="L6" s="43" t="s">
        <v>1304</v>
      </c>
      <c r="M6" s="43" t="s">
        <v>1305</v>
      </c>
      <c r="N6" s="37"/>
      <c r="O6" s="37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4" customHeight="1" x14ac:dyDescent="0.35">
      <c r="A7" s="39"/>
      <c r="B7" s="39"/>
      <c r="C7" s="144"/>
      <c r="D7" s="40"/>
      <c r="E7" s="40"/>
      <c r="F7" s="33"/>
      <c r="G7" s="23"/>
      <c r="H7" s="149" t="s">
        <v>656</v>
      </c>
      <c r="I7" s="212">
        <v>1</v>
      </c>
      <c r="J7" s="212">
        <v>1</v>
      </c>
      <c r="K7" s="42" t="s">
        <v>1306</v>
      </c>
      <c r="L7" s="43" t="s">
        <v>1299</v>
      </c>
      <c r="M7" s="43" t="s">
        <v>1307</v>
      </c>
      <c r="N7" s="37"/>
      <c r="O7" s="37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4" customHeight="1" x14ac:dyDescent="0.35">
      <c r="A8" s="39"/>
      <c r="B8" s="39"/>
      <c r="C8" s="144"/>
      <c r="D8" s="40"/>
      <c r="E8" s="40"/>
      <c r="F8" s="33"/>
      <c r="G8" s="23"/>
      <c r="H8" s="149" t="s">
        <v>1308</v>
      </c>
      <c r="I8" s="212">
        <v>1</v>
      </c>
      <c r="J8" s="212">
        <v>1</v>
      </c>
      <c r="K8" s="42" t="s">
        <v>1309</v>
      </c>
      <c r="L8" s="43" t="s">
        <v>1307</v>
      </c>
      <c r="M8" s="43" t="s">
        <v>1310</v>
      </c>
      <c r="N8" s="37"/>
      <c r="O8" s="37"/>
      <c r="P8" s="38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4" customHeight="1" x14ac:dyDescent="0.35">
      <c r="A9" s="39"/>
      <c r="B9" s="39"/>
      <c r="C9" s="144"/>
      <c r="D9" s="40"/>
      <c r="E9" s="40"/>
      <c r="F9" s="33"/>
      <c r="G9" s="23"/>
      <c r="H9" s="149" t="s">
        <v>1282</v>
      </c>
      <c r="I9" s="212">
        <v>1</v>
      </c>
      <c r="J9" s="212">
        <v>1</v>
      </c>
      <c r="K9" s="42" t="s">
        <v>556</v>
      </c>
      <c r="L9" s="43" t="s">
        <v>1311</v>
      </c>
      <c r="M9" s="43" t="s">
        <v>1312</v>
      </c>
      <c r="N9" s="37"/>
      <c r="O9" s="37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4" customHeight="1" x14ac:dyDescent="0.35">
      <c r="A10" s="39"/>
      <c r="B10" s="39"/>
      <c r="C10" s="144"/>
      <c r="D10" s="40"/>
      <c r="E10" s="40"/>
      <c r="F10" s="33"/>
      <c r="G10" s="23"/>
      <c r="H10" s="165" t="s">
        <v>1313</v>
      </c>
      <c r="I10" s="214">
        <v>1</v>
      </c>
      <c r="J10" s="214" t="s">
        <v>1314</v>
      </c>
      <c r="K10" s="151" t="s">
        <v>556</v>
      </c>
      <c r="L10" s="99" t="s">
        <v>1315</v>
      </c>
      <c r="M10" s="99">
        <v>46157.679861111108</v>
      </c>
      <c r="N10" s="37"/>
      <c r="O10" s="37"/>
      <c r="P10" s="3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4" customHeight="1" x14ac:dyDescent="0.35">
      <c r="A11" s="39"/>
      <c r="B11" s="39"/>
      <c r="C11" s="144"/>
      <c r="D11" s="40"/>
      <c r="E11" s="40"/>
      <c r="F11" s="33"/>
      <c r="G11" s="23"/>
      <c r="H11" s="204" t="s">
        <v>140</v>
      </c>
      <c r="I11" s="215">
        <v>1</v>
      </c>
      <c r="J11" s="215" t="s">
        <v>1314</v>
      </c>
      <c r="K11" s="205" t="s">
        <v>556</v>
      </c>
      <c r="L11" s="206" t="s">
        <v>1315</v>
      </c>
      <c r="M11" s="206">
        <v>46157.679861111108</v>
      </c>
      <c r="N11" s="37"/>
      <c r="O11" s="37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4" customHeight="1" x14ac:dyDescent="0.35">
      <c r="A12" s="39"/>
      <c r="B12" s="39"/>
      <c r="C12" s="144"/>
      <c r="D12" s="40"/>
      <c r="E12" s="40"/>
      <c r="F12" s="33"/>
      <c r="G12" s="23"/>
      <c r="H12" s="204" t="s">
        <v>1081</v>
      </c>
      <c r="I12" s="215">
        <v>0</v>
      </c>
      <c r="J12" s="215">
        <v>0</v>
      </c>
      <c r="K12" s="205" t="s">
        <v>795</v>
      </c>
      <c r="L12" s="206" t="s">
        <v>1316</v>
      </c>
      <c r="M12" s="206">
        <v>46146.354166666664</v>
      </c>
      <c r="N12" s="37"/>
      <c r="O12" s="37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4" customHeight="1" x14ac:dyDescent="0.35">
      <c r="A13" s="39"/>
      <c r="B13" s="39"/>
      <c r="C13" s="144"/>
      <c r="D13" s="40"/>
      <c r="E13" s="40"/>
      <c r="F13" s="33"/>
      <c r="G13" s="23"/>
      <c r="H13" s="204" t="s">
        <v>1317</v>
      </c>
      <c r="I13" s="215">
        <v>1</v>
      </c>
      <c r="J13" s="215">
        <v>0.8</v>
      </c>
      <c r="K13" s="205" t="s">
        <v>795</v>
      </c>
      <c r="L13" s="206" t="s">
        <v>1316</v>
      </c>
      <c r="M13" s="206">
        <v>46146.354166666664</v>
      </c>
      <c r="N13" s="37"/>
      <c r="O13" s="37"/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4" customHeight="1" x14ac:dyDescent="0.35">
      <c r="A14" s="39"/>
      <c r="B14" s="39"/>
      <c r="C14" s="144"/>
      <c r="D14" s="40"/>
      <c r="E14" s="40"/>
      <c r="F14" s="33"/>
      <c r="G14" s="23"/>
      <c r="H14" s="149"/>
      <c r="I14" s="149"/>
      <c r="J14" s="149"/>
      <c r="K14" s="42"/>
      <c r="L14" s="43"/>
      <c r="M14" s="43"/>
      <c r="N14" s="37"/>
      <c r="O14" s="37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4" customHeight="1" x14ac:dyDescent="0.35">
      <c r="A15" s="39"/>
      <c r="B15" s="39"/>
      <c r="C15" s="144"/>
      <c r="D15" s="40"/>
      <c r="E15" s="40"/>
      <c r="F15" s="33"/>
      <c r="G15" s="23"/>
      <c r="H15" s="152" t="s">
        <v>1320</v>
      </c>
      <c r="I15" s="213" t="s">
        <v>1321</v>
      </c>
      <c r="J15" s="213" t="s">
        <v>1322</v>
      </c>
      <c r="K15" s="110" t="s">
        <v>1323</v>
      </c>
      <c r="L15" s="101" t="s">
        <v>1324</v>
      </c>
      <c r="M15" s="101">
        <v>46170.559027777781</v>
      </c>
      <c r="N15" s="37"/>
      <c r="O15" s="37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4" customHeight="1" x14ac:dyDescent="0.35">
      <c r="A16" s="39"/>
      <c r="B16" s="39"/>
      <c r="C16" s="144"/>
      <c r="D16" s="40"/>
      <c r="E16" s="40"/>
      <c r="F16" s="33"/>
      <c r="G16" s="23"/>
      <c r="H16" s="149" t="s">
        <v>1325</v>
      </c>
      <c r="I16" s="212" t="s">
        <v>1326</v>
      </c>
      <c r="J16" s="212">
        <v>0</v>
      </c>
      <c r="K16" s="42" t="s">
        <v>872</v>
      </c>
      <c r="L16" s="43">
        <v>46157.618750000001</v>
      </c>
      <c r="M16" s="43">
        <v>46161.606249999997</v>
      </c>
      <c r="N16" s="37"/>
      <c r="O16" s="37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4" customHeight="1" x14ac:dyDescent="0.35">
      <c r="A17" s="39" t="s">
        <v>312</v>
      </c>
      <c r="B17" s="39" t="s">
        <v>313</v>
      </c>
      <c r="C17" s="144" t="s">
        <v>40</v>
      </c>
      <c r="D17" s="40">
        <v>20</v>
      </c>
      <c r="E17" s="40"/>
      <c r="F17" s="33">
        <v>20</v>
      </c>
      <c r="G17" s="23"/>
      <c r="H17" s="149" t="s">
        <v>1327</v>
      </c>
      <c r="I17" s="212">
        <v>0</v>
      </c>
      <c r="J17" s="212">
        <v>1</v>
      </c>
      <c r="K17" s="42" t="s">
        <v>872</v>
      </c>
      <c r="L17" s="43" t="s">
        <v>1328</v>
      </c>
      <c r="M17" s="43" t="s">
        <v>1329</v>
      </c>
      <c r="N17" s="37">
        <f>F17</f>
        <v>20</v>
      </c>
      <c r="O17" s="37"/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4" customHeight="1" x14ac:dyDescent="0.35">
      <c r="A18" s="39"/>
      <c r="B18" s="39"/>
      <c r="C18" s="144"/>
      <c r="D18" s="40"/>
      <c r="E18" s="40"/>
      <c r="F18" s="33"/>
      <c r="G18" s="23"/>
      <c r="H18" s="149" t="s">
        <v>1360</v>
      </c>
      <c r="I18" s="212">
        <v>0</v>
      </c>
      <c r="J18" s="212">
        <v>0</v>
      </c>
      <c r="K18" s="42" t="s">
        <v>872</v>
      </c>
      <c r="L18" s="43">
        <v>46161.606249999997</v>
      </c>
      <c r="M18" s="43">
        <v>46163.59375</v>
      </c>
      <c r="N18" s="37"/>
      <c r="O18" s="37"/>
      <c r="P18" s="38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4" customHeight="1" x14ac:dyDescent="0.35">
      <c r="A19" s="39"/>
      <c r="B19" s="39"/>
      <c r="C19" s="144"/>
      <c r="D19" s="40"/>
      <c r="E19" s="40"/>
      <c r="F19" s="33"/>
      <c r="G19" s="23"/>
      <c r="H19" s="149" t="s">
        <v>1330</v>
      </c>
      <c r="I19" s="212">
        <v>0</v>
      </c>
      <c r="J19" s="212">
        <v>0</v>
      </c>
      <c r="K19" s="42" t="s">
        <v>712</v>
      </c>
      <c r="L19" s="43">
        <v>46163.59375</v>
      </c>
      <c r="M19" s="43">
        <v>46164.586805555555</v>
      </c>
      <c r="N19" s="37"/>
      <c r="O19" s="37"/>
      <c r="P19" s="38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4" customHeight="1" x14ac:dyDescent="0.35">
      <c r="A20" s="39" t="s">
        <v>328</v>
      </c>
      <c r="B20" s="39" t="s">
        <v>329</v>
      </c>
      <c r="C20" s="144" t="s">
        <v>230</v>
      </c>
      <c r="D20" s="40" t="s">
        <v>1361</v>
      </c>
      <c r="E20" s="40"/>
      <c r="F20" s="33"/>
      <c r="G20" s="23"/>
      <c r="H20" s="149" t="s">
        <v>1331</v>
      </c>
      <c r="I20" s="212">
        <v>0</v>
      </c>
      <c r="J20" s="212">
        <v>0</v>
      </c>
      <c r="K20" s="42" t="s">
        <v>712</v>
      </c>
      <c r="L20" s="43">
        <v>46164.586805555555</v>
      </c>
      <c r="M20" s="43">
        <v>46167.579861111109</v>
      </c>
      <c r="N20" s="37"/>
      <c r="O20" s="37"/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24" customHeight="1" x14ac:dyDescent="0.35">
      <c r="A21" s="39" t="s">
        <v>328</v>
      </c>
      <c r="B21" s="39" t="s">
        <v>329</v>
      </c>
      <c r="C21" s="144" t="s">
        <v>230</v>
      </c>
      <c r="D21" s="40" t="s">
        <v>1362</v>
      </c>
      <c r="E21" s="40"/>
      <c r="F21" s="33"/>
      <c r="G21" s="23"/>
      <c r="H21" s="149" t="s">
        <v>1332</v>
      </c>
      <c r="I21" s="212">
        <v>0</v>
      </c>
      <c r="J21" s="212">
        <v>0</v>
      </c>
      <c r="K21" s="42" t="s">
        <v>712</v>
      </c>
      <c r="L21" s="43">
        <v>46167.579861111109</v>
      </c>
      <c r="M21" s="43">
        <v>46168.572916666664</v>
      </c>
      <c r="N21" s="37"/>
      <c r="O21" s="37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24" customHeight="1" x14ac:dyDescent="0.35">
      <c r="A22" s="39"/>
      <c r="B22" s="39"/>
      <c r="C22" s="144"/>
      <c r="D22" s="40"/>
      <c r="E22" s="40"/>
      <c r="F22" s="33"/>
      <c r="G22" s="23"/>
      <c r="H22" s="149" t="s">
        <v>1333</v>
      </c>
      <c r="I22" s="212">
        <v>0</v>
      </c>
      <c r="J22" s="212">
        <v>0</v>
      </c>
      <c r="K22" s="42" t="s">
        <v>712</v>
      </c>
      <c r="L22" s="43">
        <v>46168.572916666664</v>
      </c>
      <c r="M22" s="43">
        <v>46169.565972222219</v>
      </c>
      <c r="N22" s="37"/>
      <c r="O22" s="37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ht="24" customHeight="1" x14ac:dyDescent="0.35">
      <c r="A23" s="39"/>
      <c r="B23" s="39"/>
      <c r="C23" s="144"/>
      <c r="D23" s="40"/>
      <c r="E23" s="40"/>
      <c r="F23" s="33"/>
      <c r="G23" s="23"/>
      <c r="H23" s="149" t="s">
        <v>1334</v>
      </c>
      <c r="I23" s="212">
        <v>0</v>
      </c>
      <c r="J23" s="212">
        <v>0</v>
      </c>
      <c r="K23" s="42" t="s">
        <v>712</v>
      </c>
      <c r="L23" s="43">
        <v>46169.565972222219</v>
      </c>
      <c r="M23" s="43">
        <v>46170.559027777781</v>
      </c>
      <c r="N23" s="37"/>
      <c r="O23" s="37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24" customHeight="1" x14ac:dyDescent="0.35">
      <c r="A24" s="39"/>
      <c r="B24" s="39"/>
      <c r="C24" s="144"/>
      <c r="D24" s="40"/>
      <c r="E24" s="40"/>
      <c r="F24" s="33"/>
      <c r="G24" s="23"/>
      <c r="H24" s="149"/>
      <c r="I24" s="149"/>
      <c r="J24" s="149"/>
      <c r="K24" s="42"/>
      <c r="L24" s="43"/>
      <c r="M24" s="43"/>
      <c r="N24" s="37"/>
      <c r="O24" s="37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24" customHeight="1" x14ac:dyDescent="0.35">
      <c r="A25" s="39"/>
      <c r="B25" s="39"/>
      <c r="C25" s="144"/>
      <c r="D25" s="40"/>
      <c r="E25" s="40"/>
      <c r="F25" s="33"/>
      <c r="G25" s="23"/>
      <c r="H25" s="152" t="s">
        <v>1335</v>
      </c>
      <c r="I25" s="213">
        <v>1</v>
      </c>
      <c r="J25" s="213" t="s">
        <v>1336</v>
      </c>
      <c r="K25" s="110" t="s">
        <v>1337</v>
      </c>
      <c r="L25" s="101" t="s">
        <v>1338</v>
      </c>
      <c r="M25" s="101">
        <v>46162.54583333333</v>
      </c>
      <c r="N25" s="37"/>
      <c r="O25" s="37"/>
      <c r="P25" s="3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24" customHeight="1" x14ac:dyDescent="0.35">
      <c r="A26" s="39"/>
      <c r="B26" s="39"/>
      <c r="C26" s="144"/>
      <c r="D26" s="40"/>
      <c r="E26" s="40"/>
      <c r="F26" s="33"/>
      <c r="G26" s="23"/>
      <c r="H26" s="152" t="s">
        <v>1339</v>
      </c>
      <c r="I26" s="213">
        <v>1</v>
      </c>
      <c r="J26" s="213" t="s">
        <v>1340</v>
      </c>
      <c r="K26" s="110" t="s">
        <v>1203</v>
      </c>
      <c r="L26" s="101" t="s">
        <v>1341</v>
      </c>
      <c r="M26" s="101">
        <v>46160.5625</v>
      </c>
      <c r="N26" s="37"/>
      <c r="O26" s="37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ht="24" customHeight="1" x14ac:dyDescent="0.35">
      <c r="A27" s="39"/>
      <c r="B27" s="39"/>
      <c r="C27" s="144"/>
      <c r="D27" s="40"/>
      <c r="E27" s="40"/>
      <c r="F27" s="33"/>
      <c r="G27" s="23"/>
      <c r="H27" s="149" t="s">
        <v>1342</v>
      </c>
      <c r="I27" s="212">
        <v>1</v>
      </c>
      <c r="J27" s="212">
        <v>1</v>
      </c>
      <c r="K27" s="42" t="s">
        <v>1343</v>
      </c>
      <c r="L27" s="43" t="s">
        <v>1341</v>
      </c>
      <c r="M27" s="43" t="s">
        <v>1344</v>
      </c>
      <c r="N27" s="37"/>
      <c r="O27" s="37"/>
      <c r="P27" s="3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ht="24" customHeight="1" x14ac:dyDescent="0.35">
      <c r="A28" s="39"/>
      <c r="B28" s="39"/>
      <c r="C28" s="144"/>
      <c r="D28" s="40"/>
      <c r="E28" s="40"/>
      <c r="F28" s="33"/>
      <c r="G28" s="23"/>
      <c r="H28" s="149" t="s">
        <v>1345</v>
      </c>
      <c r="I28" s="212">
        <v>1</v>
      </c>
      <c r="J28" s="212">
        <v>1</v>
      </c>
      <c r="K28" s="42" t="s">
        <v>881</v>
      </c>
      <c r="L28" s="43" t="s">
        <v>1344</v>
      </c>
      <c r="M28" s="43" t="s">
        <v>1346</v>
      </c>
      <c r="N28" s="37"/>
      <c r="O28" s="37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ht="24" customHeight="1" x14ac:dyDescent="0.35">
      <c r="A29" s="39"/>
      <c r="B29" s="39"/>
      <c r="C29" s="144"/>
      <c r="D29" s="40"/>
      <c r="E29" s="40"/>
      <c r="F29" s="33"/>
      <c r="G29" s="23"/>
      <c r="H29" s="149" t="s">
        <v>1347</v>
      </c>
      <c r="I29" s="212">
        <v>1</v>
      </c>
      <c r="J29" s="212">
        <v>0</v>
      </c>
      <c r="K29" s="42" t="s">
        <v>881</v>
      </c>
      <c r="L29" s="43">
        <v>46150.604166666664</v>
      </c>
      <c r="M29" s="43">
        <v>46155.583333333336</v>
      </c>
      <c r="N29" s="37"/>
      <c r="O29" s="37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ht="24" customHeight="1" x14ac:dyDescent="0.35">
      <c r="A30" s="39"/>
      <c r="B30" s="39"/>
      <c r="C30" s="144"/>
      <c r="D30" s="40"/>
      <c r="E30" s="40"/>
      <c r="F30" s="33"/>
      <c r="G30" s="23"/>
      <c r="H30" s="149" t="s">
        <v>1348</v>
      </c>
      <c r="I30" s="212">
        <v>1</v>
      </c>
      <c r="J30" s="212">
        <v>0</v>
      </c>
      <c r="K30" s="42" t="s">
        <v>712</v>
      </c>
      <c r="L30" s="43">
        <v>46155.583333333336</v>
      </c>
      <c r="M30" s="43">
        <v>46156.576388888891</v>
      </c>
      <c r="N30" s="37"/>
      <c r="O30" s="37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ht="24" customHeight="1" x14ac:dyDescent="0.35">
      <c r="A31" s="39"/>
      <c r="B31" s="39"/>
      <c r="C31" s="144"/>
      <c r="D31" s="40"/>
      <c r="E31" s="40"/>
      <c r="F31" s="33"/>
      <c r="G31" s="23"/>
      <c r="H31" s="149" t="s">
        <v>1349</v>
      </c>
      <c r="I31" s="212">
        <v>1</v>
      </c>
      <c r="J31" s="212">
        <v>0</v>
      </c>
      <c r="K31" s="42" t="s">
        <v>712</v>
      </c>
      <c r="L31" s="43">
        <v>46156.576388888891</v>
      </c>
      <c r="M31" s="43">
        <v>46157.569444444445</v>
      </c>
      <c r="N31" s="37"/>
      <c r="O31" s="37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ht="24" customHeight="1" x14ac:dyDescent="0.35">
      <c r="A32" s="39"/>
      <c r="B32" s="39"/>
      <c r="C32" s="144"/>
      <c r="D32" s="40"/>
      <c r="E32" s="40"/>
      <c r="F32" s="33"/>
      <c r="G32" s="23"/>
      <c r="H32" s="166" t="s">
        <v>1350</v>
      </c>
      <c r="I32" s="212">
        <v>1</v>
      </c>
      <c r="J32" s="212">
        <v>0</v>
      </c>
      <c r="K32" s="42" t="s">
        <v>712</v>
      </c>
      <c r="L32" s="43">
        <v>46157.569444444445</v>
      </c>
      <c r="M32" s="43">
        <v>46160.5625</v>
      </c>
      <c r="N32" s="37"/>
      <c r="O32" s="37"/>
      <c r="P32" s="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ht="24" customHeight="1" x14ac:dyDescent="0.35">
      <c r="A33" s="39" t="s">
        <v>332</v>
      </c>
      <c r="B33" s="39" t="s">
        <v>333</v>
      </c>
      <c r="C33" s="144" t="s">
        <v>230</v>
      </c>
      <c r="D33" s="40"/>
      <c r="E33" s="40"/>
      <c r="F33" s="33">
        <v>2</v>
      </c>
      <c r="G33" s="23"/>
      <c r="H33" s="152" t="s">
        <v>1351</v>
      </c>
      <c r="I33" s="213">
        <v>1</v>
      </c>
      <c r="J33" s="213">
        <v>0</v>
      </c>
      <c r="K33" s="110" t="s">
        <v>643</v>
      </c>
      <c r="L33" s="101">
        <v>46160.5625</v>
      </c>
      <c r="M33" s="101">
        <v>46162.54583333333</v>
      </c>
      <c r="N33" s="37">
        <f>F33</f>
        <v>2</v>
      </c>
      <c r="O33" s="37"/>
      <c r="P33" s="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ht="24" customHeight="1" x14ac:dyDescent="0.35">
      <c r="A34" s="39"/>
      <c r="B34" s="39"/>
      <c r="C34" s="144"/>
      <c r="D34" s="40"/>
      <c r="E34" s="40"/>
      <c r="F34" s="33"/>
      <c r="G34" s="23"/>
      <c r="H34" s="149" t="s">
        <v>1352</v>
      </c>
      <c r="I34" s="212">
        <v>1</v>
      </c>
      <c r="J34" s="212">
        <v>0</v>
      </c>
      <c r="K34" s="42" t="s">
        <v>712</v>
      </c>
      <c r="L34" s="43">
        <v>46160.5625</v>
      </c>
      <c r="M34" s="43">
        <v>46161.554166666669</v>
      </c>
      <c r="N34" s="37"/>
      <c r="O34" s="37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ht="24" customHeight="1" x14ac:dyDescent="0.35">
      <c r="A35" s="39"/>
      <c r="B35" s="39"/>
      <c r="C35" s="144"/>
      <c r="D35" s="40"/>
      <c r="E35" s="40"/>
      <c r="F35" s="33"/>
      <c r="G35" s="23"/>
      <c r="H35" s="149" t="s">
        <v>1353</v>
      </c>
      <c r="I35" s="212">
        <v>1</v>
      </c>
      <c r="J35" s="212">
        <v>0</v>
      </c>
      <c r="K35" s="42" t="s">
        <v>712</v>
      </c>
      <c r="L35" s="43">
        <v>46161.554166666669</v>
      </c>
      <c r="M35" s="43">
        <v>46162.54583333333</v>
      </c>
      <c r="N35" s="37"/>
      <c r="O35" s="37"/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ht="24" customHeight="1" x14ac:dyDescent="0.35">
      <c r="A36" s="39"/>
      <c r="B36" s="39"/>
      <c r="C36" s="144"/>
      <c r="D36" s="40"/>
      <c r="E36" s="40"/>
      <c r="F36" s="33"/>
      <c r="G36" s="23"/>
      <c r="H36" s="149"/>
      <c r="I36" s="149"/>
      <c r="J36" s="149"/>
      <c r="K36" s="42"/>
      <c r="L36" s="43"/>
      <c r="M36" s="43"/>
      <c r="N36" s="37"/>
      <c r="O36" s="37"/>
      <c r="P36" s="3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ht="24" customHeight="1" x14ac:dyDescent="0.35">
      <c r="A37" s="39" t="s">
        <v>340</v>
      </c>
      <c r="B37" s="39" t="s">
        <v>341</v>
      </c>
      <c r="C37" s="144" t="s">
        <v>230</v>
      </c>
      <c r="D37" s="40"/>
      <c r="E37" s="40"/>
      <c r="F37" s="33">
        <v>111</v>
      </c>
      <c r="G37" s="23"/>
      <c r="H37" s="152" t="s">
        <v>1354</v>
      </c>
      <c r="I37" s="213">
        <v>1</v>
      </c>
      <c r="J37" s="213" t="s">
        <v>1355</v>
      </c>
      <c r="K37" s="110" t="s">
        <v>1356</v>
      </c>
      <c r="L37" s="101" t="s">
        <v>1357</v>
      </c>
      <c r="M37" s="101">
        <v>46174.605555555558</v>
      </c>
      <c r="N37" s="37">
        <v>30</v>
      </c>
      <c r="O37" s="37">
        <f>F37-N37</f>
        <v>81</v>
      </c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ht="22" customHeight="1" x14ac:dyDescent="0.35">
      <c r="A38" s="217"/>
      <c r="B38" s="217"/>
      <c r="C38" s="218"/>
      <c r="D38" s="219"/>
      <c r="E38" s="217"/>
      <c r="F38" s="220"/>
      <c r="G38" s="221"/>
      <c r="H38" s="222" t="s">
        <v>1358</v>
      </c>
      <c r="I38" s="213">
        <v>1</v>
      </c>
      <c r="J38" s="213">
        <v>0</v>
      </c>
      <c r="K38" s="110" t="s">
        <v>872</v>
      </c>
      <c r="L38" s="101">
        <v>46154.387499999997</v>
      </c>
      <c r="M38" s="101">
        <v>46156.375</v>
      </c>
      <c r="N38" s="37"/>
      <c r="O38" s="37"/>
      <c r="P38" s="3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ht="22" customHeight="1" x14ac:dyDescent="0.35">
      <c r="A39" s="217"/>
      <c r="B39" s="217"/>
      <c r="C39" s="218"/>
      <c r="D39" s="219"/>
      <c r="E39" s="217"/>
      <c r="F39" s="220"/>
      <c r="G39" s="221"/>
      <c r="H39" s="222" t="s">
        <v>1359</v>
      </c>
      <c r="I39" s="213">
        <v>1</v>
      </c>
      <c r="J39" s="213">
        <v>0</v>
      </c>
      <c r="K39" s="110" t="s">
        <v>872</v>
      </c>
      <c r="L39" s="101">
        <v>46154.387499999997</v>
      </c>
      <c r="M39" s="101">
        <v>46156.375</v>
      </c>
      <c r="N39" s="37"/>
      <c r="O39" s="37"/>
      <c r="P39" s="38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ht="22" customHeight="1" x14ac:dyDescent="0.35">
      <c r="A40" s="39"/>
      <c r="B40" s="39"/>
      <c r="C40" s="144"/>
      <c r="D40" s="40"/>
      <c r="E40" s="147"/>
      <c r="F40" s="33"/>
      <c r="G40" s="23"/>
      <c r="H40" s="149"/>
      <c r="I40" s="149"/>
      <c r="J40" s="149"/>
      <c r="K40" s="42"/>
      <c r="L40" s="43"/>
      <c r="M40" s="43"/>
      <c r="N40" s="37"/>
      <c r="O40" s="37"/>
      <c r="P40" s="3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ht="22" customHeight="1" x14ac:dyDescent="0.35">
      <c r="A41" s="39" t="s">
        <v>301</v>
      </c>
      <c r="B41" s="39" t="s">
        <v>302</v>
      </c>
      <c r="C41" s="144" t="s">
        <v>303</v>
      </c>
      <c r="D41" s="40"/>
      <c r="E41" s="39"/>
      <c r="F41" s="33">
        <v>3</v>
      </c>
      <c r="G41" s="23"/>
      <c r="H41" s="149"/>
      <c r="I41" s="149"/>
      <c r="J41" s="149"/>
      <c r="K41" s="42"/>
      <c r="L41" s="43"/>
      <c r="M41" s="43"/>
      <c r="N41" s="37">
        <f>F41</f>
        <v>3</v>
      </c>
      <c r="O41" s="37"/>
      <c r="P41" s="38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ht="22" customHeight="1" x14ac:dyDescent="0.35">
      <c r="A42" s="39" t="s">
        <v>247</v>
      </c>
      <c r="B42" s="39" t="s">
        <v>248</v>
      </c>
      <c r="C42" s="144" t="s">
        <v>230</v>
      </c>
      <c r="D42" s="40"/>
      <c r="E42" s="39"/>
      <c r="F42" s="33">
        <v>2</v>
      </c>
      <c r="G42" s="23"/>
      <c r="H42" s="149" t="s">
        <v>1364</v>
      </c>
      <c r="I42" s="149"/>
      <c r="J42" s="149"/>
      <c r="K42" s="42"/>
      <c r="L42" s="43"/>
      <c r="M42" s="43"/>
      <c r="N42" s="37">
        <f>F42</f>
        <v>2</v>
      </c>
      <c r="O42" s="37"/>
      <c r="P42" s="38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ht="22" customHeight="1" x14ac:dyDescent="0.35">
      <c r="A43" s="39" t="s">
        <v>226</v>
      </c>
      <c r="B43" s="39" t="s">
        <v>227</v>
      </c>
      <c r="C43" s="144" t="s">
        <v>67</v>
      </c>
      <c r="D43" s="40"/>
      <c r="E43" s="39"/>
      <c r="F43" s="33">
        <v>100</v>
      </c>
      <c r="G43" s="23"/>
      <c r="H43" s="149" t="s">
        <v>1363</v>
      </c>
      <c r="I43" s="149"/>
      <c r="J43" s="149"/>
      <c r="K43" s="42"/>
      <c r="L43" s="43"/>
      <c r="M43" s="43"/>
      <c r="N43" s="37">
        <f>F43</f>
        <v>100</v>
      </c>
      <c r="O43" s="37"/>
      <c r="P43" s="37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ht="22" customHeight="1" x14ac:dyDescent="0.35">
      <c r="A44" s="39"/>
      <c r="B44" s="39"/>
      <c r="C44" s="144"/>
      <c r="D44" s="40"/>
      <c r="E44" s="39"/>
      <c r="F44" s="33"/>
      <c r="G44" s="23"/>
      <c r="H44" s="149"/>
      <c r="I44" s="149"/>
      <c r="J44" s="149"/>
      <c r="K44" s="42"/>
      <c r="L44" s="43"/>
      <c r="M44" s="43"/>
      <c r="N44" s="37"/>
      <c r="O44" s="37"/>
      <c r="P44" s="37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ht="22" customHeight="1" x14ac:dyDescent="0.35">
      <c r="A45" s="39"/>
      <c r="B45" s="39"/>
      <c r="C45" s="144"/>
      <c r="D45" s="40"/>
      <c r="E45" s="39"/>
      <c r="F45" s="33"/>
      <c r="G45" s="23"/>
      <c r="H45" s="149"/>
      <c r="I45" s="149"/>
      <c r="J45" s="149"/>
      <c r="K45" s="42"/>
      <c r="L45" s="43"/>
      <c r="M45" s="43"/>
      <c r="N45" s="37"/>
      <c r="O45" s="37"/>
      <c r="P45" s="3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ht="22" customHeight="1" x14ac:dyDescent="0.35">
      <c r="A46" s="39"/>
      <c r="B46" s="39"/>
      <c r="C46" s="144"/>
      <c r="D46" s="40"/>
      <c r="E46" s="39"/>
      <c r="F46" s="33"/>
      <c r="G46" s="23"/>
      <c r="H46" s="149"/>
      <c r="I46" s="149"/>
      <c r="J46" s="149"/>
      <c r="K46" s="42"/>
      <c r="L46" s="43"/>
      <c r="M46" s="43"/>
      <c r="N46" s="37"/>
      <c r="O46" s="37"/>
      <c r="P46" s="37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ht="22" customHeight="1" x14ac:dyDescent="0.35">
      <c r="A47" s="39"/>
      <c r="B47" s="39"/>
      <c r="C47" s="144"/>
      <c r="D47" s="40"/>
      <c r="E47" s="39"/>
      <c r="F47" s="33"/>
      <c r="G47" s="23"/>
      <c r="H47" s="149"/>
      <c r="I47" s="149"/>
      <c r="J47" s="149"/>
      <c r="K47" s="42"/>
      <c r="L47" s="43"/>
      <c r="M47" s="43"/>
      <c r="N47" s="37"/>
      <c r="O47" s="37"/>
      <c r="P47" s="38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ht="22" customHeight="1" x14ac:dyDescent="0.35">
      <c r="A48" s="39"/>
      <c r="B48" s="39"/>
      <c r="C48" s="144"/>
      <c r="D48" s="40"/>
      <c r="E48" s="39"/>
      <c r="F48" s="33"/>
      <c r="G48" s="23"/>
      <c r="H48" s="149"/>
      <c r="I48" s="149"/>
      <c r="J48" s="149"/>
      <c r="K48" s="42"/>
      <c r="L48" s="43"/>
      <c r="M48" s="43"/>
      <c r="N48" s="37"/>
      <c r="O48" s="37"/>
      <c r="P48" s="38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spans="1:42" ht="22" customHeight="1" x14ac:dyDescent="0.35">
      <c r="A49" s="39"/>
      <c r="B49" s="39"/>
      <c r="C49" s="144"/>
      <c r="D49" s="40"/>
      <c r="E49" s="39"/>
      <c r="F49" s="33"/>
      <c r="G49" s="23"/>
      <c r="H49" s="149"/>
      <c r="I49" s="149"/>
      <c r="J49" s="149"/>
      <c r="K49" s="42"/>
      <c r="L49" s="43"/>
      <c r="M49" s="43"/>
      <c r="N49" s="37"/>
      <c r="O49" s="37"/>
      <c r="P49" s="38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</row>
    <row r="50" spans="1:42" x14ac:dyDescent="0.35">
      <c r="A50" s="24"/>
      <c r="B50" s="24"/>
      <c r="C50" s="24"/>
      <c r="D50" s="51"/>
      <c r="E50" s="23"/>
      <c r="F50" s="24"/>
      <c r="G50" s="23"/>
      <c r="N50" s="24"/>
      <c r="O50" s="24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</row>
    <row r="51" spans="1:42" x14ac:dyDescent="0.35">
      <c r="G51" s="49"/>
      <c r="H51" s="49"/>
      <c r="I51" s="49"/>
      <c r="J51" s="49"/>
      <c r="P51" s="49"/>
      <c r="Q51" s="49"/>
      <c r="R51" s="49"/>
      <c r="S51" s="49"/>
    </row>
    <row r="52" spans="1:42" x14ac:dyDescent="0.35">
      <c r="G52" s="49"/>
      <c r="H52" s="49"/>
      <c r="I52" s="49"/>
      <c r="J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42" x14ac:dyDescent="0.35">
      <c r="G53" s="49"/>
      <c r="H53" s="49"/>
      <c r="I53" s="49"/>
      <c r="J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42" x14ac:dyDescent="0.35">
      <c r="G54" s="49"/>
      <c r="H54" s="49"/>
      <c r="I54" s="49"/>
      <c r="J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42" x14ac:dyDescent="0.35">
      <c r="G55" s="49"/>
      <c r="H55" s="49"/>
      <c r="I55" s="49"/>
      <c r="J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42" x14ac:dyDescent="0.35">
      <c r="G56" s="49"/>
      <c r="H56" s="49"/>
      <c r="I56" s="49"/>
      <c r="J56" s="49"/>
      <c r="P56" s="49"/>
      <c r="Q56" s="49"/>
      <c r="R56" s="49"/>
      <c r="S56" s="49"/>
      <c r="T56" s="49"/>
      <c r="U56" s="49"/>
      <c r="V56" s="49"/>
      <c r="W56" s="49"/>
    </row>
    <row r="57" spans="1:42" x14ac:dyDescent="0.35">
      <c r="G57" s="49"/>
      <c r="H57" s="216"/>
      <c r="I57" s="94"/>
      <c r="J57" s="94"/>
      <c r="K57" s="95"/>
      <c r="L57" s="95"/>
      <c r="M57" s="95"/>
      <c r="P57" s="49"/>
      <c r="Q57" s="49"/>
      <c r="R57" s="49"/>
      <c r="S57" s="49"/>
    </row>
    <row r="58" spans="1:42" x14ac:dyDescent="0.35">
      <c r="G58" s="49"/>
      <c r="H58" s="216"/>
      <c r="I58" s="94"/>
      <c r="J58" s="94"/>
      <c r="K58" s="95"/>
      <c r="L58" s="95"/>
      <c r="M58" s="95"/>
      <c r="P58" s="49"/>
      <c r="Q58" s="49"/>
      <c r="R58" s="49"/>
      <c r="S58" s="49"/>
    </row>
    <row r="59" spans="1:42" x14ac:dyDescent="0.35">
      <c r="G59" s="49"/>
      <c r="H59" s="216"/>
      <c r="I59" s="94"/>
      <c r="J59" s="94"/>
      <c r="K59" s="95"/>
      <c r="L59" s="95"/>
      <c r="M59" s="95"/>
      <c r="P59" s="49"/>
      <c r="Q59" s="49"/>
      <c r="R59" s="49"/>
      <c r="S59" s="49"/>
    </row>
    <row r="60" spans="1:42" x14ac:dyDescent="0.35">
      <c r="G60" s="49"/>
      <c r="H60" s="216"/>
      <c r="I60" s="94"/>
      <c r="J60" s="94"/>
      <c r="K60" s="95"/>
      <c r="L60" s="95"/>
      <c r="M60" s="95"/>
      <c r="P60" s="49"/>
      <c r="Q60" s="49"/>
      <c r="R60" s="49"/>
      <c r="S60" s="49"/>
    </row>
    <row r="61" spans="1:42" x14ac:dyDescent="0.35">
      <c r="G61" s="49"/>
      <c r="H61" s="208"/>
      <c r="I61" s="94"/>
      <c r="J61" s="94"/>
      <c r="K61" s="95"/>
      <c r="L61" s="95"/>
      <c r="M61" s="95"/>
      <c r="P61" s="49"/>
      <c r="Q61" s="49"/>
      <c r="R61" s="49"/>
      <c r="S61" s="49"/>
    </row>
    <row r="62" spans="1:42" x14ac:dyDescent="0.35">
      <c r="G62" s="49"/>
      <c r="H62" s="208"/>
      <c r="I62" s="94"/>
      <c r="J62" s="94"/>
      <c r="L62" s="95"/>
      <c r="M62" s="95"/>
      <c r="P62" s="49"/>
      <c r="Q62" s="49"/>
      <c r="R62" s="49"/>
      <c r="S62" s="49"/>
    </row>
    <row r="63" spans="1:42" x14ac:dyDescent="0.35">
      <c r="G63" s="49"/>
      <c r="H63" s="208"/>
      <c r="I63" s="94"/>
      <c r="J63" s="94"/>
      <c r="L63" s="95"/>
      <c r="M63" s="95"/>
      <c r="P63" s="49"/>
      <c r="Q63" s="49"/>
      <c r="R63" s="49"/>
      <c r="S63" s="49"/>
    </row>
    <row r="64" spans="1:42" x14ac:dyDescent="0.35">
      <c r="G64" s="49"/>
      <c r="H64" s="49"/>
      <c r="I64" s="49"/>
      <c r="J64" s="94"/>
      <c r="N64" s="95"/>
      <c r="O64" s="95"/>
      <c r="P64" s="95"/>
      <c r="Q64" s="95"/>
      <c r="R64" s="95"/>
      <c r="S64" s="95"/>
    </row>
    <row r="65" spans="14:15" x14ac:dyDescent="0.35">
      <c r="N65" s="2"/>
      <c r="O65" s="2"/>
    </row>
    <row r="66" spans="14:15" x14ac:dyDescent="0.35">
      <c r="N66" s="2"/>
      <c r="O66" s="2"/>
    </row>
    <row r="67" spans="14:15" x14ac:dyDescent="0.35">
      <c r="N67" s="2"/>
      <c r="O67" s="2"/>
    </row>
    <row r="68" spans="14:15" x14ac:dyDescent="0.35">
      <c r="N68" s="2"/>
      <c r="O68" s="2"/>
    </row>
    <row r="69" spans="14:15" x14ac:dyDescent="0.35">
      <c r="N69" s="2"/>
      <c r="O69" s="2"/>
    </row>
    <row r="70" spans="14:15" x14ac:dyDescent="0.35">
      <c r="N70" s="2"/>
      <c r="O70" s="2"/>
    </row>
    <row r="71" spans="14:15" x14ac:dyDescent="0.35">
      <c r="N71" s="2"/>
      <c r="O71" s="2"/>
    </row>
    <row r="72" spans="14:15" x14ac:dyDescent="0.35">
      <c r="N72" s="2"/>
      <c r="O72" s="2"/>
    </row>
    <row r="73" spans="14:15" x14ac:dyDescent="0.35">
      <c r="N73" s="2"/>
      <c r="O73" s="2"/>
    </row>
    <row r="74" spans="14:15" x14ac:dyDescent="0.35">
      <c r="N74" s="2"/>
      <c r="O74" s="2"/>
    </row>
    <row r="75" spans="14:15" x14ac:dyDescent="0.35">
      <c r="N75" s="2"/>
      <c r="O75" s="2"/>
    </row>
    <row r="76" spans="14:15" x14ac:dyDescent="0.35">
      <c r="N76" s="2"/>
      <c r="O76" s="2"/>
    </row>
    <row r="77" spans="14:15" x14ac:dyDescent="0.35">
      <c r="N77" s="2"/>
      <c r="O77" s="2"/>
    </row>
    <row r="78" spans="14:15" x14ac:dyDescent="0.35">
      <c r="N78" s="2"/>
      <c r="O78" s="2"/>
    </row>
    <row r="79" spans="14:15" x14ac:dyDescent="0.35">
      <c r="N79" s="2"/>
      <c r="O79" s="2"/>
    </row>
    <row r="80" spans="14:15" x14ac:dyDescent="0.35">
      <c r="N80" s="2"/>
      <c r="O80" s="2"/>
    </row>
    <row r="81" spans="14:15" x14ac:dyDescent="0.35">
      <c r="N81" s="2"/>
      <c r="O81" s="2"/>
    </row>
    <row r="82" spans="14:15" x14ac:dyDescent="0.35">
      <c r="N82" s="2"/>
      <c r="O82" s="2"/>
    </row>
    <row r="83" spans="14:15" x14ac:dyDescent="0.35">
      <c r="N83" s="2"/>
      <c r="O83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68F5-6D24-4935-B983-B384E83C5159}">
  <dimension ref="A1:AK66"/>
  <sheetViews>
    <sheetView zoomScale="70" zoomScaleNormal="70" workbookViewId="0">
      <pane xSplit="9" ySplit="1" topLeftCell="J2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RowHeight="12.5" x14ac:dyDescent="0.35"/>
  <cols>
    <col min="1" max="1" width="8.7265625" style="2"/>
    <col min="2" max="2" width="34.08984375" style="2" customWidth="1"/>
    <col min="3" max="3" width="17.08984375" style="49" customWidth="1"/>
    <col min="4" max="4" width="15.08984375" style="49" customWidth="1"/>
    <col min="5" max="5" width="1.26953125" style="2" customWidth="1"/>
    <col min="6" max="6" width="35.453125" style="2" customWidth="1"/>
    <col min="7" max="7" width="16" style="49" customWidth="1"/>
    <col min="8" max="8" width="22.90625" style="49" customWidth="1"/>
    <col min="9" max="9" width="23.08984375" style="49" customWidth="1"/>
    <col min="10" max="14" width="14.6328125" style="2" customWidth="1"/>
    <col min="15" max="16384" width="8.7265625" style="2"/>
  </cols>
  <sheetData>
    <row r="1" spans="1:37" ht="13" x14ac:dyDescent="0.35">
      <c r="B1" s="23"/>
      <c r="C1" s="24"/>
      <c r="D1" s="24"/>
      <c r="E1" s="23"/>
      <c r="F1" s="23"/>
      <c r="G1" s="24"/>
      <c r="H1" s="24"/>
      <c r="I1" s="24"/>
      <c r="J1" s="26">
        <v>46204</v>
      </c>
      <c r="K1" s="26">
        <v>46235</v>
      </c>
      <c r="L1" s="26">
        <v>46266</v>
      </c>
      <c r="M1" s="26">
        <v>46296</v>
      </c>
      <c r="N1" s="26">
        <v>46327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3"/>
      <c r="F2" s="27" t="s">
        <v>413</v>
      </c>
      <c r="G2" s="27" t="s">
        <v>414</v>
      </c>
      <c r="H2" s="27" t="s">
        <v>415</v>
      </c>
      <c r="I2" s="27" t="s">
        <v>416</v>
      </c>
      <c r="J2" s="29"/>
      <c r="K2" s="29"/>
      <c r="L2" s="29"/>
      <c r="M2" s="29"/>
      <c r="N2" s="2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24" customHeight="1" x14ac:dyDescent="0.35">
      <c r="A3" s="41" t="s">
        <v>41</v>
      </c>
      <c r="B3" s="41" t="s">
        <v>42</v>
      </c>
      <c r="C3" s="32" t="s">
        <v>46</v>
      </c>
      <c r="D3" s="33">
        <v>72</v>
      </c>
      <c r="E3" s="23"/>
      <c r="F3" s="87" t="s">
        <v>603</v>
      </c>
      <c r="G3" s="88" t="s">
        <v>569</v>
      </c>
      <c r="H3" s="90">
        <v>46239.4375</v>
      </c>
      <c r="I3" s="90">
        <v>46251.587500000001</v>
      </c>
      <c r="J3" s="37"/>
      <c r="K3" s="37">
        <f>D3</f>
        <v>72</v>
      </c>
      <c r="L3" s="37"/>
      <c r="M3" s="37"/>
      <c r="N3" s="37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 ht="24" customHeight="1" x14ac:dyDescent="0.35">
      <c r="A4" s="41" t="s">
        <v>61</v>
      </c>
      <c r="B4" s="41" t="s">
        <v>62</v>
      </c>
      <c r="C4" s="32" t="s">
        <v>46</v>
      </c>
      <c r="D4" s="33">
        <v>18</v>
      </c>
      <c r="E4" s="23"/>
      <c r="F4" s="87"/>
      <c r="G4" s="88"/>
      <c r="H4" s="90"/>
      <c r="I4" s="90"/>
      <c r="J4" s="37"/>
      <c r="K4" s="37">
        <f>D4</f>
        <v>18</v>
      </c>
      <c r="L4" s="37"/>
      <c r="M4" s="37"/>
      <c r="N4" s="37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 ht="24" customHeight="1" x14ac:dyDescent="0.35">
      <c r="A5" s="41"/>
      <c r="B5" s="41"/>
      <c r="C5" s="32"/>
      <c r="D5" s="33"/>
      <c r="E5" s="23"/>
      <c r="F5" s="87" t="s">
        <v>602</v>
      </c>
      <c r="G5" s="88" t="s">
        <v>598</v>
      </c>
      <c r="H5" s="90">
        <v>46246.441666666666</v>
      </c>
      <c r="I5" s="90">
        <v>46258.42083333333</v>
      </c>
      <c r="J5" s="37"/>
      <c r="K5" s="37"/>
      <c r="L5" s="37"/>
      <c r="M5" s="37"/>
      <c r="N5" s="37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ht="22" customHeight="1" x14ac:dyDescent="0.35">
      <c r="A6" s="41"/>
      <c r="B6" s="41"/>
      <c r="C6" s="32"/>
      <c r="D6" s="33"/>
      <c r="E6" s="23"/>
      <c r="F6" s="41" t="s">
        <v>604</v>
      </c>
      <c r="G6" s="89" t="s">
        <v>599</v>
      </c>
      <c r="H6" s="91">
        <v>46246.441666666666</v>
      </c>
      <c r="I6" s="91">
        <v>46251.416666666664</v>
      </c>
      <c r="J6" s="38"/>
      <c r="K6" s="38"/>
      <c r="L6" s="38"/>
      <c r="M6" s="38"/>
      <c r="N6" s="38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ht="22" customHeight="1" x14ac:dyDescent="0.35">
      <c r="A7" s="41" t="s">
        <v>65</v>
      </c>
      <c r="B7" s="41" t="s">
        <v>66</v>
      </c>
      <c r="C7" s="32" t="s">
        <v>46</v>
      </c>
      <c r="D7" s="33">
        <v>25</v>
      </c>
      <c r="E7" s="23"/>
      <c r="F7" s="41"/>
      <c r="G7" s="89"/>
      <c r="H7" s="91"/>
      <c r="I7" s="91"/>
      <c r="J7" s="38"/>
      <c r="K7" s="37"/>
      <c r="L7" s="37">
        <f>D7</f>
        <v>25</v>
      </c>
      <c r="M7" s="38"/>
      <c r="N7" s="38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ht="22" customHeight="1" x14ac:dyDescent="0.35">
      <c r="A8" s="41" t="s">
        <v>72</v>
      </c>
      <c r="B8" s="41" t="s">
        <v>73</v>
      </c>
      <c r="C8" s="32" t="s">
        <v>46</v>
      </c>
      <c r="D8" s="33">
        <v>5</v>
      </c>
      <c r="E8" s="23"/>
      <c r="F8" s="41" t="s">
        <v>580</v>
      </c>
      <c r="G8" s="89" t="s">
        <v>600</v>
      </c>
      <c r="H8" s="91">
        <v>46251.416666666664</v>
      </c>
      <c r="I8" s="91">
        <v>46255.441666666666</v>
      </c>
      <c r="J8" s="38"/>
      <c r="K8" s="38"/>
      <c r="L8" s="37">
        <f>D8</f>
        <v>5</v>
      </c>
      <c r="M8" s="38"/>
      <c r="N8" s="38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ht="22" customHeight="1" x14ac:dyDescent="0.35">
      <c r="A9" s="41"/>
      <c r="B9" s="41"/>
      <c r="C9" s="32"/>
      <c r="D9" s="33"/>
      <c r="E9" s="23"/>
      <c r="F9" s="41" t="s">
        <v>605</v>
      </c>
      <c r="G9" s="89" t="s">
        <v>601</v>
      </c>
      <c r="H9" s="91">
        <v>46255.441666666666</v>
      </c>
      <c r="I9" s="91">
        <v>46258.42083333333</v>
      </c>
      <c r="J9" s="38"/>
      <c r="K9" s="38"/>
      <c r="L9" s="38"/>
      <c r="M9" s="38"/>
      <c r="N9" s="38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ht="22" customHeight="1" x14ac:dyDescent="0.35">
      <c r="A10" s="87" t="s">
        <v>70</v>
      </c>
      <c r="B10" s="87" t="s">
        <v>71</v>
      </c>
      <c r="C10" s="44" t="s">
        <v>67</v>
      </c>
      <c r="D10" s="45">
        <v>949</v>
      </c>
      <c r="E10" s="23"/>
      <c r="F10" s="87" t="s">
        <v>615</v>
      </c>
      <c r="G10" s="88" t="s">
        <v>606</v>
      </c>
      <c r="H10" s="90">
        <v>46255.441666666666</v>
      </c>
      <c r="I10" s="90">
        <v>46293.604166666664</v>
      </c>
      <c r="J10" s="38"/>
      <c r="K10" s="38"/>
      <c r="L10" s="37"/>
      <c r="M10" s="38"/>
      <c r="N10" s="38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ht="22" customHeight="1" x14ac:dyDescent="0.35">
      <c r="A11" s="41" t="s">
        <v>70</v>
      </c>
      <c r="B11" s="41" t="s">
        <v>71</v>
      </c>
      <c r="C11" s="32" t="s">
        <v>67</v>
      </c>
      <c r="D11" s="33">
        <f>$D$10/6</f>
        <v>158.16666666666666</v>
      </c>
      <c r="E11" s="23"/>
      <c r="F11" s="41" t="s">
        <v>616</v>
      </c>
      <c r="G11" s="89" t="s">
        <v>473</v>
      </c>
      <c r="H11" s="91">
        <v>46255.441666666666</v>
      </c>
      <c r="I11" s="91">
        <v>46265.5625</v>
      </c>
      <c r="J11" s="38"/>
      <c r="K11" s="38"/>
      <c r="L11" s="37">
        <f>D11</f>
        <v>158.16666666666666</v>
      </c>
      <c r="M11" s="38"/>
      <c r="N11" s="38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22" customHeight="1" x14ac:dyDescent="0.35">
      <c r="A12" s="41" t="s">
        <v>70</v>
      </c>
      <c r="B12" s="41" t="s">
        <v>71</v>
      </c>
      <c r="C12" s="32" t="s">
        <v>67</v>
      </c>
      <c r="D12" s="33">
        <f t="shared" ref="D12:D15" si="0">$D$10/6</f>
        <v>158.16666666666666</v>
      </c>
      <c r="E12" s="23"/>
      <c r="F12" s="41" t="s">
        <v>617</v>
      </c>
      <c r="G12" s="89" t="s">
        <v>473</v>
      </c>
      <c r="H12" s="91">
        <v>46261.395833333336</v>
      </c>
      <c r="I12" s="91">
        <v>46269.474999999999</v>
      </c>
      <c r="J12" s="38"/>
      <c r="K12" s="38"/>
      <c r="L12" s="37">
        <f t="shared" ref="L12:L14" si="1">D12</f>
        <v>158.16666666666666</v>
      </c>
      <c r="M12" s="38"/>
      <c r="N12" s="3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22" customHeight="1" x14ac:dyDescent="0.35">
      <c r="A13" s="41" t="s">
        <v>70</v>
      </c>
      <c r="B13" s="41" t="s">
        <v>71</v>
      </c>
      <c r="C13" s="32" t="s">
        <v>67</v>
      </c>
      <c r="D13" s="33">
        <f t="shared" si="0"/>
        <v>158.16666666666666</v>
      </c>
      <c r="E13" s="23"/>
      <c r="F13" s="41" t="s">
        <v>618</v>
      </c>
      <c r="G13" s="89" t="s">
        <v>473</v>
      </c>
      <c r="H13" s="91">
        <v>46266.662499999999</v>
      </c>
      <c r="I13" s="91">
        <v>46276.429166666669</v>
      </c>
      <c r="J13" s="38"/>
      <c r="K13" s="38"/>
      <c r="L13" s="37">
        <f t="shared" si="1"/>
        <v>158.16666666666666</v>
      </c>
      <c r="M13" s="38"/>
      <c r="N13" s="3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ht="22" customHeight="1" x14ac:dyDescent="0.35">
      <c r="A14" s="41" t="s">
        <v>70</v>
      </c>
      <c r="B14" s="41" t="s">
        <v>71</v>
      </c>
      <c r="C14" s="32" t="s">
        <v>67</v>
      </c>
      <c r="D14" s="33">
        <f t="shared" si="0"/>
        <v>158.16666666666666</v>
      </c>
      <c r="E14" s="23"/>
      <c r="F14" s="41" t="s">
        <v>619</v>
      </c>
      <c r="G14" s="89" t="s">
        <v>473</v>
      </c>
      <c r="H14" s="91">
        <v>46273.616666666669</v>
      </c>
      <c r="I14" s="91">
        <v>46282.383333333331</v>
      </c>
      <c r="J14" s="38"/>
      <c r="K14" s="38"/>
      <c r="L14" s="37">
        <f t="shared" si="1"/>
        <v>158.16666666666666</v>
      </c>
      <c r="M14" s="38"/>
      <c r="N14" s="38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ht="22" customHeight="1" x14ac:dyDescent="0.35">
      <c r="A15" s="41" t="s">
        <v>70</v>
      </c>
      <c r="B15" s="41" t="s">
        <v>71</v>
      </c>
      <c r="C15" s="32" t="s">
        <v>67</v>
      </c>
      <c r="D15" s="33">
        <f t="shared" si="0"/>
        <v>158.16666666666666</v>
      </c>
      <c r="E15" s="23"/>
      <c r="F15" s="41" t="s">
        <v>620</v>
      </c>
      <c r="G15" s="89" t="s">
        <v>473</v>
      </c>
      <c r="H15" s="91">
        <v>46279.570833333331</v>
      </c>
      <c r="I15" s="91">
        <v>46287.65</v>
      </c>
      <c r="J15" s="38"/>
      <c r="K15" s="38"/>
      <c r="L15" s="38"/>
      <c r="M15" s="37">
        <f>D15</f>
        <v>158.16666666666666</v>
      </c>
      <c r="N15" s="3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ht="22" customHeight="1" x14ac:dyDescent="0.35">
      <c r="A16" s="41" t="s">
        <v>70</v>
      </c>
      <c r="B16" s="41" t="s">
        <v>71</v>
      </c>
      <c r="C16" s="32" t="s">
        <v>67</v>
      </c>
      <c r="D16" s="33">
        <f>$D$10/6</f>
        <v>158.16666666666666</v>
      </c>
      <c r="E16" s="23"/>
      <c r="F16" s="41" t="s">
        <v>621</v>
      </c>
      <c r="G16" s="89" t="s">
        <v>473</v>
      </c>
      <c r="H16" s="91">
        <v>46283.48333333333</v>
      </c>
      <c r="I16" s="91">
        <v>46293.604166666664</v>
      </c>
      <c r="J16" s="38"/>
      <c r="K16" s="38"/>
      <c r="L16" s="38"/>
      <c r="M16" s="37">
        <f>D16</f>
        <v>158.16666666666666</v>
      </c>
      <c r="N16" s="38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ht="22" customHeight="1" x14ac:dyDescent="0.35">
      <c r="A17" s="41" t="s">
        <v>80</v>
      </c>
      <c r="B17" s="41" t="s">
        <v>81</v>
      </c>
      <c r="C17" s="32" t="s">
        <v>67</v>
      </c>
      <c r="D17" s="33">
        <v>18</v>
      </c>
      <c r="E17" s="23"/>
      <c r="F17" s="41"/>
      <c r="G17" s="89"/>
      <c r="H17" s="91"/>
      <c r="I17" s="91"/>
      <c r="J17" s="38"/>
      <c r="K17" s="38"/>
      <c r="L17" s="37">
        <v>9</v>
      </c>
      <c r="M17" s="37">
        <v>9</v>
      </c>
      <c r="N17" s="38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ht="22" customHeight="1" x14ac:dyDescent="0.35">
      <c r="A18" s="87" t="s">
        <v>68</v>
      </c>
      <c r="B18" s="87" t="s">
        <v>69</v>
      </c>
      <c r="C18" s="44" t="s">
        <v>46</v>
      </c>
      <c r="D18" s="45">
        <v>1.8</v>
      </c>
      <c r="E18" s="23"/>
      <c r="F18" s="87" t="s">
        <v>634</v>
      </c>
      <c r="G18" s="88" t="s">
        <v>607</v>
      </c>
      <c r="H18" s="90">
        <v>46265.5625</v>
      </c>
      <c r="I18" s="90">
        <v>46302.408333333333</v>
      </c>
      <c r="J18" s="38"/>
      <c r="K18" s="38"/>
      <c r="L18" s="38"/>
      <c r="M18" s="38"/>
      <c r="N18" s="3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ht="22" customHeight="1" x14ac:dyDescent="0.35">
      <c r="A19" s="41" t="s">
        <v>68</v>
      </c>
      <c r="B19" s="41" t="s">
        <v>69</v>
      </c>
      <c r="C19" s="32" t="s">
        <v>46</v>
      </c>
      <c r="D19" s="33">
        <f>$D$18/6</f>
        <v>0.3</v>
      </c>
      <c r="E19" s="23"/>
      <c r="F19" s="41" t="s">
        <v>628</v>
      </c>
      <c r="G19" s="89" t="s">
        <v>608</v>
      </c>
      <c r="H19" s="91">
        <v>46265.5625</v>
      </c>
      <c r="I19" s="91">
        <v>46275.366666666669</v>
      </c>
      <c r="J19" s="38"/>
      <c r="K19" s="38"/>
      <c r="L19" s="37">
        <f>D19</f>
        <v>0.3</v>
      </c>
      <c r="M19" s="38"/>
      <c r="N19" s="38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ht="22" customHeight="1" x14ac:dyDescent="0.35">
      <c r="A20" s="41" t="s">
        <v>68</v>
      </c>
      <c r="B20" s="41" t="s">
        <v>69</v>
      </c>
      <c r="C20" s="32" t="s">
        <v>46</v>
      </c>
      <c r="D20" s="33">
        <f t="shared" ref="D20:D24" si="2">$D$18/6</f>
        <v>0.3</v>
      </c>
      <c r="E20" s="23"/>
      <c r="F20" s="41" t="s">
        <v>629</v>
      </c>
      <c r="G20" s="89" t="s">
        <v>608</v>
      </c>
      <c r="H20" s="91">
        <v>46269.487500000003</v>
      </c>
      <c r="I20" s="91">
        <v>46280.645833333336</v>
      </c>
      <c r="J20" s="38"/>
      <c r="K20" s="38"/>
      <c r="L20" s="37">
        <f>D20</f>
        <v>0.3</v>
      </c>
      <c r="M20" s="38"/>
      <c r="N20" s="38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ht="22" customHeight="1" x14ac:dyDescent="0.35">
      <c r="A21" s="41" t="s">
        <v>68</v>
      </c>
      <c r="B21" s="41" t="s">
        <v>69</v>
      </c>
      <c r="C21" s="32" t="s">
        <v>46</v>
      </c>
      <c r="D21" s="33">
        <f t="shared" si="2"/>
        <v>0.3</v>
      </c>
      <c r="E21" s="23"/>
      <c r="F21" s="41" t="s">
        <v>630</v>
      </c>
      <c r="G21" s="89" t="s">
        <v>609</v>
      </c>
      <c r="H21" s="91">
        <v>46276.45416666667</v>
      </c>
      <c r="I21" s="91">
        <v>46286.6</v>
      </c>
      <c r="J21" s="38"/>
      <c r="K21" s="38"/>
      <c r="L21" s="38"/>
      <c r="M21" s="37">
        <f>D21</f>
        <v>0.3</v>
      </c>
      <c r="N21" s="38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ht="22" customHeight="1" x14ac:dyDescent="0.35">
      <c r="A22" s="41" t="s">
        <v>68</v>
      </c>
      <c r="B22" s="41" t="s">
        <v>69</v>
      </c>
      <c r="C22" s="32" t="s">
        <v>46</v>
      </c>
      <c r="D22" s="33">
        <f t="shared" si="2"/>
        <v>0.3</v>
      </c>
      <c r="E22" s="23"/>
      <c r="F22" s="41" t="s">
        <v>631</v>
      </c>
      <c r="G22" s="89" t="s">
        <v>609</v>
      </c>
      <c r="H22" s="91">
        <v>46282.408333333333</v>
      </c>
      <c r="I22" s="91">
        <v>46290.554166666669</v>
      </c>
      <c r="J22" s="38"/>
      <c r="K22" s="38"/>
      <c r="L22" s="38"/>
      <c r="M22" s="37">
        <f t="shared" ref="M22:M24" si="3">D22</f>
        <v>0.3</v>
      </c>
      <c r="N22" s="38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ht="22" customHeight="1" x14ac:dyDescent="0.35">
      <c r="A23" s="41" t="s">
        <v>68</v>
      </c>
      <c r="B23" s="41" t="s">
        <v>69</v>
      </c>
      <c r="C23" s="32" t="s">
        <v>46</v>
      </c>
      <c r="D23" s="33">
        <f t="shared" si="2"/>
        <v>0.3</v>
      </c>
      <c r="E23" s="23"/>
      <c r="F23" s="41" t="s">
        <v>632</v>
      </c>
      <c r="G23" s="89" t="s">
        <v>610</v>
      </c>
      <c r="H23" s="91">
        <v>46288.362500000003</v>
      </c>
      <c r="I23" s="91">
        <v>46296.45416666667</v>
      </c>
      <c r="J23" s="38"/>
      <c r="K23" s="38"/>
      <c r="L23" s="38"/>
      <c r="M23" s="37">
        <f t="shared" si="3"/>
        <v>0.3</v>
      </c>
      <c r="N23" s="38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ht="22" customHeight="1" x14ac:dyDescent="0.35">
      <c r="A24" s="41" t="s">
        <v>68</v>
      </c>
      <c r="B24" s="41" t="s">
        <v>69</v>
      </c>
      <c r="C24" s="32" t="s">
        <v>46</v>
      </c>
      <c r="D24" s="33">
        <f t="shared" si="2"/>
        <v>0.3</v>
      </c>
      <c r="E24" s="23"/>
      <c r="F24" s="41" t="s">
        <v>633</v>
      </c>
      <c r="G24" s="89" t="s">
        <v>610</v>
      </c>
      <c r="H24" s="91">
        <v>46293.629166666666</v>
      </c>
      <c r="I24" s="91">
        <v>46302.408333333333</v>
      </c>
      <c r="J24" s="38"/>
      <c r="K24" s="38"/>
      <c r="L24" s="38"/>
      <c r="M24" s="37">
        <f t="shared" si="3"/>
        <v>0.3</v>
      </c>
      <c r="N24" s="38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ht="22" customHeight="1" x14ac:dyDescent="0.35">
      <c r="A25" s="87" t="s">
        <v>70</v>
      </c>
      <c r="B25" s="87" t="s">
        <v>71</v>
      </c>
      <c r="C25" s="44" t="s">
        <v>67</v>
      </c>
      <c r="D25" s="45">
        <v>1031</v>
      </c>
      <c r="E25" s="23"/>
      <c r="F25" s="87" t="s">
        <v>627</v>
      </c>
      <c r="G25" s="88" t="s">
        <v>506</v>
      </c>
      <c r="H25" s="90">
        <v>46283.48333333333</v>
      </c>
      <c r="I25" s="90">
        <v>46302.42083333333</v>
      </c>
      <c r="J25" s="38"/>
      <c r="K25" s="38"/>
      <c r="L25" s="38">
        <f>D25*0.2</f>
        <v>206.20000000000002</v>
      </c>
      <c r="M25" s="37">
        <f>D25*0.8</f>
        <v>824.80000000000007</v>
      </c>
      <c r="N25" s="38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ht="22" customHeight="1" x14ac:dyDescent="0.35">
      <c r="A26" s="41" t="s">
        <v>74</v>
      </c>
      <c r="B26" s="41" t="s">
        <v>75</v>
      </c>
      <c r="C26" s="32" t="s">
        <v>46</v>
      </c>
      <c r="D26" s="33">
        <v>32</v>
      </c>
      <c r="E26" s="23"/>
      <c r="F26" s="41" t="s">
        <v>637</v>
      </c>
      <c r="G26" s="89" t="s">
        <v>611</v>
      </c>
      <c r="H26" s="91">
        <v>46302.42083333333</v>
      </c>
      <c r="I26" s="91">
        <v>46304.612500000003</v>
      </c>
      <c r="J26" s="38"/>
      <c r="K26" s="38"/>
      <c r="L26" s="38"/>
      <c r="M26" s="37">
        <f>D26</f>
        <v>32</v>
      </c>
      <c r="N26" s="38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ht="22" customHeight="1" x14ac:dyDescent="0.35">
      <c r="A27" s="41"/>
      <c r="B27" s="41"/>
      <c r="C27" s="32"/>
      <c r="D27" s="33"/>
      <c r="E27" s="23"/>
      <c r="F27" s="41" t="s">
        <v>638</v>
      </c>
      <c r="G27" s="89" t="s">
        <v>611</v>
      </c>
      <c r="H27" s="91">
        <v>46302.42083333333</v>
      </c>
      <c r="I27" s="91">
        <v>46304.612500000003</v>
      </c>
      <c r="J27" s="38"/>
      <c r="K27" s="38"/>
      <c r="L27" s="38"/>
      <c r="M27" s="38"/>
      <c r="N27" s="38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ht="22" customHeight="1" x14ac:dyDescent="0.35">
      <c r="A28" s="41"/>
      <c r="B28" s="41"/>
      <c r="C28" s="32"/>
      <c r="D28" s="33"/>
      <c r="E28" s="23"/>
      <c r="F28" s="41" t="s">
        <v>626</v>
      </c>
      <c r="G28" s="89" t="s">
        <v>612</v>
      </c>
      <c r="H28" s="91">
        <v>46304.487500000003</v>
      </c>
      <c r="I28" s="91">
        <v>46312.154166666667</v>
      </c>
      <c r="J28" s="38"/>
      <c r="K28" s="38"/>
      <c r="L28" s="38"/>
      <c r="M28" s="38"/>
      <c r="N28" s="38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ht="22" customHeight="1" x14ac:dyDescent="0.35">
      <c r="A29" s="41"/>
      <c r="B29" s="41"/>
      <c r="C29" s="32"/>
      <c r="D29" s="33"/>
      <c r="E29" s="23"/>
      <c r="F29" s="87" t="s">
        <v>625</v>
      </c>
      <c r="G29" s="88" t="s">
        <v>613</v>
      </c>
      <c r="H29" s="90">
        <v>46304.612500000003</v>
      </c>
      <c r="I29" s="90">
        <v>46309.570833333331</v>
      </c>
      <c r="J29" s="38"/>
      <c r="K29" s="38"/>
      <c r="L29" s="38"/>
      <c r="M29" s="38"/>
      <c r="N29" s="38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ht="22" customHeight="1" x14ac:dyDescent="0.35">
      <c r="A30" s="41" t="s">
        <v>82</v>
      </c>
      <c r="B30" s="41" t="s">
        <v>83</v>
      </c>
      <c r="C30" s="32" t="s">
        <v>40</v>
      </c>
      <c r="D30" s="33">
        <v>5</v>
      </c>
      <c r="E30" s="23"/>
      <c r="F30" s="41" t="s">
        <v>140</v>
      </c>
      <c r="G30" s="89" t="s">
        <v>601</v>
      </c>
      <c r="H30" s="91">
        <v>46304.612500000003</v>
      </c>
      <c r="I30" s="91">
        <v>46308.591666666667</v>
      </c>
      <c r="J30" s="38"/>
      <c r="K30" s="38"/>
      <c r="L30" s="38"/>
      <c r="M30" s="37">
        <f>D30</f>
        <v>5</v>
      </c>
      <c r="N30" s="38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ht="22" customHeight="1" x14ac:dyDescent="0.35">
      <c r="A31" s="41" t="s">
        <v>55</v>
      </c>
      <c r="B31" s="41" t="s">
        <v>56</v>
      </c>
      <c r="C31" s="32" t="s">
        <v>46</v>
      </c>
      <c r="D31" s="33">
        <v>15</v>
      </c>
      <c r="E31" s="23"/>
      <c r="F31" s="41" t="s">
        <v>624</v>
      </c>
      <c r="G31" s="89" t="s">
        <v>601</v>
      </c>
      <c r="H31" s="91">
        <v>46308.591666666667</v>
      </c>
      <c r="I31" s="91">
        <v>46309.570833333331</v>
      </c>
      <c r="J31" s="38"/>
      <c r="K31" s="38"/>
      <c r="L31" s="37"/>
      <c r="M31" s="38"/>
      <c r="N31" s="37">
        <f>D31</f>
        <v>15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ht="22" customHeight="1" x14ac:dyDescent="0.35">
      <c r="A32" s="41" t="s">
        <v>59</v>
      </c>
      <c r="B32" s="41" t="s">
        <v>60</v>
      </c>
      <c r="C32" s="32" t="s">
        <v>46</v>
      </c>
      <c r="D32" s="33">
        <v>56</v>
      </c>
      <c r="E32" s="23"/>
      <c r="F32" s="87" t="s">
        <v>623</v>
      </c>
      <c r="G32" s="88" t="s">
        <v>614</v>
      </c>
      <c r="H32" s="90">
        <v>46308.591666666667</v>
      </c>
      <c r="I32" s="90">
        <v>46309.362500000003</v>
      </c>
      <c r="J32" s="38"/>
      <c r="K32" s="38"/>
      <c r="L32" s="38"/>
      <c r="M32" s="38"/>
      <c r="N32" s="37">
        <f>D32</f>
        <v>56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ht="22" customHeight="1" x14ac:dyDescent="0.35">
      <c r="A33" s="41" t="s">
        <v>78</v>
      </c>
      <c r="B33" s="41" t="s">
        <v>79</v>
      </c>
      <c r="C33" s="32" t="s">
        <v>46</v>
      </c>
      <c r="D33" s="33">
        <v>0.8</v>
      </c>
      <c r="E33" s="23"/>
      <c r="F33" s="41" t="s">
        <v>622</v>
      </c>
      <c r="G33" s="89" t="s">
        <v>614</v>
      </c>
      <c r="H33" s="91">
        <v>46308.591666666667</v>
      </c>
      <c r="I33" s="91">
        <v>46309.362500000003</v>
      </c>
      <c r="J33" s="38"/>
      <c r="K33" s="38"/>
      <c r="L33" s="38"/>
      <c r="M33" s="37">
        <f>D33</f>
        <v>0.8</v>
      </c>
      <c r="N33" s="38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ht="22" customHeight="1" x14ac:dyDescent="0.35">
      <c r="A34" s="41"/>
      <c r="B34" s="41"/>
      <c r="C34" s="32"/>
      <c r="D34" s="33"/>
      <c r="E34" s="23"/>
      <c r="F34" s="41"/>
      <c r="G34" s="38"/>
      <c r="H34" s="43"/>
      <c r="I34" s="38"/>
      <c r="J34" s="38"/>
      <c r="K34" s="38"/>
      <c r="L34" s="38"/>
      <c r="M34" s="38"/>
      <c r="N34" s="38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ht="22" customHeight="1" x14ac:dyDescent="0.35">
      <c r="A35" s="41"/>
      <c r="B35" s="41"/>
      <c r="C35" s="32"/>
      <c r="D35" s="33"/>
      <c r="E35" s="23"/>
      <c r="F35" s="41"/>
      <c r="G35" s="38"/>
      <c r="H35" s="43"/>
      <c r="I35" s="38"/>
      <c r="J35" s="38"/>
      <c r="K35" s="38"/>
      <c r="L35" s="38"/>
      <c r="M35" s="38"/>
      <c r="N35" s="38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35">
      <c r="B36" s="23"/>
      <c r="C36" s="24"/>
      <c r="D36" s="24"/>
      <c r="E36" s="23"/>
      <c r="F36" s="23"/>
      <c r="G36" s="24"/>
      <c r="H36" s="24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ht="13" x14ac:dyDescent="0.35">
      <c r="B37" s="47"/>
      <c r="C37" s="24"/>
      <c r="D37" s="24"/>
      <c r="E37" s="23"/>
      <c r="F37" s="23"/>
      <c r="G37" s="24"/>
      <c r="H37" s="24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35">
      <c r="B38" s="23"/>
      <c r="C38" s="24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35">
      <c r="C39" s="2"/>
      <c r="D39" s="2"/>
      <c r="G39" s="2"/>
      <c r="H39" s="2"/>
      <c r="I39" s="2"/>
    </row>
    <row r="40" spans="1:37" x14ac:dyDescent="0.35">
      <c r="C40" s="2"/>
      <c r="D40" s="2"/>
      <c r="G40" s="2"/>
      <c r="H40" s="2"/>
      <c r="I40" s="2"/>
    </row>
    <row r="41" spans="1:37" x14ac:dyDescent="0.35">
      <c r="C41" s="2"/>
      <c r="D41" s="2"/>
      <c r="G41" s="2"/>
      <c r="H41" s="2"/>
      <c r="I41" s="2"/>
    </row>
    <row r="42" spans="1:37" x14ac:dyDescent="0.35">
      <c r="G42" s="2"/>
      <c r="H42" s="2"/>
      <c r="I42" s="2"/>
    </row>
    <row r="43" spans="1:37" x14ac:dyDescent="0.35">
      <c r="G43" s="2"/>
      <c r="H43" s="2"/>
      <c r="I43" s="2"/>
    </row>
    <row r="44" spans="1:37" x14ac:dyDescent="0.35">
      <c r="G44" s="2"/>
      <c r="H44" s="2"/>
      <c r="I44" s="2"/>
    </row>
    <row r="45" spans="1:37" x14ac:dyDescent="0.35">
      <c r="G45" s="2"/>
      <c r="H45" s="2"/>
      <c r="I45" s="2"/>
    </row>
    <row r="46" spans="1:37" x14ac:dyDescent="0.35">
      <c r="G46" s="2"/>
      <c r="H46" s="2"/>
      <c r="I46" s="2"/>
    </row>
    <row r="47" spans="1:37" x14ac:dyDescent="0.35">
      <c r="G47" s="2"/>
      <c r="H47" s="2"/>
      <c r="I47" s="2"/>
    </row>
    <row r="48" spans="1:37" x14ac:dyDescent="0.35">
      <c r="G48" s="2"/>
      <c r="H48" s="2"/>
      <c r="I48" s="2"/>
    </row>
    <row r="49" spans="7:9" x14ac:dyDescent="0.35">
      <c r="G49" s="2"/>
      <c r="H49" s="2"/>
      <c r="I49" s="2"/>
    </row>
    <row r="50" spans="7:9" x14ac:dyDescent="0.35">
      <c r="G50" s="2"/>
      <c r="H50" s="2"/>
      <c r="I50" s="2"/>
    </row>
    <row r="51" spans="7:9" x14ac:dyDescent="0.35">
      <c r="G51" s="2"/>
      <c r="H51" s="2"/>
      <c r="I51" s="2"/>
    </row>
    <row r="52" spans="7:9" x14ac:dyDescent="0.35">
      <c r="G52" s="2"/>
      <c r="H52" s="2"/>
      <c r="I52" s="2"/>
    </row>
    <row r="53" spans="7:9" x14ac:dyDescent="0.35">
      <c r="G53" s="2"/>
      <c r="H53" s="2"/>
      <c r="I53" s="2"/>
    </row>
    <row r="54" spans="7:9" x14ac:dyDescent="0.35">
      <c r="G54" s="2"/>
      <c r="H54" s="2"/>
      <c r="I54" s="2"/>
    </row>
    <row r="55" spans="7:9" x14ac:dyDescent="0.35">
      <c r="G55" s="2"/>
      <c r="H55" s="2"/>
      <c r="I55" s="2"/>
    </row>
    <row r="56" spans="7:9" x14ac:dyDescent="0.35">
      <c r="G56" s="2"/>
      <c r="H56" s="2"/>
      <c r="I56" s="2"/>
    </row>
    <row r="57" spans="7:9" x14ac:dyDescent="0.35">
      <c r="G57" s="2"/>
      <c r="H57" s="2"/>
      <c r="I57" s="2"/>
    </row>
    <row r="58" spans="7:9" x14ac:dyDescent="0.35">
      <c r="G58" s="2"/>
      <c r="H58" s="2"/>
      <c r="I58" s="2"/>
    </row>
    <row r="59" spans="7:9" x14ac:dyDescent="0.35">
      <c r="G59" s="2"/>
      <c r="H59" s="2"/>
      <c r="I59" s="2"/>
    </row>
    <row r="60" spans="7:9" x14ac:dyDescent="0.35">
      <c r="G60" s="2"/>
      <c r="H60" s="2"/>
      <c r="I60" s="2"/>
    </row>
    <row r="61" spans="7:9" x14ac:dyDescent="0.35">
      <c r="G61" s="2"/>
      <c r="H61" s="2"/>
      <c r="I61" s="2"/>
    </row>
    <row r="62" spans="7:9" x14ac:dyDescent="0.35">
      <c r="G62" s="2"/>
      <c r="H62" s="2"/>
      <c r="I62" s="2"/>
    </row>
    <row r="63" spans="7:9" x14ac:dyDescent="0.35">
      <c r="G63" s="2"/>
      <c r="H63" s="2"/>
      <c r="I63" s="2"/>
    </row>
    <row r="64" spans="7:9" x14ac:dyDescent="0.35">
      <c r="G64" s="2"/>
      <c r="H64" s="2"/>
      <c r="I64" s="2"/>
    </row>
    <row r="65" spans="7:9" x14ac:dyDescent="0.35">
      <c r="G65" s="2"/>
      <c r="H65" s="2"/>
      <c r="I65" s="2"/>
    </row>
    <row r="66" spans="7:9" x14ac:dyDescent="0.35">
      <c r="G66" s="2"/>
      <c r="H66" s="2"/>
      <c r="I66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F92F-72F1-43F9-A06B-5B5F113124DF}">
  <dimension ref="A1:AM96"/>
  <sheetViews>
    <sheetView zoomScale="70" zoomScaleNormal="70" workbookViewId="0">
      <pane xSplit="4" ySplit="2" topLeftCell="E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RowHeight="12.5" x14ac:dyDescent="0.35"/>
  <cols>
    <col min="1" max="1" width="8.7265625" style="2"/>
    <col min="2" max="2" width="47.36328125" style="2" customWidth="1"/>
    <col min="3" max="3" width="17.08984375" style="49" customWidth="1"/>
    <col min="4" max="4" width="15.08984375" style="49" customWidth="1"/>
    <col min="5" max="6" width="12.453125" style="49" customWidth="1"/>
    <col min="7" max="7" width="1.26953125" style="2" customWidth="1"/>
    <col min="8" max="8" width="35.453125" style="2" customWidth="1"/>
    <col min="9" max="9" width="16" style="49" customWidth="1"/>
    <col min="10" max="10" width="22.90625" style="49" customWidth="1"/>
    <col min="11" max="11" width="23.08984375" style="49" customWidth="1"/>
    <col min="12" max="16" width="14.6328125" style="2" customWidth="1"/>
    <col min="17" max="16384" width="8.7265625" style="2"/>
  </cols>
  <sheetData>
    <row r="1" spans="1:39" ht="13" x14ac:dyDescent="0.35">
      <c r="B1" s="23"/>
      <c r="C1" s="24"/>
      <c r="D1" s="24"/>
      <c r="E1" s="24"/>
      <c r="F1" s="24"/>
      <c r="G1" s="23"/>
      <c r="H1" s="23"/>
      <c r="I1" s="24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6">
        <v>46296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</row>
    <row r="2" spans="1:39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7" t="s">
        <v>709</v>
      </c>
      <c r="F2" s="27" t="s">
        <v>710</v>
      </c>
      <c r="G2" s="23"/>
      <c r="H2" s="27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39" ht="24" customHeight="1" x14ac:dyDescent="0.35">
      <c r="A3" s="41" t="s">
        <v>23</v>
      </c>
      <c r="B3" s="41" t="s">
        <v>24</v>
      </c>
      <c r="C3" s="32" t="s">
        <v>46</v>
      </c>
      <c r="D3" s="33">
        <v>5</v>
      </c>
      <c r="E3" s="33"/>
      <c r="F3" s="33"/>
      <c r="G3" s="23"/>
      <c r="H3" s="87" t="s">
        <v>692</v>
      </c>
      <c r="I3" s="88" t="s">
        <v>643</v>
      </c>
      <c r="J3" s="90">
        <v>46189.637499999997</v>
      </c>
      <c r="K3" s="90">
        <v>46191.620833333334</v>
      </c>
      <c r="L3" s="37">
        <f>D3</f>
        <v>5</v>
      </c>
      <c r="M3" s="37"/>
      <c r="N3" s="37"/>
      <c r="O3" s="37"/>
      <c r="P3" s="3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24" customHeight="1" x14ac:dyDescent="0.35">
      <c r="A4" s="41"/>
      <c r="B4" s="41"/>
      <c r="C4" s="32"/>
      <c r="D4" s="33"/>
      <c r="E4" s="33"/>
      <c r="F4" s="33"/>
      <c r="G4" s="23"/>
      <c r="H4" s="41"/>
      <c r="I4" s="89"/>
      <c r="J4" s="91"/>
      <c r="K4" s="91"/>
      <c r="L4" s="37"/>
      <c r="M4" s="37"/>
      <c r="N4" s="37"/>
      <c r="O4" s="37"/>
      <c r="P4" s="3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24" customHeight="1" x14ac:dyDescent="0.35">
      <c r="A5" s="41" t="s">
        <v>41</v>
      </c>
      <c r="B5" s="41" t="s">
        <v>42</v>
      </c>
      <c r="C5" s="32" t="s">
        <v>46</v>
      </c>
      <c r="D5" s="33">
        <v>250</v>
      </c>
      <c r="E5" s="33"/>
      <c r="F5" s="33"/>
      <c r="G5" s="23"/>
      <c r="H5" s="87" t="s">
        <v>691</v>
      </c>
      <c r="I5" s="88" t="s">
        <v>646</v>
      </c>
      <c r="J5" s="90">
        <v>46188.354166666664</v>
      </c>
      <c r="K5" s="90">
        <v>46191.654166666667</v>
      </c>
      <c r="L5" s="37"/>
      <c r="M5" s="37">
        <v>125</v>
      </c>
      <c r="N5" s="37">
        <v>125</v>
      </c>
      <c r="O5" s="37"/>
      <c r="P5" s="3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1:39" ht="22" customHeight="1" x14ac:dyDescent="0.35">
      <c r="A6" s="41" t="s">
        <v>44</v>
      </c>
      <c r="B6" s="41" t="s">
        <v>45</v>
      </c>
      <c r="C6" s="32" t="s">
        <v>46</v>
      </c>
      <c r="D6" s="33">
        <v>35</v>
      </c>
      <c r="E6" s="33"/>
      <c r="F6" s="33"/>
      <c r="G6" s="23"/>
      <c r="H6" s="41" t="s">
        <v>690</v>
      </c>
      <c r="I6" s="89" t="s">
        <v>648</v>
      </c>
      <c r="J6" s="91">
        <v>46188.354166666664</v>
      </c>
      <c r="K6" s="91">
        <v>46190.566666666666</v>
      </c>
      <c r="L6" s="37">
        <f>D6</f>
        <v>35</v>
      </c>
      <c r="M6" s="38"/>
      <c r="N6" s="38"/>
      <c r="O6" s="38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</row>
    <row r="7" spans="1:39" ht="22" customHeight="1" x14ac:dyDescent="0.35">
      <c r="A7" s="41" t="s">
        <v>61</v>
      </c>
      <c r="B7" s="41" t="s">
        <v>62</v>
      </c>
      <c r="C7" s="32" t="s">
        <v>46</v>
      </c>
      <c r="D7" s="33">
        <v>200</v>
      </c>
      <c r="E7" s="33"/>
      <c r="F7" s="33"/>
      <c r="G7" s="23"/>
      <c r="H7" s="41"/>
      <c r="I7" s="89"/>
      <c r="J7" s="91"/>
      <c r="K7" s="91"/>
      <c r="L7" s="37"/>
      <c r="M7" s="37">
        <v>38</v>
      </c>
      <c r="N7" s="38">
        <f>200-38</f>
        <v>162</v>
      </c>
      <c r="O7" s="38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ht="22" customHeight="1" x14ac:dyDescent="0.35">
      <c r="A8" s="41"/>
      <c r="B8" s="41"/>
      <c r="C8" s="32"/>
      <c r="D8" s="33"/>
      <c r="E8" s="33"/>
      <c r="F8" s="33"/>
      <c r="G8" s="23"/>
      <c r="H8" s="41" t="s">
        <v>689</v>
      </c>
      <c r="I8" s="89" t="s">
        <v>643</v>
      </c>
      <c r="J8" s="91">
        <v>46190.566666666666</v>
      </c>
      <c r="K8" s="91">
        <v>46191.654166666667</v>
      </c>
      <c r="L8" s="38"/>
      <c r="M8" s="38"/>
      <c r="N8" s="38"/>
      <c r="O8" s="38"/>
      <c r="P8" s="38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ht="22" customHeight="1" x14ac:dyDescent="0.35">
      <c r="A9" s="41" t="s">
        <v>72</v>
      </c>
      <c r="B9" s="41" t="s">
        <v>73</v>
      </c>
      <c r="C9" s="32" t="s">
        <v>46</v>
      </c>
      <c r="D9" s="33">
        <v>5</v>
      </c>
      <c r="E9" s="33"/>
      <c r="F9" s="33"/>
      <c r="G9" s="23"/>
      <c r="H9" s="41" t="s">
        <v>711</v>
      </c>
      <c r="I9" s="89" t="s">
        <v>712</v>
      </c>
      <c r="J9" s="91">
        <v>46190.566666666666</v>
      </c>
      <c r="K9" s="91">
        <v>46191.654166666667</v>
      </c>
      <c r="L9" s="38"/>
      <c r="M9" s="37">
        <f>D9</f>
        <v>5</v>
      </c>
      <c r="N9" s="38"/>
      <c r="O9" s="38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1:39" ht="22" customHeight="1" x14ac:dyDescent="0.35">
      <c r="A10" s="41"/>
      <c r="B10" s="41"/>
      <c r="C10" s="32"/>
      <c r="D10" s="33"/>
      <c r="E10" s="33"/>
      <c r="F10" s="33"/>
      <c r="G10" s="23"/>
      <c r="H10" s="97" t="s">
        <v>688</v>
      </c>
      <c r="I10" s="98" t="s">
        <v>651</v>
      </c>
      <c r="J10" s="99">
        <v>46191.654166666667</v>
      </c>
      <c r="K10" s="99">
        <v>46209.637499999997</v>
      </c>
      <c r="L10" s="38"/>
      <c r="M10" s="38"/>
      <c r="N10" s="38"/>
      <c r="O10" s="38"/>
      <c r="P10" s="3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22" customHeight="1" x14ac:dyDescent="0.35">
      <c r="A11" s="41"/>
      <c r="B11" s="41"/>
      <c r="C11" s="32"/>
      <c r="D11" s="33"/>
      <c r="E11" s="33"/>
      <c r="F11" s="33"/>
      <c r="G11" s="23"/>
      <c r="H11" s="87" t="s">
        <v>693</v>
      </c>
      <c r="I11" s="88" t="s">
        <v>653</v>
      </c>
      <c r="J11" s="90">
        <v>46191.654166666667</v>
      </c>
      <c r="K11" s="90">
        <v>46203.55</v>
      </c>
      <c r="L11" s="38"/>
      <c r="M11" s="38"/>
      <c r="N11" s="38"/>
      <c r="O11" s="38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22" customHeight="1" x14ac:dyDescent="0.35">
      <c r="A12" s="41" t="s">
        <v>70</v>
      </c>
      <c r="B12" s="41" t="s">
        <v>71</v>
      </c>
      <c r="C12" s="32" t="s">
        <v>67</v>
      </c>
      <c r="D12" s="33">
        <f>4527*0.25</f>
        <v>1131.75</v>
      </c>
      <c r="E12" s="100">
        <f>D12/$F$12</f>
        <v>0.19008229761504872</v>
      </c>
      <c r="F12" s="45">
        <f>'CRONO SERV'!G558</f>
        <v>5954</v>
      </c>
      <c r="G12" s="23"/>
      <c r="H12" s="41" t="s">
        <v>694</v>
      </c>
      <c r="I12" s="89" t="s">
        <v>655</v>
      </c>
      <c r="J12" s="91">
        <v>46191.654166666667</v>
      </c>
      <c r="K12" s="91">
        <v>46199.654166666667</v>
      </c>
      <c r="L12" s="38"/>
      <c r="M12" s="37">
        <f>D12</f>
        <v>1131.75</v>
      </c>
      <c r="N12" s="38"/>
      <c r="O12" s="38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1:39" ht="22" customHeight="1" x14ac:dyDescent="0.35">
      <c r="A13" s="41" t="s">
        <v>68</v>
      </c>
      <c r="B13" s="41" t="s">
        <v>69</v>
      </c>
      <c r="C13" s="32" t="s">
        <v>46</v>
      </c>
      <c r="D13" s="33">
        <f>$F$13*E12</f>
        <v>0.81431256298286869</v>
      </c>
      <c r="E13" s="33"/>
      <c r="F13" s="45">
        <f>'CRONO SERV'!G557</f>
        <v>4.2839999999999998</v>
      </c>
      <c r="G13" s="23"/>
      <c r="H13" s="41" t="s">
        <v>695</v>
      </c>
      <c r="I13" s="89" t="s">
        <v>657</v>
      </c>
      <c r="J13" s="91">
        <v>46191.654166666667</v>
      </c>
      <c r="K13" s="91">
        <v>46202.400000000001</v>
      </c>
      <c r="L13" s="38"/>
      <c r="M13" s="37">
        <f>D13</f>
        <v>0.81431256298286869</v>
      </c>
      <c r="N13" s="38"/>
      <c r="O13" s="38"/>
      <c r="P13" s="3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</row>
    <row r="14" spans="1:39" ht="22" customHeight="1" x14ac:dyDescent="0.35">
      <c r="A14" s="41" t="s">
        <v>80</v>
      </c>
      <c r="B14" s="41" t="s">
        <v>81</v>
      </c>
      <c r="C14" s="32" t="s">
        <v>67</v>
      </c>
      <c r="D14" s="33">
        <v>25</v>
      </c>
      <c r="E14" s="33"/>
      <c r="F14" s="45">
        <v>55.52</v>
      </c>
      <c r="G14" s="23"/>
      <c r="H14" s="41" t="s">
        <v>696</v>
      </c>
      <c r="I14" s="89" t="s">
        <v>643</v>
      </c>
      <c r="J14" s="91">
        <v>46202.400000000001</v>
      </c>
      <c r="K14" s="91">
        <v>46203.55</v>
      </c>
      <c r="L14" s="38"/>
      <c r="M14" s="37">
        <f>D14</f>
        <v>25</v>
      </c>
      <c r="N14" s="38"/>
      <c r="O14" s="38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</row>
    <row r="15" spans="1:39" ht="22" customHeight="1" x14ac:dyDescent="0.35">
      <c r="A15" s="41" t="s">
        <v>78</v>
      </c>
      <c r="B15" s="41" t="s">
        <v>79</v>
      </c>
      <c r="C15" s="32" t="s">
        <v>46</v>
      </c>
      <c r="D15" s="33">
        <v>1</v>
      </c>
      <c r="E15" s="33"/>
      <c r="F15" s="45"/>
      <c r="G15" s="23"/>
      <c r="H15" s="41"/>
      <c r="I15" s="89"/>
      <c r="J15" s="91"/>
      <c r="K15" s="91"/>
      <c r="L15" s="38"/>
      <c r="M15" s="37"/>
      <c r="N15" s="37">
        <f>D15</f>
        <v>1</v>
      </c>
      <c r="O15" s="38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</row>
    <row r="16" spans="1:39" ht="22" customHeight="1" x14ac:dyDescent="0.35">
      <c r="A16" s="41" t="s">
        <v>74</v>
      </c>
      <c r="B16" s="41" t="s">
        <v>75</v>
      </c>
      <c r="C16" s="32" t="s">
        <v>46</v>
      </c>
      <c r="D16" s="33">
        <f>$F$14*E12</f>
        <v>10.553369163587506</v>
      </c>
      <c r="E16" s="33"/>
      <c r="F16" s="33"/>
      <c r="G16" s="23"/>
      <c r="H16" s="41" t="s">
        <v>697</v>
      </c>
      <c r="I16" s="89" t="s">
        <v>660</v>
      </c>
      <c r="J16" s="91">
        <v>46203.55</v>
      </c>
      <c r="K16" s="91">
        <v>46209.637499999997</v>
      </c>
      <c r="L16" s="38"/>
      <c r="M16" s="37">
        <f>D16</f>
        <v>10.553369163587506</v>
      </c>
      <c r="N16" s="38"/>
      <c r="O16" s="38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ht="22" customHeight="1" x14ac:dyDescent="0.35">
      <c r="A17" s="41" t="s">
        <v>65</v>
      </c>
      <c r="B17" s="41" t="s">
        <v>66</v>
      </c>
      <c r="C17" s="32" t="s">
        <v>46</v>
      </c>
      <c r="D17" s="33">
        <v>2</v>
      </c>
      <c r="E17" s="33"/>
      <c r="F17" s="33"/>
      <c r="G17" s="23"/>
      <c r="H17" s="41"/>
      <c r="I17" s="89"/>
      <c r="J17" s="91"/>
      <c r="K17" s="91"/>
      <c r="L17" s="38"/>
      <c r="M17" s="37">
        <f>D17</f>
        <v>2</v>
      </c>
      <c r="N17" s="38"/>
      <c r="O17" s="38"/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</row>
    <row r="18" spans="1:39" ht="22" customHeight="1" x14ac:dyDescent="0.35">
      <c r="A18" s="41" t="s">
        <v>82</v>
      </c>
      <c r="B18" s="41" t="s">
        <v>83</v>
      </c>
      <c r="C18" s="32" t="s">
        <v>40</v>
      </c>
      <c r="D18" s="33">
        <v>3</v>
      </c>
      <c r="E18" s="33"/>
      <c r="F18" s="33"/>
      <c r="G18" s="23"/>
      <c r="H18" s="41"/>
      <c r="I18" s="89"/>
      <c r="J18" s="91"/>
      <c r="K18" s="91"/>
      <c r="L18" s="38"/>
      <c r="M18" s="38"/>
      <c r="N18" s="37">
        <f>D18</f>
        <v>3</v>
      </c>
      <c r="O18" s="38"/>
      <c r="P18" s="38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</row>
    <row r="19" spans="1:39" ht="22" customHeight="1" x14ac:dyDescent="0.35">
      <c r="A19" s="41"/>
      <c r="B19" s="41"/>
      <c r="C19" s="32"/>
      <c r="D19" s="33"/>
      <c r="E19" s="33"/>
      <c r="F19" s="33"/>
      <c r="G19" s="23"/>
      <c r="H19" s="97" t="s">
        <v>698</v>
      </c>
      <c r="I19" s="98" t="s">
        <v>665</v>
      </c>
      <c r="J19" s="99">
        <v>46209.637499999997</v>
      </c>
      <c r="K19" s="99">
        <v>46232.416666666664</v>
      </c>
      <c r="L19" s="38"/>
      <c r="M19" s="38"/>
      <c r="N19" s="38"/>
      <c r="O19" s="38"/>
      <c r="P19" s="38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</row>
    <row r="20" spans="1:39" ht="22" customHeight="1" x14ac:dyDescent="0.35">
      <c r="A20" s="41" t="s">
        <v>70</v>
      </c>
      <c r="B20" s="41" t="s">
        <v>71</v>
      </c>
      <c r="C20" s="32" t="s">
        <v>67</v>
      </c>
      <c r="D20" s="33">
        <f>4527*0.6</f>
        <v>2716.2</v>
      </c>
      <c r="E20" s="100">
        <f>D20/$F$12</f>
        <v>0.45619751427611688</v>
      </c>
      <c r="F20" s="33"/>
      <c r="G20" s="23"/>
      <c r="H20" s="41" t="s">
        <v>699</v>
      </c>
      <c r="I20" s="89" t="s">
        <v>668</v>
      </c>
      <c r="J20" s="91">
        <v>46209.637499999997</v>
      </c>
      <c r="K20" s="91">
        <v>46220.637499999997</v>
      </c>
      <c r="L20" s="38"/>
      <c r="M20" s="37"/>
      <c r="N20" s="37">
        <f>D20</f>
        <v>2716.2</v>
      </c>
      <c r="O20" s="38"/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1:39" ht="22" customHeight="1" x14ac:dyDescent="0.35">
      <c r="A21" s="41" t="s">
        <v>68</v>
      </c>
      <c r="B21" s="41" t="s">
        <v>69</v>
      </c>
      <c r="C21" s="32" t="s">
        <v>46</v>
      </c>
      <c r="D21" s="33">
        <f>$F$13*E20</f>
        <v>1.9543501511588846</v>
      </c>
      <c r="E21" s="33"/>
      <c r="F21" s="33"/>
      <c r="G21" s="23"/>
      <c r="H21" s="41" t="s">
        <v>695</v>
      </c>
      <c r="I21" s="89" t="s">
        <v>667</v>
      </c>
      <c r="J21" s="91">
        <v>46209.637499999997</v>
      </c>
      <c r="K21" s="91">
        <v>46225.95416666667</v>
      </c>
      <c r="L21" s="38"/>
      <c r="M21" s="37"/>
      <c r="N21" s="37">
        <f>D21</f>
        <v>1.9543501511588846</v>
      </c>
      <c r="O21" s="38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1:39" ht="22" customHeight="1" x14ac:dyDescent="0.35">
      <c r="A22" s="41" t="s">
        <v>74</v>
      </c>
      <c r="B22" s="41" t="s">
        <v>75</v>
      </c>
      <c r="C22" s="32" t="s">
        <v>46</v>
      </c>
      <c r="D22" s="33">
        <f>$F$14*E20</f>
        <v>25.32808599261001</v>
      </c>
      <c r="E22" s="33"/>
      <c r="F22" s="33"/>
      <c r="G22" s="23"/>
      <c r="H22" s="41" t="s">
        <v>700</v>
      </c>
      <c r="I22" s="89" t="s">
        <v>660</v>
      </c>
      <c r="J22" s="91">
        <v>46225.95416666667</v>
      </c>
      <c r="K22" s="91">
        <v>46232.416666666664</v>
      </c>
      <c r="L22" s="38"/>
      <c r="M22" s="38"/>
      <c r="N22" s="37">
        <f>D22</f>
        <v>25.32808599261001</v>
      </c>
      <c r="O22" s="38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</row>
    <row r="23" spans="1:39" ht="22" customHeight="1" x14ac:dyDescent="0.35">
      <c r="A23" s="41"/>
      <c r="B23" s="41"/>
      <c r="C23" s="32"/>
      <c r="D23" s="33"/>
      <c r="E23" s="33"/>
      <c r="F23" s="33"/>
      <c r="G23" s="23"/>
      <c r="H23" s="97" t="s">
        <v>703</v>
      </c>
      <c r="I23" s="98" t="s">
        <v>671</v>
      </c>
      <c r="J23" s="99">
        <v>46218.76666666667</v>
      </c>
      <c r="K23" s="99">
        <v>46239.587500000001</v>
      </c>
      <c r="L23" s="38"/>
      <c r="M23" s="38"/>
      <c r="N23" s="37"/>
      <c r="O23" s="38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39" ht="22" customHeight="1" x14ac:dyDescent="0.35">
      <c r="A24" s="41" t="s">
        <v>70</v>
      </c>
      <c r="B24" s="41" t="s">
        <v>71</v>
      </c>
      <c r="C24" s="32" t="s">
        <v>67</v>
      </c>
      <c r="D24" s="33">
        <f>4527*0.15</f>
        <v>679.05</v>
      </c>
      <c r="E24" s="100">
        <f>D24/$F$12</f>
        <v>0.11404937856902922</v>
      </c>
      <c r="F24" s="33"/>
      <c r="G24" s="23"/>
      <c r="H24" s="41" t="s">
        <v>694</v>
      </c>
      <c r="I24" s="89" t="s">
        <v>674</v>
      </c>
      <c r="J24" s="91">
        <v>46218.76666666667</v>
      </c>
      <c r="K24" s="91">
        <v>46226.400000000001</v>
      </c>
      <c r="L24" s="38"/>
      <c r="M24" s="38"/>
      <c r="N24" s="37">
        <f>D24</f>
        <v>679.05</v>
      </c>
      <c r="O24" s="38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</row>
    <row r="25" spans="1:39" ht="22" customHeight="1" x14ac:dyDescent="0.35">
      <c r="A25" s="41" t="s">
        <v>68</v>
      </c>
      <c r="B25" s="41" t="s">
        <v>69</v>
      </c>
      <c r="C25" s="32" t="s">
        <v>46</v>
      </c>
      <c r="D25" s="33">
        <f>$F$13*E24</f>
        <v>0.48858753778972114</v>
      </c>
      <c r="E25" s="33"/>
      <c r="F25" s="33"/>
      <c r="G25" s="23"/>
      <c r="H25" s="41" t="s">
        <v>695</v>
      </c>
      <c r="I25" s="89" t="s">
        <v>675</v>
      </c>
      <c r="J25" s="91">
        <v>46220.637499999997</v>
      </c>
      <c r="K25" s="91">
        <v>46233.4375</v>
      </c>
      <c r="L25" s="38"/>
      <c r="M25" s="38"/>
      <c r="N25" s="37">
        <f>D25</f>
        <v>0.48858753778972114</v>
      </c>
      <c r="O25" s="38"/>
      <c r="P25" s="3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</row>
    <row r="26" spans="1:39" ht="22" customHeight="1" x14ac:dyDescent="0.35">
      <c r="A26" s="41" t="s">
        <v>74</v>
      </c>
      <c r="B26" s="41" t="s">
        <v>75</v>
      </c>
      <c r="C26" s="32" t="s">
        <v>46</v>
      </c>
      <c r="D26" s="33">
        <f>$F$14*E24</f>
        <v>6.3320214981525025</v>
      </c>
      <c r="E26" s="33"/>
      <c r="F26" s="33"/>
      <c r="G26" s="23"/>
      <c r="H26" s="41" t="s">
        <v>701</v>
      </c>
      <c r="I26" s="89" t="s">
        <v>660</v>
      </c>
      <c r="J26" s="91">
        <v>46233.4375</v>
      </c>
      <c r="K26" s="91">
        <v>46239.587500000001</v>
      </c>
      <c r="L26" s="38"/>
      <c r="M26" s="38"/>
      <c r="N26" s="37">
        <f>D26</f>
        <v>6.3320214981525025</v>
      </c>
      <c r="O26" s="38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</row>
    <row r="27" spans="1:39" ht="22" customHeight="1" x14ac:dyDescent="0.35">
      <c r="A27" s="41"/>
      <c r="B27" s="41"/>
      <c r="C27" s="32"/>
      <c r="D27" s="33"/>
      <c r="E27" s="33"/>
      <c r="F27" s="33"/>
      <c r="G27" s="23"/>
      <c r="H27" s="97" t="s">
        <v>702</v>
      </c>
      <c r="I27" s="98" t="s">
        <v>678</v>
      </c>
      <c r="J27" s="99">
        <v>46226.400000000001</v>
      </c>
      <c r="K27" s="99">
        <v>46252.587500000001</v>
      </c>
      <c r="L27" s="38"/>
      <c r="M27" s="38"/>
      <c r="N27" s="38"/>
      <c r="O27" s="37"/>
      <c r="P27" s="3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</row>
    <row r="28" spans="1:39" ht="22" customHeight="1" x14ac:dyDescent="0.35">
      <c r="A28" s="41" t="s">
        <v>70</v>
      </c>
      <c r="B28" s="41" t="s">
        <v>71</v>
      </c>
      <c r="C28" s="32" t="s">
        <v>67</v>
      </c>
      <c r="D28" s="33">
        <f>1427*0.2</f>
        <v>285.40000000000003</v>
      </c>
      <c r="E28" s="100">
        <f>D28/$F$12</f>
        <v>4.7934161907961043E-2</v>
      </c>
      <c r="F28" s="33"/>
      <c r="G28" s="23"/>
      <c r="H28" s="41" t="s">
        <v>694</v>
      </c>
      <c r="I28" s="89" t="s">
        <v>674</v>
      </c>
      <c r="J28" s="91">
        <v>46226.400000000001</v>
      </c>
      <c r="K28" s="91">
        <v>46233.637499999997</v>
      </c>
      <c r="L28" s="38"/>
      <c r="M28" s="38"/>
      <c r="N28" s="37">
        <f>D28</f>
        <v>285.40000000000003</v>
      </c>
      <c r="O28" s="37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</row>
    <row r="29" spans="1:39" ht="22" customHeight="1" x14ac:dyDescent="0.35">
      <c r="A29" s="41" t="s">
        <v>68</v>
      </c>
      <c r="B29" s="41" t="s">
        <v>69</v>
      </c>
      <c r="C29" s="32" t="s">
        <v>46</v>
      </c>
      <c r="D29" s="33">
        <f>$F$13*E28</f>
        <v>0.20534994961370509</v>
      </c>
      <c r="E29" s="33"/>
      <c r="F29" s="33"/>
      <c r="G29" s="23"/>
      <c r="H29" s="41" t="s">
        <v>695</v>
      </c>
      <c r="I29" s="89" t="s">
        <v>675</v>
      </c>
      <c r="J29" s="91">
        <v>46233.637499999997</v>
      </c>
      <c r="K29" s="91">
        <v>46246.4375</v>
      </c>
      <c r="L29" s="38"/>
      <c r="M29" s="38"/>
      <c r="N29" s="37">
        <f>D29</f>
        <v>0.20534994961370509</v>
      </c>
      <c r="O29" s="37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</row>
    <row r="30" spans="1:39" ht="22" customHeight="1" x14ac:dyDescent="0.35">
      <c r="A30" s="41" t="s">
        <v>74</v>
      </c>
      <c r="B30" s="41" t="s">
        <v>75</v>
      </c>
      <c r="C30" s="32" t="s">
        <v>46</v>
      </c>
      <c r="D30" s="33">
        <f>$F$14*E28</f>
        <v>2.6613046691299971</v>
      </c>
      <c r="E30" s="45"/>
      <c r="F30" s="45"/>
      <c r="G30" s="23"/>
      <c r="H30" s="41" t="s">
        <v>701</v>
      </c>
      <c r="I30" s="89" t="s">
        <v>660</v>
      </c>
      <c r="J30" s="91">
        <v>46246.4375</v>
      </c>
      <c r="K30" s="91">
        <v>46252.587500000001</v>
      </c>
      <c r="L30" s="38"/>
      <c r="M30" s="38"/>
      <c r="N30" s="38"/>
      <c r="O30" s="37">
        <f>D30</f>
        <v>2.6613046691299971</v>
      </c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</row>
    <row r="31" spans="1:39" ht="22" customHeight="1" x14ac:dyDescent="0.35">
      <c r="A31" s="41"/>
      <c r="B31" s="41"/>
      <c r="C31" s="32"/>
      <c r="D31" s="33"/>
      <c r="E31" s="33"/>
      <c r="F31" s="33"/>
      <c r="G31" s="23"/>
      <c r="H31" s="97" t="s">
        <v>704</v>
      </c>
      <c r="I31" s="98" t="s">
        <v>681</v>
      </c>
      <c r="J31" s="99">
        <v>46188.354166666664</v>
      </c>
      <c r="K31" s="99">
        <v>46226.841666666667</v>
      </c>
      <c r="L31" s="38"/>
      <c r="M31" s="38"/>
      <c r="N31" s="37"/>
      <c r="O31" s="38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</row>
    <row r="32" spans="1:39" ht="22" customHeight="1" x14ac:dyDescent="0.35">
      <c r="A32" s="41" t="s">
        <v>70</v>
      </c>
      <c r="B32" s="41" t="s">
        <v>71</v>
      </c>
      <c r="C32" s="32" t="s">
        <v>67</v>
      </c>
      <c r="D32" s="33">
        <f>1427*0.8</f>
        <v>1141.6000000000001</v>
      </c>
      <c r="E32" s="100">
        <f>D32/$F$12</f>
        <v>0.19173664763184417</v>
      </c>
      <c r="F32" s="33"/>
      <c r="G32" s="23"/>
      <c r="H32" s="41" t="s">
        <v>694</v>
      </c>
      <c r="I32" s="89" t="s">
        <v>674</v>
      </c>
      <c r="J32" s="91">
        <v>46188.354166666664</v>
      </c>
      <c r="K32" s="91">
        <v>46195.39166666667</v>
      </c>
      <c r="L32" s="38"/>
      <c r="M32" s="37">
        <f>D32</f>
        <v>1141.6000000000001</v>
      </c>
      <c r="N32" s="37"/>
      <c r="O32" s="38"/>
      <c r="P32" s="3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</row>
    <row r="33" spans="1:39" ht="22" customHeight="1" x14ac:dyDescent="0.35">
      <c r="A33" s="41" t="s">
        <v>68</v>
      </c>
      <c r="B33" s="41" t="s">
        <v>69</v>
      </c>
      <c r="C33" s="32" t="s">
        <v>46</v>
      </c>
      <c r="D33" s="33">
        <f>$F$13*E32</f>
        <v>0.82139979845482036</v>
      </c>
      <c r="E33" s="33"/>
      <c r="F33" s="33"/>
      <c r="G33" s="23"/>
      <c r="H33" s="41" t="s">
        <v>695</v>
      </c>
      <c r="I33" s="89" t="s">
        <v>675</v>
      </c>
      <c r="J33" s="91">
        <v>46195.39166666667</v>
      </c>
      <c r="K33" s="91">
        <v>46206.479166666664</v>
      </c>
      <c r="L33" s="38"/>
      <c r="M33" s="37">
        <f>D33</f>
        <v>0.82139979845482036</v>
      </c>
      <c r="N33" s="38"/>
      <c r="O33" s="37"/>
      <c r="P33" s="3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</row>
    <row r="34" spans="1:39" ht="22" customHeight="1" x14ac:dyDescent="0.35">
      <c r="A34" s="41" t="s">
        <v>74</v>
      </c>
      <c r="B34" s="41" t="s">
        <v>75</v>
      </c>
      <c r="C34" s="32" t="s">
        <v>46</v>
      </c>
      <c r="D34" s="33">
        <f>$F$14*E32</f>
        <v>10.645218676519988</v>
      </c>
      <c r="E34" s="33"/>
      <c r="F34" s="33"/>
      <c r="G34" s="23"/>
      <c r="H34" s="41" t="s">
        <v>701</v>
      </c>
      <c r="I34" s="89" t="s">
        <v>660</v>
      </c>
      <c r="J34" s="91">
        <v>46206.39166666667</v>
      </c>
      <c r="K34" s="91">
        <v>46212.479166666664</v>
      </c>
      <c r="L34" s="38"/>
      <c r="M34" s="37">
        <f>D34</f>
        <v>10.645218676519988</v>
      </c>
      <c r="N34" s="38"/>
      <c r="O34" s="37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</row>
    <row r="35" spans="1:39" ht="22" customHeight="1" x14ac:dyDescent="0.35">
      <c r="A35" s="41" t="s">
        <v>53</v>
      </c>
      <c r="B35" s="41" t="s">
        <v>54</v>
      </c>
      <c r="C35" s="32" t="s">
        <v>46</v>
      </c>
      <c r="D35" s="33">
        <v>10</v>
      </c>
      <c r="E35" s="33"/>
      <c r="F35" s="33"/>
      <c r="G35" s="23"/>
      <c r="H35" s="41"/>
      <c r="I35" s="89"/>
      <c r="J35" s="91"/>
      <c r="K35" s="91"/>
      <c r="L35" s="38"/>
      <c r="M35" s="37">
        <f>D35</f>
        <v>10</v>
      </c>
      <c r="N35" s="37"/>
      <c r="O35" s="37"/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</row>
    <row r="36" spans="1:39" ht="22" customHeight="1" x14ac:dyDescent="0.35">
      <c r="A36" s="41" t="s">
        <v>59</v>
      </c>
      <c r="B36" s="41" t="s">
        <v>60</v>
      </c>
      <c r="C36" s="32" t="s">
        <v>46</v>
      </c>
      <c r="D36" s="33">
        <v>56</v>
      </c>
      <c r="E36" s="33"/>
      <c r="F36" s="33"/>
      <c r="G36" s="23"/>
      <c r="H36" s="41"/>
      <c r="I36" s="89"/>
      <c r="J36" s="91"/>
      <c r="K36" s="91"/>
      <c r="L36" s="38"/>
      <c r="M36" s="37">
        <v>22</v>
      </c>
      <c r="N36" s="37">
        <f>56-22</f>
        <v>34</v>
      </c>
      <c r="O36" s="37"/>
      <c r="P36" s="3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</row>
    <row r="37" spans="1:39" ht="22" customHeight="1" x14ac:dyDescent="0.35">
      <c r="A37" s="41"/>
      <c r="B37" s="41"/>
      <c r="C37" s="32"/>
      <c r="D37" s="33"/>
      <c r="E37" s="33"/>
      <c r="F37" s="33"/>
      <c r="G37" s="23"/>
      <c r="H37" s="87" t="s">
        <v>705</v>
      </c>
      <c r="I37" s="88" t="s">
        <v>683</v>
      </c>
      <c r="J37" s="90">
        <v>46212.541666666664</v>
      </c>
      <c r="K37" s="90">
        <v>46226.841666666667</v>
      </c>
      <c r="L37" s="38"/>
      <c r="M37" s="38"/>
      <c r="N37" s="38"/>
      <c r="O37" s="37"/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</row>
    <row r="38" spans="1:39" ht="22" customHeight="1" x14ac:dyDescent="0.35">
      <c r="A38" s="41"/>
      <c r="B38" s="41"/>
      <c r="C38" s="32"/>
      <c r="D38" s="33"/>
      <c r="E38" s="33"/>
      <c r="F38" s="33"/>
      <c r="G38" s="23"/>
      <c r="H38" s="41" t="s">
        <v>706</v>
      </c>
      <c r="I38" s="89" t="s">
        <v>683</v>
      </c>
      <c r="J38" s="91">
        <v>46212.541666666664</v>
      </c>
      <c r="K38" s="91">
        <v>46226.841666666667</v>
      </c>
      <c r="L38" s="38"/>
      <c r="M38" s="38"/>
      <c r="N38" s="38"/>
      <c r="O38" s="37"/>
      <c r="P38" s="3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</row>
    <row r="39" spans="1:39" ht="22" customHeight="1" x14ac:dyDescent="0.35">
      <c r="A39" s="87"/>
      <c r="B39" s="87"/>
      <c r="C39" s="44"/>
      <c r="D39" s="45"/>
      <c r="E39" s="45"/>
      <c r="F39" s="45"/>
      <c r="G39" s="23"/>
      <c r="H39" s="87" t="s">
        <v>707</v>
      </c>
      <c r="I39" s="88" t="s">
        <v>686</v>
      </c>
      <c r="J39" s="90">
        <v>46226.841666666667</v>
      </c>
      <c r="K39" s="90">
        <v>46227.466666666667</v>
      </c>
      <c r="L39" s="38"/>
      <c r="M39" s="38"/>
      <c r="N39" s="38"/>
      <c r="O39" s="37"/>
      <c r="P39" s="38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</row>
    <row r="40" spans="1:39" ht="22" customHeight="1" x14ac:dyDescent="0.35">
      <c r="A40" s="41"/>
      <c r="B40" s="41"/>
      <c r="C40" s="32"/>
      <c r="D40" s="33"/>
      <c r="E40" s="33"/>
      <c r="F40" s="33"/>
      <c r="G40" s="23"/>
      <c r="H40" s="41" t="s">
        <v>708</v>
      </c>
      <c r="I40" s="89" t="s">
        <v>686</v>
      </c>
      <c r="J40" s="91">
        <v>46226.841666666667</v>
      </c>
      <c r="K40" s="91">
        <v>46227.466666666667</v>
      </c>
      <c r="L40" s="38"/>
      <c r="M40" s="38"/>
      <c r="N40" s="38"/>
      <c r="O40" s="37"/>
      <c r="P40" s="3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ht="22" customHeight="1" x14ac:dyDescent="0.35">
      <c r="A41" s="41"/>
      <c r="B41" s="41"/>
      <c r="C41" s="32"/>
      <c r="D41" s="33"/>
      <c r="E41" s="33"/>
      <c r="F41" s="33"/>
      <c r="G41" s="23"/>
      <c r="H41" s="41"/>
      <c r="I41" s="89"/>
      <c r="J41" s="91"/>
      <c r="K41" s="91"/>
      <c r="L41" s="38"/>
      <c r="M41" s="38"/>
      <c r="N41" s="38"/>
      <c r="O41" s="38"/>
      <c r="P41" s="38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ht="22" customHeight="1" x14ac:dyDescent="0.35">
      <c r="A42" s="41"/>
      <c r="B42" s="41"/>
      <c r="C42" s="32"/>
      <c r="D42" s="33"/>
      <c r="E42" s="33"/>
      <c r="F42" s="33"/>
      <c r="G42" s="23"/>
      <c r="H42" s="41"/>
      <c r="I42" s="89"/>
      <c r="J42" s="91"/>
      <c r="K42" s="91"/>
      <c r="L42" s="38"/>
      <c r="M42" s="38"/>
      <c r="N42" s="38"/>
      <c r="O42" s="38"/>
      <c r="P42" s="38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ht="22" customHeight="1" x14ac:dyDescent="0.35">
      <c r="A43" s="41"/>
      <c r="B43" s="41"/>
      <c r="C43" s="32"/>
      <c r="D43" s="33"/>
      <c r="E43" s="33"/>
      <c r="F43" s="33"/>
      <c r="G43" s="23"/>
      <c r="H43" s="41"/>
      <c r="I43" s="89"/>
      <c r="J43" s="91"/>
      <c r="K43" s="91"/>
      <c r="L43" s="38"/>
      <c r="M43" s="38"/>
      <c r="N43" s="38"/>
      <c r="O43" s="38"/>
      <c r="P43" s="38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</row>
    <row r="44" spans="1:39" ht="22" customHeight="1" x14ac:dyDescent="0.35">
      <c r="A44" s="41"/>
      <c r="B44" s="41"/>
      <c r="C44" s="32"/>
      <c r="D44" s="33"/>
      <c r="E44" s="33"/>
      <c r="F44" s="33"/>
      <c r="G44" s="23"/>
      <c r="H44" s="41"/>
      <c r="I44" s="89"/>
      <c r="J44" s="91"/>
      <c r="K44" s="91"/>
      <c r="L44" s="38"/>
      <c r="M44" s="38"/>
      <c r="N44" s="38"/>
      <c r="O44" s="37"/>
      <c r="P44" s="38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</row>
    <row r="45" spans="1:39" ht="22" customHeight="1" x14ac:dyDescent="0.35">
      <c r="A45" s="41"/>
      <c r="B45" s="41"/>
      <c r="C45" s="32"/>
      <c r="D45" s="33"/>
      <c r="E45" s="33"/>
      <c r="F45" s="33"/>
      <c r="G45" s="23"/>
      <c r="H45" s="41"/>
      <c r="I45" s="89"/>
      <c r="J45" s="91"/>
      <c r="K45" s="91"/>
      <c r="L45" s="38"/>
      <c r="M45" s="38"/>
      <c r="N45" s="37"/>
      <c r="O45" s="38"/>
      <c r="P45" s="3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spans="1:39" ht="22" customHeight="1" x14ac:dyDescent="0.35">
      <c r="A46" s="41"/>
      <c r="B46" s="41"/>
      <c r="C46" s="32"/>
      <c r="D46" s="33"/>
      <c r="E46" s="33"/>
      <c r="F46" s="33"/>
      <c r="G46" s="23"/>
      <c r="H46" s="41"/>
      <c r="I46" s="89"/>
      <c r="J46" s="91"/>
      <c r="K46" s="91"/>
      <c r="L46" s="38"/>
      <c r="M46" s="38"/>
      <c r="N46" s="38"/>
      <c r="O46" s="38"/>
      <c r="P46" s="37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ht="22" customHeight="1" x14ac:dyDescent="0.35">
      <c r="A47" s="41"/>
      <c r="B47" s="41"/>
      <c r="C47" s="32"/>
      <c r="D47" s="33"/>
      <c r="E47" s="33"/>
      <c r="F47" s="33"/>
      <c r="G47" s="23"/>
      <c r="H47" s="41"/>
      <c r="I47" s="89"/>
      <c r="J47" s="91"/>
      <c r="K47" s="91"/>
      <c r="L47" s="38"/>
      <c r="M47" s="38"/>
      <c r="N47" s="38"/>
      <c r="O47" s="37"/>
      <c r="P47" s="38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 spans="1:39" ht="22" customHeight="1" x14ac:dyDescent="0.35">
      <c r="A48" s="41"/>
      <c r="B48" s="41"/>
      <c r="C48" s="32"/>
      <c r="D48" s="33"/>
      <c r="E48" s="33"/>
      <c r="F48" s="33"/>
      <c r="G48" s="23"/>
      <c r="H48" s="41"/>
      <c r="I48" s="38"/>
      <c r="J48" s="43"/>
      <c r="K48" s="38"/>
      <c r="L48" s="38"/>
      <c r="M48" s="38"/>
      <c r="N48" s="38"/>
      <c r="O48" s="38"/>
      <c r="P48" s="38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49" spans="1:39" ht="22" customHeight="1" x14ac:dyDescent="0.35">
      <c r="A49" s="41"/>
      <c r="B49" s="41"/>
      <c r="C49" s="32"/>
      <c r="D49" s="33"/>
      <c r="E49" s="33"/>
      <c r="F49" s="33"/>
      <c r="G49" s="23"/>
      <c r="H49" s="41"/>
      <c r="I49" s="38"/>
      <c r="J49" s="43"/>
      <c r="K49" s="38"/>
      <c r="L49" s="38"/>
      <c r="M49" s="38"/>
      <c r="N49" s="38"/>
      <c r="O49" s="38"/>
      <c r="P49" s="38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</row>
    <row r="50" spans="1:39" x14ac:dyDescent="0.35">
      <c r="B50" s="23"/>
      <c r="C50" s="24"/>
      <c r="D50" s="24"/>
      <c r="E50" s="24"/>
      <c r="F50" s="24"/>
      <c r="G50" s="23"/>
      <c r="H50" s="23"/>
      <c r="I50" s="24"/>
      <c r="J50" s="24"/>
      <c r="K50" s="24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</row>
    <row r="51" spans="1:39" ht="13" x14ac:dyDescent="0.35">
      <c r="B51" s="47"/>
      <c r="C51" s="24"/>
      <c r="D51" s="24"/>
      <c r="E51" s="24"/>
      <c r="F51" s="24"/>
      <c r="G51" s="23"/>
      <c r="H51" s="23"/>
      <c r="I51" s="24"/>
      <c r="J51" s="24"/>
      <c r="K51" s="24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x14ac:dyDescent="0.35">
      <c r="B52" s="23"/>
      <c r="C52" s="24"/>
      <c r="D52" s="24"/>
      <c r="E52" s="24"/>
      <c r="F52" s="2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</row>
    <row r="53" spans="1:39" x14ac:dyDescent="0.35">
      <c r="C53" s="2"/>
      <c r="D53" s="2"/>
      <c r="E53" s="2"/>
      <c r="F53" s="2"/>
      <c r="I53" s="2"/>
      <c r="J53" s="2"/>
      <c r="K53" s="2"/>
    </row>
    <row r="54" spans="1:39" x14ac:dyDescent="0.35">
      <c r="C54" s="2"/>
      <c r="H54" s="96" t="s">
        <v>413</v>
      </c>
      <c r="I54" s="2" t="s">
        <v>410</v>
      </c>
      <c r="J54" s="2" t="s">
        <v>414</v>
      </c>
      <c r="K54" s="2" t="s">
        <v>641</v>
      </c>
      <c r="L54" s="2" t="s">
        <v>546</v>
      </c>
      <c r="M54" s="2" t="s">
        <v>415</v>
      </c>
      <c r="N54" s="2" t="s">
        <v>416</v>
      </c>
      <c r="O54" s="2" t="s">
        <v>547</v>
      </c>
      <c r="P54" s="2" t="s">
        <v>548</v>
      </c>
    </row>
    <row r="55" spans="1:39" x14ac:dyDescent="0.35">
      <c r="C55" s="2"/>
      <c r="H55" s="96" t="s">
        <v>642</v>
      </c>
      <c r="I55" s="2"/>
      <c r="J55" s="2" t="s">
        <v>643</v>
      </c>
      <c r="K55" s="92">
        <v>0</v>
      </c>
      <c r="L55" s="92">
        <v>0</v>
      </c>
      <c r="M55" s="93">
        <v>46189.637499999997</v>
      </c>
      <c r="N55" s="93">
        <v>46191.620833333334</v>
      </c>
      <c r="O55" s="93">
        <v>46189.637499999997</v>
      </c>
      <c r="P55" s="93">
        <v>46191.620833333334</v>
      </c>
    </row>
    <row r="56" spans="1:39" x14ac:dyDescent="0.35">
      <c r="H56" s="96" t="s">
        <v>644</v>
      </c>
      <c r="I56" s="2"/>
      <c r="J56" s="2" t="s">
        <v>643</v>
      </c>
      <c r="K56" s="92">
        <v>0</v>
      </c>
      <c r="L56" s="92">
        <v>0</v>
      </c>
      <c r="M56" s="93">
        <v>46189.637499999997</v>
      </c>
      <c r="N56" s="93">
        <v>46191.620833333334</v>
      </c>
      <c r="O56" s="93">
        <v>46189.637499999997</v>
      </c>
      <c r="P56" s="93">
        <v>46191.620833333334</v>
      </c>
    </row>
    <row r="57" spans="1:39" x14ac:dyDescent="0.35">
      <c r="H57" s="96" t="s">
        <v>645</v>
      </c>
      <c r="I57" s="2"/>
      <c r="J57" s="2" t="s">
        <v>646</v>
      </c>
      <c r="K57" s="92">
        <v>0</v>
      </c>
      <c r="L57" s="92">
        <v>0</v>
      </c>
      <c r="M57" s="93">
        <v>46188.354166666664</v>
      </c>
      <c r="N57" s="93">
        <v>46191.654166666667</v>
      </c>
      <c r="O57" s="93">
        <v>46188.354166666664</v>
      </c>
      <c r="P57" s="93">
        <v>46191.654166666667</v>
      </c>
    </row>
    <row r="58" spans="1:39" x14ac:dyDescent="0.35">
      <c r="H58" s="96" t="s">
        <v>647</v>
      </c>
      <c r="I58" s="2"/>
      <c r="J58" s="2" t="s">
        <v>648</v>
      </c>
      <c r="K58" s="92">
        <v>0</v>
      </c>
      <c r="L58" s="92">
        <v>0</v>
      </c>
      <c r="M58" s="93">
        <v>46188.354166666664</v>
      </c>
      <c r="N58" s="93">
        <v>46190.566666666666</v>
      </c>
      <c r="O58" s="93">
        <v>46188.354166666664</v>
      </c>
      <c r="P58" s="93">
        <v>46190.566666666666</v>
      </c>
    </row>
    <row r="59" spans="1:39" x14ac:dyDescent="0.35">
      <c r="H59" s="96" t="s">
        <v>649</v>
      </c>
      <c r="I59" s="2"/>
      <c r="J59" s="2" t="s">
        <v>643</v>
      </c>
      <c r="K59" s="92">
        <v>0</v>
      </c>
      <c r="L59" s="92">
        <v>0</v>
      </c>
      <c r="M59" s="93">
        <v>46190.566666666666</v>
      </c>
      <c r="N59" s="93">
        <v>46191.654166666667</v>
      </c>
      <c r="O59" s="93">
        <v>46190.566666666666</v>
      </c>
      <c r="P59" s="93">
        <v>46191.654166666667</v>
      </c>
    </row>
    <row r="60" spans="1:39" x14ac:dyDescent="0.35">
      <c r="H60" s="96" t="s">
        <v>650</v>
      </c>
      <c r="I60" s="2"/>
      <c r="J60" s="2" t="s">
        <v>651</v>
      </c>
      <c r="K60" s="92">
        <v>0</v>
      </c>
      <c r="L60" s="92">
        <v>0</v>
      </c>
      <c r="M60" s="93">
        <v>46191.654166666667</v>
      </c>
      <c r="N60" s="93">
        <v>46209.637499999997</v>
      </c>
      <c r="O60" s="93">
        <v>46191.654166666667</v>
      </c>
      <c r="P60" s="93">
        <v>46209.637499999997</v>
      </c>
    </row>
    <row r="61" spans="1:39" x14ac:dyDescent="0.35">
      <c r="H61" s="96" t="s">
        <v>652</v>
      </c>
      <c r="I61" s="2"/>
      <c r="J61" s="2" t="s">
        <v>653</v>
      </c>
      <c r="K61" s="92">
        <v>0</v>
      </c>
      <c r="L61" s="92">
        <v>0</v>
      </c>
      <c r="M61" s="93">
        <v>46191.654166666667</v>
      </c>
      <c r="N61" s="93">
        <v>46203.55</v>
      </c>
      <c r="O61" s="93">
        <v>46191.654166666667</v>
      </c>
      <c r="P61" s="93">
        <v>46203.55</v>
      </c>
    </row>
    <row r="62" spans="1:39" x14ac:dyDescent="0.35">
      <c r="H62" s="96" t="s">
        <v>654</v>
      </c>
      <c r="I62" s="2"/>
      <c r="J62" s="2" t="s">
        <v>655</v>
      </c>
      <c r="K62" s="92">
        <v>0</v>
      </c>
      <c r="L62" s="92">
        <v>0</v>
      </c>
      <c r="M62" s="93">
        <v>46191.654166666667</v>
      </c>
      <c r="N62" s="93">
        <v>46199.654166666667</v>
      </c>
      <c r="O62" s="93">
        <v>46191.654166666667</v>
      </c>
      <c r="P62" s="93">
        <v>46199.654166666667</v>
      </c>
    </row>
    <row r="63" spans="1:39" x14ac:dyDescent="0.35">
      <c r="H63" s="96" t="s">
        <v>656</v>
      </c>
      <c r="I63" s="2"/>
      <c r="J63" s="2" t="s">
        <v>657</v>
      </c>
      <c r="K63" s="92">
        <v>0</v>
      </c>
      <c r="L63" s="92">
        <v>0</v>
      </c>
      <c r="M63" s="93">
        <v>46191.654166666667</v>
      </c>
      <c r="N63" s="93">
        <v>46202.400000000001</v>
      </c>
      <c r="O63" s="93">
        <v>46191.654166666667</v>
      </c>
      <c r="P63" s="93">
        <v>46202.400000000001</v>
      </c>
    </row>
    <row r="64" spans="1:39" x14ac:dyDescent="0.35">
      <c r="H64" s="96" t="s">
        <v>658</v>
      </c>
      <c r="I64" s="2"/>
      <c r="J64" s="2" t="s">
        <v>643</v>
      </c>
      <c r="K64" s="92">
        <v>0</v>
      </c>
      <c r="L64" s="92">
        <v>0</v>
      </c>
      <c r="M64" s="93">
        <v>46202.400000000001</v>
      </c>
      <c r="N64" s="93">
        <v>46203.55</v>
      </c>
      <c r="O64" s="93">
        <v>46202.400000000001</v>
      </c>
      <c r="P64" s="93">
        <v>46203.55</v>
      </c>
    </row>
    <row r="65" spans="8:16" x14ac:dyDescent="0.35">
      <c r="H65" s="96" t="s">
        <v>659</v>
      </c>
      <c r="I65" s="2"/>
      <c r="J65" s="2" t="s">
        <v>660</v>
      </c>
      <c r="K65" s="92">
        <v>0</v>
      </c>
      <c r="L65" s="92">
        <v>0</v>
      </c>
      <c r="M65" s="93">
        <v>46203.55</v>
      </c>
      <c r="N65" s="93">
        <v>46209.637499999997</v>
      </c>
      <c r="O65" s="93">
        <v>46203.55</v>
      </c>
      <c r="P65" s="93">
        <v>46209.637499999997</v>
      </c>
    </row>
    <row r="66" spans="8:16" x14ac:dyDescent="0.35">
      <c r="H66" s="96" t="s">
        <v>661</v>
      </c>
      <c r="I66" s="2"/>
      <c r="J66" s="2" t="s">
        <v>643</v>
      </c>
      <c r="K66" s="92">
        <v>0</v>
      </c>
      <c r="L66" s="92">
        <v>0</v>
      </c>
      <c r="M66" s="93">
        <v>46203.55</v>
      </c>
      <c r="N66" s="93">
        <v>46204.637499999997</v>
      </c>
      <c r="O66" s="93">
        <v>46203.55</v>
      </c>
      <c r="P66" s="93">
        <v>46204.637499999997</v>
      </c>
    </row>
    <row r="67" spans="8:16" x14ac:dyDescent="0.35">
      <c r="H67" s="96" t="s">
        <v>662</v>
      </c>
      <c r="I67" s="2"/>
      <c r="J67" s="2" t="s">
        <v>643</v>
      </c>
      <c r="K67" s="92">
        <v>0</v>
      </c>
      <c r="L67" s="92">
        <v>0</v>
      </c>
      <c r="M67" s="93">
        <v>46204.637499999997</v>
      </c>
      <c r="N67" s="93">
        <v>46205.76666666667</v>
      </c>
      <c r="O67" s="93">
        <v>46204.637499999997</v>
      </c>
      <c r="P67" s="93">
        <v>46205.76666666667</v>
      </c>
    </row>
    <row r="68" spans="8:16" x14ac:dyDescent="0.35">
      <c r="H68" s="96" t="s">
        <v>663</v>
      </c>
      <c r="I68" s="2"/>
      <c r="J68" s="2" t="s">
        <v>599</v>
      </c>
      <c r="K68" s="92">
        <v>0</v>
      </c>
      <c r="L68" s="92">
        <v>0</v>
      </c>
      <c r="M68" s="93">
        <v>46205.76666666667</v>
      </c>
      <c r="N68" s="93">
        <v>46209.637499999997</v>
      </c>
      <c r="O68" s="93">
        <v>46205.76666666667</v>
      </c>
      <c r="P68" s="93">
        <v>46209.637499999997</v>
      </c>
    </row>
    <row r="69" spans="8:16" x14ac:dyDescent="0.35">
      <c r="H69" s="96" t="s">
        <v>664</v>
      </c>
      <c r="I69" s="2"/>
      <c r="J69" s="2" t="s">
        <v>665</v>
      </c>
      <c r="K69" s="92">
        <v>0</v>
      </c>
      <c r="L69" s="92">
        <v>0</v>
      </c>
      <c r="M69" s="93">
        <v>46209.637499999997</v>
      </c>
      <c r="N69" s="93">
        <v>46232.416666666664</v>
      </c>
      <c r="O69" s="93">
        <v>46209.637499999997</v>
      </c>
      <c r="P69" s="93">
        <v>46232.416666666664</v>
      </c>
    </row>
    <row r="70" spans="8:16" x14ac:dyDescent="0.35">
      <c r="H70" s="96" t="s">
        <v>666</v>
      </c>
      <c r="I70" s="2"/>
      <c r="J70" s="2" t="s">
        <v>667</v>
      </c>
      <c r="K70" s="92">
        <v>0</v>
      </c>
      <c r="L70" s="92">
        <v>0</v>
      </c>
      <c r="M70" s="93">
        <v>46209.637499999997</v>
      </c>
      <c r="N70" s="93">
        <v>46225.95416666667</v>
      </c>
      <c r="O70" s="93">
        <v>46209.637499999997</v>
      </c>
      <c r="P70" s="93">
        <v>46225.95416666667</v>
      </c>
    </row>
    <row r="71" spans="8:16" x14ac:dyDescent="0.35">
      <c r="H71" s="96" t="s">
        <v>654</v>
      </c>
      <c r="I71" s="2"/>
      <c r="J71" s="2" t="s">
        <v>668</v>
      </c>
      <c r="K71" s="92">
        <v>0</v>
      </c>
      <c r="L71" s="92">
        <v>0</v>
      </c>
      <c r="M71" s="93">
        <v>46209.637499999997</v>
      </c>
      <c r="N71" s="93">
        <v>46220.637499999997</v>
      </c>
      <c r="O71" s="93">
        <v>46209.637499999997</v>
      </c>
      <c r="P71" s="93">
        <v>46220.637499999997</v>
      </c>
    </row>
    <row r="72" spans="8:16" x14ac:dyDescent="0.35">
      <c r="H72" s="96" t="s">
        <v>656</v>
      </c>
      <c r="I72" s="2"/>
      <c r="J72" s="2" t="s">
        <v>667</v>
      </c>
      <c r="K72" s="92">
        <v>0</v>
      </c>
      <c r="L72" s="92">
        <v>0</v>
      </c>
      <c r="M72" s="93">
        <v>46209.637499999997</v>
      </c>
      <c r="N72" s="93">
        <v>46225.95416666667</v>
      </c>
      <c r="O72" s="93">
        <v>46209.637499999997</v>
      </c>
      <c r="P72" s="93">
        <v>46225.95416666667</v>
      </c>
    </row>
    <row r="73" spans="8:16" x14ac:dyDescent="0.35">
      <c r="H73" s="96" t="s">
        <v>669</v>
      </c>
      <c r="I73" s="2"/>
      <c r="J73" s="2" t="s">
        <v>660</v>
      </c>
      <c r="K73" s="92">
        <v>0</v>
      </c>
      <c r="L73" s="92">
        <v>0</v>
      </c>
      <c r="M73" s="93">
        <v>46225.95416666667</v>
      </c>
      <c r="N73" s="93">
        <v>46232.416666666664</v>
      </c>
      <c r="O73" s="93">
        <v>46225.95416666667</v>
      </c>
      <c r="P73" s="93">
        <v>46232.416666666664</v>
      </c>
    </row>
    <row r="74" spans="8:16" x14ac:dyDescent="0.35">
      <c r="H74" s="96" t="s">
        <v>670</v>
      </c>
      <c r="I74" s="2"/>
      <c r="J74" s="2" t="s">
        <v>671</v>
      </c>
      <c r="K74" s="92">
        <v>0</v>
      </c>
      <c r="L74" s="92">
        <v>0</v>
      </c>
      <c r="M74" s="93">
        <v>46218.76666666667</v>
      </c>
      <c r="N74" s="93">
        <v>46239.587500000001</v>
      </c>
      <c r="O74" s="93">
        <v>46218.76666666667</v>
      </c>
      <c r="P74" s="93">
        <v>46239.587500000001</v>
      </c>
    </row>
    <row r="75" spans="8:16" x14ac:dyDescent="0.35">
      <c r="H75" s="96" t="s">
        <v>672</v>
      </c>
      <c r="I75" s="2"/>
      <c r="J75" s="2" t="s">
        <v>673</v>
      </c>
      <c r="K75" s="92">
        <v>0</v>
      </c>
      <c r="L75" s="92">
        <v>0</v>
      </c>
      <c r="M75" s="93">
        <v>46218.76666666667</v>
      </c>
      <c r="N75" s="93">
        <v>46233.4375</v>
      </c>
      <c r="O75" s="93">
        <v>46218.76666666667</v>
      </c>
      <c r="P75" s="93">
        <v>46233.4375</v>
      </c>
    </row>
    <row r="76" spans="8:16" x14ac:dyDescent="0.35">
      <c r="H76" s="96" t="s">
        <v>654</v>
      </c>
      <c r="I76" s="2"/>
      <c r="J76" s="2" t="s">
        <v>674</v>
      </c>
      <c r="K76" s="92">
        <v>0</v>
      </c>
      <c r="L76" s="92">
        <v>0</v>
      </c>
      <c r="M76" s="93">
        <v>46218.76666666667</v>
      </c>
      <c r="N76" s="93">
        <v>46226.400000000001</v>
      </c>
      <c r="O76" s="93">
        <v>46218.76666666667</v>
      </c>
      <c r="P76" s="93">
        <v>46226.400000000001</v>
      </c>
    </row>
    <row r="77" spans="8:16" x14ac:dyDescent="0.35">
      <c r="H77" s="96" t="s">
        <v>656</v>
      </c>
      <c r="I77" s="2"/>
      <c r="J77" s="2" t="s">
        <v>675</v>
      </c>
      <c r="K77" s="92">
        <v>0</v>
      </c>
      <c r="L77" s="92">
        <v>0</v>
      </c>
      <c r="M77" s="93">
        <v>46220.637499999997</v>
      </c>
      <c r="N77" s="93">
        <v>46233.4375</v>
      </c>
      <c r="O77" s="93">
        <v>46220.637499999997</v>
      </c>
      <c r="P77" s="93">
        <v>46233.4375</v>
      </c>
    </row>
    <row r="78" spans="8:16" x14ac:dyDescent="0.35">
      <c r="H78" s="96" t="s">
        <v>676</v>
      </c>
      <c r="I78" s="2"/>
      <c r="J78" s="2" t="s">
        <v>660</v>
      </c>
      <c r="K78" s="92">
        <v>0</v>
      </c>
      <c r="L78" s="92">
        <v>0</v>
      </c>
      <c r="M78" s="93">
        <v>46233.4375</v>
      </c>
      <c r="N78" s="93">
        <v>46239.587500000001</v>
      </c>
      <c r="O78" s="93">
        <v>46233.4375</v>
      </c>
      <c r="P78" s="93">
        <v>46239.587500000001</v>
      </c>
    </row>
    <row r="79" spans="8:16" x14ac:dyDescent="0.35">
      <c r="H79" s="96" t="s">
        <v>661</v>
      </c>
      <c r="I79" s="2"/>
      <c r="J79" s="2" t="s">
        <v>643</v>
      </c>
      <c r="K79" s="92">
        <v>0</v>
      </c>
      <c r="L79" s="92">
        <v>0</v>
      </c>
      <c r="M79" s="93">
        <v>46233.4375</v>
      </c>
      <c r="N79" s="93">
        <v>46234.587500000001</v>
      </c>
      <c r="O79" s="93">
        <v>46233.4375</v>
      </c>
      <c r="P79" s="93">
        <v>46234.587500000001</v>
      </c>
    </row>
    <row r="80" spans="8:16" x14ac:dyDescent="0.35">
      <c r="H80" s="96" t="s">
        <v>662</v>
      </c>
      <c r="I80" s="2"/>
      <c r="J80" s="2" t="s">
        <v>643</v>
      </c>
      <c r="K80" s="92">
        <v>0</v>
      </c>
      <c r="L80" s="92">
        <v>0</v>
      </c>
      <c r="M80" s="93">
        <v>46234.587500000001</v>
      </c>
      <c r="N80" s="93">
        <v>46237.716666666667</v>
      </c>
      <c r="O80" s="93">
        <v>46234.587500000001</v>
      </c>
      <c r="P80" s="93">
        <v>46237.716666666667</v>
      </c>
    </row>
    <row r="81" spans="8:16" x14ac:dyDescent="0.35">
      <c r="H81" s="96" t="s">
        <v>663</v>
      </c>
      <c r="I81" s="2"/>
      <c r="J81" s="2" t="s">
        <v>599</v>
      </c>
      <c r="K81" s="94">
        <v>0</v>
      </c>
      <c r="L81" s="94">
        <v>0</v>
      </c>
      <c r="M81" s="95">
        <v>46237.716666666667</v>
      </c>
      <c r="N81" s="93">
        <v>46239.587500000001</v>
      </c>
      <c r="O81" s="93">
        <v>46237.716666666667</v>
      </c>
      <c r="P81" s="93">
        <v>46239.587500000001</v>
      </c>
    </row>
    <row r="82" spans="8:16" x14ac:dyDescent="0.35">
      <c r="H82" s="96" t="s">
        <v>677</v>
      </c>
      <c r="I82" s="2"/>
      <c r="J82" s="2" t="s">
        <v>678</v>
      </c>
      <c r="K82" s="94">
        <v>0</v>
      </c>
      <c r="L82" s="94">
        <v>0</v>
      </c>
      <c r="M82" s="95">
        <v>46226.400000000001</v>
      </c>
      <c r="N82" s="93">
        <v>46252.587500000001</v>
      </c>
      <c r="O82" s="93">
        <v>46226.400000000001</v>
      </c>
      <c r="P82" s="93">
        <v>46252.587500000001</v>
      </c>
    </row>
    <row r="83" spans="8:16" x14ac:dyDescent="0.35">
      <c r="H83" s="96" t="s">
        <v>672</v>
      </c>
      <c r="I83" s="2"/>
      <c r="J83" s="2" t="s">
        <v>679</v>
      </c>
      <c r="K83" s="94">
        <v>0</v>
      </c>
      <c r="L83" s="94">
        <v>0</v>
      </c>
      <c r="M83" s="95">
        <v>46226.400000000001</v>
      </c>
      <c r="N83" s="93">
        <v>46246.4375</v>
      </c>
      <c r="O83" s="93">
        <v>46226.400000000001</v>
      </c>
      <c r="P83" s="93">
        <v>46246.4375</v>
      </c>
    </row>
    <row r="84" spans="8:16" x14ac:dyDescent="0.35">
      <c r="H84" s="96" t="s">
        <v>654</v>
      </c>
      <c r="I84" s="2"/>
      <c r="J84" s="2" t="s">
        <v>674</v>
      </c>
      <c r="K84" s="94">
        <v>0</v>
      </c>
      <c r="L84" s="94">
        <v>0</v>
      </c>
      <c r="M84" s="95">
        <v>46226.400000000001</v>
      </c>
      <c r="N84" s="93">
        <v>46233.637499999997</v>
      </c>
      <c r="O84" s="93">
        <v>46226.400000000001</v>
      </c>
      <c r="P84" s="93">
        <v>46233.637499999997</v>
      </c>
    </row>
    <row r="85" spans="8:16" x14ac:dyDescent="0.35">
      <c r="H85" s="96" t="s">
        <v>656</v>
      </c>
      <c r="I85" s="2"/>
      <c r="J85" s="2" t="s">
        <v>675</v>
      </c>
      <c r="K85" s="94">
        <v>0</v>
      </c>
      <c r="L85" s="94">
        <v>0</v>
      </c>
      <c r="M85" s="95">
        <v>46233.637499999997</v>
      </c>
      <c r="N85" s="93">
        <v>46246.4375</v>
      </c>
      <c r="O85" s="93">
        <v>46233.637499999997</v>
      </c>
      <c r="P85" s="93">
        <v>46246.4375</v>
      </c>
    </row>
    <row r="86" spans="8:16" x14ac:dyDescent="0.35">
      <c r="H86" s="96" t="s">
        <v>676</v>
      </c>
      <c r="I86" s="2"/>
      <c r="J86" s="2" t="s">
        <v>660</v>
      </c>
      <c r="K86" s="94">
        <v>0</v>
      </c>
      <c r="L86" s="94">
        <v>0</v>
      </c>
      <c r="M86" s="95">
        <v>46246.4375</v>
      </c>
      <c r="N86" s="93">
        <v>46252.587500000001</v>
      </c>
      <c r="O86" s="93">
        <v>46246.4375</v>
      </c>
      <c r="P86" s="93">
        <v>46252.587500000001</v>
      </c>
    </row>
    <row r="87" spans="8:16" x14ac:dyDescent="0.35">
      <c r="H87" s="96" t="s">
        <v>661</v>
      </c>
      <c r="I87" s="2"/>
      <c r="J87" s="2" t="s">
        <v>643</v>
      </c>
      <c r="K87" s="94">
        <v>0</v>
      </c>
      <c r="L87" s="94">
        <v>0</v>
      </c>
      <c r="M87" s="95">
        <v>46246.4375</v>
      </c>
      <c r="N87" s="93">
        <v>46247.587500000001</v>
      </c>
      <c r="O87" s="93">
        <v>46246.4375</v>
      </c>
      <c r="P87" s="93">
        <v>46247.587500000001</v>
      </c>
    </row>
    <row r="88" spans="8:16" x14ac:dyDescent="0.35">
      <c r="H88" s="96" t="s">
        <v>662</v>
      </c>
      <c r="I88" s="2"/>
      <c r="J88" s="2" t="s">
        <v>643</v>
      </c>
      <c r="K88" s="94">
        <v>0</v>
      </c>
      <c r="L88" s="94">
        <v>0</v>
      </c>
      <c r="M88" s="95">
        <v>46247.587500000001</v>
      </c>
      <c r="N88" s="93">
        <v>46248.716666666667</v>
      </c>
      <c r="O88" s="93">
        <v>46247.587500000001</v>
      </c>
      <c r="P88" s="93">
        <v>46248.716666666667</v>
      </c>
    </row>
    <row r="89" spans="8:16" x14ac:dyDescent="0.35">
      <c r="H89" s="96" t="s">
        <v>663</v>
      </c>
      <c r="I89" s="2"/>
      <c r="J89" s="2" t="s">
        <v>599</v>
      </c>
      <c r="K89" s="94">
        <v>0</v>
      </c>
      <c r="L89" s="94">
        <v>0</v>
      </c>
      <c r="M89" s="95">
        <v>46248.716666666667</v>
      </c>
      <c r="N89" s="93">
        <v>46252.587500000001</v>
      </c>
      <c r="O89" s="93">
        <v>46248.716666666667</v>
      </c>
      <c r="P89" s="93">
        <v>46252.587500000001</v>
      </c>
    </row>
    <row r="90" spans="8:16" x14ac:dyDescent="0.35">
      <c r="H90" s="96" t="s">
        <v>680</v>
      </c>
      <c r="I90" s="2"/>
      <c r="J90" s="2" t="s">
        <v>681</v>
      </c>
      <c r="K90" s="94">
        <v>0</v>
      </c>
      <c r="L90" s="94">
        <v>0</v>
      </c>
      <c r="M90" s="95">
        <v>46188.354166666664</v>
      </c>
      <c r="N90" s="93">
        <v>46226.841666666667</v>
      </c>
      <c r="O90" s="93">
        <v>46188.354166666664</v>
      </c>
      <c r="P90" s="93">
        <v>46226.841666666667</v>
      </c>
    </row>
    <row r="91" spans="8:16" x14ac:dyDescent="0.35">
      <c r="H91" s="96" t="s">
        <v>672</v>
      </c>
      <c r="I91" s="2"/>
      <c r="J91" s="2" t="s">
        <v>679</v>
      </c>
      <c r="K91" s="94">
        <v>0</v>
      </c>
      <c r="L91" s="94">
        <v>0</v>
      </c>
      <c r="M91" s="95">
        <v>46188.354166666664</v>
      </c>
      <c r="N91" s="93">
        <v>46206.39166666667</v>
      </c>
      <c r="O91" s="93">
        <v>46188.354166666664</v>
      </c>
      <c r="P91" s="93">
        <v>46206.39166666667</v>
      </c>
    </row>
    <row r="92" spans="8:16" x14ac:dyDescent="0.35">
      <c r="H92" s="96" t="s">
        <v>676</v>
      </c>
      <c r="I92" s="2"/>
      <c r="J92" s="2" t="s">
        <v>660</v>
      </c>
      <c r="K92" s="94">
        <v>0</v>
      </c>
      <c r="L92" s="94">
        <v>0</v>
      </c>
      <c r="M92" s="95">
        <v>46206.39166666667</v>
      </c>
      <c r="N92" s="93">
        <v>46212.479166666664</v>
      </c>
      <c r="O92" s="93">
        <v>46206.39166666667</v>
      </c>
      <c r="P92" s="93">
        <v>46212.479166666664</v>
      </c>
    </row>
    <row r="93" spans="8:16" x14ac:dyDescent="0.35">
      <c r="H93" s="96" t="s">
        <v>682</v>
      </c>
      <c r="I93" s="2"/>
      <c r="J93" s="2" t="s">
        <v>683</v>
      </c>
      <c r="K93" s="94">
        <v>0</v>
      </c>
      <c r="L93" s="94">
        <v>0</v>
      </c>
      <c r="M93" s="95">
        <v>46212.541666666664</v>
      </c>
      <c r="N93" s="93">
        <v>46226.841666666667</v>
      </c>
      <c r="O93" s="93">
        <v>46212.541666666664</v>
      </c>
      <c r="P93" s="93">
        <v>46226.841666666667</v>
      </c>
    </row>
    <row r="94" spans="8:16" x14ac:dyDescent="0.35">
      <c r="H94" s="96" t="s">
        <v>684</v>
      </c>
      <c r="I94" s="2"/>
      <c r="J94" s="2" t="s">
        <v>683</v>
      </c>
      <c r="K94" s="94">
        <v>0</v>
      </c>
      <c r="L94" s="94">
        <v>0</v>
      </c>
      <c r="M94" s="95">
        <v>46212.541666666664</v>
      </c>
      <c r="N94" s="93">
        <v>46226.841666666667</v>
      </c>
      <c r="O94" s="93">
        <v>46212.541666666664</v>
      </c>
      <c r="P94" s="93">
        <v>46226.841666666667</v>
      </c>
    </row>
    <row r="95" spans="8:16" x14ac:dyDescent="0.35">
      <c r="H95" s="96" t="s">
        <v>685</v>
      </c>
      <c r="I95" s="2"/>
      <c r="J95" s="2" t="s">
        <v>686</v>
      </c>
      <c r="K95" s="94">
        <v>0</v>
      </c>
      <c r="L95" s="94">
        <v>0</v>
      </c>
      <c r="M95" s="95">
        <v>46226.841666666667</v>
      </c>
      <c r="N95" s="93">
        <v>46227.466666666667</v>
      </c>
      <c r="O95" s="93">
        <v>46226.841666666667</v>
      </c>
      <c r="P95" s="93">
        <v>46227.466666666667</v>
      </c>
    </row>
    <row r="96" spans="8:16" x14ac:dyDescent="0.35">
      <c r="H96" s="96" t="s">
        <v>687</v>
      </c>
      <c r="I96" s="2"/>
      <c r="J96" s="2" t="s">
        <v>686</v>
      </c>
      <c r="K96" s="94">
        <v>0</v>
      </c>
      <c r="L96" s="94">
        <v>0</v>
      </c>
      <c r="M96" s="95">
        <v>46226.841666666667</v>
      </c>
      <c r="N96" s="93">
        <v>46227.466666666667</v>
      </c>
      <c r="O96" s="93">
        <v>46226.841666666667</v>
      </c>
      <c r="P96" s="93">
        <v>46227.466666666667</v>
      </c>
    </row>
  </sheetData>
  <autoFilter ref="B1:B96" xr:uid="{B28AF92F-72F1-43F9-A06B-5B5F113124DF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DD74-640F-4A8A-9FA9-AC7832C54493}">
  <dimension ref="A1:AN241"/>
  <sheetViews>
    <sheetView zoomScale="85" zoomScaleNormal="85" workbookViewId="0">
      <pane xSplit="4" ySplit="1" topLeftCell="E203" activePane="bottomRight" state="frozen"/>
      <selection activeCell="F9" sqref="F9"/>
      <selection pane="topRight" activeCell="F9" sqref="F9"/>
      <selection pane="bottomLeft" activeCell="F9" sqref="F9"/>
      <selection pane="bottomRight" activeCell="D211" sqref="D211"/>
    </sheetView>
  </sheetViews>
  <sheetFormatPr defaultRowHeight="12.5" x14ac:dyDescent="0.35"/>
  <cols>
    <col min="1" max="1" width="8.7265625" style="2"/>
    <col min="2" max="2" width="62.54296875" style="2" customWidth="1"/>
    <col min="3" max="3" width="12.7265625" style="2" customWidth="1"/>
    <col min="4" max="4" width="15.08984375" style="49" customWidth="1"/>
    <col min="5" max="5" width="2.08984375" style="2" customWidth="1"/>
    <col min="6" max="6" width="46.26953125" style="2" customWidth="1"/>
    <col min="7" max="8" width="11.81640625" style="2" customWidth="1"/>
    <col min="9" max="9" width="17.6328125" style="2" customWidth="1"/>
    <col min="10" max="10" width="17.81640625" style="49" customWidth="1"/>
    <col min="11" max="13" width="18.453125" style="49" customWidth="1"/>
    <col min="14" max="14" width="15.6328125" style="2" bestFit="1" customWidth="1"/>
    <col min="15" max="17" width="12.7265625" style="2" customWidth="1"/>
    <col min="18" max="16384" width="8.7265625" style="2"/>
  </cols>
  <sheetData>
    <row r="1" spans="1:40" ht="13" x14ac:dyDescent="0.35">
      <c r="B1" s="23"/>
      <c r="C1" s="23"/>
      <c r="D1" s="24"/>
      <c r="E1" s="23"/>
      <c r="F1" s="23"/>
      <c r="G1" s="23"/>
      <c r="H1" s="23"/>
      <c r="I1" s="23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6">
        <v>46296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3"/>
      <c r="F2" s="27" t="s">
        <v>413</v>
      </c>
      <c r="G2" s="27" t="s">
        <v>1318</v>
      </c>
      <c r="H2" s="27" t="s">
        <v>1319</v>
      </c>
      <c r="I2" s="28" t="s">
        <v>414</v>
      </c>
      <c r="J2" s="27" t="s">
        <v>415</v>
      </c>
      <c r="K2" s="27" t="s">
        <v>416</v>
      </c>
      <c r="L2" s="27"/>
      <c r="M2" s="27"/>
      <c r="N2" s="29"/>
      <c r="O2" s="29"/>
      <c r="P2" s="29"/>
      <c r="Q2" s="29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24" customHeight="1" x14ac:dyDescent="0.35">
      <c r="A3" s="41"/>
      <c r="B3" s="41"/>
      <c r="C3" s="32"/>
      <c r="D3" s="33"/>
      <c r="E3" s="23"/>
      <c r="F3" s="97" t="s">
        <v>1604</v>
      </c>
      <c r="G3" s="252">
        <v>0</v>
      </c>
      <c r="H3" s="252">
        <v>0</v>
      </c>
      <c r="I3" s="99" t="s">
        <v>1605</v>
      </c>
      <c r="J3" s="99">
        <v>46148.4375</v>
      </c>
      <c r="K3" s="99">
        <v>46181.387499999997</v>
      </c>
      <c r="L3" s="251"/>
      <c r="M3" s="250"/>
      <c r="N3" s="37"/>
      <c r="O3" s="37"/>
      <c r="P3" s="37"/>
      <c r="Q3" s="37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40" ht="24" customHeight="1" x14ac:dyDescent="0.35">
      <c r="A4" s="41" t="s">
        <v>41</v>
      </c>
      <c r="B4" s="41" t="s">
        <v>42</v>
      </c>
      <c r="C4" s="32" t="s">
        <v>46</v>
      </c>
      <c r="D4" s="33">
        <v>12.705</v>
      </c>
      <c r="F4" s="41" t="s">
        <v>1075</v>
      </c>
      <c r="G4" s="249">
        <v>0</v>
      </c>
      <c r="H4" s="249">
        <v>0</v>
      </c>
      <c r="I4" s="43" t="s">
        <v>1227</v>
      </c>
      <c r="J4" s="43">
        <v>46148.4375</v>
      </c>
      <c r="K4" s="91">
        <v>46154.645833333336</v>
      </c>
      <c r="L4" s="109">
        <f>D4-1.27</f>
        <v>11.435</v>
      </c>
      <c r="M4" s="37"/>
      <c r="N4" s="37"/>
      <c r="O4" s="37"/>
      <c r="P4" s="37"/>
      <c r="Q4" s="37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24" customHeight="1" x14ac:dyDescent="0.35">
      <c r="A5" s="41" t="s">
        <v>44</v>
      </c>
      <c r="B5" s="41" t="s">
        <v>45</v>
      </c>
      <c r="C5" s="32" t="s">
        <v>46</v>
      </c>
      <c r="D5" s="33">
        <v>43.56</v>
      </c>
      <c r="F5" s="41" t="s">
        <v>1076</v>
      </c>
      <c r="G5" s="249">
        <v>0</v>
      </c>
      <c r="H5" s="249">
        <v>0</v>
      </c>
      <c r="I5" s="43" t="s">
        <v>1227</v>
      </c>
      <c r="J5" s="43">
        <v>46154.645833333336</v>
      </c>
      <c r="K5" s="91">
        <v>46161.5</v>
      </c>
      <c r="L5" s="109">
        <f>D5</f>
        <v>43.56</v>
      </c>
      <c r="M5" s="37"/>
      <c r="N5" s="37"/>
      <c r="O5" s="37"/>
      <c r="P5" s="37"/>
      <c r="Q5" s="37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24" customHeight="1" x14ac:dyDescent="0.35">
      <c r="A6" s="41" t="s">
        <v>61</v>
      </c>
      <c r="B6" s="41" t="s">
        <v>62</v>
      </c>
      <c r="C6" s="32" t="s">
        <v>46</v>
      </c>
      <c r="D6" s="33">
        <v>0</v>
      </c>
      <c r="F6" s="41"/>
      <c r="G6" s="249"/>
      <c r="H6" s="249"/>
      <c r="I6" s="43"/>
      <c r="J6" s="43"/>
      <c r="K6" s="91"/>
      <c r="L6" s="109"/>
      <c r="M6" s="37"/>
      <c r="N6" s="37"/>
      <c r="O6" s="37"/>
      <c r="P6" s="37"/>
      <c r="Q6" s="3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24" customHeight="1" x14ac:dyDescent="0.35">
      <c r="A7" s="41" t="s">
        <v>65</v>
      </c>
      <c r="B7" s="41" t="s">
        <v>66</v>
      </c>
      <c r="C7" s="32" t="s">
        <v>46</v>
      </c>
      <c r="D7" s="33">
        <v>11.88</v>
      </c>
      <c r="F7" s="41"/>
      <c r="G7" s="249"/>
      <c r="H7" s="249"/>
      <c r="I7" s="43"/>
      <c r="J7" s="43"/>
      <c r="K7" s="91"/>
      <c r="L7" s="109"/>
      <c r="M7" s="37">
        <f>D7</f>
        <v>11.88</v>
      </c>
      <c r="N7" s="37"/>
      <c r="O7" s="37"/>
      <c r="P7" s="37"/>
      <c r="Q7" s="37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24" customHeight="1" x14ac:dyDescent="0.35">
      <c r="A8" s="41" t="s">
        <v>72</v>
      </c>
      <c r="B8" s="41" t="s">
        <v>73</v>
      </c>
      <c r="C8" s="32" t="s">
        <v>46</v>
      </c>
      <c r="D8" s="33">
        <v>0.35640000000000005</v>
      </c>
      <c r="E8" s="23"/>
      <c r="F8" s="41" t="s">
        <v>1077</v>
      </c>
      <c r="G8" s="249">
        <v>0</v>
      </c>
      <c r="H8" s="249">
        <v>0</v>
      </c>
      <c r="I8" s="43" t="s">
        <v>556</v>
      </c>
      <c r="J8" s="43">
        <v>46161.375</v>
      </c>
      <c r="K8" s="91">
        <v>46163.60833333333</v>
      </c>
      <c r="L8" s="109">
        <f>D8</f>
        <v>0.35640000000000005</v>
      </c>
      <c r="M8" s="37"/>
      <c r="N8" s="37"/>
      <c r="O8" s="37"/>
      <c r="P8" s="37"/>
      <c r="Q8" s="37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24" customHeight="1" x14ac:dyDescent="0.35">
      <c r="A9" s="41" t="s">
        <v>68</v>
      </c>
      <c r="B9" s="41" t="s">
        <v>69</v>
      </c>
      <c r="C9" s="32" t="s">
        <v>46</v>
      </c>
      <c r="D9" s="33">
        <v>0.81311999999999995</v>
      </c>
      <c r="E9" s="23"/>
      <c r="F9" s="41" t="s">
        <v>656</v>
      </c>
      <c r="G9" s="249">
        <v>0</v>
      </c>
      <c r="H9" s="249">
        <v>0</v>
      </c>
      <c r="I9" s="43" t="s">
        <v>556</v>
      </c>
      <c r="J9" s="43">
        <v>46163.60833333333</v>
      </c>
      <c r="K9" s="91">
        <v>46168.487500000003</v>
      </c>
      <c r="L9" s="109"/>
      <c r="M9" s="37">
        <f>D9</f>
        <v>0.81311999999999995</v>
      </c>
      <c r="N9" s="37"/>
      <c r="O9" s="37"/>
      <c r="P9" s="37"/>
      <c r="Q9" s="3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24" customHeight="1" x14ac:dyDescent="0.35">
      <c r="A10" s="41"/>
      <c r="B10" s="41"/>
      <c r="C10" s="32"/>
      <c r="D10" s="33"/>
      <c r="E10" s="23"/>
      <c r="F10" s="41" t="s">
        <v>654</v>
      </c>
      <c r="G10" s="249">
        <v>0</v>
      </c>
      <c r="H10" s="249">
        <v>0</v>
      </c>
      <c r="I10" s="43" t="s">
        <v>1606</v>
      </c>
      <c r="J10" s="43">
        <v>46168.487500000003</v>
      </c>
      <c r="K10" s="91">
        <v>46174.479166666664</v>
      </c>
      <c r="L10" s="109"/>
      <c r="M10" s="37"/>
      <c r="N10" s="37"/>
      <c r="O10" s="37"/>
      <c r="P10" s="37"/>
      <c r="Q10" s="3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24" customHeight="1" x14ac:dyDescent="0.35">
      <c r="A11" s="41" t="s">
        <v>72</v>
      </c>
      <c r="B11" s="41" t="s">
        <v>73</v>
      </c>
      <c r="C11" s="32" t="s">
        <v>46</v>
      </c>
      <c r="D11" s="33">
        <v>0</v>
      </c>
      <c r="E11" s="23"/>
      <c r="F11" s="41" t="s">
        <v>1079</v>
      </c>
      <c r="G11" s="249">
        <v>0</v>
      </c>
      <c r="H11" s="249">
        <v>0</v>
      </c>
      <c r="I11" s="43" t="s">
        <v>576</v>
      </c>
      <c r="J11" s="43">
        <v>46174.479166666664</v>
      </c>
      <c r="K11" s="91">
        <v>46175.616666666669</v>
      </c>
      <c r="L11" s="109"/>
      <c r="M11" s="37">
        <f>D11</f>
        <v>0</v>
      </c>
      <c r="N11" s="37"/>
      <c r="O11" s="37"/>
      <c r="P11" s="37"/>
      <c r="Q11" s="3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24" customHeight="1" x14ac:dyDescent="0.35">
      <c r="A12" s="41"/>
      <c r="B12" s="41"/>
      <c r="C12" s="32"/>
      <c r="D12" s="33"/>
      <c r="E12" s="23"/>
      <c r="F12" s="41" t="s">
        <v>1080</v>
      </c>
      <c r="G12" s="249">
        <v>0</v>
      </c>
      <c r="H12" s="249">
        <v>0</v>
      </c>
      <c r="I12" s="43" t="s">
        <v>613</v>
      </c>
      <c r="J12" s="43">
        <v>46175.616666666669</v>
      </c>
      <c r="K12" s="91">
        <v>46178.574999999997</v>
      </c>
      <c r="L12" s="109"/>
      <c r="M12" s="37"/>
      <c r="N12" s="37"/>
      <c r="O12" s="37"/>
      <c r="P12" s="37"/>
      <c r="Q12" s="3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24" customHeight="1" x14ac:dyDescent="0.35">
      <c r="A13" s="41" t="s">
        <v>53</v>
      </c>
      <c r="B13" s="41" t="s">
        <v>54</v>
      </c>
      <c r="C13" s="32" t="s">
        <v>46</v>
      </c>
      <c r="D13" s="33">
        <f>10.89-1.76</f>
        <v>9.1300000000000008</v>
      </c>
      <c r="E13" s="23"/>
      <c r="F13" s="41" t="s">
        <v>1081</v>
      </c>
      <c r="G13" s="249">
        <v>0</v>
      </c>
      <c r="H13" s="249">
        <v>0</v>
      </c>
      <c r="I13" s="43" t="s">
        <v>788</v>
      </c>
      <c r="J13" s="43">
        <v>46175.616666666669</v>
      </c>
      <c r="K13" s="91">
        <v>46181.387499999997</v>
      </c>
      <c r="L13" s="109"/>
      <c r="M13" s="37">
        <f>D13</f>
        <v>9.1300000000000008</v>
      </c>
      <c r="N13" s="37"/>
      <c r="O13" s="37"/>
      <c r="P13" s="37"/>
      <c r="Q13" s="37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24" customHeight="1" x14ac:dyDescent="0.35">
      <c r="A14" s="41" t="s">
        <v>59</v>
      </c>
      <c r="B14" s="41" t="s">
        <v>60</v>
      </c>
      <c r="C14" s="32" t="s">
        <v>46</v>
      </c>
      <c r="D14" s="33">
        <v>21.78</v>
      </c>
      <c r="E14" s="23"/>
      <c r="F14" s="41"/>
      <c r="G14" s="249"/>
      <c r="H14" s="249"/>
      <c r="I14" s="43"/>
      <c r="J14" s="43"/>
      <c r="K14" s="91"/>
      <c r="L14" s="109"/>
      <c r="M14" s="37"/>
      <c r="N14" s="37">
        <f>D14</f>
        <v>21.78</v>
      </c>
      <c r="O14" s="37"/>
      <c r="P14" s="37"/>
      <c r="Q14" s="37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24" customHeight="1" x14ac:dyDescent="0.35">
      <c r="A15" s="41"/>
      <c r="B15" s="41"/>
      <c r="C15" s="32"/>
      <c r="D15" s="33"/>
      <c r="E15" s="23"/>
      <c r="F15" s="41"/>
      <c r="G15" s="249"/>
      <c r="H15" s="249"/>
      <c r="I15" s="43"/>
      <c r="J15" s="43"/>
      <c r="K15" s="91"/>
      <c r="L15" s="109"/>
      <c r="M15" s="37"/>
      <c r="N15" s="37"/>
      <c r="O15" s="37"/>
      <c r="P15" s="37"/>
      <c r="Q15" s="37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24" customHeight="1" x14ac:dyDescent="0.35">
      <c r="A16" s="41"/>
      <c r="B16" s="41"/>
      <c r="C16" s="32"/>
      <c r="D16" s="33"/>
      <c r="E16" s="23"/>
      <c r="F16" s="97" t="s">
        <v>1607</v>
      </c>
      <c r="G16" s="252">
        <v>0</v>
      </c>
      <c r="H16" s="252">
        <v>0</v>
      </c>
      <c r="I16" s="99" t="s">
        <v>1608</v>
      </c>
      <c r="J16" s="99">
        <v>46157.416666666664</v>
      </c>
      <c r="K16" s="99">
        <v>46176.337500000001</v>
      </c>
      <c r="L16" s="109"/>
      <c r="M16" s="37"/>
      <c r="N16" s="37"/>
      <c r="O16" s="37"/>
      <c r="P16" s="37"/>
      <c r="Q16" s="37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24" customHeight="1" x14ac:dyDescent="0.35">
      <c r="A17" s="41" t="s">
        <v>41</v>
      </c>
      <c r="B17" s="41" t="s">
        <v>42</v>
      </c>
      <c r="C17" s="32" t="s">
        <v>46</v>
      </c>
      <c r="D17" s="33">
        <v>0.432</v>
      </c>
      <c r="E17" s="23"/>
      <c r="F17" s="41" t="s">
        <v>1075</v>
      </c>
      <c r="G17" s="249">
        <v>0</v>
      </c>
      <c r="H17" s="249">
        <v>0</v>
      </c>
      <c r="I17" s="43" t="s">
        <v>1190</v>
      </c>
      <c r="J17" s="43">
        <v>46157.416666666664</v>
      </c>
      <c r="K17" s="91">
        <v>46162.5625</v>
      </c>
      <c r="L17" s="109"/>
      <c r="M17" s="37">
        <f>D17</f>
        <v>0.432</v>
      </c>
      <c r="N17" s="37"/>
      <c r="O17" s="37"/>
      <c r="P17" s="37"/>
      <c r="Q17" s="37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24" customHeight="1" x14ac:dyDescent="0.35">
      <c r="A18" s="41" t="s">
        <v>44</v>
      </c>
      <c r="B18" s="41" t="s">
        <v>45</v>
      </c>
      <c r="C18" s="32" t="s">
        <v>46</v>
      </c>
      <c r="D18" s="33">
        <v>7.6800000000000015</v>
      </c>
      <c r="E18" s="23"/>
      <c r="F18" s="41" t="s">
        <v>1076</v>
      </c>
      <c r="G18" s="249">
        <v>0</v>
      </c>
      <c r="H18" s="249">
        <v>0</v>
      </c>
      <c r="I18" s="43" t="s">
        <v>733</v>
      </c>
      <c r="J18" s="43">
        <v>46162.5625</v>
      </c>
      <c r="K18" s="91">
        <v>46167.583333333336</v>
      </c>
      <c r="L18" s="109"/>
      <c r="M18" s="37">
        <f t="shared" ref="M18:M22" si="0">D18</f>
        <v>7.6800000000000015</v>
      </c>
      <c r="N18" s="37"/>
      <c r="O18" s="37"/>
      <c r="P18" s="37"/>
      <c r="Q18" s="37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24" customHeight="1" x14ac:dyDescent="0.35">
      <c r="A19" s="41" t="s">
        <v>61</v>
      </c>
      <c r="B19" s="41" t="s">
        <v>62</v>
      </c>
      <c r="C19" s="32" t="s">
        <v>46</v>
      </c>
      <c r="D19" s="33">
        <v>0</v>
      </c>
      <c r="E19" s="23"/>
      <c r="F19" s="41"/>
      <c r="G19" s="249"/>
      <c r="H19" s="249"/>
      <c r="I19" s="43"/>
      <c r="J19" s="43"/>
      <c r="K19" s="91"/>
      <c r="L19" s="109"/>
      <c r="M19" s="37"/>
      <c r="N19" s="37"/>
      <c r="O19" s="37"/>
      <c r="P19" s="37"/>
      <c r="Q19" s="37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24" customHeight="1" x14ac:dyDescent="0.35">
      <c r="A20" s="41" t="s">
        <v>68</v>
      </c>
      <c r="B20" s="41" t="s">
        <v>69</v>
      </c>
      <c r="C20" s="32" t="s">
        <v>46</v>
      </c>
      <c r="D20" s="33">
        <v>0.47039999999999993</v>
      </c>
      <c r="E20" s="23"/>
      <c r="F20" s="41" t="s">
        <v>1609</v>
      </c>
      <c r="G20" s="249">
        <v>0</v>
      </c>
      <c r="H20" s="249">
        <v>0</v>
      </c>
      <c r="I20" s="43" t="s">
        <v>788</v>
      </c>
      <c r="J20" s="43">
        <v>46167.4</v>
      </c>
      <c r="K20" s="91">
        <v>46169.48333333333</v>
      </c>
      <c r="L20" s="109"/>
      <c r="M20" s="37">
        <f t="shared" si="0"/>
        <v>0.47039999999999993</v>
      </c>
      <c r="N20" s="37"/>
      <c r="O20" s="37"/>
      <c r="P20" s="37"/>
      <c r="Q20" s="37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24" customHeight="1" x14ac:dyDescent="0.35">
      <c r="A21" s="41" t="s">
        <v>70</v>
      </c>
      <c r="B21" s="41" t="s">
        <v>71</v>
      </c>
      <c r="C21" s="32" t="s">
        <v>67</v>
      </c>
      <c r="D21" s="33">
        <v>78.33</v>
      </c>
      <c r="E21" s="23"/>
      <c r="F21" s="41" t="s">
        <v>1530</v>
      </c>
      <c r="G21" s="249">
        <v>0</v>
      </c>
      <c r="H21" s="249">
        <v>0</v>
      </c>
      <c r="I21" s="43" t="s">
        <v>788</v>
      </c>
      <c r="J21" s="43">
        <v>46169.48333333333</v>
      </c>
      <c r="K21" s="91">
        <v>46171.60833333333</v>
      </c>
      <c r="L21" s="109"/>
      <c r="M21" s="37">
        <f t="shared" si="0"/>
        <v>78.33</v>
      </c>
      <c r="N21" s="37"/>
      <c r="O21" s="37"/>
      <c r="P21" s="37"/>
      <c r="Q21" s="37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24" customHeight="1" x14ac:dyDescent="0.35">
      <c r="A22" s="41" t="s">
        <v>65</v>
      </c>
      <c r="B22" s="41" t="s">
        <v>66</v>
      </c>
      <c r="C22" s="32" t="s">
        <v>46</v>
      </c>
      <c r="D22" s="33">
        <v>0.38400000000000001</v>
      </c>
      <c r="E22" s="23"/>
      <c r="F22" s="41"/>
      <c r="G22" s="249"/>
      <c r="H22" s="249"/>
      <c r="I22" s="43"/>
      <c r="J22" s="43"/>
      <c r="K22" s="91"/>
      <c r="L22" s="109"/>
      <c r="M22" s="37">
        <f t="shared" si="0"/>
        <v>0.38400000000000001</v>
      </c>
      <c r="N22" s="37"/>
      <c r="O22" s="37"/>
      <c r="P22" s="37"/>
      <c r="Q22" s="37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24" customHeight="1" x14ac:dyDescent="0.35">
      <c r="A23" s="41"/>
      <c r="B23" s="41"/>
      <c r="C23" s="32"/>
      <c r="D23" s="33"/>
      <c r="E23" s="23"/>
      <c r="F23" s="41"/>
      <c r="G23" s="249"/>
      <c r="H23" s="249"/>
      <c r="I23" s="43"/>
      <c r="J23" s="43"/>
      <c r="K23" s="91"/>
      <c r="L23" s="109"/>
      <c r="M23" s="37"/>
      <c r="N23" s="37"/>
      <c r="O23" s="37"/>
      <c r="P23" s="37"/>
      <c r="Q23" s="37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24" customHeight="1" x14ac:dyDescent="0.35">
      <c r="A24" s="41" t="s">
        <v>72</v>
      </c>
      <c r="B24" s="41" t="s">
        <v>73</v>
      </c>
      <c r="C24" s="32" t="s">
        <v>46</v>
      </c>
      <c r="D24" s="33">
        <v>0</v>
      </c>
      <c r="E24" s="23"/>
      <c r="F24" s="41"/>
      <c r="G24" s="249"/>
      <c r="H24" s="249"/>
      <c r="I24" s="43"/>
      <c r="J24" s="43"/>
      <c r="K24" s="91"/>
      <c r="L24" s="109"/>
      <c r="M24" s="37"/>
      <c r="N24" s="37"/>
      <c r="O24" s="37"/>
      <c r="P24" s="37"/>
      <c r="Q24" s="37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24" customHeight="1" x14ac:dyDescent="0.35">
      <c r="A25" s="41" t="s">
        <v>74</v>
      </c>
      <c r="B25" s="41" t="s">
        <v>75</v>
      </c>
      <c r="C25" s="32" t="s">
        <v>46</v>
      </c>
      <c r="D25" s="33">
        <v>5.36</v>
      </c>
      <c r="E25" s="23"/>
      <c r="F25" s="41"/>
      <c r="G25" s="249"/>
      <c r="H25" s="249"/>
      <c r="I25" s="43"/>
      <c r="J25" s="43"/>
      <c r="K25" s="91"/>
      <c r="L25" s="109"/>
      <c r="M25" s="37">
        <f>D25</f>
        <v>5.36</v>
      </c>
      <c r="N25" s="37"/>
      <c r="O25" s="37"/>
      <c r="P25" s="37"/>
      <c r="Q25" s="37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24" customHeight="1" x14ac:dyDescent="0.35">
      <c r="A26" s="41"/>
      <c r="B26" s="41"/>
      <c r="C26" s="32"/>
      <c r="D26" s="33"/>
      <c r="E26" s="23"/>
      <c r="F26" s="41" t="s">
        <v>1099</v>
      </c>
      <c r="G26" s="249">
        <v>0</v>
      </c>
      <c r="H26" s="249">
        <v>0</v>
      </c>
      <c r="I26" s="43" t="s">
        <v>563</v>
      </c>
      <c r="J26" s="43">
        <v>46171.60833333333</v>
      </c>
      <c r="K26" s="91">
        <v>46176.337500000001</v>
      </c>
      <c r="L26" s="109"/>
      <c r="M26" s="37"/>
      <c r="N26" s="37"/>
      <c r="O26" s="37"/>
      <c r="P26" s="37"/>
      <c r="Q26" s="37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24" customHeight="1" x14ac:dyDescent="0.35">
      <c r="A27" s="41" t="s">
        <v>53</v>
      </c>
      <c r="B27" s="41" t="s">
        <v>54</v>
      </c>
      <c r="C27" s="32" t="s">
        <v>46</v>
      </c>
      <c r="D27" s="33">
        <v>1.536</v>
      </c>
      <c r="E27" s="23"/>
      <c r="F27" s="41" t="s">
        <v>1100</v>
      </c>
      <c r="G27" s="249">
        <v>0</v>
      </c>
      <c r="H27" s="249">
        <v>0</v>
      </c>
      <c r="I27" s="43" t="s">
        <v>1104</v>
      </c>
      <c r="J27" s="43">
        <v>46171.60833333333</v>
      </c>
      <c r="K27" s="91">
        <v>46175.48333333333</v>
      </c>
      <c r="L27" s="109"/>
      <c r="M27" s="37"/>
      <c r="N27" s="37">
        <f>D27</f>
        <v>1.536</v>
      </c>
      <c r="O27" s="37"/>
      <c r="P27" s="37"/>
      <c r="Q27" s="3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24" customHeight="1" x14ac:dyDescent="0.35">
      <c r="A28" s="41" t="s">
        <v>59</v>
      </c>
      <c r="B28" s="41" t="s">
        <v>60</v>
      </c>
      <c r="C28" s="32" t="s">
        <v>46</v>
      </c>
      <c r="D28" s="33">
        <v>1.92</v>
      </c>
      <c r="E28" s="23"/>
      <c r="F28" s="41"/>
      <c r="G28" s="249"/>
      <c r="H28" s="249"/>
      <c r="I28" s="43"/>
      <c r="J28" s="43"/>
      <c r="K28" s="91"/>
      <c r="L28" s="109"/>
      <c r="M28" s="37"/>
      <c r="N28" s="37">
        <f>D28</f>
        <v>1.92</v>
      </c>
      <c r="O28" s="37"/>
      <c r="P28" s="37"/>
      <c r="Q28" s="37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24" customHeight="1" x14ac:dyDescent="0.35">
      <c r="A29" s="41"/>
      <c r="B29" s="41"/>
      <c r="C29" s="32"/>
      <c r="D29" s="33"/>
      <c r="E29" s="23"/>
      <c r="F29" s="41"/>
      <c r="G29" s="249"/>
      <c r="H29" s="249"/>
      <c r="I29" s="43"/>
      <c r="J29" s="43"/>
      <c r="K29" s="91"/>
      <c r="L29" s="109"/>
      <c r="M29" s="37"/>
      <c r="N29" s="37"/>
      <c r="O29" s="37"/>
      <c r="P29" s="37"/>
      <c r="Q29" s="37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24" customHeight="1" x14ac:dyDescent="0.35">
      <c r="A30" s="41"/>
      <c r="B30" s="41"/>
      <c r="C30" s="32"/>
      <c r="D30" s="33"/>
      <c r="E30" s="23"/>
      <c r="F30" s="97" t="s">
        <v>1610</v>
      </c>
      <c r="G30" s="252">
        <v>0</v>
      </c>
      <c r="H30" s="252">
        <v>0</v>
      </c>
      <c r="I30" s="99" t="s">
        <v>1611</v>
      </c>
      <c r="J30" s="99">
        <v>46164.395833333336</v>
      </c>
      <c r="K30" s="99">
        <v>46188.470833333333</v>
      </c>
      <c r="L30" s="109"/>
      <c r="M30" s="37"/>
      <c r="N30" s="37"/>
      <c r="O30" s="37"/>
      <c r="P30" s="37"/>
      <c r="Q30" s="37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24" customHeight="1" x14ac:dyDescent="0.35">
      <c r="A31" s="41"/>
      <c r="B31" s="41"/>
      <c r="C31" s="32"/>
      <c r="D31" s="33"/>
      <c r="E31" s="23"/>
      <c r="F31" s="41" t="s">
        <v>1075</v>
      </c>
      <c r="G31" s="249">
        <v>0</v>
      </c>
      <c r="H31" s="249">
        <v>0</v>
      </c>
      <c r="I31" s="43" t="s">
        <v>578</v>
      </c>
      <c r="J31" s="43">
        <v>46164.395833333336</v>
      </c>
      <c r="K31" s="91">
        <v>46170.4375</v>
      </c>
      <c r="L31" s="109"/>
      <c r="M31" s="37"/>
      <c r="N31" s="37"/>
      <c r="O31" s="37"/>
      <c r="P31" s="37"/>
      <c r="Q31" s="3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24" customHeight="1" x14ac:dyDescent="0.35">
      <c r="A32" s="41"/>
      <c r="B32" s="41"/>
      <c r="C32" s="32"/>
      <c r="D32" s="33"/>
      <c r="E32" s="23"/>
      <c r="F32" s="41"/>
      <c r="G32" s="249"/>
      <c r="H32" s="249"/>
      <c r="I32" s="43"/>
      <c r="J32" s="43"/>
      <c r="K32" s="91"/>
      <c r="L32" s="109"/>
      <c r="M32" s="37"/>
      <c r="N32" s="37"/>
      <c r="O32" s="37"/>
      <c r="P32" s="37"/>
      <c r="Q32" s="3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24" customHeight="1" x14ac:dyDescent="0.35">
      <c r="A33" s="41" t="s">
        <v>44</v>
      </c>
      <c r="B33" s="41" t="s">
        <v>45</v>
      </c>
      <c r="C33" s="32" t="s">
        <v>46</v>
      </c>
      <c r="D33" s="33">
        <v>7.6800000000000015</v>
      </c>
      <c r="E33" s="23"/>
      <c r="F33" s="41" t="s">
        <v>1076</v>
      </c>
      <c r="G33" s="249">
        <v>0</v>
      </c>
      <c r="H33" s="249">
        <v>0</v>
      </c>
      <c r="I33" s="43" t="s">
        <v>1090</v>
      </c>
      <c r="J33" s="43">
        <v>46170.4375</v>
      </c>
      <c r="K33" s="91">
        <v>46175.666666666664</v>
      </c>
      <c r="L33" s="109"/>
      <c r="M33" s="37">
        <f>D33</f>
        <v>7.6800000000000015</v>
      </c>
      <c r="N33" s="37"/>
      <c r="O33" s="37"/>
      <c r="P33" s="37"/>
      <c r="Q33" s="3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24" customHeight="1" x14ac:dyDescent="0.35">
      <c r="A34" s="41" t="s">
        <v>41</v>
      </c>
      <c r="B34" s="41" t="s">
        <v>42</v>
      </c>
      <c r="C34" s="32" t="s">
        <v>46</v>
      </c>
      <c r="D34" s="33">
        <f>0.432+10.54</f>
        <v>10.972</v>
      </c>
      <c r="E34" s="23"/>
      <c r="F34" s="41"/>
      <c r="G34" s="249"/>
      <c r="H34" s="249"/>
      <c r="I34" s="43"/>
      <c r="J34" s="43"/>
      <c r="K34" s="91"/>
      <c r="L34" s="109"/>
      <c r="M34" s="37">
        <f t="shared" ref="M34:M41" si="1">D34</f>
        <v>10.972</v>
      </c>
      <c r="N34" s="37"/>
      <c r="O34" s="37"/>
      <c r="P34" s="37"/>
      <c r="Q34" s="3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24" customHeight="1" x14ac:dyDescent="0.35">
      <c r="A35" s="41" t="s">
        <v>61</v>
      </c>
      <c r="B35" s="41" t="s">
        <v>62</v>
      </c>
      <c r="C35" s="32" t="s">
        <v>46</v>
      </c>
      <c r="D35" s="33">
        <v>0</v>
      </c>
      <c r="E35" s="23"/>
      <c r="F35" s="41"/>
      <c r="G35" s="249"/>
      <c r="H35" s="249"/>
      <c r="I35" s="43"/>
      <c r="J35" s="43"/>
      <c r="K35" s="91"/>
      <c r="L35" s="109"/>
      <c r="M35" s="37"/>
      <c r="N35" s="37"/>
      <c r="O35" s="37"/>
      <c r="P35" s="37"/>
      <c r="Q35" s="37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24" customHeight="1" x14ac:dyDescent="0.35">
      <c r="A36" s="41"/>
      <c r="B36" s="41"/>
      <c r="C36" s="32"/>
      <c r="D36" s="33"/>
      <c r="E36" s="23"/>
      <c r="F36" s="41"/>
      <c r="G36" s="249"/>
      <c r="H36" s="249"/>
      <c r="I36" s="43"/>
      <c r="J36" s="43"/>
      <c r="K36" s="91"/>
      <c r="L36" s="109"/>
      <c r="M36" s="37"/>
      <c r="N36" s="37"/>
      <c r="O36" s="37"/>
      <c r="P36" s="37"/>
      <c r="Q36" s="37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24" customHeight="1" x14ac:dyDescent="0.35">
      <c r="A37" s="41" t="s">
        <v>68</v>
      </c>
      <c r="B37" s="41" t="s">
        <v>69</v>
      </c>
      <c r="C37" s="32" t="s">
        <v>46</v>
      </c>
      <c r="D37" s="33">
        <v>0.47039999999999993</v>
      </c>
      <c r="E37" s="23"/>
      <c r="F37" s="41" t="s">
        <v>1096</v>
      </c>
      <c r="G37" s="249">
        <v>0</v>
      </c>
      <c r="H37" s="249">
        <v>0</v>
      </c>
      <c r="I37" s="43" t="s">
        <v>599</v>
      </c>
      <c r="J37" s="43">
        <v>46175.4375</v>
      </c>
      <c r="K37" s="91">
        <v>46181.412499999999</v>
      </c>
      <c r="L37" s="109"/>
      <c r="M37" s="37">
        <f t="shared" si="1"/>
        <v>0.47039999999999993</v>
      </c>
      <c r="N37" s="37"/>
      <c r="O37" s="37"/>
      <c r="P37" s="37"/>
      <c r="Q37" s="37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24" customHeight="1" x14ac:dyDescent="0.35">
      <c r="A38" s="41" t="s">
        <v>70</v>
      </c>
      <c r="B38" s="41" t="s">
        <v>71</v>
      </c>
      <c r="C38" s="32" t="s">
        <v>67</v>
      </c>
      <c r="D38" s="33">
        <v>549.14999999999941</v>
      </c>
      <c r="E38" s="23"/>
      <c r="F38" s="41" t="s">
        <v>1097</v>
      </c>
      <c r="G38" s="249">
        <v>0</v>
      </c>
      <c r="H38" s="249">
        <v>0</v>
      </c>
      <c r="I38" s="43" t="s">
        <v>599</v>
      </c>
      <c r="J38" s="43">
        <v>46181.412499999999</v>
      </c>
      <c r="K38" s="91">
        <v>46184.387499999997</v>
      </c>
      <c r="L38" s="109"/>
      <c r="M38" s="37">
        <f>D38-20.71</f>
        <v>528.43999999999937</v>
      </c>
      <c r="N38" s="37"/>
      <c r="O38" s="37"/>
      <c r="P38" s="37"/>
      <c r="Q38" s="37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24" customHeight="1" x14ac:dyDescent="0.35">
      <c r="A39" s="41" t="s">
        <v>65</v>
      </c>
      <c r="B39" s="41" t="s">
        <v>66</v>
      </c>
      <c r="C39" s="32" t="s">
        <v>46</v>
      </c>
      <c r="D39" s="33">
        <v>0.38400000000000001</v>
      </c>
      <c r="E39" s="23"/>
      <c r="F39" s="41"/>
      <c r="G39" s="249"/>
      <c r="H39" s="249"/>
      <c r="I39" s="43"/>
      <c r="J39" s="43"/>
      <c r="K39" s="91"/>
      <c r="L39" s="109"/>
      <c r="M39" s="37">
        <f t="shared" si="1"/>
        <v>0.38400000000000001</v>
      </c>
      <c r="N39" s="37"/>
      <c r="O39" s="37"/>
      <c r="P39" s="37"/>
      <c r="Q39" s="37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24" customHeight="1" x14ac:dyDescent="0.35">
      <c r="A40" s="41" t="s">
        <v>72</v>
      </c>
      <c r="B40" s="41" t="s">
        <v>73</v>
      </c>
      <c r="C40" s="32" t="s">
        <v>46</v>
      </c>
      <c r="D40" s="33">
        <v>0.58799999999999986</v>
      </c>
      <c r="E40" s="23"/>
      <c r="F40" s="41"/>
      <c r="G40" s="249"/>
      <c r="H40" s="249"/>
      <c r="I40" s="43"/>
      <c r="J40" s="43"/>
      <c r="K40" s="91"/>
      <c r="L40" s="109"/>
      <c r="M40" s="37">
        <f>D40-0.09</f>
        <v>0.49799999999999989</v>
      </c>
      <c r="N40" s="37"/>
      <c r="O40" s="37"/>
      <c r="P40" s="37"/>
      <c r="Q40" s="37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ht="24" customHeight="1" x14ac:dyDescent="0.35">
      <c r="A41" s="41" t="s">
        <v>74</v>
      </c>
      <c r="B41" s="41" t="s">
        <v>75</v>
      </c>
      <c r="C41" s="32" t="s">
        <v>46</v>
      </c>
      <c r="D41" s="33">
        <v>5.36</v>
      </c>
      <c r="E41" s="23"/>
      <c r="F41" s="41"/>
      <c r="G41" s="249"/>
      <c r="H41" s="249"/>
      <c r="I41" s="43"/>
      <c r="J41" s="43"/>
      <c r="K41" s="91"/>
      <c r="L41" s="109"/>
      <c r="M41" s="37">
        <f t="shared" si="1"/>
        <v>5.36</v>
      </c>
      <c r="N41" s="37"/>
      <c r="O41" s="37"/>
      <c r="P41" s="37"/>
      <c r="Q41" s="37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24" customHeight="1" x14ac:dyDescent="0.35">
      <c r="A42" s="41"/>
      <c r="B42" s="41"/>
      <c r="C42" s="32"/>
      <c r="D42" s="33"/>
      <c r="E42" s="23"/>
      <c r="F42" s="41"/>
      <c r="G42" s="249"/>
      <c r="H42" s="249"/>
      <c r="I42" s="43"/>
      <c r="J42" s="43"/>
      <c r="K42" s="91"/>
      <c r="L42" s="109"/>
      <c r="M42" s="37"/>
      <c r="N42" s="37"/>
      <c r="O42" s="37"/>
      <c r="P42" s="37"/>
      <c r="Q42" s="37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24" customHeight="1" x14ac:dyDescent="0.35">
      <c r="A43" s="41"/>
      <c r="B43" s="41"/>
      <c r="C43" s="32"/>
      <c r="D43" s="33"/>
      <c r="E43" s="23"/>
      <c r="F43" s="41"/>
      <c r="G43" s="249"/>
      <c r="H43" s="249"/>
      <c r="I43" s="43"/>
      <c r="J43" s="43"/>
      <c r="K43" s="91"/>
      <c r="L43" s="109"/>
      <c r="M43" s="37"/>
      <c r="N43" s="37"/>
      <c r="O43" s="37"/>
      <c r="P43" s="37"/>
      <c r="Q43" s="37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22" customHeight="1" x14ac:dyDescent="0.35">
      <c r="A44" s="41" t="s">
        <v>53</v>
      </c>
      <c r="B44" s="41" t="s">
        <v>54</v>
      </c>
      <c r="C44" s="32" t="s">
        <v>46</v>
      </c>
      <c r="D44" s="33">
        <v>1.536</v>
      </c>
      <c r="E44" s="23"/>
      <c r="F44" s="41" t="s">
        <v>1099</v>
      </c>
      <c r="G44" s="249">
        <v>0</v>
      </c>
      <c r="H44" s="249">
        <v>0</v>
      </c>
      <c r="I44" s="43" t="s">
        <v>563</v>
      </c>
      <c r="J44" s="43">
        <v>46184.387499999997</v>
      </c>
      <c r="K44" s="91">
        <v>46188.470833333333</v>
      </c>
      <c r="L44" s="109"/>
      <c r="M44" s="37"/>
      <c r="N44" s="37">
        <f>D44</f>
        <v>1.536</v>
      </c>
      <c r="O44" s="38"/>
      <c r="P44" s="38"/>
      <c r="Q44" s="38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22" customHeight="1" x14ac:dyDescent="0.35">
      <c r="A45" s="41" t="s">
        <v>59</v>
      </c>
      <c r="B45" s="41" t="s">
        <v>60</v>
      </c>
      <c r="C45" s="32" t="s">
        <v>46</v>
      </c>
      <c r="D45" s="33">
        <v>1.92</v>
      </c>
      <c r="E45" s="23"/>
      <c r="F45" s="41" t="s">
        <v>1106</v>
      </c>
      <c r="G45" s="249">
        <v>0</v>
      </c>
      <c r="H45" s="249">
        <v>0</v>
      </c>
      <c r="I45" s="43" t="s">
        <v>1104</v>
      </c>
      <c r="J45" s="43">
        <v>46184.387499999997</v>
      </c>
      <c r="K45" s="91">
        <v>46185.658333333333</v>
      </c>
      <c r="L45" s="109"/>
      <c r="M45" s="37"/>
      <c r="N45" s="37">
        <f>D45</f>
        <v>1.92</v>
      </c>
      <c r="O45" s="38"/>
      <c r="P45" s="38"/>
      <c r="Q45" s="38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22" customHeight="1" x14ac:dyDescent="0.35">
      <c r="A46" s="41"/>
      <c r="B46" s="41"/>
      <c r="C46" s="32"/>
      <c r="D46" s="33"/>
      <c r="E46" s="23"/>
      <c r="F46" s="41"/>
      <c r="G46" s="249"/>
      <c r="H46" s="249"/>
      <c r="I46" s="43"/>
      <c r="J46" s="43"/>
      <c r="K46" s="91"/>
      <c r="L46" s="109"/>
      <c r="M46" s="37"/>
      <c r="N46" s="37"/>
      <c r="O46" s="38"/>
      <c r="P46" s="38"/>
      <c r="Q46" s="38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22" customHeight="1" x14ac:dyDescent="0.35">
      <c r="A47" s="41"/>
      <c r="B47" s="41"/>
      <c r="C47" s="32"/>
      <c r="D47" s="33"/>
      <c r="E47" s="23"/>
      <c r="F47" s="97" t="s">
        <v>1612</v>
      </c>
      <c r="G47" s="252">
        <v>0</v>
      </c>
      <c r="H47" s="252">
        <v>0</v>
      </c>
      <c r="I47" s="99" t="s">
        <v>1109</v>
      </c>
      <c r="J47" s="99">
        <v>46170.4375</v>
      </c>
      <c r="K47" s="99">
        <v>46196.387499999997</v>
      </c>
      <c r="L47" s="37"/>
      <c r="M47" s="37"/>
      <c r="N47" s="37"/>
      <c r="O47" s="38"/>
      <c r="P47" s="38"/>
      <c r="Q47" s="38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ht="22" customHeight="1" x14ac:dyDescent="0.35">
      <c r="A48" s="41"/>
      <c r="B48" s="41"/>
      <c r="C48" s="32"/>
      <c r="D48" s="33"/>
      <c r="E48" s="23"/>
      <c r="F48" s="41" t="s">
        <v>1075</v>
      </c>
      <c r="G48" s="249">
        <v>0</v>
      </c>
      <c r="H48" s="249">
        <v>0</v>
      </c>
      <c r="I48" s="43" t="s">
        <v>1613</v>
      </c>
      <c r="J48" s="43">
        <v>46170.4375</v>
      </c>
      <c r="K48" s="43">
        <v>46175.387499999997</v>
      </c>
      <c r="L48" s="37"/>
      <c r="M48" s="37"/>
      <c r="N48" s="37"/>
      <c r="O48" s="37"/>
      <c r="P48" s="38"/>
      <c r="Q48" s="38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40" ht="22" customHeight="1" x14ac:dyDescent="0.35">
      <c r="A49" s="41" t="s">
        <v>41</v>
      </c>
      <c r="B49" s="41" t="s">
        <v>42</v>
      </c>
      <c r="C49" s="32" t="s">
        <v>46</v>
      </c>
      <c r="D49" s="33">
        <v>14.5</v>
      </c>
      <c r="E49" s="23"/>
      <c r="F49" s="41" t="s">
        <v>1076</v>
      </c>
      <c r="G49" s="249">
        <v>0</v>
      </c>
      <c r="H49" s="249">
        <v>0</v>
      </c>
      <c r="I49" s="43" t="s">
        <v>1090</v>
      </c>
      <c r="J49" s="43">
        <v>46175.387499999997</v>
      </c>
      <c r="K49" s="43">
        <v>46181.616666666669</v>
      </c>
      <c r="L49" s="37"/>
      <c r="M49" s="37">
        <f>D49</f>
        <v>14.5</v>
      </c>
      <c r="N49" s="37"/>
      <c r="O49" s="37"/>
      <c r="P49" s="38"/>
      <c r="Q49" s="38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 spans="1:40" ht="22" customHeight="1" x14ac:dyDescent="0.35">
      <c r="A50" s="41" t="s">
        <v>44</v>
      </c>
      <c r="B50" s="41" t="s">
        <v>45</v>
      </c>
      <c r="C50" s="32" t="s">
        <v>46</v>
      </c>
      <c r="D50" s="33">
        <v>14.282999999999999</v>
      </c>
      <c r="E50" s="23"/>
      <c r="F50" s="41"/>
      <c r="G50" s="249"/>
      <c r="H50" s="249"/>
      <c r="I50" s="43"/>
      <c r="J50" s="43"/>
      <c r="K50" s="43"/>
      <c r="L50" s="37"/>
      <c r="M50" s="37">
        <f t="shared" ref="M50:M57" si="2">D50</f>
        <v>14.282999999999999</v>
      </c>
      <c r="N50" s="37"/>
      <c r="O50" s="37"/>
      <c r="P50" s="38"/>
      <c r="Q50" s="38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 spans="1:40" ht="22" customHeight="1" x14ac:dyDescent="0.35">
      <c r="A51" s="41" t="s">
        <v>61</v>
      </c>
      <c r="B51" s="41" t="s">
        <v>62</v>
      </c>
      <c r="C51" s="32" t="s">
        <v>46</v>
      </c>
      <c r="D51" s="33">
        <v>0</v>
      </c>
      <c r="E51" s="23"/>
      <c r="F51" s="41"/>
      <c r="G51" s="249"/>
      <c r="H51" s="249"/>
      <c r="I51" s="43"/>
      <c r="J51" s="43"/>
      <c r="K51" s="43"/>
      <c r="L51" s="37"/>
      <c r="M51" s="37"/>
      <c r="N51" s="37"/>
      <c r="O51" s="37"/>
      <c r="P51" s="38"/>
      <c r="Q51" s="38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spans="1:40" ht="22" customHeight="1" x14ac:dyDescent="0.35">
      <c r="A52" s="41"/>
      <c r="B52" s="41"/>
      <c r="C52" s="32"/>
      <c r="D52" s="33"/>
      <c r="E52" s="23"/>
      <c r="F52" s="41"/>
      <c r="G52" s="249"/>
      <c r="H52" s="249"/>
      <c r="I52" s="43"/>
      <c r="J52" s="43"/>
      <c r="K52" s="43"/>
      <c r="L52" s="37"/>
      <c r="M52" s="37"/>
      <c r="N52" s="37"/>
      <c r="O52" s="37"/>
      <c r="P52" s="38"/>
      <c r="Q52" s="38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22" customHeight="1" x14ac:dyDescent="0.35">
      <c r="A53" s="41" t="s">
        <v>68</v>
      </c>
      <c r="B53" s="41" t="s">
        <v>69</v>
      </c>
      <c r="C53" s="32" t="s">
        <v>46</v>
      </c>
      <c r="D53" s="33">
        <v>0.69552000000000003</v>
      </c>
      <c r="E53" s="23"/>
      <c r="F53" s="41" t="s">
        <v>1096</v>
      </c>
      <c r="G53" s="249">
        <v>0</v>
      </c>
      <c r="H53" s="249">
        <v>0</v>
      </c>
      <c r="I53" s="43" t="s">
        <v>1116</v>
      </c>
      <c r="J53" s="43">
        <v>46181.616666666669</v>
      </c>
      <c r="K53" s="43">
        <v>46185.574999999997</v>
      </c>
      <c r="L53" s="37"/>
      <c r="M53" s="37">
        <f t="shared" si="2"/>
        <v>0.69552000000000003</v>
      </c>
      <c r="N53" s="37"/>
      <c r="O53" s="37"/>
      <c r="P53" s="37"/>
      <c r="Q53" s="38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 spans="1:40" ht="22" customHeight="1" x14ac:dyDescent="0.35">
      <c r="A54" s="41" t="s">
        <v>70</v>
      </c>
      <c r="B54" s="41" t="s">
        <v>71</v>
      </c>
      <c r="C54" s="32" t="s">
        <v>67</v>
      </c>
      <c r="D54" s="33">
        <v>597.57000000000005</v>
      </c>
      <c r="E54" s="23"/>
      <c r="F54" s="41" t="s">
        <v>1097</v>
      </c>
      <c r="G54" s="249">
        <v>0</v>
      </c>
      <c r="H54" s="249">
        <v>0</v>
      </c>
      <c r="I54" s="43" t="s">
        <v>1116</v>
      </c>
      <c r="J54" s="43">
        <v>46185.574999999997</v>
      </c>
      <c r="K54" s="43">
        <v>46191.491666666669</v>
      </c>
      <c r="L54" s="37"/>
      <c r="M54" s="37">
        <f t="shared" si="2"/>
        <v>597.57000000000005</v>
      </c>
      <c r="N54" s="37"/>
      <c r="O54" s="37"/>
      <c r="P54" s="37"/>
      <c r="Q54" s="38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22" customHeight="1" x14ac:dyDescent="0.35">
      <c r="A55" s="41" t="s">
        <v>65</v>
      </c>
      <c r="B55" s="41" t="s">
        <v>66</v>
      </c>
      <c r="C55" s="32" t="s">
        <v>46</v>
      </c>
      <c r="D55" s="33">
        <v>0.26449999999999996</v>
      </c>
      <c r="E55" s="23"/>
      <c r="F55" s="41"/>
      <c r="G55" s="249"/>
      <c r="H55" s="249"/>
      <c r="I55" s="43"/>
      <c r="J55" s="43"/>
      <c r="K55" s="43"/>
      <c r="L55" s="37"/>
      <c r="M55" s="37">
        <f t="shared" si="2"/>
        <v>0.26449999999999996</v>
      </c>
      <c r="N55" s="37"/>
      <c r="O55" s="37"/>
      <c r="P55" s="37"/>
      <c r="Q55" s="38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ht="22" customHeight="1" x14ac:dyDescent="0.35">
      <c r="A56" s="41" t="s">
        <v>72</v>
      </c>
      <c r="B56" s="41" t="s">
        <v>73</v>
      </c>
      <c r="C56" s="32" t="s">
        <v>46</v>
      </c>
      <c r="D56" s="33">
        <v>0</v>
      </c>
      <c r="E56" s="23"/>
      <c r="F56" s="41"/>
      <c r="G56" s="249"/>
      <c r="H56" s="249"/>
      <c r="I56" s="43"/>
      <c r="J56" s="43"/>
      <c r="K56" s="43"/>
      <c r="L56" s="37"/>
      <c r="M56" s="37">
        <f t="shared" si="2"/>
        <v>0</v>
      </c>
      <c r="N56" s="37"/>
      <c r="O56" s="37"/>
      <c r="P56" s="37"/>
      <c r="Q56" s="38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22" customHeight="1" x14ac:dyDescent="0.35">
      <c r="A57" s="41" t="s">
        <v>74</v>
      </c>
      <c r="B57" s="41" t="s">
        <v>75</v>
      </c>
      <c r="C57" s="32" t="s">
        <v>46</v>
      </c>
      <c r="D57" s="33">
        <v>6.968</v>
      </c>
      <c r="E57" s="23"/>
      <c r="F57" s="41"/>
      <c r="G57" s="249"/>
      <c r="H57" s="249"/>
      <c r="I57" s="43"/>
      <c r="J57" s="43"/>
      <c r="K57" s="43"/>
      <c r="L57" s="37"/>
      <c r="M57" s="37">
        <f t="shared" si="2"/>
        <v>6.968</v>
      </c>
      <c r="N57" s="37"/>
      <c r="O57" s="37"/>
      <c r="P57" s="37"/>
      <c r="Q57" s="38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ht="22" customHeight="1" x14ac:dyDescent="0.35">
      <c r="A58" s="41"/>
      <c r="B58" s="41"/>
      <c r="C58" s="32"/>
      <c r="D58" s="33"/>
      <c r="E58" s="23"/>
      <c r="F58" s="41"/>
      <c r="G58" s="249"/>
      <c r="H58" s="249"/>
      <c r="I58" s="43"/>
      <c r="J58" s="43"/>
      <c r="K58" s="43"/>
      <c r="L58" s="37"/>
      <c r="M58" s="37"/>
      <c r="N58" s="37"/>
      <c r="O58" s="37"/>
      <c r="P58" s="37"/>
      <c r="Q58" s="38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22" customHeight="1" x14ac:dyDescent="0.35">
      <c r="A59" s="41"/>
      <c r="B59" s="41"/>
      <c r="C59" s="32"/>
      <c r="D59" s="33"/>
      <c r="E59" s="23"/>
      <c r="F59" s="41" t="s">
        <v>1099</v>
      </c>
      <c r="G59" s="249">
        <v>0</v>
      </c>
      <c r="H59" s="249">
        <v>0</v>
      </c>
      <c r="I59" s="43" t="s">
        <v>733</v>
      </c>
      <c r="J59" s="43">
        <v>46191.491666666669</v>
      </c>
      <c r="K59" s="43">
        <v>46196.387499999997</v>
      </c>
      <c r="L59" s="37"/>
      <c r="M59" s="37"/>
      <c r="N59" s="37"/>
      <c r="O59" s="37"/>
      <c r="P59" s="37"/>
      <c r="Q59" s="38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</row>
    <row r="60" spans="1:40" ht="22" customHeight="1" x14ac:dyDescent="0.35">
      <c r="A60" s="41" t="s">
        <v>53</v>
      </c>
      <c r="B60" s="41" t="s">
        <v>54</v>
      </c>
      <c r="C60" s="32" t="s">
        <v>46</v>
      </c>
      <c r="D60" s="33">
        <v>2.0249999999999999</v>
      </c>
      <c r="E60" s="23"/>
      <c r="F60" s="41" t="s">
        <v>1106</v>
      </c>
      <c r="G60" s="249">
        <v>0</v>
      </c>
      <c r="H60" s="249">
        <v>0</v>
      </c>
      <c r="I60" s="43" t="s">
        <v>788</v>
      </c>
      <c r="J60" s="43">
        <v>46191.491666666669</v>
      </c>
      <c r="K60" s="43">
        <v>46195.491666666669</v>
      </c>
      <c r="L60" s="37"/>
      <c r="M60" s="37"/>
      <c r="N60" s="37">
        <f>D60</f>
        <v>2.0249999999999999</v>
      </c>
      <c r="O60" s="37"/>
      <c r="P60" s="37"/>
      <c r="Q60" s="38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22" customHeight="1" x14ac:dyDescent="0.35">
      <c r="A61" s="41" t="s">
        <v>59</v>
      </c>
      <c r="B61" s="41" t="s">
        <v>60</v>
      </c>
      <c r="C61" s="32" t="s">
        <v>46</v>
      </c>
      <c r="D61" s="33">
        <v>1.125</v>
      </c>
      <c r="E61" s="23"/>
      <c r="F61" s="41"/>
      <c r="G61" s="249"/>
      <c r="H61" s="249"/>
      <c r="I61" s="43"/>
      <c r="J61" s="43"/>
      <c r="K61" s="43"/>
      <c r="L61" s="37"/>
      <c r="M61" s="37"/>
      <c r="N61" s="37">
        <f>D61</f>
        <v>1.125</v>
      </c>
      <c r="O61" s="37"/>
      <c r="P61" s="37"/>
      <c r="Q61" s="38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ht="22" customHeight="1" x14ac:dyDescent="0.35">
      <c r="A62" s="41"/>
      <c r="B62" s="41"/>
      <c r="C62" s="32"/>
      <c r="D62" s="33"/>
      <c r="E62" s="23"/>
      <c r="F62" s="41"/>
      <c r="G62" s="249"/>
      <c r="H62" s="249"/>
      <c r="I62" s="43"/>
      <c r="J62" s="43"/>
      <c r="K62" s="43"/>
      <c r="L62" s="37"/>
      <c r="M62" s="37"/>
      <c r="N62" s="37"/>
      <c r="O62" s="37"/>
      <c r="P62" s="37"/>
      <c r="Q62" s="38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ht="22" customHeight="1" x14ac:dyDescent="0.35">
      <c r="A63" s="41"/>
      <c r="B63" s="41"/>
      <c r="C63" s="32"/>
      <c r="D63" s="33"/>
      <c r="E63" s="23"/>
      <c r="F63" s="97" t="s">
        <v>1614</v>
      </c>
      <c r="G63" s="252">
        <v>0</v>
      </c>
      <c r="H63" s="252">
        <v>0</v>
      </c>
      <c r="I63" s="99" t="s">
        <v>1615</v>
      </c>
      <c r="J63" s="99">
        <v>46181.616666666669</v>
      </c>
      <c r="K63" s="99">
        <v>46197.341666666667</v>
      </c>
      <c r="L63" s="37"/>
      <c r="M63" s="37"/>
      <c r="N63" s="37"/>
      <c r="O63" s="37"/>
      <c r="P63" s="37"/>
      <c r="Q63" s="38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 spans="1:40" ht="22" customHeight="1" x14ac:dyDescent="0.35">
      <c r="A64" s="41"/>
      <c r="B64" s="41"/>
      <c r="C64" s="32"/>
      <c r="D64" s="33"/>
      <c r="E64" s="23"/>
      <c r="F64" s="41" t="s">
        <v>1075</v>
      </c>
      <c r="G64" s="249">
        <v>0</v>
      </c>
      <c r="H64" s="249">
        <v>0</v>
      </c>
      <c r="I64" s="43" t="s">
        <v>1613</v>
      </c>
      <c r="J64" s="43">
        <v>46181.616666666669</v>
      </c>
      <c r="K64" s="43">
        <v>46184.566666666666</v>
      </c>
      <c r="L64" s="37"/>
      <c r="M64" s="37"/>
      <c r="N64" s="37"/>
      <c r="O64" s="37"/>
      <c r="P64" s="37"/>
      <c r="Q64" s="38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22" customHeight="1" x14ac:dyDescent="0.35">
      <c r="A65" s="41" t="s">
        <v>41</v>
      </c>
      <c r="B65" s="41" t="s">
        <v>42</v>
      </c>
      <c r="C65" s="32" t="s">
        <v>46</v>
      </c>
      <c r="D65" s="33">
        <v>14.5</v>
      </c>
      <c r="E65" s="23"/>
      <c r="F65" s="41" t="s">
        <v>1076</v>
      </c>
      <c r="G65" s="249">
        <v>0</v>
      </c>
      <c r="H65" s="249">
        <v>0</v>
      </c>
      <c r="I65" s="43" t="s">
        <v>1616</v>
      </c>
      <c r="J65" s="43">
        <v>46184.566666666666</v>
      </c>
      <c r="K65" s="43">
        <v>46191.404166666667</v>
      </c>
      <c r="L65" s="37"/>
      <c r="M65" s="37"/>
      <c r="N65" s="37">
        <f>D65</f>
        <v>14.5</v>
      </c>
      <c r="O65" s="37"/>
      <c r="P65" s="37"/>
      <c r="Q65" s="38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</row>
    <row r="66" spans="1:40" ht="22" customHeight="1" x14ac:dyDescent="0.35">
      <c r="A66" s="41" t="s">
        <v>44</v>
      </c>
      <c r="B66" s="41" t="s">
        <v>45</v>
      </c>
      <c r="C66" s="32" t="s">
        <v>46</v>
      </c>
      <c r="D66" s="33">
        <v>14.282999999999999</v>
      </c>
      <c r="E66" s="23"/>
      <c r="F66" s="41"/>
      <c r="G66" s="249"/>
      <c r="H66" s="249"/>
      <c r="I66" s="43"/>
      <c r="J66" s="43"/>
      <c r="K66" s="43"/>
      <c r="L66" s="37"/>
      <c r="M66" s="37"/>
      <c r="N66" s="37">
        <f t="shared" ref="N66" si="3">D66</f>
        <v>14.282999999999999</v>
      </c>
      <c r="O66" s="37"/>
      <c r="P66" s="37"/>
      <c r="Q66" s="38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22" customHeight="1" x14ac:dyDescent="0.35">
      <c r="A67" s="41" t="s">
        <v>61</v>
      </c>
      <c r="B67" s="41" t="s">
        <v>62</v>
      </c>
      <c r="C67" s="32" t="s">
        <v>46</v>
      </c>
      <c r="D67" s="33">
        <v>0</v>
      </c>
      <c r="E67" s="23"/>
      <c r="F67" s="41"/>
      <c r="G67" s="249"/>
      <c r="H67" s="249"/>
      <c r="I67" s="43"/>
      <c r="J67" s="43"/>
      <c r="K67" s="43"/>
      <c r="L67" s="37"/>
      <c r="M67" s="37"/>
      <c r="N67" s="37"/>
      <c r="O67" s="37"/>
      <c r="P67" s="37"/>
      <c r="Q67" s="38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</row>
    <row r="68" spans="1:40" ht="22" customHeight="1" x14ac:dyDescent="0.35">
      <c r="A68" s="41"/>
      <c r="B68" s="41"/>
      <c r="C68" s="32"/>
      <c r="D68" s="33"/>
      <c r="E68" s="23"/>
      <c r="F68" s="41"/>
      <c r="G68" s="249"/>
      <c r="H68" s="249"/>
      <c r="I68" s="43"/>
      <c r="J68" s="43"/>
      <c r="K68" s="43"/>
      <c r="L68" s="37"/>
      <c r="M68" s="37"/>
      <c r="N68" s="37"/>
      <c r="O68" s="37"/>
      <c r="P68" s="37"/>
      <c r="Q68" s="38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22" customHeight="1" x14ac:dyDescent="0.35">
      <c r="A69" s="41" t="s">
        <v>68</v>
      </c>
      <c r="B69" s="41" t="s">
        <v>69</v>
      </c>
      <c r="C69" s="32" t="s">
        <v>46</v>
      </c>
      <c r="D69" s="33">
        <v>0.69552000000000003</v>
      </c>
      <c r="E69" s="23"/>
      <c r="F69" s="41" t="s">
        <v>1096</v>
      </c>
      <c r="G69" s="249">
        <v>0</v>
      </c>
      <c r="H69" s="249">
        <v>0</v>
      </c>
      <c r="I69" s="43" t="s">
        <v>1098</v>
      </c>
      <c r="J69" s="43">
        <v>46191.404166666667</v>
      </c>
      <c r="K69" s="43">
        <v>46191.583333333336</v>
      </c>
      <c r="L69" s="37"/>
      <c r="M69" s="37"/>
      <c r="N69" s="37">
        <f t="shared" ref="N69:N73" si="4">D69</f>
        <v>0.69552000000000003</v>
      </c>
      <c r="O69" s="37"/>
      <c r="P69" s="37"/>
      <c r="Q69" s="38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 spans="1:40" ht="22" customHeight="1" x14ac:dyDescent="0.35">
      <c r="A70" s="41" t="s">
        <v>70</v>
      </c>
      <c r="B70" s="41" t="s">
        <v>71</v>
      </c>
      <c r="C70" s="32" t="s">
        <v>67</v>
      </c>
      <c r="D70" s="33">
        <v>597.57000000000005</v>
      </c>
      <c r="E70" s="23"/>
      <c r="F70" s="41" t="s">
        <v>1097</v>
      </c>
      <c r="G70" s="249">
        <v>0</v>
      </c>
      <c r="H70" s="249">
        <v>0</v>
      </c>
      <c r="I70" s="43" t="s">
        <v>1039</v>
      </c>
      <c r="J70" s="43">
        <v>46191.404166666667</v>
      </c>
      <c r="K70" s="43">
        <v>46192.445833333331</v>
      </c>
      <c r="L70" s="37"/>
      <c r="M70" s="37"/>
      <c r="N70" s="37">
        <f t="shared" si="4"/>
        <v>597.57000000000005</v>
      </c>
      <c r="O70" s="37"/>
      <c r="P70" s="37"/>
      <c r="Q70" s="38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22" customHeight="1" x14ac:dyDescent="0.35">
      <c r="A71" s="41" t="s">
        <v>65</v>
      </c>
      <c r="B71" s="41" t="s">
        <v>66</v>
      </c>
      <c r="C71" s="32" t="s">
        <v>46</v>
      </c>
      <c r="D71" s="33">
        <v>10.2645</v>
      </c>
      <c r="E71" s="23"/>
      <c r="F71" s="41"/>
      <c r="G71" s="249"/>
      <c r="H71" s="249"/>
      <c r="I71" s="43"/>
      <c r="J71" s="43"/>
      <c r="K71" s="43"/>
      <c r="L71" s="37"/>
      <c r="M71" s="37"/>
      <c r="N71" s="37">
        <f>D71</f>
        <v>10.2645</v>
      </c>
      <c r="O71" s="37"/>
      <c r="P71" s="37"/>
      <c r="Q71" s="38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</row>
    <row r="72" spans="1:40" ht="22" customHeight="1" x14ac:dyDescent="0.35">
      <c r="A72" s="41" t="s">
        <v>72</v>
      </c>
      <c r="B72" s="41" t="s">
        <v>73</v>
      </c>
      <c r="C72" s="32" t="s">
        <v>46</v>
      </c>
      <c r="D72" s="33">
        <v>0</v>
      </c>
      <c r="E72" s="23"/>
      <c r="F72" s="41"/>
      <c r="G72" s="249"/>
      <c r="H72" s="249"/>
      <c r="I72" s="43"/>
      <c r="J72" s="43"/>
      <c r="K72" s="43"/>
      <c r="L72" s="37"/>
      <c r="M72" s="37"/>
      <c r="N72" s="37"/>
      <c r="O72" s="37"/>
      <c r="P72" s="37"/>
      <c r="Q72" s="38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22" customHeight="1" x14ac:dyDescent="0.35">
      <c r="A73" s="41" t="s">
        <v>74</v>
      </c>
      <c r="B73" s="41" t="s">
        <v>75</v>
      </c>
      <c r="C73" s="32" t="s">
        <v>46</v>
      </c>
      <c r="D73" s="33">
        <v>6.968</v>
      </c>
      <c r="E73" s="23"/>
      <c r="F73" s="41"/>
      <c r="G73" s="249"/>
      <c r="H73" s="249"/>
      <c r="I73" s="43"/>
      <c r="J73" s="43"/>
      <c r="K73" s="43"/>
      <c r="L73" s="37"/>
      <c r="M73" s="37"/>
      <c r="N73" s="37">
        <f t="shared" si="4"/>
        <v>6.968</v>
      </c>
      <c r="O73" s="37"/>
      <c r="P73" s="37"/>
      <c r="Q73" s="38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 spans="1:40" ht="22" customHeight="1" x14ac:dyDescent="0.35">
      <c r="A74" s="41"/>
      <c r="B74" s="41"/>
      <c r="C74" s="32"/>
      <c r="D74" s="33"/>
      <c r="E74" s="23"/>
      <c r="F74" s="41"/>
      <c r="G74" s="249"/>
      <c r="H74" s="249"/>
      <c r="I74" s="43"/>
      <c r="J74" s="43"/>
      <c r="K74" s="43"/>
      <c r="L74" s="37"/>
      <c r="M74" s="37"/>
      <c r="N74" s="37"/>
      <c r="O74" s="37"/>
      <c r="P74" s="37"/>
      <c r="Q74" s="38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22" customHeight="1" x14ac:dyDescent="0.35">
      <c r="A75" s="41"/>
      <c r="B75" s="41"/>
      <c r="C75" s="32"/>
      <c r="D75" s="33"/>
      <c r="E75" s="23"/>
      <c r="F75" s="41" t="s">
        <v>1099</v>
      </c>
      <c r="G75" s="249">
        <v>0</v>
      </c>
      <c r="H75" s="249">
        <v>0</v>
      </c>
      <c r="I75" s="43" t="s">
        <v>733</v>
      </c>
      <c r="J75" s="43">
        <v>46192.445833333331</v>
      </c>
      <c r="K75" s="43">
        <v>46197.341666666667</v>
      </c>
      <c r="L75" s="37"/>
      <c r="M75" s="37"/>
      <c r="N75" s="37"/>
      <c r="O75" s="37"/>
      <c r="P75" s="37"/>
      <c r="Q75" s="38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 spans="1:40" ht="22" customHeight="1" x14ac:dyDescent="0.35">
      <c r="A76" s="41" t="s">
        <v>53</v>
      </c>
      <c r="B76" s="41" t="s">
        <v>54</v>
      </c>
      <c r="C76" s="32" t="s">
        <v>46</v>
      </c>
      <c r="D76" s="33">
        <v>2.0249999999999999</v>
      </c>
      <c r="E76" s="23"/>
      <c r="F76" s="41" t="s">
        <v>1106</v>
      </c>
      <c r="G76" s="249">
        <v>0</v>
      </c>
      <c r="H76" s="249">
        <v>0</v>
      </c>
      <c r="I76" s="43" t="s">
        <v>788</v>
      </c>
      <c r="J76" s="43">
        <v>46192.445833333331</v>
      </c>
      <c r="K76" s="43">
        <v>46196.445833333331</v>
      </c>
      <c r="L76" s="37"/>
      <c r="M76" s="37"/>
      <c r="N76" s="37">
        <f t="shared" ref="N76:N77" si="5">D76</f>
        <v>2.0249999999999999</v>
      </c>
      <c r="O76" s="37"/>
      <c r="P76" s="37"/>
      <c r="Q76" s="38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22" customHeight="1" x14ac:dyDescent="0.35">
      <c r="A77" s="41" t="s">
        <v>59</v>
      </c>
      <c r="B77" s="41" t="s">
        <v>60</v>
      </c>
      <c r="C77" s="32" t="s">
        <v>46</v>
      </c>
      <c r="D77" s="33">
        <v>1.125</v>
      </c>
      <c r="E77" s="23"/>
      <c r="F77" s="41"/>
      <c r="G77" s="249"/>
      <c r="H77" s="249"/>
      <c r="I77" s="43"/>
      <c r="J77" s="43"/>
      <c r="K77" s="43"/>
      <c r="L77" s="37"/>
      <c r="M77" s="37"/>
      <c r="N77" s="37">
        <f t="shared" si="5"/>
        <v>1.125</v>
      </c>
      <c r="O77" s="37"/>
      <c r="P77" s="37"/>
      <c r="Q77" s="38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 spans="1:40" ht="22" customHeight="1" x14ac:dyDescent="0.35">
      <c r="A78" s="41"/>
      <c r="B78" s="41"/>
      <c r="C78" s="32"/>
      <c r="D78" s="33"/>
      <c r="E78" s="23"/>
      <c r="F78" s="41"/>
      <c r="G78" s="249"/>
      <c r="H78" s="249"/>
      <c r="I78" s="43"/>
      <c r="J78" s="43"/>
      <c r="K78" s="43"/>
      <c r="L78" s="37"/>
      <c r="M78" s="37"/>
      <c r="N78" s="37"/>
      <c r="O78" s="37"/>
      <c r="P78" s="37"/>
      <c r="Q78" s="38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22" customHeight="1" x14ac:dyDescent="0.35">
      <c r="A79" s="41"/>
      <c r="B79" s="41"/>
      <c r="C79" s="32"/>
      <c r="D79" s="33"/>
      <c r="E79" s="23"/>
      <c r="F79" s="97" t="s">
        <v>1617</v>
      </c>
      <c r="G79" s="252">
        <v>0</v>
      </c>
      <c r="H79" s="252">
        <v>0</v>
      </c>
      <c r="I79" s="99" t="s">
        <v>1618</v>
      </c>
      <c r="J79" s="99">
        <v>46178.574999999997</v>
      </c>
      <c r="K79" s="99">
        <v>46206.45416666667</v>
      </c>
      <c r="L79" s="37"/>
      <c r="M79" s="37"/>
      <c r="N79" s="37"/>
      <c r="O79" s="37"/>
      <c r="P79" s="37"/>
      <c r="Q79" s="38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 spans="1:40" ht="22" customHeight="1" x14ac:dyDescent="0.35">
      <c r="A80" s="41" t="s">
        <v>41</v>
      </c>
      <c r="B80" s="41" t="s">
        <v>42</v>
      </c>
      <c r="C80" s="32" t="s">
        <v>46</v>
      </c>
      <c r="D80" s="33">
        <v>11.55</v>
      </c>
      <c r="E80" s="23"/>
      <c r="F80" s="200" t="s">
        <v>1075</v>
      </c>
      <c r="G80" s="249">
        <v>0</v>
      </c>
      <c r="H80" s="249">
        <v>0</v>
      </c>
      <c r="I80" s="43" t="s">
        <v>1613</v>
      </c>
      <c r="J80" s="43">
        <v>46178.574999999997</v>
      </c>
      <c r="K80" s="43">
        <v>46183.48333333333</v>
      </c>
      <c r="L80" s="37"/>
      <c r="M80" s="37"/>
      <c r="N80" s="37">
        <f>D80</f>
        <v>11.55</v>
      </c>
      <c r="O80" s="37"/>
      <c r="P80" s="37"/>
      <c r="Q80" s="38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22" customHeight="1" x14ac:dyDescent="0.35">
      <c r="A81" s="41" t="s">
        <v>44</v>
      </c>
      <c r="B81" s="41" t="s">
        <v>45</v>
      </c>
      <c r="C81" s="32" t="s">
        <v>46</v>
      </c>
      <c r="D81" s="33">
        <v>29.700000000000003</v>
      </c>
      <c r="E81" s="23"/>
      <c r="F81" s="200"/>
      <c r="G81" s="249"/>
      <c r="H81" s="249"/>
      <c r="I81" s="43"/>
      <c r="J81" s="43"/>
      <c r="K81" s="43"/>
      <c r="L81" s="37"/>
      <c r="M81" s="37"/>
      <c r="N81" s="37">
        <f>D81</f>
        <v>29.700000000000003</v>
      </c>
      <c r="O81" s="37"/>
      <c r="P81" s="37"/>
      <c r="Q81" s="38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 spans="1:40" ht="22" customHeight="1" x14ac:dyDescent="0.35">
      <c r="A82" s="41"/>
      <c r="B82" s="41"/>
      <c r="C82" s="32"/>
      <c r="D82" s="33"/>
      <c r="E82" s="23"/>
      <c r="F82" s="200"/>
      <c r="G82" s="249"/>
      <c r="H82" s="249"/>
      <c r="I82" s="43"/>
      <c r="J82" s="43"/>
      <c r="K82" s="43"/>
      <c r="L82" s="37"/>
      <c r="M82" s="37"/>
      <c r="N82" s="37"/>
      <c r="O82" s="37"/>
      <c r="P82" s="37"/>
      <c r="Q82" s="38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22" customHeight="1" x14ac:dyDescent="0.35">
      <c r="A83" s="41"/>
      <c r="B83" s="41"/>
      <c r="C83" s="32"/>
      <c r="D83" s="33"/>
      <c r="E83" s="23"/>
      <c r="F83" s="200" t="s">
        <v>1076</v>
      </c>
      <c r="G83" s="249">
        <v>0</v>
      </c>
      <c r="H83" s="249">
        <v>0</v>
      </c>
      <c r="I83" s="43" t="s">
        <v>1616</v>
      </c>
      <c r="J83" s="43">
        <v>46183.48333333333</v>
      </c>
      <c r="K83" s="43">
        <v>46190.362500000003</v>
      </c>
      <c r="L83" s="37"/>
      <c r="M83" s="37"/>
      <c r="N83" s="37"/>
      <c r="O83" s="37"/>
      <c r="P83" s="37"/>
      <c r="Q83" s="38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spans="1:40" ht="22" customHeight="1" x14ac:dyDescent="0.35">
      <c r="A84" s="41" t="s">
        <v>61</v>
      </c>
      <c r="B84" s="41" t="s">
        <v>62</v>
      </c>
      <c r="C84" s="32" t="s">
        <v>46</v>
      </c>
      <c r="D84" s="33">
        <v>0</v>
      </c>
      <c r="E84" s="23"/>
      <c r="F84" s="200"/>
      <c r="G84" s="249"/>
      <c r="H84" s="249"/>
      <c r="I84" s="43"/>
      <c r="J84" s="43"/>
      <c r="K84" s="43"/>
      <c r="L84" s="37"/>
      <c r="M84" s="37"/>
      <c r="N84" s="37"/>
      <c r="O84" s="37"/>
      <c r="P84" s="37"/>
      <c r="Q84" s="38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22" customHeight="1" x14ac:dyDescent="0.35">
      <c r="A85" s="41"/>
      <c r="B85" s="41"/>
      <c r="C85" s="32"/>
      <c r="D85" s="33"/>
      <c r="E85" s="23"/>
      <c r="F85" s="200"/>
      <c r="G85" s="249"/>
      <c r="H85" s="249"/>
      <c r="I85" s="43"/>
      <c r="J85" s="43"/>
      <c r="K85" s="43"/>
      <c r="L85" s="37"/>
      <c r="M85" s="37"/>
      <c r="N85" s="37"/>
      <c r="O85" s="37"/>
      <c r="P85" s="37"/>
      <c r="Q85" s="38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 spans="1:40" ht="22" customHeight="1" x14ac:dyDescent="0.35">
      <c r="A86" s="41"/>
      <c r="B86" s="41"/>
      <c r="C86" s="32"/>
      <c r="D86" s="33"/>
      <c r="E86" s="23"/>
      <c r="F86" s="200" t="s">
        <v>1077</v>
      </c>
      <c r="G86" s="249">
        <v>0</v>
      </c>
      <c r="H86" s="249">
        <v>0</v>
      </c>
      <c r="I86" s="43" t="s">
        <v>556</v>
      </c>
      <c r="J86" s="43">
        <v>46190.362500000003</v>
      </c>
      <c r="K86" s="43">
        <v>46192.595833333333</v>
      </c>
      <c r="L86" s="37"/>
      <c r="M86" s="37"/>
      <c r="N86" s="37">
        <f>D86</f>
        <v>0</v>
      </c>
      <c r="O86" s="37"/>
      <c r="P86" s="37"/>
      <c r="Q86" s="38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22" customHeight="1" x14ac:dyDescent="0.35">
      <c r="A87" s="41" t="s">
        <v>68</v>
      </c>
      <c r="B87" s="41" t="s">
        <v>69</v>
      </c>
      <c r="C87" s="32" t="s">
        <v>46</v>
      </c>
      <c r="D87" s="33">
        <v>0.73919999999999997</v>
      </c>
      <c r="E87" s="23"/>
      <c r="F87" s="200" t="s">
        <v>656</v>
      </c>
      <c r="G87" s="249">
        <v>0</v>
      </c>
      <c r="H87" s="249">
        <v>0</v>
      </c>
      <c r="I87" s="43" t="s">
        <v>556</v>
      </c>
      <c r="J87" s="43">
        <v>46192.595833333333</v>
      </c>
      <c r="K87" s="43">
        <v>46197.474999999999</v>
      </c>
      <c r="L87" s="37"/>
      <c r="M87" s="37"/>
      <c r="N87" s="37">
        <f>D87</f>
        <v>0.73919999999999997</v>
      </c>
      <c r="O87" s="37"/>
      <c r="P87" s="37"/>
      <c r="Q87" s="38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</row>
    <row r="88" spans="1:40" ht="22" customHeight="1" x14ac:dyDescent="0.35">
      <c r="A88" s="41"/>
      <c r="B88" s="41"/>
      <c r="C88" s="32"/>
      <c r="D88" s="33"/>
      <c r="E88" s="23"/>
      <c r="F88" s="200" t="s">
        <v>654</v>
      </c>
      <c r="G88" s="249">
        <v>0</v>
      </c>
      <c r="H88" s="249">
        <v>0</v>
      </c>
      <c r="I88" s="43" t="s">
        <v>1227</v>
      </c>
      <c r="J88" s="43">
        <v>46197.474999999999</v>
      </c>
      <c r="K88" s="43">
        <v>46204.370833333334</v>
      </c>
      <c r="L88" s="37"/>
      <c r="M88" s="37"/>
      <c r="N88" s="37">
        <f>D88</f>
        <v>0</v>
      </c>
      <c r="O88" s="37"/>
      <c r="P88" s="37"/>
      <c r="Q88" s="38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22" customHeight="1" x14ac:dyDescent="0.35">
      <c r="A89" s="41"/>
      <c r="B89" s="41"/>
      <c r="C89" s="32"/>
      <c r="D89" s="33"/>
      <c r="E89" s="23"/>
      <c r="F89" s="200"/>
      <c r="G89" s="249"/>
      <c r="H89" s="249"/>
      <c r="I89" s="43"/>
      <c r="J89" s="43"/>
      <c r="K89" s="43"/>
      <c r="L89" s="37"/>
      <c r="M89" s="37"/>
      <c r="N89" s="37"/>
      <c r="O89" s="37"/>
      <c r="P89" s="37"/>
      <c r="Q89" s="38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</row>
    <row r="90" spans="1:40" ht="22" customHeight="1" x14ac:dyDescent="0.35">
      <c r="A90" s="41" t="s">
        <v>72</v>
      </c>
      <c r="B90" s="41" t="s">
        <v>73</v>
      </c>
      <c r="C90" s="32" t="s">
        <v>46</v>
      </c>
      <c r="D90" s="33">
        <v>0</v>
      </c>
      <c r="E90" s="23"/>
      <c r="F90" s="200" t="s">
        <v>1079</v>
      </c>
      <c r="G90" s="249">
        <v>0</v>
      </c>
      <c r="H90" s="249">
        <v>0</v>
      </c>
      <c r="I90" s="43" t="s">
        <v>576</v>
      </c>
      <c r="J90" s="43">
        <v>46204.370833333334</v>
      </c>
      <c r="K90" s="43">
        <v>46205.466666666667</v>
      </c>
      <c r="L90" s="37"/>
      <c r="M90" s="37"/>
      <c r="N90" s="37"/>
      <c r="O90" s="37"/>
      <c r="P90" s="37"/>
      <c r="Q90" s="38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 spans="1:40" ht="22" customHeight="1" x14ac:dyDescent="0.35">
      <c r="A91" s="41" t="s">
        <v>74</v>
      </c>
      <c r="B91" s="41" t="s">
        <v>75</v>
      </c>
      <c r="C91" s="32" t="s">
        <v>46</v>
      </c>
      <c r="D91" s="33">
        <v>8.8079999999999998</v>
      </c>
      <c r="E91" s="23"/>
      <c r="F91" s="200"/>
      <c r="G91" s="249"/>
      <c r="H91" s="249"/>
      <c r="I91" s="43"/>
      <c r="J91" s="43"/>
      <c r="K91" s="43"/>
      <c r="L91" s="37"/>
      <c r="M91" s="37"/>
      <c r="N91" s="37">
        <f>D91</f>
        <v>8.8079999999999998</v>
      </c>
      <c r="O91" s="37"/>
      <c r="P91" s="37"/>
      <c r="Q91" s="38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</row>
    <row r="92" spans="1:40" ht="22" customHeight="1" x14ac:dyDescent="0.35">
      <c r="A92" s="41" t="s">
        <v>65</v>
      </c>
      <c r="B92" s="41" t="s">
        <v>66</v>
      </c>
      <c r="C92" s="32" t="s">
        <v>46</v>
      </c>
      <c r="D92" s="33">
        <v>0</v>
      </c>
      <c r="E92" s="23"/>
      <c r="F92" s="200"/>
      <c r="G92" s="249"/>
      <c r="H92" s="249"/>
      <c r="I92" s="43"/>
      <c r="J92" s="43"/>
      <c r="K92" s="43"/>
      <c r="L92" s="37"/>
      <c r="M92" s="37"/>
      <c r="N92" s="37"/>
      <c r="O92" s="37"/>
      <c r="P92" s="37"/>
      <c r="Q92" s="38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22" customHeight="1" x14ac:dyDescent="0.35">
      <c r="A93" s="41"/>
      <c r="B93" s="41"/>
      <c r="C93" s="32"/>
      <c r="D93" s="33"/>
      <c r="E93" s="23"/>
      <c r="F93" s="200" t="s">
        <v>1080</v>
      </c>
      <c r="G93" s="249">
        <v>0</v>
      </c>
      <c r="H93" s="249">
        <v>0</v>
      </c>
      <c r="I93" s="43" t="s">
        <v>788</v>
      </c>
      <c r="J93" s="43">
        <v>46204.370833333334</v>
      </c>
      <c r="K93" s="43">
        <v>46206.45416666667</v>
      </c>
      <c r="L93" s="37"/>
      <c r="M93" s="37"/>
      <c r="N93" s="37">
        <f t="shared" ref="N93:N94" si="6">D93</f>
        <v>0</v>
      </c>
      <c r="O93" s="37"/>
      <c r="P93" s="37"/>
      <c r="Q93" s="38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 spans="1:40" ht="22" customHeight="1" x14ac:dyDescent="0.35">
      <c r="A94" s="41" t="s">
        <v>53</v>
      </c>
      <c r="B94" s="41" t="s">
        <v>54</v>
      </c>
      <c r="C94" s="32" t="s">
        <v>46</v>
      </c>
      <c r="D94" s="33">
        <v>9.9</v>
      </c>
      <c r="E94" s="23"/>
      <c r="F94" s="200" t="s">
        <v>1081</v>
      </c>
      <c r="G94" s="249">
        <v>0</v>
      </c>
      <c r="H94" s="249">
        <v>0</v>
      </c>
      <c r="I94" s="43" t="s">
        <v>613</v>
      </c>
      <c r="J94" s="43">
        <v>46204.370833333334</v>
      </c>
      <c r="K94" s="43">
        <v>46205.64166666667</v>
      </c>
      <c r="L94" s="37"/>
      <c r="M94" s="37"/>
      <c r="N94" s="37">
        <f t="shared" si="6"/>
        <v>9.9</v>
      </c>
      <c r="O94" s="37"/>
      <c r="P94" s="37"/>
      <c r="Q94" s="38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22" customHeight="1" x14ac:dyDescent="0.35">
      <c r="A95" s="41" t="s">
        <v>59</v>
      </c>
      <c r="B95" s="41" t="s">
        <v>60</v>
      </c>
      <c r="C95" s="32" t="s">
        <v>46</v>
      </c>
      <c r="D95" s="33">
        <v>19.8</v>
      </c>
      <c r="E95" s="23"/>
      <c r="F95" s="41"/>
      <c r="G95" s="249"/>
      <c r="H95" s="249"/>
      <c r="I95" s="43"/>
      <c r="J95" s="43"/>
      <c r="K95" s="43"/>
      <c r="L95" s="37"/>
      <c r="M95" s="37"/>
      <c r="N95" s="37">
        <f>D95</f>
        <v>19.8</v>
      </c>
      <c r="O95" s="37"/>
      <c r="P95" s="37"/>
      <c r="Q95" s="38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 spans="1:40" ht="22" customHeight="1" x14ac:dyDescent="0.35">
      <c r="A96" s="41"/>
      <c r="B96" s="41"/>
      <c r="C96" s="32"/>
      <c r="D96" s="33"/>
      <c r="E96" s="23"/>
      <c r="F96" s="97" t="s">
        <v>1619</v>
      </c>
      <c r="G96" s="252">
        <v>0</v>
      </c>
      <c r="H96" s="252">
        <v>0</v>
      </c>
      <c r="I96" s="99" t="s">
        <v>1620</v>
      </c>
      <c r="J96" s="99">
        <v>46183.48333333333</v>
      </c>
      <c r="K96" s="99">
        <v>46203.416666666664</v>
      </c>
      <c r="L96" s="37"/>
      <c r="M96" s="37"/>
      <c r="N96" s="37"/>
      <c r="O96" s="37"/>
      <c r="P96" s="37"/>
      <c r="Q96" s="38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22" customHeight="1" x14ac:dyDescent="0.35">
      <c r="D97" s="33"/>
      <c r="E97" s="23"/>
      <c r="F97" s="149" t="s">
        <v>1075</v>
      </c>
      <c r="G97" s="249">
        <v>0</v>
      </c>
      <c r="H97" s="249">
        <v>0</v>
      </c>
      <c r="I97" s="43" t="s">
        <v>578</v>
      </c>
      <c r="J97" s="43">
        <v>46183.48333333333</v>
      </c>
      <c r="K97" s="43">
        <v>46189.566666666666</v>
      </c>
      <c r="L97" s="37"/>
      <c r="M97" s="37"/>
      <c r="N97" s="37"/>
      <c r="O97" s="37"/>
      <c r="P97" s="37"/>
      <c r="Q97" s="38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 spans="1:40" ht="22" customHeight="1" x14ac:dyDescent="0.35">
      <c r="A98" s="41" t="s">
        <v>41</v>
      </c>
      <c r="B98" s="41" t="s">
        <v>42</v>
      </c>
      <c r="C98" s="32" t="s">
        <v>46</v>
      </c>
      <c r="D98" s="33">
        <v>4.5</v>
      </c>
      <c r="E98" s="23"/>
      <c r="F98" s="149" t="s">
        <v>1076</v>
      </c>
      <c r="G98" s="249">
        <v>0</v>
      </c>
      <c r="H98" s="249">
        <v>0</v>
      </c>
      <c r="I98" s="43" t="s">
        <v>477</v>
      </c>
      <c r="J98" s="43">
        <v>46189.566666666666</v>
      </c>
      <c r="K98" s="43">
        <v>46196.654166666667</v>
      </c>
      <c r="L98" s="37"/>
      <c r="M98" s="37"/>
      <c r="N98" s="37">
        <f>D98</f>
        <v>4.5</v>
      </c>
      <c r="O98" s="37"/>
      <c r="P98" s="37"/>
      <c r="Q98" s="38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22" customHeight="1" x14ac:dyDescent="0.35">
      <c r="A99" s="41" t="s">
        <v>44</v>
      </c>
      <c r="B99" s="41" t="s">
        <v>45</v>
      </c>
      <c r="C99" s="32" t="s">
        <v>46</v>
      </c>
      <c r="D99" s="33">
        <v>14.282999999999999</v>
      </c>
      <c r="E99" s="23"/>
      <c r="F99" s="149"/>
      <c r="G99" s="249"/>
      <c r="H99" s="249"/>
      <c r="I99" s="43"/>
      <c r="J99" s="43"/>
      <c r="K99" s="43"/>
      <c r="L99" s="37"/>
      <c r="M99" s="37"/>
      <c r="N99" s="37">
        <f>D99</f>
        <v>14.282999999999999</v>
      </c>
      <c r="O99" s="37"/>
      <c r="P99" s="37"/>
      <c r="Q99" s="38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 spans="1:40" ht="22" customHeight="1" x14ac:dyDescent="0.35">
      <c r="A100" s="41" t="s">
        <v>61</v>
      </c>
      <c r="B100" s="41" t="s">
        <v>62</v>
      </c>
      <c r="C100" s="32" t="s">
        <v>46</v>
      </c>
      <c r="D100" s="33">
        <v>3.8879999999999999</v>
      </c>
      <c r="E100" s="23"/>
      <c r="F100" s="149"/>
      <c r="G100" s="249"/>
      <c r="H100" s="249"/>
      <c r="I100" s="43"/>
      <c r="J100" s="43"/>
      <c r="K100" s="43"/>
      <c r="L100" s="37"/>
      <c r="M100" s="37"/>
      <c r="N100" s="37">
        <f>D100</f>
        <v>3.8879999999999999</v>
      </c>
      <c r="O100" s="37"/>
      <c r="P100" s="37"/>
      <c r="Q100" s="38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22" customHeight="1" x14ac:dyDescent="0.35">
      <c r="A101" s="41"/>
      <c r="B101" s="41"/>
      <c r="C101" s="32"/>
      <c r="D101" s="33"/>
      <c r="E101" s="23"/>
      <c r="F101" s="149"/>
      <c r="G101" s="249"/>
      <c r="H101" s="249"/>
      <c r="I101" s="43"/>
      <c r="J101" s="43"/>
      <c r="K101" s="43"/>
      <c r="L101" s="37"/>
      <c r="M101" s="37"/>
      <c r="N101" s="37"/>
      <c r="O101" s="37"/>
      <c r="P101" s="37"/>
      <c r="Q101" s="38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 spans="1:40" ht="22" customHeight="1" x14ac:dyDescent="0.35">
      <c r="A102" s="41" t="s">
        <v>68</v>
      </c>
      <c r="B102" s="41" t="s">
        <v>69</v>
      </c>
      <c r="C102" s="32" t="s">
        <v>46</v>
      </c>
      <c r="D102" s="33">
        <v>0.69552000000000003</v>
      </c>
      <c r="E102" s="23"/>
      <c r="F102" s="149" t="s">
        <v>1096</v>
      </c>
      <c r="G102" s="249">
        <v>0</v>
      </c>
      <c r="H102" s="249">
        <v>0</v>
      </c>
      <c r="I102" s="43" t="s">
        <v>1098</v>
      </c>
      <c r="J102" s="43">
        <v>46196.654166666667</v>
      </c>
      <c r="K102" s="43">
        <v>46197.479166666664</v>
      </c>
      <c r="L102" s="37"/>
      <c r="M102" s="37"/>
      <c r="N102" s="37">
        <f>D102</f>
        <v>0.69552000000000003</v>
      </c>
      <c r="O102" s="37"/>
      <c r="P102" s="37"/>
      <c r="Q102" s="38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22" customHeight="1" x14ac:dyDescent="0.35">
      <c r="A103" s="41" t="s">
        <v>70</v>
      </c>
      <c r="B103" s="41" t="s">
        <v>71</v>
      </c>
      <c r="C103" s="32" t="s">
        <v>67</v>
      </c>
      <c r="D103" s="33">
        <v>597.57000000000005</v>
      </c>
      <c r="E103" s="23"/>
      <c r="F103" s="149" t="s">
        <v>1097</v>
      </c>
      <c r="G103" s="249">
        <v>0</v>
      </c>
      <c r="H103" s="249">
        <v>0</v>
      </c>
      <c r="I103" s="43" t="s">
        <v>1039</v>
      </c>
      <c r="J103" s="43">
        <v>46197.479166666664</v>
      </c>
      <c r="K103" s="43">
        <v>46198.5625</v>
      </c>
      <c r="L103" s="37"/>
      <c r="M103" s="37"/>
      <c r="N103" s="37">
        <f>D103</f>
        <v>597.57000000000005</v>
      </c>
      <c r="O103" s="37"/>
      <c r="P103" s="37"/>
      <c r="Q103" s="38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</row>
    <row r="104" spans="1:40" ht="22" customHeight="1" x14ac:dyDescent="0.35">
      <c r="A104" s="41" t="s">
        <v>65</v>
      </c>
      <c r="B104" s="41" t="s">
        <v>66</v>
      </c>
      <c r="C104" s="32" t="s">
        <v>46</v>
      </c>
      <c r="D104" s="33">
        <v>0.26449999999999996</v>
      </c>
      <c r="E104" s="23"/>
      <c r="F104" s="149"/>
      <c r="G104" s="249"/>
      <c r="H104" s="249"/>
      <c r="I104" s="43"/>
      <c r="J104" s="43"/>
      <c r="K104" s="43"/>
      <c r="L104" s="37"/>
      <c r="M104" s="37"/>
      <c r="N104" s="37">
        <f>D104</f>
        <v>0.26449999999999996</v>
      </c>
      <c r="O104" s="37"/>
      <c r="P104" s="37"/>
      <c r="Q104" s="38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22" customHeight="1" x14ac:dyDescent="0.35">
      <c r="A105" s="41" t="s">
        <v>72</v>
      </c>
      <c r="B105" s="41" t="s">
        <v>73</v>
      </c>
      <c r="C105" s="32" t="s">
        <v>46</v>
      </c>
      <c r="D105" s="33">
        <v>0</v>
      </c>
      <c r="E105" s="23"/>
      <c r="F105" s="149"/>
      <c r="G105" s="249"/>
      <c r="H105" s="249"/>
      <c r="I105" s="43"/>
      <c r="J105" s="43"/>
      <c r="K105" s="43"/>
      <c r="L105" s="37"/>
      <c r="M105" s="37"/>
      <c r="N105" s="37"/>
      <c r="O105" s="37"/>
      <c r="P105" s="37"/>
      <c r="Q105" s="38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</row>
    <row r="106" spans="1:40" ht="22" customHeight="1" x14ac:dyDescent="0.35">
      <c r="A106" s="41" t="s">
        <v>74</v>
      </c>
      <c r="B106" s="41" t="s">
        <v>75</v>
      </c>
      <c r="C106" s="32" t="s">
        <v>46</v>
      </c>
      <c r="D106" s="33">
        <v>6.968</v>
      </c>
      <c r="E106" s="23"/>
      <c r="F106" s="149"/>
      <c r="G106" s="249"/>
      <c r="H106" s="249"/>
      <c r="I106" s="43"/>
      <c r="J106" s="43"/>
      <c r="K106" s="43"/>
      <c r="L106" s="37"/>
      <c r="M106" s="37"/>
      <c r="N106" s="37">
        <f>D106</f>
        <v>6.968</v>
      </c>
      <c r="O106" s="37"/>
      <c r="P106" s="37"/>
      <c r="Q106" s="38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22" customHeight="1" x14ac:dyDescent="0.35">
      <c r="A107" s="41"/>
      <c r="B107" s="41"/>
      <c r="C107" s="32"/>
      <c r="D107" s="33"/>
      <c r="E107" s="23"/>
      <c r="F107" s="149"/>
      <c r="G107" s="249"/>
      <c r="H107" s="249"/>
      <c r="I107" s="43"/>
      <c r="J107" s="43"/>
      <c r="K107" s="43"/>
      <c r="L107" s="37"/>
      <c r="M107" s="37"/>
      <c r="N107" s="37"/>
      <c r="O107" s="37"/>
      <c r="P107" s="37"/>
      <c r="Q107" s="38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</row>
    <row r="108" spans="1:40" ht="22" customHeight="1" x14ac:dyDescent="0.35">
      <c r="A108" s="41"/>
      <c r="B108" s="41"/>
      <c r="C108" s="32"/>
      <c r="D108" s="33"/>
      <c r="E108" s="23"/>
      <c r="F108" s="149" t="s">
        <v>1099</v>
      </c>
      <c r="G108" s="249">
        <v>0</v>
      </c>
      <c r="H108" s="249">
        <v>0</v>
      </c>
      <c r="I108" s="43" t="s">
        <v>733</v>
      </c>
      <c r="J108" s="43">
        <v>46198.5625</v>
      </c>
      <c r="K108" s="43">
        <v>46203.416666666664</v>
      </c>
      <c r="L108" s="37"/>
      <c r="M108" s="37"/>
      <c r="N108" s="37">
        <f>D108</f>
        <v>0</v>
      </c>
      <c r="O108" s="37"/>
      <c r="P108" s="37"/>
      <c r="Q108" s="38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22" customHeight="1" x14ac:dyDescent="0.35">
      <c r="A109" s="41" t="s">
        <v>53</v>
      </c>
      <c r="B109" s="41" t="s">
        <v>54</v>
      </c>
      <c r="C109" s="32" t="s">
        <v>46</v>
      </c>
      <c r="D109" s="33">
        <v>2.25</v>
      </c>
      <c r="E109" s="23"/>
      <c r="F109" s="149" t="s">
        <v>1106</v>
      </c>
      <c r="G109" s="249">
        <v>0</v>
      </c>
      <c r="H109" s="249">
        <v>0</v>
      </c>
      <c r="I109" s="43" t="s">
        <v>788</v>
      </c>
      <c r="J109" s="43">
        <v>46198.5625</v>
      </c>
      <c r="K109" s="43">
        <v>46202.5625</v>
      </c>
      <c r="L109" s="37"/>
      <c r="M109" s="37"/>
      <c r="N109" s="37">
        <f>D109</f>
        <v>2.25</v>
      </c>
      <c r="O109" s="37"/>
      <c r="P109" s="37"/>
      <c r="Q109" s="38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 spans="1:40" ht="22" customHeight="1" x14ac:dyDescent="0.35">
      <c r="A110" s="41" t="s">
        <v>59</v>
      </c>
      <c r="B110" s="41" t="s">
        <v>60</v>
      </c>
      <c r="C110" s="32" t="s">
        <v>46</v>
      </c>
      <c r="D110" s="33">
        <v>1.125</v>
      </c>
      <c r="E110" s="23"/>
      <c r="F110" s="149"/>
      <c r="G110" s="249"/>
      <c r="H110" s="249"/>
      <c r="I110" s="43"/>
      <c r="J110" s="43"/>
      <c r="K110" s="43"/>
      <c r="L110" s="37"/>
      <c r="M110" s="37"/>
      <c r="N110" s="37">
        <f>D110</f>
        <v>1.125</v>
      </c>
      <c r="O110" s="37"/>
      <c r="P110" s="37"/>
      <c r="Q110" s="38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22" customHeight="1" x14ac:dyDescent="0.35">
      <c r="A111" s="41"/>
      <c r="B111" s="41"/>
      <c r="C111" s="32"/>
      <c r="D111" s="33"/>
      <c r="E111" s="23"/>
      <c r="F111" s="41"/>
      <c r="G111" s="249"/>
      <c r="H111" s="249"/>
      <c r="I111" s="43"/>
      <c r="J111" s="43"/>
      <c r="K111" s="43"/>
      <c r="L111" s="37"/>
      <c r="M111" s="37"/>
      <c r="N111" s="37"/>
      <c r="O111" s="37"/>
      <c r="P111" s="37"/>
      <c r="Q111" s="38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</row>
    <row r="112" spans="1:40" ht="22" customHeight="1" x14ac:dyDescent="0.35">
      <c r="A112" s="41"/>
      <c r="B112" s="41"/>
      <c r="C112" s="32"/>
      <c r="D112" s="33"/>
      <c r="E112" s="23"/>
      <c r="F112" s="97" t="s">
        <v>1621</v>
      </c>
      <c r="G112" s="252">
        <v>0</v>
      </c>
      <c r="H112" s="252">
        <v>0</v>
      </c>
      <c r="I112" s="99" t="s">
        <v>1622</v>
      </c>
      <c r="J112" s="99">
        <v>46185.441666666666</v>
      </c>
      <c r="K112" s="99">
        <v>46212.629166666666</v>
      </c>
      <c r="L112" s="37"/>
      <c r="M112" s="37"/>
      <c r="N112" s="37"/>
      <c r="O112" s="37"/>
      <c r="P112" s="37"/>
      <c r="Q112" s="38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22" customHeight="1" x14ac:dyDescent="0.35">
      <c r="A113" s="41" t="s">
        <v>41</v>
      </c>
      <c r="B113" s="41" t="s">
        <v>42</v>
      </c>
      <c r="C113" s="32" t="s">
        <v>46</v>
      </c>
      <c r="D113" s="33">
        <v>4.8719999999999999</v>
      </c>
      <c r="E113" s="23"/>
      <c r="F113" s="200" t="s">
        <v>1075</v>
      </c>
      <c r="G113" s="249">
        <v>0</v>
      </c>
      <c r="H113" s="249">
        <v>0</v>
      </c>
      <c r="I113" s="43" t="s">
        <v>1091</v>
      </c>
      <c r="J113" s="43">
        <v>46185.441666666666</v>
      </c>
      <c r="K113" s="43">
        <v>46192.595833333333</v>
      </c>
      <c r="L113" s="37"/>
      <c r="M113" s="37"/>
      <c r="N113" s="37">
        <f t="shared" ref="N113:N115" si="7">D113</f>
        <v>4.8719999999999999</v>
      </c>
      <c r="O113" s="37"/>
      <c r="P113" s="37"/>
      <c r="Q113" s="38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</row>
    <row r="114" spans="1:40" ht="22" customHeight="1" x14ac:dyDescent="0.35">
      <c r="A114" s="41" t="s">
        <v>44</v>
      </c>
      <c r="B114" s="41" t="s">
        <v>45</v>
      </c>
      <c r="C114" s="32" t="s">
        <v>46</v>
      </c>
      <c r="D114" s="33">
        <v>16.704000000000001</v>
      </c>
      <c r="E114" s="23"/>
      <c r="F114" s="200" t="s">
        <v>1076</v>
      </c>
      <c r="G114" s="249">
        <v>0</v>
      </c>
      <c r="H114" s="249">
        <v>0</v>
      </c>
      <c r="I114" s="43" t="s">
        <v>1090</v>
      </c>
      <c r="J114" s="43">
        <v>46192.595833333333</v>
      </c>
      <c r="K114" s="43">
        <v>46198.470833333333</v>
      </c>
      <c r="L114" s="37"/>
      <c r="M114" s="37"/>
      <c r="N114" s="37">
        <f t="shared" si="7"/>
        <v>16.704000000000001</v>
      </c>
      <c r="O114" s="37"/>
      <c r="P114" s="37"/>
      <c r="Q114" s="38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22" customHeight="1" x14ac:dyDescent="0.35">
      <c r="A115" s="41" t="s">
        <v>61</v>
      </c>
      <c r="B115" s="41" t="s">
        <v>62</v>
      </c>
      <c r="C115" s="32" t="s">
        <v>46</v>
      </c>
      <c r="D115" s="33">
        <f>8.352-2.59</f>
        <v>5.7620000000000005</v>
      </c>
      <c r="E115" s="23"/>
      <c r="F115" s="200"/>
      <c r="G115" s="249"/>
      <c r="H115" s="249"/>
      <c r="I115" s="43"/>
      <c r="J115" s="43"/>
      <c r="K115" s="43"/>
      <c r="L115" s="37"/>
      <c r="M115" s="37"/>
      <c r="N115" s="37">
        <f t="shared" si="7"/>
        <v>5.7620000000000005</v>
      </c>
      <c r="O115" s="37"/>
      <c r="P115" s="37"/>
      <c r="Q115" s="38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 spans="1:40" ht="22" customHeight="1" x14ac:dyDescent="0.35">
      <c r="A116" s="41"/>
      <c r="B116" s="41"/>
      <c r="C116" s="32"/>
      <c r="D116" s="33"/>
      <c r="E116" s="23"/>
      <c r="F116" s="200"/>
      <c r="G116" s="249"/>
      <c r="H116" s="249"/>
      <c r="I116" s="43"/>
      <c r="J116" s="43"/>
      <c r="K116" s="43"/>
      <c r="L116" s="37"/>
      <c r="M116" s="37"/>
      <c r="N116" s="37"/>
      <c r="O116" s="37"/>
      <c r="P116" s="37"/>
      <c r="Q116" s="38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ht="22" customHeight="1" x14ac:dyDescent="0.35">
      <c r="A117" s="41" t="s">
        <v>68</v>
      </c>
      <c r="B117" s="41" t="s">
        <v>69</v>
      </c>
      <c r="C117" s="32" t="s">
        <v>46</v>
      </c>
      <c r="D117" s="33">
        <v>0.19712000000000002</v>
      </c>
      <c r="E117" s="23"/>
      <c r="F117" s="200" t="s">
        <v>656</v>
      </c>
      <c r="G117" s="249">
        <v>0</v>
      </c>
      <c r="H117" s="249">
        <v>0</v>
      </c>
      <c r="I117" s="43" t="s">
        <v>746</v>
      </c>
      <c r="J117" s="43">
        <v>46199.658333333333</v>
      </c>
      <c r="K117" s="43">
        <v>46203.491666666669</v>
      </c>
      <c r="L117" s="37"/>
      <c r="M117" s="37"/>
      <c r="N117" s="37">
        <f>D117</f>
        <v>0.19712000000000002</v>
      </c>
      <c r="O117" s="37"/>
      <c r="P117" s="37"/>
      <c r="Q117" s="38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</row>
    <row r="118" spans="1:40" ht="22" customHeight="1" x14ac:dyDescent="0.35">
      <c r="A118" s="41"/>
      <c r="B118" s="41"/>
      <c r="C118" s="32"/>
      <c r="D118" s="33"/>
      <c r="E118" s="23"/>
      <c r="F118" s="200" t="s">
        <v>654</v>
      </c>
      <c r="G118" s="249">
        <v>0</v>
      </c>
      <c r="H118" s="249">
        <v>0</v>
      </c>
      <c r="I118" s="43" t="s">
        <v>1090</v>
      </c>
      <c r="J118" s="43">
        <v>46203.491666666669</v>
      </c>
      <c r="K118" s="43">
        <v>46209.408333333333</v>
      </c>
      <c r="L118" s="37"/>
      <c r="M118" s="37"/>
      <c r="N118" s="37"/>
      <c r="O118" s="37"/>
      <c r="P118" s="37"/>
      <c r="Q118" s="38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ht="22" customHeight="1" x14ac:dyDescent="0.35">
      <c r="A119" s="41" t="s">
        <v>65</v>
      </c>
      <c r="B119" s="41" t="s">
        <v>66</v>
      </c>
      <c r="C119" s="32" t="s">
        <v>46</v>
      </c>
      <c r="D119" s="33">
        <v>0.96</v>
      </c>
      <c r="E119" s="23"/>
      <c r="F119" s="200"/>
      <c r="G119" s="249"/>
      <c r="H119" s="249"/>
      <c r="I119" s="43"/>
      <c r="J119" s="43"/>
      <c r="K119" s="43"/>
      <c r="L119" s="37"/>
      <c r="M119" s="37"/>
      <c r="N119" s="37">
        <f>D119</f>
        <v>0.96</v>
      </c>
      <c r="O119" s="37"/>
      <c r="P119" s="37"/>
      <c r="Q119" s="38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 spans="1:40" ht="22" customHeight="1" x14ac:dyDescent="0.35">
      <c r="A120" s="41"/>
      <c r="B120" s="41"/>
      <c r="C120" s="32"/>
      <c r="D120" s="33"/>
      <c r="E120" s="23"/>
      <c r="F120" s="200"/>
      <c r="G120" s="249"/>
      <c r="H120" s="249"/>
      <c r="I120" s="43"/>
      <c r="J120" s="43"/>
      <c r="K120" s="43"/>
      <c r="L120" s="37"/>
      <c r="M120" s="37"/>
      <c r="N120" s="37"/>
      <c r="O120" s="37"/>
      <c r="P120" s="37"/>
      <c r="Q120" s="38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ht="22" customHeight="1" x14ac:dyDescent="0.35">
      <c r="A121" s="41" t="s">
        <v>72</v>
      </c>
      <c r="B121" s="41" t="s">
        <v>73</v>
      </c>
      <c r="C121" s="32" t="s">
        <v>46</v>
      </c>
      <c r="D121" s="33">
        <v>0</v>
      </c>
      <c r="E121" s="23"/>
      <c r="F121" s="200" t="s">
        <v>1079</v>
      </c>
      <c r="G121" s="249">
        <v>0</v>
      </c>
      <c r="H121" s="249">
        <v>0</v>
      </c>
      <c r="I121" s="43" t="s">
        <v>576</v>
      </c>
      <c r="J121" s="43">
        <v>46209.408333333333</v>
      </c>
      <c r="K121" s="43">
        <v>46210.54583333333</v>
      </c>
      <c r="L121" s="37"/>
      <c r="M121" s="37"/>
      <c r="N121" s="37"/>
      <c r="O121" s="37"/>
      <c r="P121" s="37"/>
      <c r="Q121" s="38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</row>
    <row r="122" spans="1:40" ht="22" customHeight="1" x14ac:dyDescent="0.35">
      <c r="A122" s="41" t="s">
        <v>72</v>
      </c>
      <c r="B122" s="41" t="s">
        <v>73</v>
      </c>
      <c r="C122" s="32" t="s">
        <v>46</v>
      </c>
      <c r="D122" s="33">
        <v>2.1471999999999998</v>
      </c>
      <c r="E122" s="23"/>
      <c r="F122" s="200" t="s">
        <v>1077</v>
      </c>
      <c r="G122" s="249">
        <v>0</v>
      </c>
      <c r="H122" s="249">
        <v>0</v>
      </c>
      <c r="I122" s="43" t="s">
        <v>746</v>
      </c>
      <c r="J122" s="43">
        <v>46198.470833333333</v>
      </c>
      <c r="K122" s="43">
        <v>46199.658333333333</v>
      </c>
      <c r="L122" s="37"/>
      <c r="M122" s="37"/>
      <c r="N122" s="37">
        <f t="shared" ref="N122" si="8">D122</f>
        <v>2.1471999999999998</v>
      </c>
      <c r="O122" s="37"/>
      <c r="P122" s="37"/>
      <c r="Q122" s="38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ht="22" customHeight="1" x14ac:dyDescent="0.35">
      <c r="A123" s="41"/>
      <c r="B123" s="41"/>
      <c r="C123" s="32"/>
      <c r="D123" s="33"/>
      <c r="E123" s="23"/>
      <c r="F123" s="200"/>
      <c r="G123" s="249"/>
      <c r="H123" s="249"/>
      <c r="I123" s="43"/>
      <c r="J123" s="43"/>
      <c r="K123" s="43"/>
      <c r="L123" s="37"/>
      <c r="M123" s="37"/>
      <c r="N123" s="37"/>
      <c r="O123" s="37"/>
      <c r="P123" s="37"/>
      <c r="Q123" s="38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</row>
    <row r="124" spans="1:40" ht="22" customHeight="1" x14ac:dyDescent="0.35">
      <c r="A124" s="41"/>
      <c r="B124" s="41"/>
      <c r="C124" s="32"/>
      <c r="D124" s="33"/>
      <c r="E124" s="23"/>
      <c r="F124" s="200" t="s">
        <v>1080</v>
      </c>
      <c r="G124" s="249">
        <v>0</v>
      </c>
      <c r="H124" s="249">
        <v>0</v>
      </c>
      <c r="I124" s="43" t="s">
        <v>788</v>
      </c>
      <c r="J124" s="43">
        <v>46210.54583333333</v>
      </c>
      <c r="K124" s="43">
        <v>46212.629166666666</v>
      </c>
      <c r="L124" s="37"/>
      <c r="M124" s="37"/>
      <c r="N124" s="37"/>
      <c r="O124" s="37"/>
      <c r="P124" s="37"/>
      <c r="Q124" s="38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ht="22" customHeight="1" x14ac:dyDescent="0.35">
      <c r="A125" s="41" t="s">
        <v>53</v>
      </c>
      <c r="B125" s="41" t="s">
        <v>54</v>
      </c>
      <c r="C125" s="32" t="s">
        <v>46</v>
      </c>
      <c r="D125" s="33">
        <v>4.1760000000000002</v>
      </c>
      <c r="E125" s="23"/>
      <c r="F125" s="200" t="s">
        <v>1081</v>
      </c>
      <c r="G125" s="249">
        <v>0</v>
      </c>
      <c r="H125" s="249">
        <v>0</v>
      </c>
      <c r="I125" s="43" t="s">
        <v>712</v>
      </c>
      <c r="J125" s="43">
        <v>46210.54583333333</v>
      </c>
      <c r="K125" s="43">
        <v>46211.495833333334</v>
      </c>
      <c r="L125" s="37"/>
      <c r="M125" s="37"/>
      <c r="N125" s="37">
        <f t="shared" ref="N125:N137" si="9">D125</f>
        <v>4.1760000000000002</v>
      </c>
      <c r="O125" s="37"/>
      <c r="P125" s="37"/>
      <c r="Q125" s="38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</row>
    <row r="126" spans="1:40" ht="22" customHeight="1" x14ac:dyDescent="0.35">
      <c r="A126" s="41" t="s">
        <v>59</v>
      </c>
      <c r="B126" s="41" t="s">
        <v>60</v>
      </c>
      <c r="C126" s="32" t="s">
        <v>46</v>
      </c>
      <c r="D126" s="33">
        <v>8.3520000000000003</v>
      </c>
      <c r="E126" s="23"/>
      <c r="F126" s="41"/>
      <c r="G126" s="249"/>
      <c r="H126" s="249"/>
      <c r="I126" s="43"/>
      <c r="J126" s="43"/>
      <c r="K126" s="43"/>
      <c r="L126" s="37"/>
      <c r="M126" s="37"/>
      <c r="N126" s="37">
        <f t="shared" si="9"/>
        <v>8.3520000000000003</v>
      </c>
      <c r="O126" s="37"/>
      <c r="P126" s="37"/>
      <c r="Q126" s="38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ht="22" customHeight="1" x14ac:dyDescent="0.35">
      <c r="A127" s="41"/>
      <c r="B127" s="41"/>
      <c r="C127" s="32"/>
      <c r="D127" s="33"/>
      <c r="E127" s="23"/>
      <c r="F127" s="97" t="s">
        <v>1623</v>
      </c>
      <c r="G127" s="252">
        <v>0</v>
      </c>
      <c r="H127" s="252">
        <v>0</v>
      </c>
      <c r="I127" s="99" t="s">
        <v>908</v>
      </c>
      <c r="J127" s="99">
        <v>46209.408333333333</v>
      </c>
      <c r="K127" s="99">
        <v>46220.6</v>
      </c>
      <c r="L127" s="37"/>
      <c r="M127" s="37"/>
      <c r="N127" s="37"/>
      <c r="O127" s="37"/>
      <c r="P127" s="37"/>
      <c r="Q127" s="38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</row>
    <row r="128" spans="1:40" ht="22" customHeight="1" x14ac:dyDescent="0.35">
      <c r="A128" s="41" t="s">
        <v>41</v>
      </c>
      <c r="B128" s="41" t="s">
        <v>42</v>
      </c>
      <c r="C128" s="32" t="s">
        <v>46</v>
      </c>
      <c r="D128" s="33">
        <v>0.432</v>
      </c>
      <c r="E128" s="23"/>
      <c r="F128" s="149" t="s">
        <v>1075</v>
      </c>
      <c r="G128" s="249">
        <v>0</v>
      </c>
      <c r="H128" s="249">
        <v>0</v>
      </c>
      <c r="I128" s="43" t="s">
        <v>1094</v>
      </c>
      <c r="J128" s="43">
        <v>46209.408333333333</v>
      </c>
      <c r="K128" s="43">
        <v>46211.587500000001</v>
      </c>
      <c r="L128" s="37"/>
      <c r="M128" s="37"/>
      <c r="N128" s="37">
        <f t="shared" si="9"/>
        <v>0.432</v>
      </c>
      <c r="O128" s="37"/>
      <c r="P128" s="37"/>
      <c r="Q128" s="38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1:40" ht="22" customHeight="1" x14ac:dyDescent="0.35">
      <c r="A129" s="41" t="s">
        <v>44</v>
      </c>
      <c r="B129" s="41" t="s">
        <v>45</v>
      </c>
      <c r="C129" s="32" t="s">
        <v>46</v>
      </c>
      <c r="D129" s="33">
        <v>7.6800000000000015</v>
      </c>
      <c r="E129" s="23"/>
      <c r="F129" s="149" t="s">
        <v>1076</v>
      </c>
      <c r="G129" s="249">
        <v>0</v>
      </c>
      <c r="H129" s="249">
        <v>0</v>
      </c>
      <c r="I129" s="43" t="s">
        <v>1090</v>
      </c>
      <c r="J129" s="43">
        <v>46211.587500000001</v>
      </c>
      <c r="K129" s="43">
        <v>46217.462500000001</v>
      </c>
      <c r="L129" s="37"/>
      <c r="M129" s="37"/>
      <c r="N129" s="37">
        <f t="shared" si="9"/>
        <v>7.6800000000000015</v>
      </c>
      <c r="O129" s="37"/>
      <c r="P129" s="37"/>
      <c r="Q129" s="38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</row>
    <row r="130" spans="1:40" ht="22" customHeight="1" x14ac:dyDescent="0.35">
      <c r="A130" s="41" t="s">
        <v>61</v>
      </c>
      <c r="B130" s="41" t="s">
        <v>62</v>
      </c>
      <c r="C130" s="32" t="s">
        <v>46</v>
      </c>
      <c r="D130" s="33">
        <v>2.3039999999999998</v>
      </c>
      <c r="E130" s="23"/>
      <c r="F130" s="149"/>
      <c r="G130" s="249"/>
      <c r="H130" s="249"/>
      <c r="I130" s="43"/>
      <c r="J130" s="43"/>
      <c r="K130" s="43"/>
      <c r="L130" s="37"/>
      <c r="M130" s="37"/>
      <c r="N130" s="37">
        <f t="shared" si="9"/>
        <v>2.3039999999999998</v>
      </c>
      <c r="O130" s="37"/>
      <c r="P130" s="37"/>
      <c r="Q130" s="38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 spans="1:40" ht="22" customHeight="1" x14ac:dyDescent="0.35">
      <c r="A131" s="50"/>
      <c r="B131" s="50"/>
      <c r="C131" s="52"/>
      <c r="D131" s="253"/>
      <c r="E131" s="23"/>
      <c r="F131" s="149"/>
      <c r="G131" s="249"/>
      <c r="H131" s="249"/>
      <c r="I131" s="43"/>
      <c r="J131" s="43"/>
      <c r="K131" s="43"/>
      <c r="L131" s="37"/>
      <c r="M131" s="37"/>
      <c r="N131" s="37"/>
      <c r="O131" s="37"/>
      <c r="P131" s="37"/>
      <c r="Q131" s="38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</row>
    <row r="132" spans="1:40" ht="22" customHeight="1" x14ac:dyDescent="0.35">
      <c r="A132" s="41" t="s">
        <v>68</v>
      </c>
      <c r="B132" s="41" t="s">
        <v>69</v>
      </c>
      <c r="C132" s="32" t="s">
        <v>46</v>
      </c>
      <c r="D132" s="33">
        <v>0.47039999999999993</v>
      </c>
      <c r="E132" s="23"/>
      <c r="F132" s="149" t="s">
        <v>1096</v>
      </c>
      <c r="G132" s="249">
        <v>0</v>
      </c>
      <c r="H132" s="249">
        <v>0</v>
      </c>
      <c r="I132" s="43" t="s">
        <v>1098</v>
      </c>
      <c r="J132" s="43">
        <v>46217.462500000001</v>
      </c>
      <c r="K132" s="43">
        <v>46217.64166666667</v>
      </c>
      <c r="L132" s="37"/>
      <c r="M132" s="37"/>
      <c r="N132" s="37">
        <f t="shared" si="9"/>
        <v>0.47039999999999993</v>
      </c>
      <c r="O132" s="37"/>
      <c r="P132" s="37"/>
      <c r="Q132" s="38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 spans="1:40" ht="22" customHeight="1" x14ac:dyDescent="0.35">
      <c r="A133" s="41" t="s">
        <v>65</v>
      </c>
      <c r="B133" s="41" t="s">
        <v>66</v>
      </c>
      <c r="C133" s="32" t="s">
        <v>46</v>
      </c>
      <c r="D133" s="33">
        <v>0.38400000000000001</v>
      </c>
      <c r="E133" s="23"/>
      <c r="F133" s="149" t="s">
        <v>1097</v>
      </c>
      <c r="G133" s="249">
        <v>0</v>
      </c>
      <c r="H133" s="249">
        <v>0</v>
      </c>
      <c r="I133" s="43" t="s">
        <v>1039</v>
      </c>
      <c r="J133" s="43">
        <v>46217.64166666667</v>
      </c>
      <c r="K133" s="43">
        <v>46219.370833333334</v>
      </c>
      <c r="L133" s="37"/>
      <c r="M133" s="37"/>
      <c r="N133" s="37">
        <f t="shared" si="9"/>
        <v>0.38400000000000001</v>
      </c>
      <c r="O133" s="37"/>
      <c r="P133" s="37"/>
      <c r="Q133" s="38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</row>
    <row r="134" spans="1:40" ht="22" customHeight="1" x14ac:dyDescent="0.35">
      <c r="A134" s="41" t="s">
        <v>72</v>
      </c>
      <c r="B134" s="41" t="s">
        <v>73</v>
      </c>
      <c r="C134" s="32" t="s">
        <v>46</v>
      </c>
      <c r="D134" s="33">
        <v>0</v>
      </c>
      <c r="E134" s="23"/>
      <c r="F134" s="149"/>
      <c r="G134" s="249"/>
      <c r="H134" s="249"/>
      <c r="I134" s="43"/>
      <c r="J134" s="43"/>
      <c r="K134" s="43"/>
      <c r="L134" s="37"/>
      <c r="M134" s="37"/>
      <c r="N134" s="37"/>
      <c r="O134" s="37"/>
      <c r="P134" s="37"/>
      <c r="Q134" s="38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 spans="1:40" ht="22" customHeight="1" x14ac:dyDescent="0.35">
      <c r="A135" s="41" t="s">
        <v>74</v>
      </c>
      <c r="B135" s="41" t="s">
        <v>75</v>
      </c>
      <c r="C135" s="32" t="s">
        <v>46</v>
      </c>
      <c r="D135" s="33">
        <v>5.36</v>
      </c>
      <c r="E135" s="23"/>
      <c r="F135" s="149"/>
      <c r="G135" s="249"/>
      <c r="H135" s="249"/>
      <c r="I135" s="43"/>
      <c r="J135" s="43"/>
      <c r="K135" s="43"/>
      <c r="L135" s="37"/>
      <c r="M135" s="37"/>
      <c r="N135" s="37">
        <f t="shared" si="9"/>
        <v>5.36</v>
      </c>
      <c r="O135" s="37"/>
      <c r="P135" s="37"/>
      <c r="Q135" s="38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</row>
    <row r="136" spans="1:40" ht="22" customHeight="1" x14ac:dyDescent="0.35">
      <c r="A136" s="41" t="s">
        <v>53</v>
      </c>
      <c r="B136" s="41" t="s">
        <v>54</v>
      </c>
      <c r="C136" s="32" t="s">
        <v>46</v>
      </c>
      <c r="D136" s="33">
        <v>1.536</v>
      </c>
      <c r="E136" s="23"/>
      <c r="F136" s="149" t="s">
        <v>1106</v>
      </c>
      <c r="G136" s="249">
        <v>0</v>
      </c>
      <c r="H136" s="249">
        <v>0</v>
      </c>
      <c r="I136" s="43" t="s">
        <v>613</v>
      </c>
      <c r="J136" s="43">
        <v>46219.370833333334</v>
      </c>
      <c r="K136" s="43">
        <v>46220.6</v>
      </c>
      <c r="L136" s="37"/>
      <c r="M136" s="37"/>
      <c r="N136" s="37">
        <f t="shared" si="9"/>
        <v>1.536</v>
      </c>
      <c r="O136" s="37"/>
      <c r="P136" s="37"/>
      <c r="Q136" s="38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 spans="1:40" ht="22" customHeight="1" x14ac:dyDescent="0.35">
      <c r="A137" s="41" t="s">
        <v>59</v>
      </c>
      <c r="B137" s="41" t="s">
        <v>60</v>
      </c>
      <c r="C137" s="32" t="s">
        <v>46</v>
      </c>
      <c r="D137" s="33">
        <v>1.92</v>
      </c>
      <c r="E137" s="23"/>
      <c r="F137" s="149" t="s">
        <v>1099</v>
      </c>
      <c r="G137" s="249">
        <v>0</v>
      </c>
      <c r="H137" s="249">
        <v>0</v>
      </c>
      <c r="I137" s="43" t="s">
        <v>613</v>
      </c>
      <c r="J137" s="43">
        <v>46219.370833333334</v>
      </c>
      <c r="K137" s="43">
        <v>46220.6</v>
      </c>
      <c r="L137" s="37"/>
      <c r="M137" s="37"/>
      <c r="N137" s="37">
        <f t="shared" si="9"/>
        <v>1.92</v>
      </c>
      <c r="O137" s="37"/>
      <c r="P137" s="37"/>
      <c r="Q137" s="38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</row>
    <row r="138" spans="1:40" ht="22" customHeight="1" x14ac:dyDescent="0.35">
      <c r="A138" s="41"/>
      <c r="B138" s="41"/>
      <c r="C138" s="32"/>
      <c r="D138" s="33"/>
      <c r="E138" s="23"/>
      <c r="F138" s="149"/>
      <c r="G138" s="249"/>
      <c r="H138" s="249"/>
      <c r="I138" s="43"/>
      <c r="J138" s="43"/>
      <c r="K138" s="43"/>
      <c r="L138" s="37"/>
      <c r="M138" s="37"/>
      <c r="N138" s="37"/>
      <c r="O138" s="37"/>
      <c r="P138" s="37"/>
      <c r="Q138" s="38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 spans="1:40" ht="22" customHeight="1" x14ac:dyDescent="0.35">
      <c r="A139" s="41"/>
      <c r="B139" s="41"/>
      <c r="C139" s="32"/>
      <c r="D139" s="33"/>
      <c r="E139" s="23"/>
      <c r="F139" s="97" t="s">
        <v>1624</v>
      </c>
      <c r="G139" s="252">
        <v>0</v>
      </c>
      <c r="H139" s="252">
        <v>0</v>
      </c>
      <c r="I139" s="99" t="s">
        <v>908</v>
      </c>
      <c r="J139" s="99">
        <v>46211.587500000001</v>
      </c>
      <c r="K139" s="99">
        <v>46225.383333333331</v>
      </c>
      <c r="L139" s="37"/>
      <c r="M139" s="37"/>
      <c r="N139" s="37"/>
      <c r="O139" s="37"/>
      <c r="P139" s="37"/>
      <c r="Q139" s="38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</row>
    <row r="140" spans="1:40" ht="22" customHeight="1" x14ac:dyDescent="0.35">
      <c r="A140" s="41" t="s">
        <v>41</v>
      </c>
      <c r="B140" s="41" t="s">
        <v>42</v>
      </c>
      <c r="C140" s="32" t="s">
        <v>46</v>
      </c>
      <c r="D140" s="33">
        <v>0.432</v>
      </c>
      <c r="E140" s="23"/>
      <c r="F140" s="200" t="s">
        <v>1075</v>
      </c>
      <c r="G140" s="249">
        <v>0</v>
      </c>
      <c r="H140" s="249">
        <v>0</v>
      </c>
      <c r="I140" s="43" t="s">
        <v>1094</v>
      </c>
      <c r="J140" s="43">
        <v>46211.587500000001</v>
      </c>
      <c r="K140" s="43">
        <v>46216.412499999999</v>
      </c>
      <c r="L140" s="37"/>
      <c r="M140" s="37"/>
      <c r="N140" s="37">
        <f t="shared" ref="N140:N141" si="10">D140</f>
        <v>0.432</v>
      </c>
      <c r="O140" s="37"/>
      <c r="P140" s="37"/>
      <c r="Q140" s="38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 spans="1:40" ht="22" customHeight="1" x14ac:dyDescent="0.35">
      <c r="A141" s="41" t="s">
        <v>44</v>
      </c>
      <c r="B141" s="41" t="s">
        <v>45</v>
      </c>
      <c r="C141" s="32" t="s">
        <v>46</v>
      </c>
      <c r="D141" s="33">
        <v>7.6800000000000015</v>
      </c>
      <c r="E141" s="23"/>
      <c r="F141" s="200" t="s">
        <v>1076</v>
      </c>
      <c r="G141" s="249">
        <v>0</v>
      </c>
      <c r="H141" s="249">
        <v>0</v>
      </c>
      <c r="I141" s="43" t="s">
        <v>1090</v>
      </c>
      <c r="J141" s="43">
        <v>46216.412499999999</v>
      </c>
      <c r="K141" s="43">
        <v>46219.64166666667</v>
      </c>
      <c r="L141" s="37"/>
      <c r="M141" s="37"/>
      <c r="N141" s="37">
        <f t="shared" si="10"/>
        <v>7.6800000000000015</v>
      </c>
      <c r="O141" s="37"/>
      <c r="P141" s="37"/>
      <c r="Q141" s="38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</row>
    <row r="142" spans="1:40" ht="22" customHeight="1" x14ac:dyDescent="0.35">
      <c r="A142" s="41" t="s">
        <v>61</v>
      </c>
      <c r="B142" s="41" t="s">
        <v>62</v>
      </c>
      <c r="C142" s="32" t="s">
        <v>46</v>
      </c>
      <c r="D142" s="33">
        <v>2.3039999999999998</v>
      </c>
      <c r="E142" s="23"/>
      <c r="F142" s="200"/>
      <c r="G142" s="249"/>
      <c r="H142" s="249"/>
      <c r="I142" s="43"/>
      <c r="J142" s="43"/>
      <c r="K142" s="43"/>
      <c r="L142" s="37"/>
      <c r="M142" s="37"/>
      <c r="N142" s="37">
        <f>D142-0.11</f>
        <v>2.194</v>
      </c>
      <c r="O142" s="37"/>
      <c r="P142" s="37"/>
      <c r="Q142" s="38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 spans="1:40" ht="22" customHeight="1" x14ac:dyDescent="0.35">
      <c r="A143" s="41"/>
      <c r="B143" s="41"/>
      <c r="C143" s="32"/>
      <c r="D143" s="33"/>
      <c r="E143" s="23"/>
      <c r="F143" s="200"/>
      <c r="G143" s="249"/>
      <c r="H143" s="249"/>
      <c r="I143" s="43"/>
      <c r="J143" s="43"/>
      <c r="K143" s="43"/>
      <c r="L143" s="37"/>
      <c r="M143" s="37"/>
      <c r="N143" s="37"/>
      <c r="O143" s="37"/>
      <c r="P143" s="37"/>
      <c r="Q143" s="38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</row>
    <row r="144" spans="1:40" ht="22" customHeight="1" x14ac:dyDescent="0.35">
      <c r="A144" s="41"/>
      <c r="B144" s="41"/>
      <c r="C144" s="32"/>
      <c r="D144" s="33"/>
      <c r="E144" s="23"/>
      <c r="F144" s="200"/>
      <c r="G144" s="249"/>
      <c r="H144" s="249"/>
      <c r="I144" s="43"/>
      <c r="J144" s="43"/>
      <c r="K144" s="43"/>
      <c r="L144" s="37"/>
      <c r="M144" s="37"/>
      <c r="N144" s="37"/>
      <c r="O144" s="37"/>
      <c r="P144" s="37"/>
      <c r="Q144" s="38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 spans="1:40" ht="22" customHeight="1" x14ac:dyDescent="0.35">
      <c r="A145" s="41" t="s">
        <v>68</v>
      </c>
      <c r="B145" s="41" t="s">
        <v>69</v>
      </c>
      <c r="C145" s="32" t="s">
        <v>46</v>
      </c>
      <c r="D145" s="33">
        <v>0.47039999999999993</v>
      </c>
      <c r="E145" s="23"/>
      <c r="F145" s="200" t="s">
        <v>1096</v>
      </c>
      <c r="G145" s="249">
        <v>0</v>
      </c>
      <c r="H145" s="249">
        <v>0</v>
      </c>
      <c r="I145" s="43" t="s">
        <v>1098</v>
      </c>
      <c r="J145" s="43">
        <v>46219.64166666667</v>
      </c>
      <c r="K145" s="43">
        <v>46220.466666666667</v>
      </c>
      <c r="L145" s="37"/>
      <c r="M145" s="37"/>
      <c r="N145" s="37"/>
      <c r="O145" s="37">
        <f>D145</f>
        <v>0.47039999999999993</v>
      </c>
      <c r="P145" s="37"/>
      <c r="Q145" s="38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</row>
    <row r="146" spans="1:40" ht="22" customHeight="1" x14ac:dyDescent="0.35">
      <c r="A146" s="41" t="s">
        <v>65</v>
      </c>
      <c r="B146" s="41" t="s">
        <v>66</v>
      </c>
      <c r="C146" s="32" t="s">
        <v>46</v>
      </c>
      <c r="D146" s="33">
        <v>16.384</v>
      </c>
      <c r="E146" s="23"/>
      <c r="F146" s="200" t="s">
        <v>1097</v>
      </c>
      <c r="G146" s="249">
        <v>0</v>
      </c>
      <c r="H146" s="249">
        <v>0</v>
      </c>
      <c r="I146" s="43" t="s">
        <v>1039</v>
      </c>
      <c r="J146" s="43">
        <v>46220.466666666667</v>
      </c>
      <c r="K146" s="43">
        <v>46223.55</v>
      </c>
      <c r="L146" s="37"/>
      <c r="M146" s="37"/>
      <c r="N146" s="37"/>
      <c r="O146" s="37">
        <f>D146</f>
        <v>16.384</v>
      </c>
      <c r="P146" s="37"/>
      <c r="Q146" s="38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 spans="1:40" ht="22" customHeight="1" x14ac:dyDescent="0.35">
      <c r="A147" s="41" t="s">
        <v>72</v>
      </c>
      <c r="B147" s="41" t="s">
        <v>73</v>
      </c>
      <c r="C147" s="32" t="s">
        <v>46</v>
      </c>
      <c r="D147" s="33">
        <v>0.58799999999999986</v>
      </c>
      <c r="E147" s="23"/>
      <c r="F147" s="200"/>
      <c r="G147" s="249"/>
      <c r="H147" s="249"/>
      <c r="I147" s="43"/>
      <c r="J147" s="43"/>
      <c r="K147" s="43"/>
      <c r="L147" s="37"/>
      <c r="M147" s="37"/>
      <c r="N147" s="37"/>
      <c r="O147" s="37">
        <f>D147</f>
        <v>0.58799999999999986</v>
      </c>
      <c r="P147" s="37"/>
      <c r="Q147" s="38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</row>
    <row r="148" spans="1:40" ht="22" customHeight="1" x14ac:dyDescent="0.35">
      <c r="A148" s="41" t="s">
        <v>74</v>
      </c>
      <c r="B148" s="41" t="s">
        <v>75</v>
      </c>
      <c r="C148" s="32" t="s">
        <v>46</v>
      </c>
      <c r="D148" s="33">
        <v>6.36</v>
      </c>
      <c r="E148" s="23"/>
      <c r="F148" s="200"/>
      <c r="G148" s="249"/>
      <c r="H148" s="249"/>
      <c r="I148" s="43"/>
      <c r="J148" s="43"/>
      <c r="K148" s="43"/>
      <c r="L148" s="37"/>
      <c r="M148" s="37"/>
      <c r="N148" s="37"/>
      <c r="O148" s="37">
        <f>D148</f>
        <v>6.36</v>
      </c>
      <c r="P148" s="37"/>
      <c r="Q148" s="38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 spans="1:40" ht="22" customHeight="1" x14ac:dyDescent="0.35">
      <c r="A149" s="41"/>
      <c r="B149" s="41"/>
      <c r="C149" s="32"/>
      <c r="D149" s="33"/>
      <c r="E149" s="23"/>
      <c r="F149" s="200"/>
      <c r="G149" s="249"/>
      <c r="H149" s="249"/>
      <c r="I149" s="43"/>
      <c r="J149" s="43"/>
      <c r="K149" s="43"/>
      <c r="L149" s="37"/>
      <c r="M149" s="37"/>
      <c r="N149" s="37"/>
      <c r="O149" s="37"/>
      <c r="P149" s="37"/>
      <c r="Q149" s="38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</row>
    <row r="150" spans="1:40" ht="22" customHeight="1" x14ac:dyDescent="0.35">
      <c r="A150" s="41" t="s">
        <v>53</v>
      </c>
      <c r="B150" s="41" t="s">
        <v>54</v>
      </c>
      <c r="C150" s="32" t="s">
        <v>46</v>
      </c>
      <c r="D150" s="33">
        <v>1.536</v>
      </c>
      <c r="E150" s="23"/>
      <c r="F150" s="200" t="s">
        <v>1106</v>
      </c>
      <c r="G150" s="249">
        <v>0</v>
      </c>
      <c r="H150" s="249">
        <v>0</v>
      </c>
      <c r="I150" s="43" t="s">
        <v>613</v>
      </c>
      <c r="J150" s="43">
        <v>46223.55</v>
      </c>
      <c r="K150" s="43">
        <v>46225.383333333331</v>
      </c>
      <c r="L150" s="37"/>
      <c r="M150" s="37"/>
      <c r="N150" s="37"/>
      <c r="O150" s="37">
        <f>D150</f>
        <v>1.536</v>
      </c>
      <c r="P150" s="37"/>
      <c r="Q150" s="38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spans="1:40" ht="22" customHeight="1" x14ac:dyDescent="0.35">
      <c r="A151" s="41" t="s">
        <v>59</v>
      </c>
      <c r="B151" s="41" t="s">
        <v>60</v>
      </c>
      <c r="C151" s="32" t="s">
        <v>46</v>
      </c>
      <c r="D151" s="33">
        <v>1.92</v>
      </c>
      <c r="E151" s="23"/>
      <c r="F151" s="200" t="s">
        <v>1099</v>
      </c>
      <c r="G151" s="249">
        <v>0</v>
      </c>
      <c r="H151" s="249">
        <v>0</v>
      </c>
      <c r="I151" s="43" t="s">
        <v>613</v>
      </c>
      <c r="J151" s="43">
        <v>46223.55</v>
      </c>
      <c r="K151" s="43">
        <v>46225.383333333331</v>
      </c>
      <c r="L151" s="37"/>
      <c r="M151" s="37"/>
      <c r="N151" s="37"/>
      <c r="O151" s="37">
        <f>D151</f>
        <v>1.92</v>
      </c>
      <c r="P151" s="37"/>
      <c r="Q151" s="38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</row>
    <row r="152" spans="1:40" ht="22" customHeight="1" x14ac:dyDescent="0.35">
      <c r="A152" s="41"/>
      <c r="B152" s="41"/>
      <c r="C152" s="32"/>
      <c r="D152" s="33"/>
      <c r="E152" s="23"/>
      <c r="F152" s="41"/>
      <c r="G152" s="249"/>
      <c r="H152" s="249"/>
      <c r="I152" s="43"/>
      <c r="J152" s="43"/>
      <c r="K152" s="43"/>
      <c r="L152" s="37"/>
      <c r="M152" s="37"/>
      <c r="N152" s="37"/>
      <c r="O152" s="37"/>
      <c r="P152" s="37"/>
      <c r="Q152" s="38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 spans="1:40" ht="22" customHeight="1" x14ac:dyDescent="0.35">
      <c r="A153" s="41"/>
      <c r="B153" s="41"/>
      <c r="C153" s="32"/>
      <c r="D153" s="33"/>
      <c r="E153" s="23"/>
      <c r="F153" s="97" t="s">
        <v>1625</v>
      </c>
      <c r="G153" s="252">
        <v>0</v>
      </c>
      <c r="H153" s="252">
        <v>0</v>
      </c>
      <c r="I153" s="99" t="s">
        <v>1626</v>
      </c>
      <c r="J153" s="99">
        <v>46209.408333333333</v>
      </c>
      <c r="K153" s="99">
        <v>46220.6</v>
      </c>
      <c r="L153" s="37"/>
      <c r="M153" s="37"/>
      <c r="N153" s="37"/>
      <c r="O153" s="37"/>
      <c r="P153" s="37"/>
      <c r="Q153" s="38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</row>
    <row r="154" spans="1:40" ht="22" customHeight="1" x14ac:dyDescent="0.35">
      <c r="A154" s="41" t="s">
        <v>41</v>
      </c>
      <c r="B154" s="41" t="s">
        <v>42</v>
      </c>
      <c r="C154" s="32" t="s">
        <v>46</v>
      </c>
      <c r="D154" s="33">
        <v>3.15</v>
      </c>
      <c r="E154" s="23"/>
      <c r="F154" s="149" t="s">
        <v>1075</v>
      </c>
      <c r="G154" s="249">
        <v>0</v>
      </c>
      <c r="H154" s="249">
        <v>0</v>
      </c>
      <c r="I154" s="43" t="s">
        <v>443</v>
      </c>
      <c r="J154" s="43">
        <v>46209.408333333333</v>
      </c>
      <c r="K154" s="43">
        <v>46211.45</v>
      </c>
      <c r="L154" s="37"/>
      <c r="M154" s="37"/>
      <c r="N154" s="37"/>
      <c r="O154" s="37">
        <f>D154</f>
        <v>3.15</v>
      </c>
      <c r="P154" s="37"/>
      <c r="Q154" s="38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 spans="1:40" ht="22" customHeight="1" x14ac:dyDescent="0.35">
      <c r="A155" s="41" t="s">
        <v>44</v>
      </c>
      <c r="B155" s="41" t="s">
        <v>45</v>
      </c>
      <c r="C155" s="32" t="s">
        <v>46</v>
      </c>
      <c r="D155" s="33">
        <v>5.4</v>
      </c>
      <c r="E155" s="23"/>
      <c r="F155" s="149" t="s">
        <v>1076</v>
      </c>
      <c r="G155" s="249">
        <v>0</v>
      </c>
      <c r="H155" s="249">
        <v>0</v>
      </c>
      <c r="I155" s="43" t="s">
        <v>924</v>
      </c>
      <c r="J155" s="43">
        <v>46210.470833333333</v>
      </c>
      <c r="K155" s="43">
        <v>46212.441666666666</v>
      </c>
      <c r="L155" s="37"/>
      <c r="M155" s="37"/>
      <c r="N155" s="37"/>
      <c r="O155" s="37">
        <f>D155</f>
        <v>5.4</v>
      </c>
      <c r="P155" s="37"/>
      <c r="Q155" s="38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</row>
    <row r="156" spans="1:40" ht="22" customHeight="1" x14ac:dyDescent="0.35">
      <c r="A156" s="41" t="s">
        <v>61</v>
      </c>
      <c r="B156" s="41" t="s">
        <v>62</v>
      </c>
      <c r="C156" s="32" t="s">
        <v>46</v>
      </c>
      <c r="D156" s="33">
        <v>8.1</v>
      </c>
      <c r="E156" s="23"/>
      <c r="F156" s="149"/>
      <c r="G156" s="249"/>
      <c r="H156" s="249"/>
      <c r="I156" s="43"/>
      <c r="J156" s="43"/>
      <c r="K156" s="43"/>
      <c r="L156" s="37"/>
      <c r="M156" s="37"/>
      <c r="N156" s="37"/>
      <c r="O156" s="37">
        <f>D156</f>
        <v>8.1</v>
      </c>
      <c r="P156" s="37"/>
      <c r="Q156" s="38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 spans="1:40" ht="22" customHeight="1" x14ac:dyDescent="0.35">
      <c r="A157" s="41"/>
      <c r="B157" s="41"/>
      <c r="C157" s="32"/>
      <c r="D157" s="33"/>
      <c r="E157" s="23"/>
      <c r="F157" s="149"/>
      <c r="G157" s="249"/>
      <c r="H157" s="249"/>
      <c r="I157" s="43"/>
      <c r="J157" s="43"/>
      <c r="K157" s="43"/>
      <c r="L157" s="37"/>
      <c r="M157" s="37"/>
      <c r="N157" s="37"/>
      <c r="O157" s="37"/>
      <c r="P157" s="37"/>
      <c r="Q157" s="38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</row>
    <row r="158" spans="1:40" ht="22" customHeight="1" x14ac:dyDescent="0.35">
      <c r="A158" s="41"/>
      <c r="B158" s="41"/>
      <c r="C158" s="32"/>
      <c r="D158" s="33"/>
      <c r="E158" s="23"/>
      <c r="F158" s="149"/>
      <c r="G158" s="249"/>
      <c r="H158" s="249"/>
      <c r="I158" s="43"/>
      <c r="J158" s="43"/>
      <c r="K158" s="43"/>
      <c r="L158" s="37"/>
      <c r="M158" s="37"/>
      <c r="N158" s="37"/>
      <c r="O158" s="37"/>
      <c r="P158" s="37"/>
      <c r="Q158" s="38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 spans="1:40" ht="22" customHeight="1" x14ac:dyDescent="0.35">
      <c r="A159" s="41" t="s">
        <v>72</v>
      </c>
      <c r="B159" s="41" t="s">
        <v>73</v>
      </c>
      <c r="C159" s="32" t="s">
        <v>46</v>
      </c>
      <c r="D159" s="33">
        <v>0.31500000000000006</v>
      </c>
      <c r="E159" s="23"/>
      <c r="F159" s="149" t="s">
        <v>1077</v>
      </c>
      <c r="G159" s="249">
        <v>0</v>
      </c>
      <c r="H159" s="249">
        <v>0</v>
      </c>
      <c r="I159" s="43" t="s">
        <v>601</v>
      </c>
      <c r="J159" s="43">
        <v>46212.441666666666</v>
      </c>
      <c r="K159" s="43">
        <v>46213.42083333333</v>
      </c>
      <c r="L159" s="37"/>
      <c r="M159" s="37"/>
      <c r="N159" s="37"/>
      <c r="O159" s="37">
        <f>D159</f>
        <v>0.31500000000000006</v>
      </c>
      <c r="P159" s="37"/>
      <c r="Q159" s="38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</row>
    <row r="160" spans="1:40" ht="22" customHeight="1" x14ac:dyDescent="0.35">
      <c r="A160" s="41" t="s">
        <v>68</v>
      </c>
      <c r="B160" s="41" t="s">
        <v>69</v>
      </c>
      <c r="C160" s="32" t="s">
        <v>46</v>
      </c>
      <c r="D160" s="33">
        <v>0.24640000000000004</v>
      </c>
      <c r="E160" s="23"/>
      <c r="F160" s="149" t="s">
        <v>656</v>
      </c>
      <c r="G160" s="249">
        <v>0</v>
      </c>
      <c r="H160" s="249">
        <v>0</v>
      </c>
      <c r="I160" s="43" t="s">
        <v>601</v>
      </c>
      <c r="J160" s="43">
        <v>46212.441666666666</v>
      </c>
      <c r="K160" s="43">
        <v>46213.42083333333</v>
      </c>
      <c r="L160" s="37"/>
      <c r="M160" s="37"/>
      <c r="N160" s="37"/>
      <c r="O160" s="37">
        <f>D160</f>
        <v>0.24640000000000004</v>
      </c>
      <c r="P160" s="37"/>
      <c r="Q160" s="38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 spans="1:40" ht="22" customHeight="1" x14ac:dyDescent="0.35">
      <c r="A161" s="41" t="s">
        <v>65</v>
      </c>
      <c r="B161" s="41" t="s">
        <v>66</v>
      </c>
      <c r="C161" s="32" t="s">
        <v>46</v>
      </c>
      <c r="D161" s="33">
        <v>0.9</v>
      </c>
      <c r="E161" s="23"/>
      <c r="F161" s="149" t="s">
        <v>654</v>
      </c>
      <c r="G161" s="249">
        <v>0</v>
      </c>
      <c r="H161" s="249">
        <v>0</v>
      </c>
      <c r="I161" s="43" t="s">
        <v>1570</v>
      </c>
      <c r="J161" s="43">
        <v>46213.42083333333</v>
      </c>
      <c r="K161" s="43">
        <v>46218.474999999999</v>
      </c>
      <c r="L161" s="37"/>
      <c r="M161" s="37"/>
      <c r="N161" s="37"/>
      <c r="O161" s="37">
        <f>D161</f>
        <v>0.9</v>
      </c>
      <c r="P161" s="37"/>
      <c r="Q161" s="38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</row>
    <row r="162" spans="1:40" ht="22" customHeight="1" x14ac:dyDescent="0.35">
      <c r="A162" s="41"/>
      <c r="B162" s="41"/>
      <c r="C162" s="32"/>
      <c r="D162" s="33"/>
      <c r="E162" s="23"/>
      <c r="F162" s="149" t="s">
        <v>1079</v>
      </c>
      <c r="G162" s="249">
        <v>0</v>
      </c>
      <c r="H162" s="249">
        <v>0</v>
      </c>
      <c r="I162" s="43" t="s">
        <v>576</v>
      </c>
      <c r="J162" s="43">
        <v>46218.474999999999</v>
      </c>
      <c r="K162" s="43">
        <v>46219.612500000003</v>
      </c>
      <c r="L162" s="37"/>
      <c r="M162" s="37"/>
      <c r="N162" s="37"/>
      <c r="O162" s="37"/>
      <c r="P162" s="37"/>
      <c r="Q162" s="38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 spans="1:40" ht="22" customHeight="1" x14ac:dyDescent="0.35">
      <c r="A163" s="41" t="s">
        <v>74</v>
      </c>
      <c r="B163" s="41" t="s">
        <v>75</v>
      </c>
      <c r="C163" s="32" t="s">
        <v>46</v>
      </c>
      <c r="D163" s="33">
        <v>2.1880000000000002</v>
      </c>
      <c r="E163" s="23"/>
      <c r="F163" s="149"/>
      <c r="G163" s="249"/>
      <c r="H163" s="249"/>
      <c r="I163" s="43"/>
      <c r="J163" s="43"/>
      <c r="K163" s="43"/>
      <c r="L163" s="37"/>
      <c r="M163" s="37"/>
      <c r="N163" s="37"/>
      <c r="O163" s="37">
        <f>D163</f>
        <v>2.1880000000000002</v>
      </c>
      <c r="P163" s="37"/>
      <c r="Q163" s="38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</row>
    <row r="164" spans="1:40" ht="22" customHeight="1" x14ac:dyDescent="0.35">
      <c r="A164" s="41"/>
      <c r="B164" s="41"/>
      <c r="C164" s="32"/>
      <c r="D164" s="33"/>
      <c r="E164" s="23"/>
      <c r="F164" s="149"/>
      <c r="G164" s="249"/>
      <c r="H164" s="249"/>
      <c r="I164" s="43"/>
      <c r="J164" s="43"/>
      <c r="K164" s="43"/>
      <c r="L164" s="37"/>
      <c r="M164" s="37"/>
      <c r="N164" s="37"/>
      <c r="O164" s="37"/>
      <c r="P164" s="37"/>
      <c r="Q164" s="38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 spans="1:40" ht="22" customHeight="1" x14ac:dyDescent="0.35">
      <c r="A165" s="41"/>
      <c r="B165" s="41"/>
      <c r="C165" s="32"/>
      <c r="D165" s="33"/>
      <c r="E165" s="23"/>
      <c r="F165" s="149" t="s">
        <v>1080</v>
      </c>
      <c r="G165" s="249">
        <v>0</v>
      </c>
      <c r="H165" s="249">
        <v>0</v>
      </c>
      <c r="I165" s="43" t="s">
        <v>746</v>
      </c>
      <c r="J165" s="43">
        <v>46218.474999999999</v>
      </c>
      <c r="K165" s="43">
        <v>46219.662499999999</v>
      </c>
      <c r="L165" s="37"/>
      <c r="M165" s="37"/>
      <c r="N165" s="37"/>
      <c r="O165" s="37"/>
      <c r="P165" s="37"/>
      <c r="Q165" s="38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</row>
    <row r="166" spans="1:40" ht="22" customHeight="1" x14ac:dyDescent="0.35">
      <c r="A166" s="41" t="s">
        <v>53</v>
      </c>
      <c r="B166" s="41" t="s">
        <v>54</v>
      </c>
      <c r="C166" s="32" t="s">
        <v>46</v>
      </c>
      <c r="D166" s="33">
        <v>3.15</v>
      </c>
      <c r="E166" s="23"/>
      <c r="F166" s="149" t="s">
        <v>1081</v>
      </c>
      <c r="G166" s="249">
        <v>0</v>
      </c>
      <c r="H166" s="249">
        <v>0</v>
      </c>
      <c r="I166" s="43" t="s">
        <v>788</v>
      </c>
      <c r="J166" s="43">
        <v>46218.474999999999</v>
      </c>
      <c r="K166" s="43">
        <v>46220.6</v>
      </c>
      <c r="L166" s="37"/>
      <c r="M166" s="37"/>
      <c r="N166" s="37"/>
      <c r="O166" s="37">
        <f>D166</f>
        <v>3.15</v>
      </c>
      <c r="P166" s="37"/>
      <c r="Q166" s="38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 spans="1:40" ht="22" customHeight="1" x14ac:dyDescent="0.35">
      <c r="A167" s="41" t="s">
        <v>59</v>
      </c>
      <c r="B167" s="41" t="s">
        <v>60</v>
      </c>
      <c r="C167" s="32" t="s">
        <v>46</v>
      </c>
      <c r="D167" s="33">
        <v>2.1</v>
      </c>
      <c r="E167" s="23"/>
      <c r="F167" s="149"/>
      <c r="G167" s="249"/>
      <c r="H167" s="249"/>
      <c r="I167" s="43"/>
      <c r="J167" s="43"/>
      <c r="K167" s="43"/>
      <c r="L167" s="37"/>
      <c r="M167" s="37"/>
      <c r="N167" s="37"/>
      <c r="O167" s="37">
        <f>D167</f>
        <v>2.1</v>
      </c>
      <c r="P167" s="37"/>
      <c r="Q167" s="38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22" customHeight="1" x14ac:dyDescent="0.35">
      <c r="A168" s="41"/>
      <c r="B168" s="41"/>
      <c r="C168" s="32"/>
      <c r="D168" s="33"/>
      <c r="E168" s="23"/>
      <c r="F168" s="97" t="s">
        <v>1627</v>
      </c>
      <c r="G168" s="252">
        <v>0</v>
      </c>
      <c r="H168" s="252">
        <v>0</v>
      </c>
      <c r="I168" s="99" t="s">
        <v>725</v>
      </c>
      <c r="J168" s="99">
        <v>46210.470833333333</v>
      </c>
      <c r="K168" s="99">
        <v>46213.408333333333</v>
      </c>
      <c r="L168" s="37"/>
      <c r="M168" s="37"/>
      <c r="N168" s="37"/>
      <c r="O168" s="37"/>
      <c r="P168" s="37"/>
      <c r="Q168" s="38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22" customHeight="1" x14ac:dyDescent="0.35">
      <c r="A169" s="41" t="s">
        <v>41</v>
      </c>
      <c r="B169" s="41" t="s">
        <v>42</v>
      </c>
      <c r="C169" s="32" t="s">
        <v>46</v>
      </c>
      <c r="D169" s="33">
        <v>1.2599999999999998</v>
      </c>
      <c r="E169" s="23"/>
      <c r="F169" s="149" t="s">
        <v>1075</v>
      </c>
      <c r="G169" s="249">
        <v>0</v>
      </c>
      <c r="H169" s="249">
        <v>0</v>
      </c>
      <c r="I169" s="43" t="s">
        <v>601</v>
      </c>
      <c r="J169" s="43">
        <v>46210.470833333333</v>
      </c>
      <c r="K169" s="43">
        <v>46211.45</v>
      </c>
      <c r="L169" s="37"/>
      <c r="M169" s="37"/>
      <c r="N169" s="37"/>
      <c r="O169" s="37">
        <f>D169</f>
        <v>1.2599999999999998</v>
      </c>
      <c r="P169" s="37"/>
      <c r="Q169" s="38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22" customHeight="1" x14ac:dyDescent="0.35">
      <c r="A170" s="41" t="s">
        <v>44</v>
      </c>
      <c r="B170" s="41" t="s">
        <v>45</v>
      </c>
      <c r="C170" s="32" t="s">
        <v>46</v>
      </c>
      <c r="D170" s="33">
        <v>12.196</v>
      </c>
      <c r="E170" s="23"/>
      <c r="F170" s="149" t="s">
        <v>1076</v>
      </c>
      <c r="G170" s="249">
        <v>0</v>
      </c>
      <c r="H170" s="249">
        <v>0</v>
      </c>
      <c r="I170" s="43" t="s">
        <v>721</v>
      </c>
      <c r="J170" s="43">
        <v>46210.637499999997</v>
      </c>
      <c r="K170" s="43">
        <v>46211.45</v>
      </c>
      <c r="L170" s="37"/>
      <c r="M170" s="37"/>
      <c r="N170" s="37"/>
      <c r="O170" s="37">
        <f t="shared" ref="O170:O171" si="11">D170</f>
        <v>12.196</v>
      </c>
      <c r="P170" s="37"/>
      <c r="Q170" s="38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2" customHeight="1" x14ac:dyDescent="0.35">
      <c r="A171" s="41" t="s">
        <v>61</v>
      </c>
      <c r="B171" s="41" t="s">
        <v>62</v>
      </c>
      <c r="C171" s="32" t="s">
        <v>46</v>
      </c>
      <c r="D171" s="33">
        <v>1.5179999999999998</v>
      </c>
      <c r="E171" s="23"/>
      <c r="F171" s="149"/>
      <c r="G171" s="249"/>
      <c r="H171" s="249"/>
      <c r="I171" s="43"/>
      <c r="J171" s="43"/>
      <c r="K171" s="43"/>
      <c r="L171" s="37"/>
      <c r="M171" s="37"/>
      <c r="N171" s="37"/>
      <c r="O171" s="37">
        <f t="shared" si="11"/>
        <v>1.5179999999999998</v>
      </c>
      <c r="P171" s="37"/>
      <c r="Q171" s="38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2" customHeight="1" x14ac:dyDescent="0.35">
      <c r="A172" s="41"/>
      <c r="B172" s="41"/>
      <c r="C172" s="32"/>
      <c r="D172" s="33"/>
      <c r="E172" s="23"/>
      <c r="F172" s="149"/>
      <c r="G172" s="249"/>
      <c r="H172" s="249"/>
      <c r="I172" s="43"/>
      <c r="J172" s="43"/>
      <c r="K172" s="43"/>
      <c r="L172" s="37"/>
      <c r="M172" s="37"/>
      <c r="N172" s="37"/>
      <c r="O172" s="37"/>
      <c r="P172" s="37"/>
      <c r="Q172" s="38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 spans="1:40" ht="22" customHeight="1" x14ac:dyDescent="0.35">
      <c r="A173" s="41"/>
      <c r="B173" s="41"/>
      <c r="C173" s="32"/>
      <c r="D173" s="33"/>
      <c r="E173" s="23"/>
      <c r="F173" s="149" t="s">
        <v>1077</v>
      </c>
      <c r="G173" s="249">
        <v>0</v>
      </c>
      <c r="H173" s="249">
        <v>0</v>
      </c>
      <c r="I173" s="43" t="s">
        <v>721</v>
      </c>
      <c r="J173" s="43">
        <v>46211.45</v>
      </c>
      <c r="K173" s="43">
        <v>46211.616666666669</v>
      </c>
      <c r="L173" s="37"/>
      <c r="M173" s="37"/>
      <c r="N173" s="37"/>
      <c r="O173" s="37"/>
      <c r="P173" s="37"/>
      <c r="Q173" s="38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</row>
    <row r="174" spans="1:40" ht="22" customHeight="1" x14ac:dyDescent="0.35">
      <c r="A174" s="41" t="s">
        <v>68</v>
      </c>
      <c r="B174" s="41" t="s">
        <v>69</v>
      </c>
      <c r="C174" s="32" t="s">
        <v>46</v>
      </c>
      <c r="D174" s="33">
        <f>0.07392</f>
        <v>7.392E-2</v>
      </c>
      <c r="E174" s="23"/>
      <c r="F174" s="149" t="s">
        <v>656</v>
      </c>
      <c r="G174" s="249">
        <v>0</v>
      </c>
      <c r="H174" s="249">
        <v>0</v>
      </c>
      <c r="I174" s="43" t="s">
        <v>721</v>
      </c>
      <c r="J174" s="43">
        <v>46211.616666666669</v>
      </c>
      <c r="K174" s="43">
        <v>46212.429166666669</v>
      </c>
      <c r="L174" s="37"/>
      <c r="M174" s="37"/>
      <c r="N174" s="37"/>
      <c r="O174" s="37">
        <f>D174</f>
        <v>7.392E-2</v>
      </c>
      <c r="P174" s="37"/>
      <c r="Q174" s="38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 spans="1:40" ht="22" customHeight="1" x14ac:dyDescent="0.35">
      <c r="A175" s="41" t="s">
        <v>72</v>
      </c>
      <c r="B175" s="41" t="s">
        <v>73</v>
      </c>
      <c r="C175" s="32" t="s">
        <v>46</v>
      </c>
      <c r="D175" s="33">
        <v>0.17249999999999999</v>
      </c>
      <c r="E175" s="23"/>
      <c r="F175" s="149" t="s">
        <v>1079</v>
      </c>
      <c r="G175" s="249">
        <v>0</v>
      </c>
      <c r="H175" s="249">
        <v>0</v>
      </c>
      <c r="I175" s="43" t="s">
        <v>601</v>
      </c>
      <c r="J175" s="43">
        <v>46212.429166666669</v>
      </c>
      <c r="K175" s="43">
        <v>46213.408333333333</v>
      </c>
      <c r="L175" s="37"/>
      <c r="M175" s="37"/>
      <c r="N175" s="37"/>
      <c r="O175" s="37">
        <f t="shared" ref="O175:O179" si="12">D175</f>
        <v>0.17249999999999999</v>
      </c>
      <c r="P175" s="37"/>
      <c r="Q175" s="38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</row>
    <row r="176" spans="1:40" ht="22" customHeight="1" x14ac:dyDescent="0.35">
      <c r="A176" s="41" t="s">
        <v>74</v>
      </c>
      <c r="B176" s="41" t="s">
        <v>75</v>
      </c>
      <c r="C176" s="32" t="s">
        <v>46</v>
      </c>
      <c r="D176" s="33">
        <f>1.056+1.47</f>
        <v>2.5259999999999998</v>
      </c>
      <c r="E176" s="23"/>
      <c r="F176" s="149"/>
      <c r="G176" s="249"/>
      <c r="H176" s="249"/>
      <c r="I176" s="43"/>
      <c r="J176" s="43"/>
      <c r="K176" s="43"/>
      <c r="L176" s="37"/>
      <c r="M176" s="37"/>
      <c r="N176" s="37"/>
      <c r="O176" s="37">
        <f t="shared" si="12"/>
        <v>2.5259999999999998</v>
      </c>
      <c r="P176" s="37"/>
      <c r="Q176" s="38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 spans="1:40" ht="22" customHeight="1" x14ac:dyDescent="0.35">
      <c r="A177" s="41" t="s">
        <v>65</v>
      </c>
      <c r="B177" s="41" t="s">
        <v>66</v>
      </c>
      <c r="C177" s="32" t="s">
        <v>46</v>
      </c>
      <c r="D177" s="33">
        <v>0.34499999999999997</v>
      </c>
      <c r="E177" s="23"/>
      <c r="F177" s="149" t="s">
        <v>1080</v>
      </c>
      <c r="G177" s="249">
        <v>0</v>
      </c>
      <c r="H177" s="249">
        <v>0</v>
      </c>
      <c r="I177" s="43" t="s">
        <v>601</v>
      </c>
      <c r="J177" s="43">
        <v>46212.429166666669</v>
      </c>
      <c r="K177" s="43">
        <v>46213.408333333333</v>
      </c>
      <c r="L177" s="37"/>
      <c r="M177" s="37"/>
      <c r="N177" s="37"/>
      <c r="O177" s="37">
        <f t="shared" si="12"/>
        <v>0.34499999999999997</v>
      </c>
      <c r="P177" s="37"/>
      <c r="Q177" s="38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</row>
    <row r="178" spans="1:40" ht="22" customHeight="1" x14ac:dyDescent="0.35">
      <c r="A178" s="41" t="s">
        <v>53</v>
      </c>
      <c r="B178" s="41" t="s">
        <v>54</v>
      </c>
      <c r="C178" s="32" t="s">
        <v>46</v>
      </c>
      <c r="D178" s="33">
        <v>0.89999999999999991</v>
      </c>
      <c r="E178" s="23"/>
      <c r="F178" s="149" t="s">
        <v>1081</v>
      </c>
      <c r="G178" s="249">
        <v>0</v>
      </c>
      <c r="H178" s="249">
        <v>0</v>
      </c>
      <c r="I178" s="43" t="s">
        <v>753</v>
      </c>
      <c r="J178" s="43">
        <v>46212.429166666669</v>
      </c>
      <c r="K178" s="43">
        <v>46212.616666666669</v>
      </c>
      <c r="L178" s="37"/>
      <c r="M178" s="37"/>
      <c r="N178" s="37"/>
      <c r="O178" s="37">
        <f t="shared" si="12"/>
        <v>0.89999999999999991</v>
      </c>
      <c r="P178" s="37"/>
      <c r="Q178" s="38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 spans="1:40" ht="22" customHeight="1" x14ac:dyDescent="0.35">
      <c r="A179" s="41" t="s">
        <v>59</v>
      </c>
      <c r="B179" s="41" t="s">
        <v>60</v>
      </c>
      <c r="C179" s="32" t="s">
        <v>46</v>
      </c>
      <c r="D179" s="33">
        <v>0.44999999999999996</v>
      </c>
      <c r="E179" s="23"/>
      <c r="F179" s="149"/>
      <c r="G179" s="249"/>
      <c r="H179" s="249"/>
      <c r="I179" s="43"/>
      <c r="J179" s="43"/>
      <c r="K179" s="43"/>
      <c r="L179" s="37"/>
      <c r="M179" s="37"/>
      <c r="N179" s="37"/>
      <c r="O179" s="37">
        <f t="shared" si="12"/>
        <v>0.44999999999999996</v>
      </c>
      <c r="P179" s="37"/>
      <c r="Q179" s="38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</row>
    <row r="180" spans="1:40" ht="22" customHeight="1" x14ac:dyDescent="0.35">
      <c r="A180" s="41"/>
      <c r="B180" s="41"/>
      <c r="C180" s="32"/>
      <c r="D180" s="33"/>
      <c r="E180" s="23"/>
      <c r="F180" s="149"/>
      <c r="G180" s="249"/>
      <c r="H180" s="249"/>
      <c r="I180" s="43"/>
      <c r="J180" s="43"/>
      <c r="K180" s="43"/>
      <c r="L180" s="37"/>
      <c r="M180" s="37"/>
      <c r="N180" s="37"/>
      <c r="O180" s="37"/>
      <c r="P180" s="37"/>
      <c r="Q180" s="38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 spans="1:40" ht="22" customHeight="1" x14ac:dyDescent="0.35">
      <c r="A181" s="41"/>
      <c r="B181" s="41"/>
      <c r="C181" s="32"/>
      <c r="D181" s="33"/>
      <c r="E181" s="23"/>
      <c r="F181" s="97" t="s">
        <v>1628</v>
      </c>
      <c r="G181" s="252" t="s">
        <v>1629</v>
      </c>
      <c r="H181" s="252" t="s">
        <v>1629</v>
      </c>
      <c r="I181" s="99" t="s">
        <v>1630</v>
      </c>
      <c r="J181" s="99" t="s">
        <v>1631</v>
      </c>
      <c r="K181" s="99">
        <v>46217.61041666667</v>
      </c>
      <c r="L181" s="37"/>
      <c r="M181" s="37"/>
      <c r="N181" s="37"/>
      <c r="O181" s="37"/>
      <c r="P181" s="37"/>
      <c r="Q181" s="38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</row>
    <row r="182" spans="1:40" ht="22" customHeight="1" x14ac:dyDescent="0.35">
      <c r="A182" s="41" t="s">
        <v>41</v>
      </c>
      <c r="B182" s="41" t="s">
        <v>42</v>
      </c>
      <c r="C182" s="32" t="s">
        <v>46</v>
      </c>
      <c r="D182" s="33">
        <v>0.94499999999999984</v>
      </c>
      <c r="E182" s="23"/>
      <c r="F182" s="149" t="s">
        <v>1075</v>
      </c>
      <c r="G182" s="249">
        <v>0</v>
      </c>
      <c r="H182" s="249">
        <v>0</v>
      </c>
      <c r="I182" s="43" t="s">
        <v>643</v>
      </c>
      <c r="J182" s="43">
        <v>46210.637499999997</v>
      </c>
      <c r="K182" s="43">
        <v>46212.620833333334</v>
      </c>
      <c r="L182" s="37"/>
      <c r="M182" s="37"/>
      <c r="N182" s="37">
        <f>D182</f>
        <v>0.94499999999999984</v>
      </c>
      <c r="O182" s="37"/>
      <c r="P182" s="37"/>
      <c r="Q182" s="38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 spans="1:40" ht="22" customHeight="1" x14ac:dyDescent="0.35">
      <c r="A183" s="41" t="s">
        <v>44</v>
      </c>
      <c r="B183" s="41" t="s">
        <v>45</v>
      </c>
      <c r="C183" s="32" t="s">
        <v>46</v>
      </c>
      <c r="D183" s="33">
        <v>1.6199999999999999</v>
      </c>
      <c r="E183" s="23"/>
      <c r="F183" s="149" t="s">
        <v>1076</v>
      </c>
      <c r="G183" s="249">
        <v>0</v>
      </c>
      <c r="H183" s="249">
        <v>0</v>
      </c>
      <c r="I183" s="43" t="s">
        <v>721</v>
      </c>
      <c r="J183" s="43">
        <v>46212.620833333334</v>
      </c>
      <c r="K183" s="43">
        <v>46213.433333333334</v>
      </c>
      <c r="L183" s="37"/>
      <c r="M183" s="37"/>
      <c r="N183" s="37">
        <f t="shared" ref="N183" si="13">D183</f>
        <v>1.6199999999999999</v>
      </c>
      <c r="O183" s="37"/>
      <c r="P183" s="37"/>
      <c r="Q183" s="38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</row>
    <row r="184" spans="1:40" ht="22" customHeight="1" x14ac:dyDescent="0.35">
      <c r="A184" s="41" t="s">
        <v>61</v>
      </c>
      <c r="B184" s="41" t="s">
        <v>62</v>
      </c>
      <c r="C184" s="32" t="s">
        <v>46</v>
      </c>
      <c r="D184" s="33">
        <v>0</v>
      </c>
      <c r="E184" s="23"/>
      <c r="F184" s="149"/>
      <c r="G184" s="249"/>
      <c r="H184" s="249"/>
      <c r="I184" s="43"/>
      <c r="J184" s="43"/>
      <c r="K184" s="43"/>
      <c r="L184" s="37"/>
      <c r="M184" s="37"/>
      <c r="N184" s="37"/>
      <c r="O184" s="37"/>
      <c r="P184" s="37"/>
      <c r="Q184" s="38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 spans="1:40" ht="22" customHeight="1" x14ac:dyDescent="0.35">
      <c r="A185" s="41"/>
      <c r="B185" s="41"/>
      <c r="C185" s="32"/>
      <c r="D185" s="33"/>
      <c r="E185" s="23"/>
      <c r="F185" s="149"/>
      <c r="G185" s="249"/>
      <c r="H185" s="249"/>
      <c r="I185" s="43"/>
      <c r="J185" s="43"/>
      <c r="K185" s="43"/>
      <c r="L185" s="37"/>
      <c r="M185" s="37"/>
      <c r="N185" s="37"/>
      <c r="O185" s="37"/>
      <c r="P185" s="37"/>
      <c r="Q185" s="38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</row>
    <row r="186" spans="1:40" ht="22" customHeight="1" x14ac:dyDescent="0.35">
      <c r="A186" s="41"/>
      <c r="B186" s="41"/>
      <c r="C186" s="32"/>
      <c r="D186" s="33"/>
      <c r="E186" s="23"/>
      <c r="F186" s="149"/>
      <c r="G186" s="249"/>
      <c r="H186" s="249"/>
      <c r="I186" s="43"/>
      <c r="J186" s="43"/>
      <c r="K186" s="43"/>
      <c r="L186" s="37"/>
      <c r="M186" s="37"/>
      <c r="N186" s="37"/>
      <c r="O186" s="37"/>
      <c r="P186" s="37"/>
      <c r="Q186" s="38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 spans="1:40" ht="22" customHeight="1" x14ac:dyDescent="0.35">
      <c r="A187" s="41" t="s">
        <v>72</v>
      </c>
      <c r="B187" s="41" t="s">
        <v>73</v>
      </c>
      <c r="C187" s="32" t="s">
        <v>46</v>
      </c>
      <c r="D187" s="33">
        <v>0.35640000000000005</v>
      </c>
      <c r="E187" s="23"/>
      <c r="F187" s="149" t="s">
        <v>1077</v>
      </c>
      <c r="G187" s="249">
        <v>0</v>
      </c>
      <c r="H187" s="249">
        <v>0</v>
      </c>
      <c r="I187" s="43" t="s">
        <v>1632</v>
      </c>
      <c r="J187" s="43">
        <v>46213.433333333334</v>
      </c>
      <c r="K187" s="43">
        <v>46216.356249999997</v>
      </c>
      <c r="L187" s="37"/>
      <c r="M187" s="37"/>
      <c r="N187" s="37">
        <f t="shared" ref="N187" si="14">D187</f>
        <v>0.35640000000000005</v>
      </c>
      <c r="O187" s="37"/>
      <c r="P187" s="37"/>
      <c r="Q187" s="38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</row>
    <row r="188" spans="1:40" ht="22" customHeight="1" x14ac:dyDescent="0.35">
      <c r="A188" s="41"/>
      <c r="B188" s="41"/>
      <c r="C188" s="32"/>
      <c r="D188" s="33"/>
      <c r="E188" s="23"/>
      <c r="F188" s="149" t="s">
        <v>654</v>
      </c>
      <c r="G188" s="249">
        <v>1</v>
      </c>
      <c r="H188" s="249">
        <v>1</v>
      </c>
      <c r="I188" s="43" t="s">
        <v>1633</v>
      </c>
      <c r="J188" s="43" t="s">
        <v>1631</v>
      </c>
      <c r="K188" s="43" t="s">
        <v>1634</v>
      </c>
      <c r="L188" s="37"/>
      <c r="M188" s="37"/>
      <c r="N188" s="37"/>
      <c r="O188" s="37"/>
      <c r="P188" s="37"/>
      <c r="Q188" s="38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 spans="1:40" ht="22" customHeight="1" x14ac:dyDescent="0.35">
      <c r="A189" s="41" t="s">
        <v>68</v>
      </c>
      <c r="B189" s="41" t="s">
        <v>69</v>
      </c>
      <c r="C189" s="32" t="s">
        <v>46</v>
      </c>
      <c r="D189" s="33">
        <f>1.07392-0.23</f>
        <v>0.84392</v>
      </c>
      <c r="E189" s="23"/>
      <c r="F189" s="149" t="s">
        <v>656</v>
      </c>
      <c r="G189" s="249">
        <v>0</v>
      </c>
      <c r="H189" s="249">
        <v>0</v>
      </c>
      <c r="I189" s="43" t="s">
        <v>749</v>
      </c>
      <c r="J189" s="43">
        <v>46216.356249999997</v>
      </c>
      <c r="K189" s="43">
        <v>46216.606249999997</v>
      </c>
      <c r="L189" s="37"/>
      <c r="M189" s="37"/>
      <c r="N189" s="37">
        <f t="shared" ref="N189:N190" si="15">D189</f>
        <v>0.84392</v>
      </c>
      <c r="O189" s="37"/>
      <c r="P189" s="37"/>
      <c r="Q189" s="38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</row>
    <row r="190" spans="1:40" ht="22" customHeight="1" x14ac:dyDescent="0.35">
      <c r="A190" s="41" t="s">
        <v>72</v>
      </c>
      <c r="B190" s="41" t="s">
        <v>73</v>
      </c>
      <c r="C190" s="32" t="s">
        <v>46</v>
      </c>
      <c r="D190" s="33">
        <v>0.17249999999999999</v>
      </c>
      <c r="E190" s="23"/>
      <c r="F190" s="149" t="s">
        <v>1079</v>
      </c>
      <c r="G190" s="249">
        <v>0</v>
      </c>
      <c r="H190" s="249">
        <v>0</v>
      </c>
      <c r="I190" s="43" t="s">
        <v>1083</v>
      </c>
      <c r="J190" s="43">
        <v>46216.606249999997</v>
      </c>
      <c r="K190" s="43">
        <v>46217.61041666667</v>
      </c>
      <c r="L190" s="37"/>
      <c r="M190" s="37"/>
      <c r="N190" s="37">
        <f t="shared" si="15"/>
        <v>0.17249999999999999</v>
      </c>
      <c r="O190" s="37"/>
      <c r="P190" s="37"/>
      <c r="Q190" s="38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 spans="1:40" ht="22" customHeight="1" x14ac:dyDescent="0.35">
      <c r="A191" s="41" t="s">
        <v>65</v>
      </c>
      <c r="B191" s="41" t="s">
        <v>66</v>
      </c>
      <c r="C191" s="32" t="s">
        <v>46</v>
      </c>
      <c r="D191" s="33">
        <v>0.51</v>
      </c>
      <c r="E191" s="23"/>
      <c r="F191" s="149"/>
      <c r="G191" s="249"/>
      <c r="H191" s="249"/>
      <c r="I191" s="43"/>
      <c r="J191" s="43"/>
      <c r="K191" s="43"/>
      <c r="L191" s="37"/>
      <c r="M191" s="37"/>
      <c r="N191" s="37">
        <f>D191</f>
        <v>0.51</v>
      </c>
      <c r="O191" s="37"/>
      <c r="P191" s="37"/>
      <c r="Q191" s="38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</row>
    <row r="192" spans="1:40" ht="22" customHeight="1" x14ac:dyDescent="0.35">
      <c r="A192" s="41"/>
      <c r="B192" s="41"/>
      <c r="C192" s="32"/>
      <c r="D192" s="33"/>
      <c r="E192" s="23"/>
      <c r="F192" s="149"/>
      <c r="G192" s="249"/>
      <c r="H192" s="249"/>
      <c r="I192" s="43"/>
      <c r="J192" s="43"/>
      <c r="K192" s="43"/>
      <c r="L192" s="37"/>
      <c r="M192" s="37"/>
      <c r="N192" s="37"/>
      <c r="O192" s="37"/>
      <c r="P192" s="37"/>
      <c r="Q192" s="38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 spans="1:40" ht="22" customHeight="1" x14ac:dyDescent="0.35">
      <c r="A193" s="41"/>
      <c r="B193" s="41"/>
      <c r="C193" s="32"/>
      <c r="D193" s="33"/>
      <c r="E193" s="23"/>
      <c r="F193" s="149" t="s">
        <v>1080</v>
      </c>
      <c r="G193" s="249">
        <v>0</v>
      </c>
      <c r="H193" s="249">
        <v>0</v>
      </c>
      <c r="I193" s="43" t="s">
        <v>749</v>
      </c>
      <c r="J193" s="43">
        <v>46216.606249999997</v>
      </c>
      <c r="K193" s="43">
        <v>46217.543749999997</v>
      </c>
      <c r="L193" s="37"/>
      <c r="M193" s="37"/>
      <c r="N193" s="37"/>
      <c r="O193" s="37"/>
      <c r="P193" s="37"/>
      <c r="Q193" s="38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</row>
    <row r="194" spans="1:40" ht="22" customHeight="1" x14ac:dyDescent="0.35">
      <c r="A194" s="41"/>
      <c r="B194" s="41"/>
      <c r="C194" s="32"/>
      <c r="D194" s="33"/>
      <c r="E194" s="23"/>
      <c r="F194" s="149"/>
      <c r="G194" s="249"/>
      <c r="H194" s="249"/>
      <c r="I194" s="43"/>
      <c r="J194" s="43"/>
      <c r="K194" s="43"/>
      <c r="L194" s="37"/>
      <c r="M194" s="37"/>
      <c r="N194" s="37"/>
      <c r="O194" s="37"/>
      <c r="P194" s="37"/>
      <c r="Q194" s="38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 spans="1:40" ht="22" customHeight="1" x14ac:dyDescent="0.35">
      <c r="A195" s="41"/>
      <c r="B195" s="41"/>
      <c r="C195" s="32"/>
      <c r="D195" s="33"/>
      <c r="E195" s="23"/>
      <c r="F195" s="149"/>
      <c r="G195" s="249"/>
      <c r="H195" s="249"/>
      <c r="I195" s="43"/>
      <c r="J195" s="43"/>
      <c r="K195" s="43"/>
      <c r="L195" s="37"/>
      <c r="M195" s="37"/>
      <c r="N195" s="37"/>
      <c r="O195" s="37"/>
      <c r="P195" s="37"/>
      <c r="Q195" s="38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</row>
    <row r="196" spans="1:40" ht="22" customHeight="1" x14ac:dyDescent="0.35">
      <c r="A196" s="41" t="s">
        <v>53</v>
      </c>
      <c r="B196" s="41" t="s">
        <v>54</v>
      </c>
      <c r="C196" s="32" t="s">
        <v>46</v>
      </c>
      <c r="D196" s="33">
        <v>11.76</v>
      </c>
      <c r="E196" s="23"/>
      <c r="F196" s="149" t="s">
        <v>1081</v>
      </c>
      <c r="G196" s="249">
        <v>0</v>
      </c>
      <c r="H196" s="249">
        <v>0</v>
      </c>
      <c r="I196" s="43" t="s">
        <v>749</v>
      </c>
      <c r="J196" s="43">
        <v>46216.606249999997</v>
      </c>
      <c r="K196" s="43">
        <v>46217.543749999997</v>
      </c>
      <c r="L196" s="37"/>
      <c r="M196" s="37"/>
      <c r="N196" s="37">
        <v>0.9</v>
      </c>
      <c r="O196" s="37">
        <f>D196-N196</f>
        <v>10.86</v>
      </c>
      <c r="P196" s="37"/>
      <c r="Q196" s="38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 spans="1:40" ht="22" customHeight="1" x14ac:dyDescent="0.35">
      <c r="A197" s="41" t="s">
        <v>59</v>
      </c>
      <c r="B197" s="41" t="s">
        <v>60</v>
      </c>
      <c r="C197" s="32" t="s">
        <v>46</v>
      </c>
      <c r="D197" s="33">
        <v>0.62999999999999989</v>
      </c>
      <c r="E197" s="23"/>
      <c r="F197" s="149"/>
      <c r="G197" s="249"/>
      <c r="H197" s="249"/>
      <c r="I197" s="43"/>
      <c r="J197" s="43"/>
      <c r="K197" s="43"/>
      <c r="L197" s="37"/>
      <c r="M197" s="37"/>
      <c r="N197" s="37">
        <f t="shared" ref="N197" si="16">D197</f>
        <v>0.62999999999999989</v>
      </c>
      <c r="O197" s="37">
        <v>56.75</v>
      </c>
      <c r="P197" s="37"/>
      <c r="Q197" s="38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</row>
    <row r="198" spans="1:40" ht="22" customHeight="1" x14ac:dyDescent="0.35">
      <c r="A198" s="41"/>
      <c r="B198" s="41"/>
      <c r="C198" s="32"/>
      <c r="D198" s="33"/>
      <c r="E198" s="23"/>
      <c r="F198" s="149"/>
      <c r="G198" s="249"/>
      <c r="H198" s="249"/>
      <c r="I198" s="43"/>
      <c r="J198" s="43"/>
      <c r="K198" s="43"/>
      <c r="L198" s="37"/>
      <c r="M198" s="37"/>
      <c r="N198" s="37"/>
      <c r="O198" s="37"/>
      <c r="P198" s="37"/>
      <c r="Q198" s="38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 spans="1:40" ht="22" customHeight="1" x14ac:dyDescent="0.35">
      <c r="A199" s="41"/>
      <c r="B199" s="41"/>
      <c r="C199" s="32"/>
      <c r="D199" s="33"/>
      <c r="E199" s="23"/>
      <c r="F199" s="149"/>
      <c r="G199" s="249"/>
      <c r="H199" s="249"/>
      <c r="I199" s="43"/>
      <c r="J199" s="43"/>
      <c r="K199" s="43"/>
      <c r="L199" s="37"/>
      <c r="M199" s="37"/>
      <c r="N199" s="37"/>
      <c r="O199" s="37"/>
      <c r="P199" s="37"/>
      <c r="Q199" s="38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</row>
    <row r="200" spans="1:40" ht="22" customHeight="1" x14ac:dyDescent="0.35">
      <c r="A200" s="41" t="s">
        <v>237</v>
      </c>
      <c r="B200" s="41" t="s">
        <v>238</v>
      </c>
      <c r="C200" s="32" t="s">
        <v>230</v>
      </c>
      <c r="D200" s="33">
        <v>1</v>
      </c>
      <c r="E200" s="23"/>
      <c r="F200" s="149"/>
      <c r="G200" s="249"/>
      <c r="H200" s="249"/>
      <c r="I200" s="43"/>
      <c r="J200" s="43"/>
      <c r="K200" s="43"/>
      <c r="L200" s="37"/>
      <c r="M200" s="37"/>
      <c r="N200" s="37"/>
      <c r="O200" s="37">
        <f>D200</f>
        <v>1</v>
      </c>
      <c r="P200" s="37"/>
      <c r="Q200" s="38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 spans="1:40" ht="22" customHeight="1" x14ac:dyDescent="0.35">
      <c r="A201" s="41" t="s">
        <v>239</v>
      </c>
      <c r="B201" s="41" t="s">
        <v>240</v>
      </c>
      <c r="C201" s="32" t="s">
        <v>230</v>
      </c>
      <c r="D201" s="33">
        <v>1</v>
      </c>
      <c r="E201" s="23"/>
      <c r="F201" s="149"/>
      <c r="G201" s="249"/>
      <c r="H201" s="249"/>
      <c r="I201" s="43"/>
      <c r="J201" s="43"/>
      <c r="K201" s="43"/>
      <c r="L201" s="37"/>
      <c r="M201" s="37"/>
      <c r="N201" s="37"/>
      <c r="O201" s="37">
        <f t="shared" ref="O201:O209" si="17">D201</f>
        <v>1</v>
      </c>
      <c r="P201" s="37"/>
      <c r="Q201" s="38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</row>
    <row r="202" spans="1:40" ht="22" customHeight="1" x14ac:dyDescent="0.35">
      <c r="A202" s="41" t="s">
        <v>249</v>
      </c>
      <c r="B202" s="41" t="s">
        <v>250</v>
      </c>
      <c r="C202" s="32" t="s">
        <v>230</v>
      </c>
      <c r="D202" s="33">
        <v>2</v>
      </c>
      <c r="E202" s="23"/>
      <c r="F202" s="149"/>
      <c r="G202" s="249"/>
      <c r="H202" s="249"/>
      <c r="I202" s="43"/>
      <c r="J202" s="43"/>
      <c r="K202" s="43"/>
      <c r="L202" s="37"/>
      <c r="M202" s="37"/>
      <c r="N202" s="37"/>
      <c r="O202" s="37">
        <f t="shared" si="17"/>
        <v>2</v>
      </c>
      <c r="P202" s="37"/>
      <c r="Q202" s="38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 spans="1:40" ht="22" customHeight="1" x14ac:dyDescent="0.35">
      <c r="A203" s="41" t="s">
        <v>271</v>
      </c>
      <c r="B203" s="41" t="s">
        <v>272</v>
      </c>
      <c r="C203" s="32" t="s">
        <v>40</v>
      </c>
      <c r="D203" s="33">
        <v>503.1</v>
      </c>
      <c r="E203" s="23"/>
      <c r="F203" s="149"/>
      <c r="G203" s="249"/>
      <c r="H203" s="249"/>
      <c r="I203" s="43"/>
      <c r="J203" s="43"/>
      <c r="K203" s="43"/>
      <c r="L203" s="37"/>
      <c r="M203" s="37"/>
      <c r="N203" s="37">
        <v>150</v>
      </c>
      <c r="O203" s="37">
        <f>D203-N203</f>
        <v>353.1</v>
      </c>
      <c r="P203" s="37"/>
      <c r="Q203" s="38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</row>
    <row r="204" spans="1:40" ht="22" customHeight="1" x14ac:dyDescent="0.35">
      <c r="A204" s="41" t="s">
        <v>273</v>
      </c>
      <c r="B204" s="41" t="s">
        <v>274</v>
      </c>
      <c r="C204" s="32" t="s">
        <v>40</v>
      </c>
      <c r="D204" s="33">
        <v>12</v>
      </c>
      <c r="E204" s="23"/>
      <c r="F204" s="149"/>
      <c r="G204" s="249"/>
      <c r="H204" s="249"/>
      <c r="I204" s="43"/>
      <c r="J204" s="43"/>
      <c r="K204" s="43"/>
      <c r="L204" s="37"/>
      <c r="M204" s="37"/>
      <c r="N204" s="37">
        <v>6</v>
      </c>
      <c r="O204" s="37">
        <f t="shared" ref="O204:O206" si="18">D204-N204</f>
        <v>6</v>
      </c>
      <c r="P204" s="37"/>
      <c r="Q204" s="38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spans="1:40" ht="22" customHeight="1" x14ac:dyDescent="0.35">
      <c r="A205" s="41" t="s">
        <v>288</v>
      </c>
      <c r="B205" s="41" t="s">
        <v>280</v>
      </c>
      <c r="C205" s="32" t="s">
        <v>40</v>
      </c>
      <c r="D205" s="33">
        <v>630</v>
      </c>
      <c r="E205" s="23"/>
      <c r="F205" s="149"/>
      <c r="G205" s="249"/>
      <c r="H205" s="249"/>
      <c r="I205" s="43"/>
      <c r="J205" s="43"/>
      <c r="K205" s="43"/>
      <c r="L205" s="37"/>
      <c r="M205" s="37"/>
      <c r="N205" s="37">
        <v>330</v>
      </c>
      <c r="O205" s="37">
        <f t="shared" si="18"/>
        <v>300</v>
      </c>
      <c r="P205" s="37"/>
      <c r="Q205" s="38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</row>
    <row r="206" spans="1:40" ht="22" customHeight="1" x14ac:dyDescent="0.35">
      <c r="A206" s="41" t="s">
        <v>291</v>
      </c>
      <c r="B206" s="41" t="s">
        <v>292</v>
      </c>
      <c r="C206" s="32" t="s">
        <v>230</v>
      </c>
      <c r="D206" s="33">
        <v>24</v>
      </c>
      <c r="E206" s="23"/>
      <c r="F206" s="149"/>
      <c r="G206" s="249"/>
      <c r="H206" s="249"/>
      <c r="I206" s="43"/>
      <c r="J206" s="43"/>
      <c r="K206" s="43"/>
      <c r="L206" s="37"/>
      <c r="M206" s="37"/>
      <c r="N206" s="37">
        <v>12</v>
      </c>
      <c r="O206" s="37">
        <f t="shared" si="18"/>
        <v>12</v>
      </c>
      <c r="P206" s="37"/>
      <c r="Q206" s="38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 spans="1:40" ht="22" customHeight="1" x14ac:dyDescent="0.35">
      <c r="A207" s="41" t="s">
        <v>293</v>
      </c>
      <c r="B207" s="41" t="s">
        <v>294</v>
      </c>
      <c r="C207" s="32" t="s">
        <v>230</v>
      </c>
      <c r="D207" s="33">
        <v>2</v>
      </c>
      <c r="E207" s="23"/>
      <c r="F207" s="149"/>
      <c r="G207" s="249"/>
      <c r="H207" s="249"/>
      <c r="I207" s="43"/>
      <c r="J207" s="43"/>
      <c r="K207" s="43"/>
      <c r="L207" s="37"/>
      <c r="M207" s="37"/>
      <c r="N207" s="37"/>
      <c r="O207" s="37">
        <f t="shared" si="17"/>
        <v>2</v>
      </c>
      <c r="P207" s="37"/>
      <c r="Q207" s="38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</row>
    <row r="208" spans="1:40" ht="22" customHeight="1" x14ac:dyDescent="0.35">
      <c r="A208" s="41" t="s">
        <v>297</v>
      </c>
      <c r="B208" s="41" t="s">
        <v>298</v>
      </c>
      <c r="C208" s="32" t="s">
        <v>40</v>
      </c>
      <c r="D208" s="33">
        <v>250</v>
      </c>
      <c r="E208" s="23"/>
      <c r="F208" s="149"/>
      <c r="G208" s="249"/>
      <c r="H208" s="249"/>
      <c r="I208" s="43"/>
      <c r="J208" s="43"/>
      <c r="K208" s="43"/>
      <c r="L208" s="37"/>
      <c r="M208" s="37"/>
      <c r="N208" s="37">
        <v>100</v>
      </c>
      <c r="O208" s="37">
        <v>150</v>
      </c>
      <c r="P208" s="37"/>
      <c r="Q208" s="38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 spans="1:40" ht="22" customHeight="1" x14ac:dyDescent="0.35">
      <c r="A209" s="41" t="s">
        <v>301</v>
      </c>
      <c r="B209" s="41" t="s">
        <v>302</v>
      </c>
      <c r="C209" s="32" t="s">
        <v>303</v>
      </c>
      <c r="D209" s="33">
        <v>10</v>
      </c>
      <c r="E209" s="23"/>
      <c r="F209" s="149"/>
      <c r="G209" s="249"/>
      <c r="H209" s="249"/>
      <c r="I209" s="43"/>
      <c r="J209" s="43"/>
      <c r="K209" s="43"/>
      <c r="L209" s="37"/>
      <c r="M209" s="37"/>
      <c r="N209" s="37"/>
      <c r="O209" s="37">
        <f t="shared" si="17"/>
        <v>10</v>
      </c>
      <c r="P209" s="37"/>
      <c r="Q209" s="38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</row>
    <row r="210" spans="1:40" ht="22" customHeight="1" x14ac:dyDescent="0.35">
      <c r="A210" s="41"/>
      <c r="B210" s="41"/>
      <c r="C210" s="32"/>
      <c r="D210" s="33"/>
      <c r="E210" s="23"/>
      <c r="F210" s="149"/>
      <c r="G210" s="249"/>
      <c r="H210" s="249"/>
      <c r="I210" s="43"/>
      <c r="J210" s="43"/>
      <c r="K210" s="43"/>
      <c r="L210" s="37"/>
      <c r="M210" s="37"/>
      <c r="N210" s="37"/>
      <c r="O210" s="37"/>
      <c r="P210" s="37"/>
      <c r="Q210" s="38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 spans="1:40" ht="22" customHeight="1" x14ac:dyDescent="0.35">
      <c r="A211" s="41" t="s">
        <v>226</v>
      </c>
      <c r="B211" s="41" t="s">
        <v>227</v>
      </c>
      <c r="C211" s="32" t="s">
        <v>67</v>
      </c>
      <c r="D211" s="33">
        <v>4177.34</v>
      </c>
      <c r="E211" s="23"/>
      <c r="F211" s="149"/>
      <c r="G211" s="249"/>
      <c r="H211" s="249"/>
      <c r="I211" s="43"/>
      <c r="J211" s="43"/>
      <c r="K211" s="43"/>
      <c r="L211" s="37">
        <f>D211</f>
        <v>4177.34</v>
      </c>
      <c r="M211" s="37"/>
      <c r="N211" s="37"/>
      <c r="O211" s="37"/>
      <c r="P211" s="37"/>
      <c r="Q211" s="38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</row>
    <row r="212" spans="1:40" ht="22" customHeight="1" x14ac:dyDescent="0.35">
      <c r="A212" s="41" t="s">
        <v>228</v>
      </c>
      <c r="B212" s="41" t="s">
        <v>229</v>
      </c>
      <c r="C212" s="32" t="s">
        <v>67</v>
      </c>
      <c r="D212" s="33">
        <v>7241.5</v>
      </c>
      <c r="E212" s="23"/>
      <c r="F212" s="41"/>
      <c r="G212" s="249"/>
      <c r="H212" s="249"/>
      <c r="I212" s="43"/>
      <c r="J212" s="43"/>
      <c r="K212" s="43"/>
      <c r="L212" s="37"/>
      <c r="M212" s="43"/>
      <c r="N212" s="37"/>
      <c r="O212" s="37">
        <f>D212</f>
        <v>7241.5</v>
      </c>
      <c r="P212" s="37"/>
      <c r="Q212" s="38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 spans="1:40" ht="22" customHeight="1" x14ac:dyDescent="0.35">
      <c r="A213" s="41" t="s">
        <v>23</v>
      </c>
      <c r="B213" s="41" t="s">
        <v>24</v>
      </c>
      <c r="C213" s="32" t="s">
        <v>46</v>
      </c>
      <c r="D213" s="33">
        <v>21.24</v>
      </c>
      <c r="E213" s="23"/>
      <c r="F213" s="41"/>
      <c r="G213" s="249"/>
      <c r="H213" s="249"/>
      <c r="I213" s="43"/>
      <c r="J213" s="43"/>
      <c r="K213" s="43"/>
      <c r="L213" s="37">
        <v>5.3</v>
      </c>
      <c r="M213" s="37">
        <v>7.7</v>
      </c>
      <c r="N213" s="37">
        <v>8.24</v>
      </c>
      <c r="O213" s="37"/>
      <c r="P213" s="38"/>
      <c r="Q213" s="38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</row>
    <row r="214" spans="1:40" ht="22" customHeight="1" x14ac:dyDescent="0.35">
      <c r="A214" s="41" t="s">
        <v>51</v>
      </c>
      <c r="B214" s="41" t="s">
        <v>52</v>
      </c>
      <c r="C214" s="32" t="s">
        <v>143</v>
      </c>
      <c r="D214" s="33">
        <v>91.48</v>
      </c>
      <c r="E214" s="23"/>
      <c r="F214" s="41"/>
      <c r="G214" s="249"/>
      <c r="H214" s="249"/>
      <c r="I214" s="43"/>
      <c r="J214" s="43"/>
      <c r="K214" s="43"/>
      <c r="L214" s="37"/>
      <c r="M214" s="43"/>
      <c r="N214" s="38"/>
      <c r="O214" s="37">
        <f>D214</f>
        <v>91.48</v>
      </c>
      <c r="P214" s="37"/>
      <c r="Q214" s="38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 spans="1:40" ht="22" customHeight="1" x14ac:dyDescent="0.35">
      <c r="A215" s="41" t="s">
        <v>141</v>
      </c>
      <c r="B215" s="41" t="s">
        <v>142</v>
      </c>
      <c r="C215" s="32" t="s">
        <v>143</v>
      </c>
      <c r="D215" s="33">
        <v>64.084000000000003</v>
      </c>
      <c r="E215" s="23"/>
      <c r="F215" s="41"/>
      <c r="G215" s="249"/>
      <c r="H215" s="249"/>
      <c r="I215" s="43"/>
      <c r="J215" s="43"/>
      <c r="K215" s="43"/>
      <c r="L215" s="37"/>
      <c r="M215" s="43"/>
      <c r="N215" s="37">
        <v>38.24</v>
      </c>
      <c r="O215" s="37">
        <f>D215-N215</f>
        <v>25.844000000000001</v>
      </c>
      <c r="P215" s="37"/>
      <c r="Q215" s="38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</row>
    <row r="216" spans="1:40" ht="22" customHeight="1" x14ac:dyDescent="0.35">
      <c r="A216" s="41" t="s">
        <v>155</v>
      </c>
      <c r="B216" s="41" t="s">
        <v>156</v>
      </c>
      <c r="C216" s="32" t="s">
        <v>143</v>
      </c>
      <c r="D216" s="33">
        <v>185.71899999999999</v>
      </c>
      <c r="E216" s="23"/>
      <c r="F216" s="41"/>
      <c r="G216" s="249"/>
      <c r="H216" s="249"/>
      <c r="I216" s="43"/>
      <c r="J216" s="43"/>
      <c r="K216" s="43"/>
      <c r="L216" s="37"/>
      <c r="M216" s="43"/>
      <c r="N216" s="37">
        <v>86</v>
      </c>
      <c r="O216" s="37">
        <f>D216-N216</f>
        <v>99.718999999999994</v>
      </c>
      <c r="P216" s="37"/>
      <c r="Q216" s="38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 spans="1:40" ht="22" customHeight="1" x14ac:dyDescent="0.35">
      <c r="A217" s="41" t="s">
        <v>169</v>
      </c>
      <c r="B217" s="41" t="s">
        <v>170</v>
      </c>
      <c r="C217" s="32" t="s">
        <v>46</v>
      </c>
      <c r="D217" s="33">
        <v>10.8</v>
      </c>
      <c r="E217" s="23"/>
      <c r="F217" s="41"/>
      <c r="G217" s="249"/>
      <c r="H217" s="249"/>
      <c r="I217" s="43"/>
      <c r="J217" s="43"/>
      <c r="K217" s="43"/>
      <c r="L217" s="37"/>
      <c r="M217" s="43"/>
      <c r="N217" s="37"/>
      <c r="O217" s="37">
        <f>D217</f>
        <v>10.8</v>
      </c>
      <c r="P217" s="37"/>
      <c r="Q217" s="38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</row>
    <row r="218" spans="1:40" ht="22" customHeight="1" x14ac:dyDescent="0.35">
      <c r="A218" s="41" t="s">
        <v>179</v>
      </c>
      <c r="B218" s="41" t="s">
        <v>1072</v>
      </c>
      <c r="C218" s="32" t="s">
        <v>46</v>
      </c>
      <c r="D218" s="33">
        <v>14.087</v>
      </c>
      <c r="E218" s="23"/>
      <c r="F218" s="41"/>
      <c r="G218" s="249"/>
      <c r="H218" s="249"/>
      <c r="I218" s="43"/>
      <c r="J218" s="43"/>
      <c r="K218" s="43"/>
      <c r="L218" s="37"/>
      <c r="M218" s="43"/>
      <c r="N218" s="37">
        <v>14.028000000000002</v>
      </c>
      <c r="O218" s="37"/>
      <c r="P218" s="37"/>
      <c r="Q218" s="38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 spans="1:40" ht="22" customHeight="1" x14ac:dyDescent="0.35">
      <c r="A219" s="41"/>
      <c r="B219" s="41"/>
      <c r="C219" s="32"/>
      <c r="D219" s="33"/>
      <c r="E219" s="23"/>
      <c r="F219" s="41"/>
      <c r="G219" s="249"/>
      <c r="H219" s="249"/>
      <c r="I219" s="43"/>
      <c r="J219" s="43"/>
      <c r="K219" s="43"/>
      <c r="L219" s="37"/>
      <c r="M219" s="43"/>
      <c r="N219" s="37"/>
      <c r="O219" s="37"/>
      <c r="P219" s="37"/>
      <c r="Q219" s="38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</row>
    <row r="220" spans="1:40" ht="22" customHeight="1" x14ac:dyDescent="0.35">
      <c r="A220" s="41"/>
      <c r="B220" s="41"/>
      <c r="C220" s="32"/>
      <c r="D220" s="33"/>
      <c r="E220" s="23"/>
      <c r="F220" s="41"/>
      <c r="G220" s="249"/>
      <c r="H220" s="249"/>
      <c r="I220" s="43"/>
      <c r="J220" s="43"/>
      <c r="K220" s="43"/>
      <c r="L220" s="37"/>
      <c r="M220" s="43"/>
      <c r="N220" s="37"/>
      <c r="O220" s="37"/>
      <c r="P220" s="37"/>
      <c r="Q220" s="38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 spans="1:40" ht="22" customHeight="1" x14ac:dyDescent="0.35">
      <c r="A221" s="41"/>
      <c r="B221" s="41"/>
      <c r="C221" s="32"/>
      <c r="D221" s="33"/>
      <c r="E221" s="23"/>
      <c r="F221" s="41"/>
      <c r="G221" s="249"/>
      <c r="H221" s="249"/>
      <c r="I221" s="43"/>
      <c r="J221" s="43"/>
      <c r="K221" s="43"/>
      <c r="L221" s="37"/>
      <c r="M221" s="43"/>
      <c r="N221" s="37"/>
      <c r="O221" s="37"/>
      <c r="P221" s="37"/>
      <c r="Q221" s="38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</row>
    <row r="222" spans="1:40" ht="22" customHeight="1" x14ac:dyDescent="0.35">
      <c r="A222" s="41"/>
      <c r="B222" s="41"/>
      <c r="C222" s="32"/>
      <c r="D222" s="33"/>
      <c r="E222" s="23"/>
      <c r="F222" s="41"/>
      <c r="G222" s="249"/>
      <c r="H222" s="249"/>
      <c r="I222" s="43"/>
      <c r="J222" s="43"/>
      <c r="K222" s="43"/>
      <c r="L222" s="37"/>
      <c r="M222" s="43"/>
      <c r="N222" s="37"/>
      <c r="O222" s="37"/>
      <c r="P222" s="37"/>
      <c r="Q222" s="38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 spans="1:40" ht="22" customHeight="1" x14ac:dyDescent="0.35">
      <c r="A223" s="41"/>
      <c r="B223" s="41"/>
      <c r="C223" s="32"/>
      <c r="D223" s="33"/>
      <c r="E223" s="23"/>
      <c r="F223" s="41"/>
      <c r="G223" s="249"/>
      <c r="H223" s="249"/>
      <c r="I223" s="43"/>
      <c r="J223" s="43"/>
      <c r="K223" s="43"/>
      <c r="L223" s="37"/>
      <c r="M223" s="43"/>
      <c r="N223" s="38"/>
      <c r="O223" s="37"/>
      <c r="P223" s="37"/>
      <c r="Q223" s="38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</row>
    <row r="224" spans="1:40" ht="22" customHeight="1" x14ac:dyDescent="0.35">
      <c r="A224" s="41"/>
      <c r="B224" s="41"/>
      <c r="C224" s="32"/>
      <c r="D224" s="33"/>
      <c r="E224" s="23"/>
      <c r="F224" s="41"/>
      <c r="G224" s="249"/>
      <c r="H224" s="249"/>
      <c r="I224" s="43"/>
      <c r="J224" s="43"/>
      <c r="K224" s="43"/>
      <c r="L224" s="37"/>
      <c r="M224" s="43"/>
      <c r="N224" s="38"/>
      <c r="O224" s="37"/>
      <c r="P224" s="37"/>
      <c r="Q224" s="38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spans="5:22" x14ac:dyDescent="0.35">
      <c r="E225" s="49"/>
      <c r="F225" s="208"/>
      <c r="G225" s="94"/>
      <c r="H225" s="94"/>
      <c r="I225" s="95"/>
      <c r="J225" s="95"/>
      <c r="K225" s="95"/>
      <c r="T225" s="49"/>
      <c r="U225" s="49"/>
      <c r="V225" s="49"/>
    </row>
    <row r="226" spans="5:22" x14ac:dyDescent="0.35">
      <c r="E226" s="49"/>
      <c r="F226" s="208"/>
      <c r="G226" s="94"/>
      <c r="H226" s="94"/>
      <c r="I226" s="95"/>
      <c r="J226" s="95"/>
      <c r="K226" s="95"/>
      <c r="T226" s="49"/>
      <c r="U226" s="49"/>
      <c r="V226" s="49"/>
    </row>
    <row r="227" spans="5:22" x14ac:dyDescent="0.35">
      <c r="E227" s="49"/>
      <c r="F227" s="208"/>
      <c r="G227" s="94"/>
      <c r="H227" s="94"/>
      <c r="I227" s="95"/>
      <c r="J227" s="95"/>
      <c r="K227" s="95"/>
      <c r="T227" s="49"/>
      <c r="U227" s="49"/>
      <c r="V227" s="49"/>
    </row>
    <row r="228" spans="5:22" x14ac:dyDescent="0.35">
      <c r="F228" s="208"/>
      <c r="G228" s="94"/>
      <c r="H228" s="94"/>
      <c r="I228" s="95"/>
      <c r="J228" s="95"/>
      <c r="K228" s="95"/>
    </row>
    <row r="229" spans="5:22" x14ac:dyDescent="0.35">
      <c r="F229" s="208"/>
      <c r="G229" s="94"/>
      <c r="H229" s="94"/>
      <c r="I229" s="95"/>
      <c r="J229" s="95"/>
      <c r="K229" s="95"/>
    </row>
    <row r="230" spans="5:22" x14ac:dyDescent="0.35">
      <c r="F230" s="208"/>
      <c r="G230" s="94"/>
      <c r="H230" s="94"/>
      <c r="I230" s="95"/>
      <c r="J230" s="95"/>
      <c r="K230" s="95"/>
    </row>
    <row r="231" spans="5:22" x14ac:dyDescent="0.35">
      <c r="F231" s="208"/>
      <c r="G231" s="94"/>
      <c r="H231" s="94"/>
      <c r="I231" s="95"/>
      <c r="J231" s="95"/>
      <c r="K231" s="95"/>
    </row>
    <row r="232" spans="5:22" x14ac:dyDescent="0.35">
      <c r="F232" s="208"/>
      <c r="G232" s="94"/>
      <c r="H232" s="94"/>
      <c r="I232" s="95"/>
      <c r="J232" s="95"/>
      <c r="K232" s="95"/>
    </row>
    <row r="233" spans="5:22" x14ac:dyDescent="0.35">
      <c r="F233" s="208"/>
      <c r="G233" s="94"/>
      <c r="H233" s="94"/>
      <c r="I233" s="49"/>
      <c r="J233" s="95"/>
      <c r="K233" s="95"/>
    </row>
    <row r="234" spans="5:22" x14ac:dyDescent="0.35">
      <c r="F234" s="208"/>
      <c r="G234" s="94"/>
      <c r="H234" s="94"/>
      <c r="I234" s="49"/>
      <c r="J234" s="95"/>
      <c r="K234" s="95"/>
    </row>
    <row r="235" spans="5:22" x14ac:dyDescent="0.35">
      <c r="F235" s="208"/>
      <c r="G235" s="94"/>
      <c r="H235" s="94"/>
      <c r="I235" s="49"/>
      <c r="J235" s="95"/>
      <c r="K235" s="95"/>
    </row>
    <row r="236" spans="5:22" x14ac:dyDescent="0.35">
      <c r="G236" s="49"/>
      <c r="H236" s="49"/>
      <c r="I236" s="49"/>
    </row>
    <row r="241" spans="4:4" x14ac:dyDescent="0.35">
      <c r="D241" s="146">
        <f>D239-D240</f>
        <v>0</v>
      </c>
    </row>
  </sheetData>
  <autoFilter ref="A1:A236" xr:uid="{41E9DD74-640F-4A8A-9FA9-AC7832C54493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1D8E-6515-4AA5-8DC4-7BA20DC913A9}">
  <dimension ref="A1:AJ76"/>
  <sheetViews>
    <sheetView zoomScale="70" zoomScaleNormal="70" workbookViewId="0">
      <selection activeCell="H12" sqref="H12"/>
    </sheetView>
  </sheetViews>
  <sheetFormatPr defaultRowHeight="12.5" x14ac:dyDescent="0.35"/>
  <cols>
    <col min="1" max="1" width="8.7265625" style="2"/>
    <col min="2" max="2" width="48.6328125" style="2" customWidth="1"/>
    <col min="3" max="3" width="12.7265625" style="2" customWidth="1"/>
    <col min="4" max="4" width="15.08984375" style="49" customWidth="1"/>
    <col min="5" max="5" width="2.08984375" style="2" customWidth="1"/>
    <col min="6" max="6" width="46.26953125" style="2" customWidth="1"/>
    <col min="7" max="7" width="16" style="49" customWidth="1"/>
    <col min="8" max="8" width="19" style="49" customWidth="1"/>
    <col min="9" max="9" width="21.453125" style="49" customWidth="1"/>
    <col min="10" max="13" width="12.7265625" style="2" customWidth="1"/>
    <col min="14" max="16384" width="8.7265625" style="2"/>
  </cols>
  <sheetData>
    <row r="1" spans="1:36" ht="13" x14ac:dyDescent="0.35">
      <c r="B1" s="23"/>
      <c r="C1" s="23"/>
      <c r="D1" s="24"/>
      <c r="E1" s="23"/>
      <c r="F1" s="23"/>
      <c r="G1" s="24"/>
      <c r="H1" s="24"/>
      <c r="I1" s="24"/>
      <c r="J1" s="26">
        <v>46204</v>
      </c>
      <c r="K1" s="26">
        <v>46235</v>
      </c>
      <c r="L1" s="26">
        <v>46266</v>
      </c>
      <c r="M1" s="26">
        <v>46296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3"/>
      <c r="F2" s="27" t="s">
        <v>413</v>
      </c>
      <c r="G2" s="28" t="s">
        <v>414</v>
      </c>
      <c r="H2" s="27" t="s">
        <v>415</v>
      </c>
      <c r="I2" s="27" t="s">
        <v>416</v>
      </c>
      <c r="J2" s="29"/>
      <c r="K2" s="29"/>
      <c r="L2" s="29"/>
      <c r="M2" s="29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24" customHeight="1" x14ac:dyDescent="0.35">
      <c r="A3" s="41"/>
      <c r="B3" s="41"/>
      <c r="C3" s="32"/>
      <c r="D3" s="33"/>
      <c r="E3" s="23"/>
      <c r="F3" s="87" t="s">
        <v>731</v>
      </c>
      <c r="G3" s="101" t="s">
        <v>715</v>
      </c>
      <c r="H3" s="101">
        <v>46246.462500000001</v>
      </c>
      <c r="I3" s="90">
        <v>46262.587500000001</v>
      </c>
      <c r="J3" s="37"/>
      <c r="K3" s="37"/>
      <c r="L3" s="37"/>
      <c r="M3" s="37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24" customHeight="1" x14ac:dyDescent="0.35">
      <c r="A4" s="41"/>
      <c r="B4" s="41"/>
      <c r="C4" s="32"/>
      <c r="D4" s="33"/>
      <c r="E4" s="23"/>
      <c r="F4" s="41" t="s">
        <v>716</v>
      </c>
      <c r="G4" s="43" t="s">
        <v>686</v>
      </c>
      <c r="H4" s="43">
        <v>46248.42083333333</v>
      </c>
      <c r="I4" s="91">
        <v>46248.629166666666</v>
      </c>
      <c r="J4" s="37"/>
      <c r="K4" s="37"/>
      <c r="L4" s="37"/>
      <c r="M4" s="37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22" customHeight="1" x14ac:dyDescent="0.35">
      <c r="A5" s="41"/>
      <c r="B5" s="41"/>
      <c r="C5" s="32"/>
      <c r="D5" s="33"/>
      <c r="E5" s="23"/>
      <c r="F5" s="41" t="s">
        <v>717</v>
      </c>
      <c r="G5" s="43" t="s">
        <v>718</v>
      </c>
      <c r="H5" s="43">
        <v>46252.587500000001</v>
      </c>
      <c r="I5" s="91">
        <v>46252.629166666666</v>
      </c>
      <c r="J5" s="38"/>
      <c r="K5" s="38"/>
      <c r="L5" s="38"/>
      <c r="M5" s="38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22" customHeight="1" x14ac:dyDescent="0.35">
      <c r="A6" s="41"/>
      <c r="B6" s="41"/>
      <c r="C6" s="32"/>
      <c r="D6" s="33"/>
      <c r="E6" s="23"/>
      <c r="F6" s="41" t="s">
        <v>719</v>
      </c>
      <c r="G6" s="43" t="s">
        <v>601</v>
      </c>
      <c r="H6" s="43">
        <v>46246.462500000001</v>
      </c>
      <c r="I6" s="91">
        <v>46247.441666666666</v>
      </c>
      <c r="J6" s="37"/>
      <c r="K6" s="38"/>
      <c r="L6" s="38"/>
      <c r="M6" s="38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22" customHeight="1" x14ac:dyDescent="0.35">
      <c r="A7" s="41"/>
      <c r="B7" s="41"/>
      <c r="C7" s="32"/>
      <c r="D7" s="33"/>
      <c r="E7" s="23"/>
      <c r="F7" s="41" t="s">
        <v>720</v>
      </c>
      <c r="G7" s="43" t="s">
        <v>721</v>
      </c>
      <c r="H7" s="43">
        <v>46262.42083333333</v>
      </c>
      <c r="I7" s="91">
        <v>46262.587500000001</v>
      </c>
      <c r="J7" s="37"/>
      <c r="K7" s="38"/>
      <c r="L7" s="38"/>
      <c r="M7" s="38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22" customHeight="1" x14ac:dyDescent="0.35">
      <c r="A8" s="41" t="s">
        <v>200</v>
      </c>
      <c r="B8" s="41" t="s">
        <v>196</v>
      </c>
      <c r="C8" s="32" t="s">
        <v>67</v>
      </c>
      <c r="D8" s="33">
        <v>1780.7196000000001</v>
      </c>
      <c r="E8" s="23"/>
      <c r="F8" s="41" t="s">
        <v>722</v>
      </c>
      <c r="G8" s="43" t="s">
        <v>723</v>
      </c>
      <c r="H8" s="43">
        <v>46259.60833333333</v>
      </c>
      <c r="I8" s="91">
        <v>46262.42083333333</v>
      </c>
      <c r="J8" s="37"/>
      <c r="K8" s="38"/>
      <c r="L8" s="37">
        <f>D8</f>
        <v>1780.7196000000001</v>
      </c>
      <c r="M8" s="38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22" customHeight="1" x14ac:dyDescent="0.35">
      <c r="A9" s="41" t="s">
        <v>197</v>
      </c>
      <c r="B9" s="41" t="s">
        <v>190</v>
      </c>
      <c r="C9" s="32" t="s">
        <v>67</v>
      </c>
      <c r="D9" s="33">
        <v>0.98987999999999998</v>
      </c>
      <c r="E9" s="23"/>
      <c r="F9" s="41" t="s">
        <v>724</v>
      </c>
      <c r="G9" s="43" t="s">
        <v>725</v>
      </c>
      <c r="H9" s="43">
        <v>46255.35833333333</v>
      </c>
      <c r="I9" s="91">
        <v>46259.60833333333</v>
      </c>
      <c r="J9" s="37"/>
      <c r="K9" s="38"/>
      <c r="L9" s="37">
        <f>D9</f>
        <v>0.98987999999999998</v>
      </c>
      <c r="M9" s="38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22" customHeight="1" x14ac:dyDescent="0.35">
      <c r="A10" s="41"/>
      <c r="B10" s="41"/>
      <c r="C10" s="32"/>
      <c r="D10" s="33"/>
      <c r="E10" s="23"/>
      <c r="F10" s="41" t="s">
        <v>726</v>
      </c>
      <c r="G10" s="43" t="s">
        <v>601</v>
      </c>
      <c r="H10" s="43">
        <v>46254.379166666666</v>
      </c>
      <c r="I10" s="91">
        <v>46255.35833333333</v>
      </c>
      <c r="J10" s="37"/>
      <c r="K10" s="37"/>
      <c r="L10" s="38"/>
      <c r="M10" s="38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22" customHeight="1" x14ac:dyDescent="0.35">
      <c r="A11" s="41" t="s">
        <v>208</v>
      </c>
      <c r="B11" s="41" t="s">
        <v>209</v>
      </c>
      <c r="C11" s="32" t="s">
        <v>67</v>
      </c>
      <c r="D11" s="33">
        <v>1587.0978000000002</v>
      </c>
      <c r="E11" s="23"/>
      <c r="F11" s="41" t="s">
        <v>727</v>
      </c>
      <c r="G11" s="43" t="s">
        <v>728</v>
      </c>
      <c r="H11" s="43">
        <v>46252.629166666666</v>
      </c>
      <c r="I11" s="91">
        <v>46254.379166666666</v>
      </c>
      <c r="J11" s="38"/>
      <c r="K11" s="37"/>
      <c r="L11" s="37">
        <f>D11</f>
        <v>1587.0978000000002</v>
      </c>
      <c r="M11" s="38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22" customHeight="1" x14ac:dyDescent="0.35">
      <c r="A12" s="41" t="s">
        <v>222</v>
      </c>
      <c r="B12" s="41" t="s">
        <v>223</v>
      </c>
      <c r="C12" s="32" t="s">
        <v>40</v>
      </c>
      <c r="D12" s="33">
        <v>28.219000000000001</v>
      </c>
      <c r="E12" s="23"/>
      <c r="F12" s="41" t="s">
        <v>729</v>
      </c>
      <c r="G12" s="43" t="s">
        <v>613</v>
      </c>
      <c r="H12" s="43">
        <v>46248.629166666666</v>
      </c>
      <c r="I12" s="91">
        <v>46252.587500000001</v>
      </c>
      <c r="J12" s="38"/>
      <c r="K12" s="37"/>
      <c r="L12" s="37">
        <f>D12</f>
        <v>28.219000000000001</v>
      </c>
      <c r="M12" s="38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22" customHeight="1" x14ac:dyDescent="0.35">
      <c r="A13" s="41"/>
      <c r="B13" s="41"/>
      <c r="C13" s="32"/>
      <c r="D13" s="33"/>
      <c r="E13" s="23"/>
      <c r="F13" s="41" t="s">
        <v>730</v>
      </c>
      <c r="G13" s="43" t="s">
        <v>613</v>
      </c>
      <c r="H13" s="43">
        <v>46246.462500000001</v>
      </c>
      <c r="I13" s="91">
        <v>46248.42083333333</v>
      </c>
      <c r="J13" s="38"/>
      <c r="K13" s="37"/>
      <c r="L13" s="38"/>
      <c r="M13" s="38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22" customHeight="1" x14ac:dyDescent="0.35">
      <c r="A14" s="41"/>
      <c r="B14" s="41"/>
      <c r="C14" s="32"/>
      <c r="D14" s="33"/>
      <c r="E14" s="23"/>
      <c r="F14" s="87" t="s">
        <v>734</v>
      </c>
      <c r="G14" s="101" t="s">
        <v>732</v>
      </c>
      <c r="H14" s="101">
        <v>46259.60833333333</v>
      </c>
      <c r="I14" s="90">
        <v>46276.60833333333</v>
      </c>
      <c r="J14" s="38"/>
      <c r="K14" s="37"/>
      <c r="L14" s="38"/>
      <c r="M14" s="38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 ht="22" customHeight="1" x14ac:dyDescent="0.35">
      <c r="A15" s="41"/>
      <c r="B15" s="41"/>
      <c r="C15" s="32"/>
      <c r="D15" s="33"/>
      <c r="E15" s="23"/>
      <c r="F15" s="41" t="s">
        <v>716</v>
      </c>
      <c r="G15" s="43" t="s">
        <v>601</v>
      </c>
      <c r="H15" s="43">
        <v>46260.587500000001</v>
      </c>
      <c r="I15" s="91">
        <v>46261.566666666666</v>
      </c>
      <c r="J15" s="38"/>
      <c r="K15" s="37"/>
      <c r="L15" s="38"/>
      <c r="M15" s="38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22" customHeight="1" x14ac:dyDescent="0.35">
      <c r="A16" s="41"/>
      <c r="B16" s="41"/>
      <c r="C16" s="32"/>
      <c r="D16" s="33"/>
      <c r="E16" s="23"/>
      <c r="F16" s="41" t="s">
        <v>717</v>
      </c>
      <c r="G16" s="43" t="s">
        <v>718</v>
      </c>
      <c r="H16" s="43">
        <v>46265.48333333333</v>
      </c>
      <c r="I16" s="91">
        <v>46265.566666666666</v>
      </c>
      <c r="J16" s="38"/>
      <c r="K16" s="37"/>
      <c r="L16" s="38"/>
      <c r="M16" s="38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 ht="22" customHeight="1" x14ac:dyDescent="0.35">
      <c r="A17" s="41"/>
      <c r="B17" s="41"/>
      <c r="C17" s="32"/>
      <c r="D17" s="33"/>
      <c r="E17" s="23"/>
      <c r="F17" s="41" t="s">
        <v>720</v>
      </c>
      <c r="G17" s="43" t="s">
        <v>721</v>
      </c>
      <c r="H17" s="43">
        <v>46276.441666666666</v>
      </c>
      <c r="I17" s="91">
        <v>46276.60833333333</v>
      </c>
      <c r="J17" s="38"/>
      <c r="K17" s="37"/>
      <c r="L17" s="38"/>
      <c r="M17" s="3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22" customHeight="1" x14ac:dyDescent="0.35">
      <c r="A18" s="41" t="s">
        <v>200</v>
      </c>
      <c r="B18" s="41" t="s">
        <v>196</v>
      </c>
      <c r="C18" s="32" t="s">
        <v>67</v>
      </c>
      <c r="D18" s="33">
        <v>2610.7956000000004</v>
      </c>
      <c r="E18" s="23"/>
      <c r="F18" s="41" t="s">
        <v>722</v>
      </c>
      <c r="G18" s="43" t="s">
        <v>723</v>
      </c>
      <c r="H18" s="43">
        <v>46273.629166666666</v>
      </c>
      <c r="I18" s="91">
        <v>46276.441666666666</v>
      </c>
      <c r="J18" s="38"/>
      <c r="K18" s="37"/>
      <c r="L18" s="37">
        <f>D18</f>
        <v>2610.7956000000004</v>
      </c>
      <c r="M18" s="38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22" customHeight="1" x14ac:dyDescent="0.35">
      <c r="A19" s="41" t="s">
        <v>197</v>
      </c>
      <c r="B19" s="41" t="s">
        <v>190</v>
      </c>
      <c r="C19" s="32" t="s">
        <v>67</v>
      </c>
      <c r="D19" s="33">
        <f>2+0.99426</f>
        <v>2.9942600000000001</v>
      </c>
      <c r="E19" s="23"/>
      <c r="F19" s="41" t="s">
        <v>724</v>
      </c>
      <c r="G19" s="43" t="s">
        <v>733</v>
      </c>
      <c r="H19" s="43">
        <v>46267.60833333333</v>
      </c>
      <c r="I19" s="91">
        <v>46273.629166666666</v>
      </c>
      <c r="J19" s="38"/>
      <c r="K19" s="37"/>
      <c r="L19" s="37">
        <f>D19</f>
        <v>2.9942600000000001</v>
      </c>
      <c r="M19" s="38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ht="22" customHeight="1" x14ac:dyDescent="0.35">
      <c r="A20" s="41"/>
      <c r="B20" s="41"/>
      <c r="C20" s="32"/>
      <c r="D20" s="33"/>
      <c r="E20" s="23"/>
      <c r="F20" s="41" t="s">
        <v>726</v>
      </c>
      <c r="G20" s="43" t="s">
        <v>601</v>
      </c>
      <c r="H20" s="43">
        <v>46266.629166666666</v>
      </c>
      <c r="I20" s="91">
        <v>46267.60833333333</v>
      </c>
      <c r="J20" s="38"/>
      <c r="K20" s="37"/>
      <c r="L20" s="38"/>
      <c r="M20" s="38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 ht="22" customHeight="1" x14ac:dyDescent="0.35">
      <c r="A21" s="41" t="s">
        <v>208</v>
      </c>
      <c r="B21" s="41" t="s">
        <v>209</v>
      </c>
      <c r="C21" s="32" t="s">
        <v>67</v>
      </c>
      <c r="D21" s="33">
        <v>2391.6956000000005</v>
      </c>
      <c r="E21" s="23"/>
      <c r="F21" s="41" t="s">
        <v>727</v>
      </c>
      <c r="G21" s="43" t="s">
        <v>728</v>
      </c>
      <c r="H21" s="43">
        <v>46265.566666666666</v>
      </c>
      <c r="I21" s="91">
        <v>46266.629166666666</v>
      </c>
      <c r="J21" s="38"/>
      <c r="K21" s="37"/>
      <c r="L21" s="37">
        <f>D21</f>
        <v>2391.6956000000005</v>
      </c>
      <c r="M21" s="38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 ht="22" customHeight="1" x14ac:dyDescent="0.35">
      <c r="A22" s="41" t="s">
        <v>222</v>
      </c>
      <c r="B22" s="41" t="s">
        <v>223</v>
      </c>
      <c r="C22" s="32" t="s">
        <v>40</v>
      </c>
      <c r="D22" s="33">
        <v>22.72</v>
      </c>
      <c r="E22" s="23"/>
      <c r="F22" s="41" t="s">
        <v>729</v>
      </c>
      <c r="G22" s="43" t="s">
        <v>613</v>
      </c>
      <c r="H22" s="43">
        <v>46261.566666666666</v>
      </c>
      <c r="I22" s="91">
        <v>46265.48333333333</v>
      </c>
      <c r="J22" s="38"/>
      <c r="K22" s="37"/>
      <c r="L22" s="37">
        <f>D22</f>
        <v>22.72</v>
      </c>
      <c r="M22" s="38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22" customHeight="1" x14ac:dyDescent="0.35">
      <c r="A23" s="41"/>
      <c r="B23" s="41"/>
      <c r="C23" s="32"/>
      <c r="D23" s="33"/>
      <c r="E23" s="23"/>
      <c r="F23" s="41" t="s">
        <v>730</v>
      </c>
      <c r="G23" s="43" t="s">
        <v>601</v>
      </c>
      <c r="H23" s="43">
        <v>46259.60833333333</v>
      </c>
      <c r="I23" s="91">
        <v>46260.587500000001</v>
      </c>
      <c r="J23" s="38"/>
      <c r="K23" s="37"/>
      <c r="L23" s="38"/>
      <c r="M23" s="38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22" customHeight="1" x14ac:dyDescent="0.35">
      <c r="A24" s="41"/>
      <c r="B24" s="41"/>
      <c r="C24" s="32"/>
      <c r="D24" s="33"/>
      <c r="E24" s="23"/>
      <c r="F24" s="87" t="s">
        <v>743</v>
      </c>
      <c r="G24" s="101" t="s">
        <v>735</v>
      </c>
      <c r="H24" s="101">
        <v>46266.54583333333</v>
      </c>
      <c r="I24" s="90">
        <v>46269.462500000001</v>
      </c>
      <c r="J24" s="38"/>
      <c r="K24" s="37"/>
      <c r="L24" s="38"/>
      <c r="M24" s="38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ht="22" customHeight="1" x14ac:dyDescent="0.35">
      <c r="A25" s="41" t="s">
        <v>203</v>
      </c>
      <c r="B25" s="41" t="s">
        <v>204</v>
      </c>
      <c r="C25" s="32" t="s">
        <v>205</v>
      </c>
      <c r="D25" s="33">
        <v>2</v>
      </c>
      <c r="E25" s="23"/>
      <c r="F25" s="41" t="s">
        <v>736</v>
      </c>
      <c r="G25" s="43" t="s">
        <v>614</v>
      </c>
      <c r="H25" s="43">
        <v>46268.48333333333</v>
      </c>
      <c r="I25" s="91">
        <v>46268.60833333333</v>
      </c>
      <c r="J25" s="38"/>
      <c r="K25" s="37"/>
      <c r="L25" s="37">
        <f>D25</f>
        <v>2</v>
      </c>
      <c r="M25" s="38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22" customHeight="1" x14ac:dyDescent="0.35">
      <c r="A26" s="41" t="s">
        <v>198</v>
      </c>
      <c r="B26" s="41" t="s">
        <v>192</v>
      </c>
      <c r="C26" s="32" t="s">
        <v>67</v>
      </c>
      <c r="D26" s="33">
        <v>114.64400000000001</v>
      </c>
      <c r="E26" s="23"/>
      <c r="F26" s="41" t="s">
        <v>737</v>
      </c>
      <c r="G26" s="43" t="s">
        <v>686</v>
      </c>
      <c r="H26" s="43">
        <v>46268.60833333333</v>
      </c>
      <c r="I26" s="91">
        <v>46269.462500000001</v>
      </c>
      <c r="J26" s="38"/>
      <c r="K26" s="37"/>
      <c r="L26" s="37">
        <f>D26</f>
        <v>114.64400000000001</v>
      </c>
      <c r="M26" s="38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 ht="22" customHeight="1" x14ac:dyDescent="0.35">
      <c r="A27" s="41"/>
      <c r="B27" s="41"/>
      <c r="C27" s="32"/>
      <c r="D27" s="33"/>
      <c r="E27" s="23"/>
      <c r="F27" s="41" t="s">
        <v>716</v>
      </c>
      <c r="G27" s="43" t="s">
        <v>686</v>
      </c>
      <c r="H27" s="43">
        <v>46267.629166666666</v>
      </c>
      <c r="I27" s="91">
        <v>46268.48333333333</v>
      </c>
      <c r="J27" s="38"/>
      <c r="K27" s="37"/>
      <c r="L27" s="38"/>
      <c r="M27" s="38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22" customHeight="1" x14ac:dyDescent="0.35">
      <c r="A28" s="41"/>
      <c r="B28" s="41"/>
      <c r="C28" s="32"/>
      <c r="D28" s="33"/>
      <c r="E28" s="23"/>
      <c r="F28" s="41" t="s">
        <v>738</v>
      </c>
      <c r="G28" s="43" t="s">
        <v>739</v>
      </c>
      <c r="H28" s="43">
        <v>46267.566666666666</v>
      </c>
      <c r="I28" s="91">
        <v>46267.629166666666</v>
      </c>
      <c r="J28" s="38"/>
      <c r="K28" s="37"/>
      <c r="L28" s="38"/>
      <c r="M28" s="38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22" customHeight="1" x14ac:dyDescent="0.35">
      <c r="A29" s="41"/>
      <c r="B29" s="41"/>
      <c r="C29" s="32"/>
      <c r="D29" s="33"/>
      <c r="E29" s="23"/>
      <c r="F29" s="41" t="s">
        <v>740</v>
      </c>
      <c r="G29" s="43" t="s">
        <v>718</v>
      </c>
      <c r="H29" s="43">
        <v>46267.48333333333</v>
      </c>
      <c r="I29" s="91">
        <v>46267.566666666666</v>
      </c>
      <c r="J29" s="38"/>
      <c r="K29" s="37"/>
      <c r="L29" s="38"/>
      <c r="M29" s="38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22" customHeight="1" x14ac:dyDescent="0.35">
      <c r="A30" s="41"/>
      <c r="B30" s="41"/>
      <c r="C30" s="32"/>
      <c r="D30" s="33"/>
      <c r="E30" s="23"/>
      <c r="F30" s="41" t="s">
        <v>741</v>
      </c>
      <c r="G30" s="43" t="s">
        <v>614</v>
      </c>
      <c r="H30" s="43">
        <v>46267.4</v>
      </c>
      <c r="I30" s="91">
        <v>46267.48333333333</v>
      </c>
      <c r="J30" s="38"/>
      <c r="K30" s="37"/>
      <c r="L30" s="38"/>
      <c r="M30" s="38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</row>
    <row r="31" spans="1:36" ht="22" customHeight="1" x14ac:dyDescent="0.35">
      <c r="A31" s="41" t="s">
        <v>208</v>
      </c>
      <c r="B31" s="41" t="s">
        <v>209</v>
      </c>
      <c r="C31" s="32" t="s">
        <v>67</v>
      </c>
      <c r="D31" s="33">
        <v>68.566000000000003</v>
      </c>
      <c r="E31" s="23"/>
      <c r="F31" s="41" t="s">
        <v>742</v>
      </c>
      <c r="G31" s="43" t="s">
        <v>686</v>
      </c>
      <c r="H31" s="43">
        <v>46266.54583333333</v>
      </c>
      <c r="I31" s="91">
        <v>46267.4</v>
      </c>
      <c r="J31" s="38"/>
      <c r="K31" s="37"/>
      <c r="L31" s="37">
        <f>D31</f>
        <v>68.566000000000003</v>
      </c>
      <c r="M31" s="38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22" customHeight="1" x14ac:dyDescent="0.35">
      <c r="A32" s="41"/>
      <c r="B32" s="41"/>
      <c r="C32" s="32"/>
      <c r="D32" s="33"/>
      <c r="E32" s="23"/>
      <c r="F32" s="87" t="s">
        <v>747</v>
      </c>
      <c r="G32" s="101" t="s">
        <v>744</v>
      </c>
      <c r="H32" s="101">
        <v>46260.587500000001</v>
      </c>
      <c r="I32" s="90">
        <v>46288.566666666666</v>
      </c>
      <c r="J32" s="38"/>
      <c r="K32" s="37"/>
      <c r="L32" s="38"/>
      <c r="M32" s="38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6" ht="22" customHeight="1" x14ac:dyDescent="0.35">
      <c r="A33" s="41"/>
      <c r="B33" s="41"/>
      <c r="C33" s="32"/>
      <c r="D33" s="33"/>
      <c r="E33" s="23"/>
      <c r="F33" s="41" t="s">
        <v>716</v>
      </c>
      <c r="G33" s="43" t="s">
        <v>686</v>
      </c>
      <c r="H33" s="43">
        <v>46261.65</v>
      </c>
      <c r="I33" s="91">
        <v>46262.54583333333</v>
      </c>
      <c r="J33" s="38"/>
      <c r="K33" s="37"/>
      <c r="L33" s="38"/>
      <c r="M33" s="38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6" ht="22" customHeight="1" x14ac:dyDescent="0.35">
      <c r="A34" s="41" t="s">
        <v>206</v>
      </c>
      <c r="B34" s="41" t="s">
        <v>207</v>
      </c>
      <c r="C34" s="32" t="s">
        <v>205</v>
      </c>
      <c r="D34" s="33">
        <v>2</v>
      </c>
      <c r="E34" s="23"/>
      <c r="F34" s="41" t="s">
        <v>745</v>
      </c>
      <c r="G34" s="43" t="s">
        <v>686</v>
      </c>
      <c r="H34" s="43">
        <v>46288.35833333333</v>
      </c>
      <c r="I34" s="91">
        <v>46288.566666666666</v>
      </c>
      <c r="J34" s="38"/>
      <c r="K34" s="37"/>
      <c r="L34" s="37">
        <f>D34</f>
        <v>2</v>
      </c>
      <c r="M34" s="38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6" ht="22" customHeight="1" x14ac:dyDescent="0.35">
      <c r="A35" s="41" t="s">
        <v>200</v>
      </c>
      <c r="B35" s="41" t="s">
        <v>196</v>
      </c>
      <c r="C35" s="32" t="s">
        <v>67</v>
      </c>
      <c r="D35" s="33">
        <v>1663.7202000000002</v>
      </c>
      <c r="E35" s="23"/>
      <c r="F35" s="41" t="s">
        <v>722</v>
      </c>
      <c r="G35" s="43" t="s">
        <v>723</v>
      </c>
      <c r="H35" s="43">
        <v>46283.54583333333</v>
      </c>
      <c r="I35" s="91">
        <v>46288.35833333333</v>
      </c>
      <c r="J35" s="38"/>
      <c r="K35" s="37"/>
      <c r="L35" s="38"/>
      <c r="M35" s="37">
        <f>D35</f>
        <v>1663.7202000000002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</row>
    <row r="36" spans="1:36" ht="22" customHeight="1" x14ac:dyDescent="0.35">
      <c r="A36" s="41" t="s">
        <v>198</v>
      </c>
      <c r="B36" s="41" t="s">
        <v>192</v>
      </c>
      <c r="C36" s="32" t="s">
        <v>67</v>
      </c>
      <c r="D36" s="33">
        <v>1.97976</v>
      </c>
      <c r="E36" s="23"/>
      <c r="F36" s="41" t="s">
        <v>724</v>
      </c>
      <c r="G36" s="43" t="s">
        <v>733</v>
      </c>
      <c r="H36" s="43">
        <v>46280.48333333333</v>
      </c>
      <c r="I36" s="91">
        <v>46283.54583333333</v>
      </c>
      <c r="J36" s="38"/>
      <c r="K36" s="37"/>
      <c r="L36" s="38"/>
      <c r="M36" s="37">
        <f>D36</f>
        <v>1.97976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6" ht="22" customHeight="1" x14ac:dyDescent="0.35">
      <c r="A37" s="41" t="s">
        <v>208</v>
      </c>
      <c r="B37" s="41" t="s">
        <v>209</v>
      </c>
      <c r="C37" s="32" t="s">
        <v>67</v>
      </c>
      <c r="D37" s="33">
        <v>1444.6202000000001</v>
      </c>
      <c r="E37" s="23"/>
      <c r="F37" s="41" t="s">
        <v>727</v>
      </c>
      <c r="G37" s="43" t="s">
        <v>728</v>
      </c>
      <c r="H37" s="43">
        <v>46279.42083333333</v>
      </c>
      <c r="I37" s="91">
        <v>46280.48333333333</v>
      </c>
      <c r="J37" s="38"/>
      <c r="K37" s="37"/>
      <c r="L37" s="38"/>
      <c r="M37" s="37">
        <f>D37</f>
        <v>1444.6202000000001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6" ht="22" customHeight="1" x14ac:dyDescent="0.35">
      <c r="A38" s="41" t="s">
        <v>222</v>
      </c>
      <c r="B38" s="41" t="s">
        <v>223</v>
      </c>
      <c r="C38" s="32" t="s">
        <v>40</v>
      </c>
      <c r="D38" s="33">
        <v>24.765000000000001</v>
      </c>
      <c r="E38" s="23"/>
      <c r="F38" s="41" t="s">
        <v>729</v>
      </c>
      <c r="G38" s="43" t="s">
        <v>746</v>
      </c>
      <c r="H38" s="43">
        <v>46262.54583333333</v>
      </c>
      <c r="I38" s="91">
        <v>46266.379166666666</v>
      </c>
      <c r="J38" s="38"/>
      <c r="K38" s="37"/>
      <c r="L38" s="37">
        <f>D38</f>
        <v>24.765000000000001</v>
      </c>
      <c r="M38" s="38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</row>
    <row r="39" spans="1:36" ht="22" customHeight="1" x14ac:dyDescent="0.35">
      <c r="A39" s="41"/>
      <c r="B39" s="41"/>
      <c r="C39" s="32"/>
      <c r="D39" s="33"/>
      <c r="E39" s="23"/>
      <c r="F39" s="41" t="s">
        <v>730</v>
      </c>
      <c r="G39" s="43" t="s">
        <v>728</v>
      </c>
      <c r="H39" s="43">
        <v>46260.587500000001</v>
      </c>
      <c r="I39" s="91">
        <v>46261.65</v>
      </c>
      <c r="J39" s="38"/>
      <c r="K39" s="37"/>
      <c r="L39" s="38"/>
      <c r="M39" s="38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6" ht="22" customHeight="1" x14ac:dyDescent="0.35">
      <c r="A40" s="41"/>
      <c r="B40" s="41"/>
      <c r="C40" s="32"/>
      <c r="D40" s="33"/>
      <c r="E40" s="23"/>
      <c r="F40" s="87" t="s">
        <v>756</v>
      </c>
      <c r="G40" s="101" t="s">
        <v>748</v>
      </c>
      <c r="H40" s="101">
        <v>46262.54583333333</v>
      </c>
      <c r="I40" s="90">
        <v>46289.629166666666</v>
      </c>
      <c r="J40" s="38"/>
      <c r="K40" s="37"/>
      <c r="L40" s="38"/>
      <c r="M40" s="38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ht="22" customHeight="1" x14ac:dyDescent="0.35">
      <c r="A41" s="41"/>
      <c r="B41" s="41"/>
      <c r="C41" s="32"/>
      <c r="D41" s="33"/>
      <c r="E41" s="23"/>
      <c r="F41" s="41" t="s">
        <v>716</v>
      </c>
      <c r="G41" s="43" t="s">
        <v>749</v>
      </c>
      <c r="H41" s="43">
        <v>46262.54583333333</v>
      </c>
      <c r="I41" s="91">
        <v>46265.441666666666</v>
      </c>
      <c r="J41" s="38"/>
      <c r="K41" s="37"/>
      <c r="L41" s="38"/>
      <c r="M41" s="38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ht="22" customHeight="1" x14ac:dyDescent="0.35">
      <c r="A42" s="41" t="s">
        <v>220</v>
      </c>
      <c r="B42" s="41" t="s">
        <v>221</v>
      </c>
      <c r="C42" s="32" t="s">
        <v>40</v>
      </c>
      <c r="D42" s="33">
        <v>21.302</v>
      </c>
      <c r="E42" s="23"/>
      <c r="F42" s="41" t="s">
        <v>729</v>
      </c>
      <c r="G42" s="43" t="s">
        <v>728</v>
      </c>
      <c r="H42" s="43">
        <v>46266.379166666666</v>
      </c>
      <c r="I42" s="91">
        <v>46267.441666666666</v>
      </c>
      <c r="J42" s="38"/>
      <c r="K42" s="37"/>
      <c r="L42" s="37">
        <f>D42</f>
        <v>21.302</v>
      </c>
      <c r="M42" s="38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22" customHeight="1" x14ac:dyDescent="0.35">
      <c r="A43" s="41"/>
      <c r="B43" s="41"/>
      <c r="C43" s="32"/>
      <c r="D43" s="33"/>
      <c r="E43" s="23"/>
      <c r="F43" s="41" t="s">
        <v>750</v>
      </c>
      <c r="G43" s="43" t="s">
        <v>613</v>
      </c>
      <c r="H43" s="43">
        <v>46288.35833333333</v>
      </c>
      <c r="I43" s="91">
        <v>46289.629166666666</v>
      </c>
      <c r="J43" s="38"/>
      <c r="K43" s="37"/>
      <c r="L43" s="38"/>
      <c r="M43" s="38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6" ht="22" customHeight="1" x14ac:dyDescent="0.35">
      <c r="A44" s="41" t="s">
        <v>198</v>
      </c>
      <c r="B44" s="41" t="s">
        <v>192</v>
      </c>
      <c r="C44" s="32" t="s">
        <v>67</v>
      </c>
      <c r="D44" s="33">
        <v>1058.7094</v>
      </c>
      <c r="E44" s="23"/>
      <c r="F44" s="41" t="s">
        <v>751</v>
      </c>
      <c r="G44" s="43" t="s">
        <v>723</v>
      </c>
      <c r="H44" s="43">
        <v>46283.54583333333</v>
      </c>
      <c r="I44" s="91">
        <v>46288.35833333333</v>
      </c>
      <c r="J44" s="38"/>
      <c r="K44" s="37"/>
      <c r="L44" s="38"/>
      <c r="M44" s="37">
        <f>D44</f>
        <v>1058.7094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6" ht="22" customHeight="1" x14ac:dyDescent="0.35">
      <c r="A45" s="41"/>
      <c r="B45" s="41"/>
      <c r="C45" s="32"/>
      <c r="D45" s="33"/>
      <c r="E45" s="23"/>
      <c r="F45" s="41" t="s">
        <v>752</v>
      </c>
      <c r="G45" s="43" t="s">
        <v>753</v>
      </c>
      <c r="H45" s="43">
        <v>46280.637499999997</v>
      </c>
      <c r="I45" s="91">
        <v>46281.470833333333</v>
      </c>
      <c r="J45" s="38"/>
      <c r="K45" s="37"/>
      <c r="L45" s="38"/>
      <c r="M45" s="38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6" ht="22" customHeight="1" x14ac:dyDescent="0.35">
      <c r="A46" s="41" t="s">
        <v>208</v>
      </c>
      <c r="B46" s="41" t="s">
        <v>209</v>
      </c>
      <c r="C46" s="32" t="s">
        <v>67</v>
      </c>
      <c r="D46" s="33">
        <v>99.4</v>
      </c>
      <c r="E46" s="23"/>
      <c r="F46" s="41" t="s">
        <v>754</v>
      </c>
      <c r="G46" s="43" t="s">
        <v>755</v>
      </c>
      <c r="H46" s="43">
        <v>46280.48333333333</v>
      </c>
      <c r="I46" s="91">
        <v>46280.637499999997</v>
      </c>
      <c r="J46" s="38"/>
      <c r="K46" s="37"/>
      <c r="L46" s="37">
        <f>D46</f>
        <v>99.4</v>
      </c>
      <c r="M46" s="38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ht="22" customHeight="1" x14ac:dyDescent="0.35">
      <c r="A47" s="41"/>
      <c r="B47" s="41"/>
      <c r="C47" s="32"/>
      <c r="D47" s="33"/>
      <c r="E47" s="23"/>
      <c r="F47" s="87" t="s">
        <v>759</v>
      </c>
      <c r="G47" s="101" t="s">
        <v>601</v>
      </c>
      <c r="H47" s="101">
        <v>46288.35833333333</v>
      </c>
      <c r="I47" s="90">
        <v>46288.65</v>
      </c>
      <c r="J47" s="38"/>
      <c r="K47" s="37"/>
      <c r="L47" s="38"/>
      <c r="M47" s="38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ht="22" customHeight="1" x14ac:dyDescent="0.35">
      <c r="A48" s="41" t="s">
        <v>198</v>
      </c>
      <c r="B48" s="41" t="s">
        <v>192</v>
      </c>
      <c r="C48" s="32" t="s">
        <v>67</v>
      </c>
      <c r="D48" s="33">
        <v>237.63900000000001</v>
      </c>
      <c r="E48" s="23"/>
      <c r="F48" s="41" t="s">
        <v>757</v>
      </c>
      <c r="G48" s="43" t="s">
        <v>686</v>
      </c>
      <c r="H48" s="43">
        <v>46288.441666666666</v>
      </c>
      <c r="I48" s="91">
        <v>46288.65</v>
      </c>
      <c r="J48" s="38"/>
      <c r="K48" s="37"/>
      <c r="L48" s="38"/>
      <c r="M48" s="37">
        <f>D48</f>
        <v>237.63900000000001</v>
      </c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</row>
    <row r="49" spans="1:36" ht="22" customHeight="1" x14ac:dyDescent="0.35">
      <c r="A49" s="41" t="s">
        <v>203</v>
      </c>
      <c r="B49" s="41" t="s">
        <v>204</v>
      </c>
      <c r="C49" s="32" t="s">
        <v>205</v>
      </c>
      <c r="D49" s="33">
        <v>3</v>
      </c>
      <c r="E49" s="23"/>
      <c r="F49" s="41" t="s">
        <v>758</v>
      </c>
      <c r="G49" s="43" t="s">
        <v>614</v>
      </c>
      <c r="H49" s="43">
        <v>46288.35833333333</v>
      </c>
      <c r="I49" s="91">
        <v>46288.441666666666</v>
      </c>
      <c r="J49" s="38"/>
      <c r="K49" s="37"/>
      <c r="L49" s="38"/>
      <c r="M49" s="37">
        <f>D49</f>
        <v>3</v>
      </c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22" customHeight="1" x14ac:dyDescent="0.35">
      <c r="A50" s="41"/>
      <c r="B50" s="41"/>
      <c r="C50" s="32"/>
      <c r="D50" s="33"/>
      <c r="E50" s="23"/>
      <c r="F50" s="87" t="s">
        <v>768</v>
      </c>
      <c r="G50" s="101" t="s">
        <v>760</v>
      </c>
      <c r="H50" s="101">
        <v>46260.587500000001</v>
      </c>
      <c r="I50" s="90">
        <v>46279.42083333333</v>
      </c>
      <c r="J50" s="38"/>
      <c r="K50" s="37"/>
      <c r="L50" s="38"/>
      <c r="M50" s="3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22" customHeight="1" x14ac:dyDescent="0.35">
      <c r="A51" s="41"/>
      <c r="B51" s="41"/>
      <c r="C51" s="32"/>
      <c r="D51" s="33"/>
      <c r="E51" s="23"/>
      <c r="F51" s="41" t="s">
        <v>716</v>
      </c>
      <c r="G51" s="43" t="s">
        <v>686</v>
      </c>
      <c r="H51" s="43">
        <v>46260.587500000001</v>
      </c>
      <c r="I51" s="91">
        <v>46261.441666666666</v>
      </c>
      <c r="J51" s="38"/>
      <c r="K51" s="37"/>
      <c r="L51" s="38"/>
      <c r="M51" s="38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:36" ht="22" customHeight="1" x14ac:dyDescent="0.35">
      <c r="A52" s="41"/>
      <c r="B52" s="41"/>
      <c r="C52" s="32"/>
      <c r="D52" s="33"/>
      <c r="E52" s="23"/>
      <c r="F52" s="41" t="s">
        <v>717</v>
      </c>
      <c r="G52" s="43" t="s">
        <v>718</v>
      </c>
      <c r="H52" s="43">
        <v>46267.629166666666</v>
      </c>
      <c r="I52" s="91">
        <v>46268.35833333333</v>
      </c>
      <c r="J52" s="38"/>
      <c r="K52" s="37"/>
      <c r="L52" s="38"/>
      <c r="M52" s="38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:36" ht="22" customHeight="1" x14ac:dyDescent="0.35">
      <c r="A53" s="41" t="s">
        <v>197</v>
      </c>
      <c r="B53" s="41" t="s">
        <v>190</v>
      </c>
      <c r="C53" s="32" t="s">
        <v>67</v>
      </c>
      <c r="D53" s="33">
        <v>1.349</v>
      </c>
      <c r="E53" s="23"/>
      <c r="F53" s="41" t="s">
        <v>761</v>
      </c>
      <c r="G53" s="43" t="s">
        <v>686</v>
      </c>
      <c r="H53" s="43">
        <v>46276.4</v>
      </c>
      <c r="I53" s="91">
        <v>46276.60833333333</v>
      </c>
      <c r="J53" s="38"/>
      <c r="K53" s="37"/>
      <c r="L53" s="37">
        <f>D53</f>
        <v>1.349</v>
      </c>
      <c r="M53" s="38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:36" ht="22" customHeight="1" x14ac:dyDescent="0.35">
      <c r="A54" s="41" t="s">
        <v>198</v>
      </c>
      <c r="B54" s="41" t="s">
        <v>192</v>
      </c>
      <c r="C54" s="32" t="s">
        <v>67</v>
      </c>
      <c r="D54" s="33">
        <v>487.91885999999994</v>
      </c>
      <c r="E54" s="23"/>
      <c r="F54" s="41" t="s">
        <v>762</v>
      </c>
      <c r="G54" s="43" t="s">
        <v>721</v>
      </c>
      <c r="H54" s="43">
        <v>46276.60833333333</v>
      </c>
      <c r="I54" s="91">
        <v>46279.42083333333</v>
      </c>
      <c r="J54" s="38"/>
      <c r="K54" s="37"/>
      <c r="L54" s="37">
        <f>D54</f>
        <v>487.91885999999994</v>
      </c>
      <c r="M54" s="38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:36" ht="22" customHeight="1" x14ac:dyDescent="0.35">
      <c r="A55" s="41" t="s">
        <v>203</v>
      </c>
      <c r="B55" s="41" t="s">
        <v>204</v>
      </c>
      <c r="C55" s="32" t="s">
        <v>205</v>
      </c>
      <c r="D55" s="33">
        <v>3</v>
      </c>
      <c r="E55" s="23"/>
      <c r="F55" s="41" t="s">
        <v>763</v>
      </c>
      <c r="G55" s="43" t="s">
        <v>721</v>
      </c>
      <c r="H55" s="43">
        <v>46275.587500000001</v>
      </c>
      <c r="I55" s="91">
        <v>46276.4</v>
      </c>
      <c r="J55" s="38"/>
      <c r="K55" s="37"/>
      <c r="L55" s="37">
        <f>D55</f>
        <v>3</v>
      </c>
      <c r="M55" s="38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:36" ht="22" customHeight="1" x14ac:dyDescent="0.35">
      <c r="A56" s="41"/>
      <c r="B56" s="41"/>
      <c r="C56" s="32"/>
      <c r="D56" s="33"/>
      <c r="E56" s="23"/>
      <c r="F56" s="41" t="s">
        <v>764</v>
      </c>
      <c r="G56" s="43" t="s">
        <v>613</v>
      </c>
      <c r="H56" s="43">
        <v>46273.629166666666</v>
      </c>
      <c r="I56" s="91">
        <v>46275.587500000001</v>
      </c>
      <c r="J56" s="38"/>
      <c r="K56" s="37"/>
      <c r="L56" s="38"/>
      <c r="M56" s="38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:36" ht="22" customHeight="1" x14ac:dyDescent="0.35">
      <c r="A57" s="41" t="s">
        <v>218</v>
      </c>
      <c r="B57" s="41" t="s">
        <v>219</v>
      </c>
      <c r="C57" s="32" t="s">
        <v>40</v>
      </c>
      <c r="D57" s="33">
        <v>17.298999999999999</v>
      </c>
      <c r="E57" s="23"/>
      <c r="F57" s="41" t="s">
        <v>729</v>
      </c>
      <c r="G57" s="43" t="s">
        <v>601</v>
      </c>
      <c r="H57" s="43">
        <v>46266.65</v>
      </c>
      <c r="I57" s="91">
        <v>46267.629166666666</v>
      </c>
      <c r="J57" s="38"/>
      <c r="K57" s="37"/>
      <c r="L57" s="37">
        <f>D57</f>
        <v>17.298999999999999</v>
      </c>
      <c r="M57" s="38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22" customHeight="1" x14ac:dyDescent="0.35">
      <c r="A58" s="41"/>
      <c r="B58" s="41"/>
      <c r="C58" s="32"/>
      <c r="D58" s="33"/>
      <c r="E58" s="23"/>
      <c r="F58" s="41" t="s">
        <v>765</v>
      </c>
      <c r="G58" s="43" t="s">
        <v>766</v>
      </c>
      <c r="H58" s="43">
        <v>46266.54583333333</v>
      </c>
      <c r="I58" s="91">
        <v>46266.65</v>
      </c>
      <c r="J58" s="38"/>
      <c r="K58" s="37"/>
      <c r="L58" s="38"/>
      <c r="M58" s="38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22" customHeight="1" x14ac:dyDescent="0.35">
      <c r="A59" s="41" t="s">
        <v>208</v>
      </c>
      <c r="B59" s="41" t="s">
        <v>209</v>
      </c>
      <c r="C59" s="32" t="s">
        <v>67</v>
      </c>
      <c r="D59" s="33">
        <v>151.25307999999998</v>
      </c>
      <c r="E59" s="23"/>
      <c r="F59" s="41" t="s">
        <v>767</v>
      </c>
      <c r="G59" s="43" t="s">
        <v>601</v>
      </c>
      <c r="H59" s="43">
        <v>46265.566666666666</v>
      </c>
      <c r="I59" s="91">
        <v>46266.54583333333</v>
      </c>
      <c r="J59" s="38"/>
      <c r="K59" s="37"/>
      <c r="L59" s="37">
        <f>D59</f>
        <v>151.25307999999998</v>
      </c>
      <c r="M59" s="38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22" customHeight="1" x14ac:dyDescent="0.35">
      <c r="A60" s="41"/>
      <c r="B60" s="41"/>
      <c r="C60" s="32"/>
      <c r="D60" s="33"/>
      <c r="E60" s="23"/>
      <c r="F60" s="41"/>
      <c r="G60" s="43"/>
      <c r="H60" s="43"/>
      <c r="I60" s="91"/>
      <c r="J60" s="38"/>
      <c r="K60" s="37"/>
      <c r="L60" s="38"/>
      <c r="M60" s="38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:36" ht="22" customHeight="1" x14ac:dyDescent="0.35">
      <c r="A61" s="41"/>
      <c r="B61" s="41"/>
      <c r="C61" s="32"/>
      <c r="D61" s="33"/>
      <c r="E61" s="23"/>
      <c r="F61" s="41"/>
      <c r="G61" s="43"/>
      <c r="H61" s="43"/>
      <c r="I61" s="91"/>
      <c r="J61" s="38"/>
      <c r="K61" s="37"/>
      <c r="L61" s="38"/>
      <c r="M61" s="38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5" spans="5:11" ht="13" x14ac:dyDescent="0.35">
      <c r="F65" s="102"/>
      <c r="G65" s="2"/>
      <c r="J65" s="93"/>
      <c r="K65" s="93"/>
    </row>
    <row r="66" spans="5:11" x14ac:dyDescent="0.35">
      <c r="F66" s="2" t="s">
        <v>413</v>
      </c>
      <c r="G66" s="49" t="s">
        <v>414</v>
      </c>
      <c r="H66" s="2" t="s">
        <v>415</v>
      </c>
      <c r="I66" s="2" t="s">
        <v>416</v>
      </c>
      <c r="J66" s="93" t="s">
        <v>547</v>
      </c>
      <c r="K66" s="93" t="s">
        <v>548</v>
      </c>
    </row>
    <row r="67" spans="5:11" x14ac:dyDescent="0.35">
      <c r="F67" s="93" t="s">
        <v>768</v>
      </c>
      <c r="G67" s="95" t="s">
        <v>760</v>
      </c>
      <c r="H67" s="93">
        <v>46260.587500000001</v>
      </c>
      <c r="I67" s="93">
        <v>46279.42083333333</v>
      </c>
      <c r="J67" s="93">
        <v>46260.587500000001</v>
      </c>
      <c r="K67" s="93">
        <v>46279.42083333333</v>
      </c>
    </row>
    <row r="68" spans="5:11" x14ac:dyDescent="0.35">
      <c r="F68" s="103" t="s">
        <v>716</v>
      </c>
      <c r="G68" s="95" t="s">
        <v>686</v>
      </c>
      <c r="H68" s="93">
        <v>46260.587500000001</v>
      </c>
      <c r="I68" s="93">
        <v>46261.441666666666</v>
      </c>
      <c r="J68" s="93">
        <v>46260.587500000001</v>
      </c>
      <c r="K68" s="93">
        <v>46261.441666666666</v>
      </c>
    </row>
    <row r="69" spans="5:11" x14ac:dyDescent="0.35">
      <c r="F69" s="103" t="s">
        <v>717</v>
      </c>
      <c r="G69" s="95" t="s">
        <v>718</v>
      </c>
      <c r="H69" s="93">
        <v>46267.629166666666</v>
      </c>
      <c r="I69" s="93">
        <v>46268.35833333333</v>
      </c>
      <c r="J69" s="93">
        <v>46267.629166666666</v>
      </c>
      <c r="K69" s="93">
        <v>46268.35833333333</v>
      </c>
    </row>
    <row r="70" spans="5:11" x14ac:dyDescent="0.35">
      <c r="E70" s="49"/>
      <c r="F70" s="96" t="s">
        <v>761</v>
      </c>
      <c r="G70" s="49" t="s">
        <v>686</v>
      </c>
      <c r="H70" s="93">
        <v>46276.4</v>
      </c>
      <c r="I70" s="93">
        <v>46276.60833333333</v>
      </c>
      <c r="J70" s="93">
        <v>46276.4</v>
      </c>
      <c r="K70" s="93">
        <v>46276.60833333333</v>
      </c>
    </row>
    <row r="71" spans="5:11" x14ac:dyDescent="0.35">
      <c r="E71" s="49"/>
      <c r="F71" s="96" t="s">
        <v>762</v>
      </c>
      <c r="G71" s="49" t="s">
        <v>721</v>
      </c>
      <c r="H71" s="93">
        <v>46276.60833333333</v>
      </c>
      <c r="I71" s="93">
        <v>46279.42083333333</v>
      </c>
      <c r="J71" s="93">
        <v>46276.60833333333</v>
      </c>
      <c r="K71" s="93">
        <v>46279.42083333333</v>
      </c>
    </row>
    <row r="72" spans="5:11" x14ac:dyDescent="0.35">
      <c r="E72" s="49"/>
      <c r="F72" s="96" t="s">
        <v>763</v>
      </c>
      <c r="G72" s="49" t="s">
        <v>721</v>
      </c>
      <c r="H72" s="93">
        <v>46275.587500000001</v>
      </c>
      <c r="I72" s="93">
        <v>46276.4</v>
      </c>
      <c r="J72" s="93">
        <v>46275.587500000001</v>
      </c>
      <c r="K72" s="93">
        <v>46276.4</v>
      </c>
    </row>
    <row r="73" spans="5:11" x14ac:dyDescent="0.35">
      <c r="E73" s="49"/>
      <c r="F73" s="96" t="s">
        <v>764</v>
      </c>
      <c r="G73" s="49" t="s">
        <v>613</v>
      </c>
      <c r="H73" s="93">
        <v>46273.629166666666</v>
      </c>
      <c r="I73" s="93">
        <v>46275.587500000001</v>
      </c>
      <c r="J73" s="93">
        <v>46273.629166666666</v>
      </c>
      <c r="K73" s="93">
        <v>46275.587500000001</v>
      </c>
    </row>
    <row r="74" spans="5:11" x14ac:dyDescent="0.35">
      <c r="F74" s="96" t="s">
        <v>729</v>
      </c>
      <c r="G74" s="95" t="s">
        <v>601</v>
      </c>
      <c r="H74" s="93">
        <v>46266.65</v>
      </c>
      <c r="I74" s="93">
        <v>46267.629166666666</v>
      </c>
      <c r="J74" s="93">
        <v>46266.65</v>
      </c>
      <c r="K74" s="93">
        <v>46267.629166666666</v>
      </c>
    </row>
    <row r="75" spans="5:11" x14ac:dyDescent="0.35">
      <c r="F75" s="96" t="s">
        <v>765</v>
      </c>
      <c r="G75" s="49" t="s">
        <v>766</v>
      </c>
      <c r="H75" s="93">
        <v>46266.54583333333</v>
      </c>
      <c r="I75" s="93">
        <v>46266.65</v>
      </c>
      <c r="J75" s="93">
        <v>46266.54583333333</v>
      </c>
      <c r="K75" s="93">
        <v>46266.65</v>
      </c>
    </row>
    <row r="76" spans="5:11" x14ac:dyDescent="0.35">
      <c r="F76" s="96" t="s">
        <v>767</v>
      </c>
      <c r="G76" s="49" t="s">
        <v>601</v>
      </c>
      <c r="H76" s="93">
        <v>46265.566666666666</v>
      </c>
      <c r="I76" s="93">
        <v>46266.54583333333</v>
      </c>
      <c r="J76" s="93">
        <v>46265.566666666666</v>
      </c>
      <c r="K76" s="93">
        <v>46266.54583333333</v>
      </c>
    </row>
  </sheetData>
  <autoFilter ref="D1:D76" xr:uid="{58C71D8E-6515-4AA5-8DC4-7BA20DC913A9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07B3-9A8F-44B8-928B-1A81646ADC62}">
  <dimension ref="A1:AK32"/>
  <sheetViews>
    <sheetView topLeftCell="C1" zoomScale="85" zoomScaleNormal="85" workbookViewId="0">
      <selection activeCell="F9" sqref="F9"/>
    </sheetView>
  </sheetViews>
  <sheetFormatPr defaultRowHeight="12.5" x14ac:dyDescent="0.35"/>
  <cols>
    <col min="1" max="1" width="8.7265625" style="2"/>
    <col min="2" max="2" width="68.81640625" style="2" customWidth="1"/>
    <col min="3" max="3" width="12.7265625" style="2" customWidth="1"/>
    <col min="4" max="4" width="15.08984375" style="49" customWidth="1"/>
    <col min="5" max="5" width="2.08984375" style="2" customWidth="1"/>
    <col min="6" max="6" width="46.26953125" style="2" customWidth="1"/>
    <col min="7" max="7" width="21.81640625" style="2" customWidth="1"/>
    <col min="8" max="8" width="17.81640625" style="49" customWidth="1"/>
    <col min="9" max="10" width="18.453125" style="49" customWidth="1"/>
    <col min="11" max="14" width="12.7265625" style="2" customWidth="1"/>
    <col min="15" max="16384" width="8.7265625" style="2"/>
  </cols>
  <sheetData>
    <row r="1" spans="1:37" ht="13" x14ac:dyDescent="0.35">
      <c r="B1" s="23"/>
      <c r="C1" s="23"/>
      <c r="D1" s="24"/>
      <c r="E1" s="23"/>
      <c r="F1" s="23"/>
      <c r="G1" s="23"/>
      <c r="H1" s="24"/>
      <c r="I1" s="24"/>
      <c r="J1" s="26">
        <v>46174</v>
      </c>
      <c r="K1" s="26">
        <v>46204</v>
      </c>
      <c r="L1" s="26">
        <v>46235</v>
      </c>
      <c r="M1" s="26">
        <v>46266</v>
      </c>
      <c r="N1" s="26">
        <v>46296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7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3"/>
      <c r="F2" s="27" t="s">
        <v>413</v>
      </c>
      <c r="G2" s="28" t="s">
        <v>414</v>
      </c>
      <c r="H2" s="27" t="s">
        <v>415</v>
      </c>
      <c r="I2" s="27" t="s">
        <v>416</v>
      </c>
      <c r="J2" s="27"/>
      <c r="K2" s="29"/>
      <c r="L2" s="29"/>
      <c r="M2" s="29"/>
      <c r="N2" s="2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ht="24" customHeight="1" x14ac:dyDescent="0.35">
      <c r="A3" s="41" t="s">
        <v>195</v>
      </c>
      <c r="B3" s="41" t="s">
        <v>196</v>
      </c>
      <c r="C3" s="32" t="s">
        <v>67</v>
      </c>
      <c r="D3" s="33">
        <v>1780.7196000000001</v>
      </c>
      <c r="E3" s="23"/>
      <c r="F3" s="41" t="s">
        <v>771</v>
      </c>
      <c r="G3" s="43" t="s">
        <v>715</v>
      </c>
      <c r="H3" s="43">
        <v>46178.462500000001</v>
      </c>
      <c r="I3" s="91">
        <v>46192.587500000001</v>
      </c>
      <c r="J3" s="37"/>
      <c r="K3" s="37">
        <f>D3</f>
        <v>1780.7196000000001</v>
      </c>
      <c r="L3" s="37"/>
      <c r="M3" s="37"/>
      <c r="N3" s="37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 spans="1:37" ht="24" customHeight="1" x14ac:dyDescent="0.35">
      <c r="A4" s="41" t="s">
        <v>189</v>
      </c>
      <c r="B4" s="41" t="s">
        <v>190</v>
      </c>
      <c r="C4" s="32" t="s">
        <v>67</v>
      </c>
      <c r="D4" s="33">
        <v>0.98987999999999998</v>
      </c>
      <c r="E4" s="23"/>
      <c r="F4" s="41"/>
      <c r="G4" s="43"/>
      <c r="H4" s="43"/>
      <c r="I4" s="91"/>
      <c r="J4" s="37"/>
      <c r="K4" s="37">
        <f t="shared" ref="K4:K8" si="0">D4</f>
        <v>0.98987999999999998</v>
      </c>
      <c r="L4" s="37"/>
      <c r="M4" s="37"/>
      <c r="N4" s="37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1:37" ht="22" customHeight="1" x14ac:dyDescent="0.35">
      <c r="A5" s="41" t="s">
        <v>195</v>
      </c>
      <c r="B5" s="41" t="s">
        <v>196</v>
      </c>
      <c r="C5" s="32" t="s">
        <v>67</v>
      </c>
      <c r="D5" s="33">
        <v>1663.7202000000002</v>
      </c>
      <c r="E5" s="23"/>
      <c r="F5" s="41" t="s">
        <v>772</v>
      </c>
      <c r="G5" s="43" t="s">
        <v>773</v>
      </c>
      <c r="H5" s="43">
        <v>46189.375</v>
      </c>
      <c r="I5" s="91">
        <v>46203.479166666664</v>
      </c>
      <c r="J5" s="37"/>
      <c r="K5" s="37">
        <f t="shared" si="0"/>
        <v>1663.7202000000002</v>
      </c>
      <c r="L5" s="38"/>
      <c r="M5" s="38"/>
      <c r="N5" s="38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ht="22" customHeight="1" x14ac:dyDescent="0.35">
      <c r="A6" s="41" t="s">
        <v>189</v>
      </c>
      <c r="B6" s="41" t="s">
        <v>190</v>
      </c>
      <c r="C6" s="32" t="s">
        <v>67</v>
      </c>
      <c r="D6" s="33">
        <v>1.97976</v>
      </c>
      <c r="E6" s="23"/>
      <c r="F6" s="41"/>
      <c r="G6" s="43"/>
      <c r="H6" s="43"/>
      <c r="I6" s="91"/>
      <c r="J6" s="37"/>
      <c r="K6" s="37">
        <f t="shared" si="0"/>
        <v>1.97976</v>
      </c>
      <c r="L6" s="38"/>
      <c r="M6" s="38"/>
      <c r="N6" s="38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ht="22" customHeight="1" x14ac:dyDescent="0.35">
      <c r="A7" s="41" t="s">
        <v>195</v>
      </c>
      <c r="B7" s="41" t="s">
        <v>196</v>
      </c>
      <c r="C7" s="32" t="s">
        <v>67</v>
      </c>
      <c r="D7" s="33">
        <v>2610.7956000000004</v>
      </c>
      <c r="E7" s="23"/>
      <c r="F7" s="41" t="s">
        <v>774</v>
      </c>
      <c r="G7" s="43" t="s">
        <v>775</v>
      </c>
      <c r="H7" s="43">
        <v>46196.645833333336</v>
      </c>
      <c r="I7" s="91">
        <v>46219.375</v>
      </c>
      <c r="J7" s="37"/>
      <c r="K7" s="37">
        <f t="shared" si="0"/>
        <v>2610.7956000000004</v>
      </c>
      <c r="L7" s="38"/>
      <c r="M7" s="38"/>
      <c r="N7" s="38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ht="22" customHeight="1" x14ac:dyDescent="0.35">
      <c r="A8" s="41" t="s">
        <v>189</v>
      </c>
      <c r="B8" s="41" t="s">
        <v>190</v>
      </c>
      <c r="C8" s="32" t="s">
        <v>67</v>
      </c>
      <c r="D8" s="33">
        <v>0.99426000000000003</v>
      </c>
      <c r="E8" s="23"/>
      <c r="F8" s="41"/>
      <c r="G8" s="43"/>
      <c r="H8" s="43"/>
      <c r="I8" s="43"/>
      <c r="J8" s="37"/>
      <c r="K8" s="37">
        <f t="shared" si="0"/>
        <v>0.99426000000000003</v>
      </c>
      <c r="L8" s="38"/>
      <c r="M8" s="38"/>
      <c r="N8" s="38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ht="22" customHeight="1" x14ac:dyDescent="0.35">
      <c r="A9" s="41" t="s">
        <v>195</v>
      </c>
      <c r="B9" s="41" t="s">
        <v>196</v>
      </c>
      <c r="C9" s="32" t="s">
        <v>67</v>
      </c>
      <c r="D9" s="33">
        <v>9.6</v>
      </c>
      <c r="E9" s="23"/>
      <c r="F9" s="41" t="s">
        <v>776</v>
      </c>
      <c r="G9" s="43" t="s">
        <v>598</v>
      </c>
      <c r="H9" s="43">
        <v>46225.379166666666</v>
      </c>
      <c r="I9" s="43">
        <v>46237.35833333333</v>
      </c>
      <c r="J9" s="37"/>
      <c r="K9" s="37"/>
      <c r="L9" s="37">
        <f>D9</f>
        <v>9.6</v>
      </c>
      <c r="M9" s="38"/>
      <c r="N9" s="38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ht="22" customHeight="1" x14ac:dyDescent="0.35">
      <c r="A10" s="41" t="s">
        <v>191</v>
      </c>
      <c r="B10" s="41" t="s">
        <v>192</v>
      </c>
      <c r="C10" s="32" t="s">
        <v>67</v>
      </c>
      <c r="D10" s="33">
        <v>6.4646699999999999</v>
      </c>
      <c r="E10" s="23"/>
      <c r="F10" s="41"/>
      <c r="G10" s="43"/>
      <c r="H10" s="43"/>
      <c r="I10" s="43"/>
      <c r="J10" s="37"/>
      <c r="K10" s="37"/>
      <c r="L10" s="37">
        <f t="shared" ref="L10:L16" si="1">D10</f>
        <v>6.4646699999999999</v>
      </c>
      <c r="M10" s="38"/>
      <c r="N10" s="38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ht="22" customHeight="1" x14ac:dyDescent="0.35">
      <c r="A11" s="41" t="s">
        <v>193</v>
      </c>
      <c r="B11" s="41" t="s">
        <v>194</v>
      </c>
      <c r="C11" s="32" t="s">
        <v>67</v>
      </c>
      <c r="D11" s="33">
        <v>1058.7094</v>
      </c>
      <c r="E11" s="23"/>
      <c r="F11" s="41"/>
      <c r="G11" s="43"/>
      <c r="H11" s="43"/>
      <c r="I11" s="43"/>
      <c r="J11" s="37"/>
      <c r="K11" s="37"/>
      <c r="L11" s="37">
        <f t="shared" si="1"/>
        <v>1058.7094</v>
      </c>
      <c r="M11" s="37"/>
      <c r="N11" s="38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ht="22" customHeight="1" x14ac:dyDescent="0.35">
      <c r="A12" s="41" t="s">
        <v>191</v>
      </c>
      <c r="B12" s="41" t="s">
        <v>192</v>
      </c>
      <c r="C12" s="32" t="s">
        <v>67</v>
      </c>
      <c r="D12" s="33">
        <v>388.47533999999996</v>
      </c>
      <c r="E12" s="23"/>
      <c r="F12" s="41" t="s">
        <v>777</v>
      </c>
      <c r="G12" s="43" t="s">
        <v>598</v>
      </c>
      <c r="H12" s="43">
        <v>46218.48333333333</v>
      </c>
      <c r="I12" s="43">
        <v>46230.462500000001</v>
      </c>
      <c r="J12" s="37"/>
      <c r="K12" s="37"/>
      <c r="L12" s="37">
        <f t="shared" si="1"/>
        <v>388.47533999999996</v>
      </c>
      <c r="M12" s="37"/>
      <c r="N12" s="3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ht="22" customHeight="1" x14ac:dyDescent="0.35">
      <c r="A13" s="41" t="s">
        <v>189</v>
      </c>
      <c r="B13" s="41" t="s">
        <v>190</v>
      </c>
      <c r="C13" s="32" t="s">
        <v>67</v>
      </c>
      <c r="D13" s="33">
        <v>0.67452000000000001</v>
      </c>
      <c r="E13" s="23"/>
      <c r="F13" s="41"/>
      <c r="G13" s="43"/>
      <c r="H13" s="43"/>
      <c r="I13" s="43"/>
      <c r="J13" s="37"/>
      <c r="K13" s="37"/>
      <c r="L13" s="37">
        <f t="shared" si="1"/>
        <v>0.67452000000000001</v>
      </c>
      <c r="M13" s="37"/>
      <c r="N13" s="3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ht="22" customHeight="1" x14ac:dyDescent="0.35">
      <c r="A14" s="41" t="s">
        <v>195</v>
      </c>
      <c r="B14" s="41" t="s">
        <v>196</v>
      </c>
      <c r="C14" s="32" t="s">
        <v>67</v>
      </c>
      <c r="D14" s="33">
        <v>9.6</v>
      </c>
      <c r="E14" s="23"/>
      <c r="F14" s="41" t="s">
        <v>778</v>
      </c>
      <c r="G14" s="43" t="s">
        <v>779</v>
      </c>
      <c r="H14" s="43">
        <v>46210.604166666664</v>
      </c>
      <c r="I14" s="43">
        <v>46223.666666666664</v>
      </c>
      <c r="J14" s="37"/>
      <c r="K14" s="37"/>
      <c r="L14" s="37">
        <f t="shared" si="1"/>
        <v>9.6</v>
      </c>
      <c r="M14" s="37"/>
      <c r="N14" s="38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ht="22" customHeight="1" x14ac:dyDescent="0.35">
      <c r="A15" s="41" t="s">
        <v>191</v>
      </c>
      <c r="B15" s="41" t="s">
        <v>192</v>
      </c>
      <c r="C15" s="32" t="s">
        <v>67</v>
      </c>
      <c r="D15" s="33">
        <v>223.24284</v>
      </c>
      <c r="E15" s="23"/>
      <c r="F15" s="41" t="s">
        <v>780</v>
      </c>
      <c r="G15" s="43" t="s">
        <v>781</v>
      </c>
      <c r="H15" s="43">
        <v>46218.354166666664</v>
      </c>
      <c r="I15" s="43">
        <v>46218.6</v>
      </c>
      <c r="J15" s="43"/>
      <c r="K15" s="37"/>
      <c r="L15" s="37">
        <f t="shared" si="1"/>
        <v>223.24284</v>
      </c>
      <c r="M15" s="37"/>
      <c r="N15" s="3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ht="22" customHeight="1" x14ac:dyDescent="0.35">
      <c r="A16" s="41" t="s">
        <v>191</v>
      </c>
      <c r="B16" s="41" t="s">
        <v>192</v>
      </c>
      <c r="C16" s="32" t="s">
        <v>67</v>
      </c>
      <c r="D16" s="33">
        <v>14.865600000000001</v>
      </c>
      <c r="E16" s="23"/>
      <c r="F16" s="41"/>
      <c r="G16" s="43"/>
      <c r="H16" s="43"/>
      <c r="I16" s="43"/>
      <c r="J16" s="43"/>
      <c r="K16" s="37"/>
      <c r="L16" s="37">
        <f t="shared" si="1"/>
        <v>14.865600000000001</v>
      </c>
      <c r="M16" s="38"/>
      <c r="N16" s="38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ht="22" customHeight="1" x14ac:dyDescent="0.35">
      <c r="A17" s="41"/>
      <c r="B17" s="41"/>
      <c r="C17" s="32"/>
      <c r="D17" s="33"/>
      <c r="E17" s="23"/>
      <c r="F17" s="41"/>
      <c r="G17" s="43"/>
      <c r="H17" s="43"/>
      <c r="I17" s="43"/>
      <c r="J17" s="43"/>
      <c r="K17" s="38"/>
      <c r="L17" s="37"/>
      <c r="M17" s="37"/>
      <c r="N17" s="38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35">
      <c r="F18" s="23"/>
      <c r="G18" s="23"/>
      <c r="H18" s="24"/>
      <c r="I18" s="24"/>
      <c r="J18" s="24"/>
      <c r="K18" s="23"/>
      <c r="L18" s="23"/>
      <c r="M18" s="23"/>
      <c r="N18" s="23"/>
    </row>
    <row r="19" spans="1:37" x14ac:dyDescent="0.35">
      <c r="E19" s="49"/>
      <c r="F19" s="49"/>
      <c r="G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37" x14ac:dyDescent="0.35">
      <c r="E20" s="49"/>
      <c r="F20" s="49"/>
      <c r="G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37" x14ac:dyDescent="0.35">
      <c r="E21" s="49"/>
      <c r="F21" s="49"/>
      <c r="G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37" x14ac:dyDescent="0.35">
      <c r="E22" s="49"/>
      <c r="F22" s="49"/>
      <c r="G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1:37" x14ac:dyDescent="0.35">
      <c r="E23" s="49"/>
      <c r="F23" s="49"/>
      <c r="G23" s="49"/>
      <c r="K23" s="49"/>
      <c r="L23" s="49"/>
      <c r="M23" s="49"/>
      <c r="N23" s="49"/>
      <c r="O23" s="49"/>
      <c r="P23" s="49"/>
      <c r="Q23" s="49"/>
      <c r="R23" s="49"/>
      <c r="S23" s="49"/>
    </row>
    <row r="24" spans="1:37" x14ac:dyDescent="0.35">
      <c r="E24" s="49"/>
      <c r="F24" s="49"/>
      <c r="G24" s="49"/>
      <c r="K24" s="49"/>
      <c r="L24" s="49"/>
      <c r="M24" s="49"/>
      <c r="N24" s="49"/>
      <c r="O24" s="49"/>
      <c r="P24" s="49"/>
      <c r="Q24" s="49"/>
      <c r="R24" s="49"/>
      <c r="S24" s="49"/>
    </row>
    <row r="25" spans="1:37" x14ac:dyDescent="0.35">
      <c r="E25" s="49"/>
      <c r="F25" s="49"/>
      <c r="G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1:37" x14ac:dyDescent="0.35">
      <c r="E26" s="49"/>
      <c r="F26" s="49"/>
      <c r="G26" s="49"/>
      <c r="K26" s="49"/>
      <c r="L26" s="49"/>
      <c r="M26" s="49"/>
      <c r="N26" s="49"/>
      <c r="O26" s="49"/>
      <c r="P26" s="49"/>
      <c r="Q26" s="49"/>
      <c r="R26" s="49"/>
      <c r="S26" s="49"/>
    </row>
    <row r="27" spans="1:37" x14ac:dyDescent="0.35">
      <c r="E27" s="49"/>
      <c r="F27" s="49"/>
      <c r="G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1:37" x14ac:dyDescent="0.35">
      <c r="E28" s="49"/>
      <c r="F28" s="49"/>
      <c r="G28" s="49"/>
      <c r="K28" s="49"/>
      <c r="L28" s="49"/>
      <c r="M28" s="49"/>
      <c r="N28" s="49"/>
      <c r="O28" s="49"/>
      <c r="P28" s="49"/>
      <c r="Q28" s="49"/>
      <c r="R28" s="49"/>
      <c r="S28" s="49"/>
    </row>
    <row r="29" spans="1:37" x14ac:dyDescent="0.35">
      <c r="E29" s="49"/>
      <c r="F29" s="49"/>
      <c r="G29" s="49"/>
      <c r="K29" s="49"/>
      <c r="L29" s="49"/>
      <c r="M29" s="49"/>
      <c r="N29" s="49"/>
      <c r="O29" s="49"/>
      <c r="P29" s="49"/>
      <c r="Q29" s="49"/>
      <c r="R29" s="49"/>
      <c r="S29" s="49"/>
    </row>
    <row r="30" spans="1:37" x14ac:dyDescent="0.35">
      <c r="E30" s="49"/>
      <c r="F30" s="49"/>
      <c r="G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37" x14ac:dyDescent="0.35">
      <c r="F31" s="96"/>
      <c r="H31" s="93"/>
      <c r="I31" s="93"/>
      <c r="J31" s="93"/>
      <c r="K31" s="93"/>
      <c r="L31" s="93"/>
    </row>
    <row r="32" spans="1:37" x14ac:dyDescent="0.35">
      <c r="F32" s="96"/>
      <c r="H32" s="93"/>
      <c r="I32" s="93"/>
      <c r="J32" s="93"/>
      <c r="K32" s="93"/>
      <c r="L32" s="93"/>
    </row>
  </sheetData>
  <autoFilter ref="D1:D32" xr:uid="{58C71D8E-6515-4AA5-8DC4-7BA20DC913A9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6B92-7C87-4108-A12A-EEBEC91CF921}">
  <dimension ref="A1:AN92"/>
  <sheetViews>
    <sheetView zoomScale="85" zoomScaleNormal="85" workbookViewId="0">
      <pane xSplit="2" ySplit="2" topLeftCell="G3" activePane="bottomRight" state="frozen"/>
      <selection activeCell="H12" sqref="H12"/>
      <selection pane="topRight" activeCell="H12" sqref="H12"/>
      <selection pane="bottomLeft" activeCell="H12" sqref="H12"/>
      <selection pane="bottomRight" activeCell="L7" sqref="L7:L8"/>
    </sheetView>
  </sheetViews>
  <sheetFormatPr defaultRowHeight="12.5" x14ac:dyDescent="0.35"/>
  <cols>
    <col min="1" max="1" width="8.7265625" style="2"/>
    <col min="2" max="2" width="58.81640625" style="2" customWidth="1"/>
    <col min="3" max="3" width="12.7265625" style="2" customWidth="1"/>
    <col min="4" max="4" width="15.08984375" style="49" customWidth="1"/>
    <col min="5" max="6" width="13.36328125" style="49" customWidth="1"/>
    <col min="7" max="7" width="2.08984375" style="2" customWidth="1"/>
    <col min="8" max="8" width="46.26953125" style="2" customWidth="1"/>
    <col min="9" max="9" width="21.81640625" style="2" customWidth="1"/>
    <col min="10" max="10" width="17.81640625" style="49" customWidth="1"/>
    <col min="11" max="11" width="22.453125" style="49" customWidth="1"/>
    <col min="12" max="13" width="14.81640625" style="49" customWidth="1"/>
    <col min="14" max="14" width="12.7265625" style="2" customWidth="1"/>
    <col min="15" max="15" width="14.81640625" style="2" customWidth="1"/>
    <col min="16" max="16" width="14.453125" style="2" customWidth="1"/>
    <col min="17" max="17" width="13.90625" style="2" customWidth="1"/>
    <col min="18" max="16384" width="8.7265625" style="2"/>
  </cols>
  <sheetData>
    <row r="1" spans="1:40" ht="13" x14ac:dyDescent="0.35">
      <c r="B1" s="23"/>
      <c r="C1" s="23"/>
      <c r="D1" s="24"/>
      <c r="E1" s="24"/>
      <c r="F1" s="24"/>
      <c r="G1" s="23"/>
      <c r="H1" s="23"/>
      <c r="I1" s="23"/>
      <c r="J1" s="24"/>
      <c r="K1" s="24"/>
      <c r="L1" s="26">
        <v>46143</v>
      </c>
      <c r="M1" s="26">
        <v>46174</v>
      </c>
      <c r="N1" s="26">
        <v>46204</v>
      </c>
      <c r="O1" s="26">
        <v>46235</v>
      </c>
      <c r="P1" s="26">
        <v>46266</v>
      </c>
      <c r="Q1" s="26">
        <v>46296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7" t="s">
        <v>709</v>
      </c>
      <c r="F2" s="27" t="s">
        <v>710</v>
      </c>
      <c r="G2" s="23"/>
      <c r="H2" s="27" t="s">
        <v>413</v>
      </c>
      <c r="I2" s="28" t="s">
        <v>414</v>
      </c>
      <c r="J2" s="27" t="s">
        <v>415</v>
      </c>
      <c r="K2" s="27" t="s">
        <v>416</v>
      </c>
      <c r="L2" s="27"/>
      <c r="M2" s="27"/>
      <c r="N2" s="29"/>
      <c r="O2" s="29"/>
      <c r="P2" s="29"/>
      <c r="Q2" s="29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24" customHeight="1" x14ac:dyDescent="0.35">
      <c r="A3" s="41" t="s">
        <v>23</v>
      </c>
      <c r="B3" s="41" t="s">
        <v>24</v>
      </c>
      <c r="C3" s="32" t="s">
        <v>46</v>
      </c>
      <c r="D3" s="33">
        <f>$F$3*E3</f>
        <v>3.5</v>
      </c>
      <c r="E3" s="100">
        <v>0.7</v>
      </c>
      <c r="F3" s="33">
        <v>5</v>
      </c>
      <c r="G3" s="23"/>
      <c r="H3" s="87" t="s">
        <v>803</v>
      </c>
      <c r="I3" s="101" t="s">
        <v>788</v>
      </c>
      <c r="J3" s="105">
        <v>46150.408333333333</v>
      </c>
      <c r="K3" s="90">
        <v>46154.491666666669</v>
      </c>
      <c r="L3" s="109">
        <f>D3</f>
        <v>3.5</v>
      </c>
      <c r="M3" s="37"/>
      <c r="N3" s="37"/>
      <c r="O3" s="37"/>
      <c r="P3" s="37"/>
      <c r="Q3" s="37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40" ht="24" customHeight="1" x14ac:dyDescent="0.35">
      <c r="A4" s="41"/>
      <c r="B4" s="41"/>
      <c r="C4" s="32"/>
      <c r="D4" s="33"/>
      <c r="E4" s="33"/>
      <c r="F4" s="33"/>
      <c r="G4" s="23"/>
      <c r="H4" s="108" t="s">
        <v>802</v>
      </c>
      <c r="I4" s="43" t="s">
        <v>788</v>
      </c>
      <c r="J4" s="106">
        <v>46150.408333333333</v>
      </c>
      <c r="K4" s="91">
        <v>46154.491666666669</v>
      </c>
      <c r="L4" s="109"/>
      <c r="M4" s="37"/>
      <c r="N4" s="37"/>
      <c r="O4" s="37"/>
      <c r="P4" s="37"/>
      <c r="Q4" s="37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24" customHeight="1" x14ac:dyDescent="0.35">
      <c r="A5" s="41"/>
      <c r="B5" s="41"/>
      <c r="C5" s="32"/>
      <c r="D5" s="33"/>
      <c r="E5" s="33"/>
      <c r="F5" s="33"/>
      <c r="G5" s="23"/>
      <c r="H5" s="108" t="s">
        <v>804</v>
      </c>
      <c r="I5" s="43" t="s">
        <v>601</v>
      </c>
      <c r="J5" s="106">
        <v>46150.616666666669</v>
      </c>
      <c r="K5" s="91">
        <v>46153.595833333333</v>
      </c>
      <c r="L5" s="109"/>
      <c r="M5" s="37"/>
      <c r="N5" s="37"/>
      <c r="O5" s="37"/>
      <c r="P5" s="37"/>
      <c r="Q5" s="37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24" customHeight="1" x14ac:dyDescent="0.35">
      <c r="A6" s="41"/>
      <c r="B6" s="41"/>
      <c r="C6" s="32"/>
      <c r="D6" s="33"/>
      <c r="E6" s="33"/>
      <c r="F6" s="33"/>
      <c r="G6" s="23"/>
      <c r="H6" s="108" t="s">
        <v>805</v>
      </c>
      <c r="I6" s="43" t="s">
        <v>749</v>
      </c>
      <c r="J6" s="106">
        <v>46153.595833333333</v>
      </c>
      <c r="K6" s="91">
        <v>46154.491666666669</v>
      </c>
      <c r="L6" s="109"/>
      <c r="M6" s="37"/>
      <c r="N6" s="37"/>
      <c r="O6" s="37"/>
      <c r="P6" s="37"/>
      <c r="Q6" s="3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24" customHeight="1" x14ac:dyDescent="0.35">
      <c r="A7" s="41" t="s">
        <v>91</v>
      </c>
      <c r="B7" s="41" t="s">
        <v>92</v>
      </c>
      <c r="C7" s="32" t="s">
        <v>90</v>
      </c>
      <c r="D7" s="33">
        <v>1</v>
      </c>
      <c r="E7" s="33"/>
      <c r="F7" s="33"/>
      <c r="G7" s="23"/>
      <c r="H7" s="87" t="s">
        <v>806</v>
      </c>
      <c r="I7" s="101" t="s">
        <v>789</v>
      </c>
      <c r="J7" s="105">
        <v>46153.595833333333</v>
      </c>
      <c r="K7" s="90">
        <v>46154.662499999999</v>
      </c>
      <c r="L7" s="109">
        <f>D7</f>
        <v>1</v>
      </c>
      <c r="M7" s="37"/>
      <c r="N7" s="37"/>
      <c r="O7" s="37"/>
      <c r="P7" s="37"/>
      <c r="Q7" s="37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24" customHeight="1" x14ac:dyDescent="0.35">
      <c r="A8" s="41" t="s">
        <v>93</v>
      </c>
      <c r="B8" s="41" t="s">
        <v>94</v>
      </c>
      <c r="C8" s="32" t="s">
        <v>40</v>
      </c>
      <c r="D8" s="33">
        <v>68</v>
      </c>
      <c r="E8" s="33"/>
      <c r="F8" s="33"/>
      <c r="G8" s="23"/>
      <c r="H8" s="108" t="s">
        <v>807</v>
      </c>
      <c r="I8" s="43" t="s">
        <v>790</v>
      </c>
      <c r="J8" s="106">
        <v>46153.595833333333</v>
      </c>
      <c r="K8" s="91">
        <v>46154.616666666669</v>
      </c>
      <c r="L8" s="109">
        <f>D8</f>
        <v>68</v>
      </c>
      <c r="M8" s="37"/>
      <c r="N8" s="37"/>
      <c r="O8" s="37"/>
      <c r="P8" s="37"/>
      <c r="Q8" s="37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24" customHeight="1" x14ac:dyDescent="0.35">
      <c r="A9" s="41" t="s">
        <v>95</v>
      </c>
      <c r="B9" s="41" t="s">
        <v>96</v>
      </c>
      <c r="C9" s="32" t="s">
        <v>35</v>
      </c>
      <c r="D9" s="33">
        <v>4</v>
      </c>
      <c r="E9" s="33"/>
      <c r="F9" s="33"/>
      <c r="G9" s="23"/>
      <c r="H9" s="108" t="s">
        <v>808</v>
      </c>
      <c r="I9" s="43" t="s">
        <v>789</v>
      </c>
      <c r="J9" s="106">
        <v>46153.595833333333</v>
      </c>
      <c r="K9" s="91">
        <v>46154.662499999999</v>
      </c>
      <c r="L9" s="109"/>
      <c r="M9" s="37">
        <f>D9</f>
        <v>4</v>
      </c>
      <c r="N9" s="37"/>
      <c r="O9" s="37"/>
      <c r="P9" s="37"/>
      <c r="Q9" s="3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24" customHeight="1" x14ac:dyDescent="0.35">
      <c r="A10" s="41"/>
      <c r="B10" s="41"/>
      <c r="C10" s="32"/>
      <c r="D10" s="33"/>
      <c r="E10" s="33"/>
      <c r="F10" s="33"/>
      <c r="G10" s="23"/>
      <c r="H10" s="108" t="s">
        <v>809</v>
      </c>
      <c r="I10" s="43" t="s">
        <v>728</v>
      </c>
      <c r="J10" s="106">
        <v>46153.595833333333</v>
      </c>
      <c r="K10" s="91">
        <v>46154.658333333333</v>
      </c>
      <c r="L10" s="109"/>
      <c r="M10" s="37"/>
      <c r="N10" s="37"/>
      <c r="O10" s="37"/>
      <c r="P10" s="37"/>
      <c r="Q10" s="3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24" customHeight="1" x14ac:dyDescent="0.35">
      <c r="A11" s="41"/>
      <c r="B11" s="41"/>
      <c r="C11" s="32"/>
      <c r="D11" s="33"/>
      <c r="E11" s="33"/>
      <c r="F11" s="33"/>
      <c r="G11" s="23"/>
      <c r="H11" s="108" t="s">
        <v>810</v>
      </c>
      <c r="I11" s="43" t="s">
        <v>686</v>
      </c>
      <c r="J11" s="106">
        <v>46154.45</v>
      </c>
      <c r="K11" s="91">
        <v>46154.658333333333</v>
      </c>
      <c r="L11" s="109"/>
      <c r="M11" s="37"/>
      <c r="N11" s="37"/>
      <c r="O11" s="37"/>
      <c r="P11" s="37"/>
      <c r="Q11" s="3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24" customHeight="1" x14ac:dyDescent="0.35">
      <c r="A12" s="41" t="s">
        <v>44</v>
      </c>
      <c r="B12" s="41" t="s">
        <v>45</v>
      </c>
      <c r="C12" s="32" t="s">
        <v>46</v>
      </c>
      <c r="D12" s="33">
        <v>15</v>
      </c>
      <c r="E12" s="33"/>
      <c r="F12" s="33"/>
      <c r="G12" s="23"/>
      <c r="H12" s="87" t="s">
        <v>811</v>
      </c>
      <c r="I12" s="101" t="s">
        <v>791</v>
      </c>
      <c r="J12" s="105">
        <v>46154.658333333333</v>
      </c>
      <c r="K12" s="90">
        <v>46160.370833333334</v>
      </c>
      <c r="L12" s="109"/>
      <c r="M12" s="37">
        <f>D12</f>
        <v>15</v>
      </c>
      <c r="N12" s="37"/>
      <c r="O12" s="37"/>
      <c r="P12" s="37"/>
      <c r="Q12" s="3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24" customHeight="1" x14ac:dyDescent="0.35">
      <c r="A13" s="41" t="s">
        <v>61</v>
      </c>
      <c r="B13" s="41" t="s">
        <v>62</v>
      </c>
      <c r="C13" s="32" t="s">
        <v>46</v>
      </c>
      <c r="D13" s="33">
        <f>F13*E13</f>
        <v>6.5</v>
      </c>
      <c r="E13" s="100">
        <v>0.5</v>
      </c>
      <c r="F13" s="33">
        <v>13</v>
      </c>
      <c r="G13" s="23"/>
      <c r="H13" s="108" t="s">
        <v>812</v>
      </c>
      <c r="I13" s="43" t="s">
        <v>791</v>
      </c>
      <c r="J13" s="106">
        <v>46154.658333333333</v>
      </c>
      <c r="K13" s="91">
        <v>46160.370833333334</v>
      </c>
      <c r="L13" s="109"/>
      <c r="M13" s="37">
        <f>D13</f>
        <v>6.5</v>
      </c>
      <c r="N13" s="37"/>
      <c r="O13" s="37"/>
      <c r="P13" s="37"/>
      <c r="Q13" s="37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24" customHeight="1" x14ac:dyDescent="0.35">
      <c r="A14" s="41" t="s">
        <v>23</v>
      </c>
      <c r="B14" s="41" t="s">
        <v>24</v>
      </c>
      <c r="C14" s="32" t="s">
        <v>46</v>
      </c>
      <c r="D14" s="33">
        <f>$F$3*E14</f>
        <v>1.5</v>
      </c>
      <c r="E14" s="100">
        <v>0.3</v>
      </c>
      <c r="F14" s="33"/>
      <c r="G14" s="23"/>
      <c r="H14" s="87" t="s">
        <v>813</v>
      </c>
      <c r="I14" s="101" t="s">
        <v>613</v>
      </c>
      <c r="J14" s="105">
        <v>46160.370833333334</v>
      </c>
      <c r="K14" s="90">
        <v>46161.64166666667</v>
      </c>
      <c r="L14" s="109"/>
      <c r="M14" s="37">
        <f>D14</f>
        <v>1.5</v>
      </c>
      <c r="N14" s="37"/>
      <c r="O14" s="37"/>
      <c r="P14" s="37"/>
      <c r="Q14" s="37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24" customHeight="1" x14ac:dyDescent="0.35">
      <c r="A15" s="41"/>
      <c r="B15" s="41"/>
      <c r="C15" s="32"/>
      <c r="D15" s="33"/>
      <c r="E15" s="33"/>
      <c r="F15" s="33"/>
      <c r="G15" s="23"/>
      <c r="H15" s="41" t="s">
        <v>838</v>
      </c>
      <c r="I15" s="43" t="s">
        <v>790</v>
      </c>
      <c r="J15" s="106">
        <v>46160.370833333334</v>
      </c>
      <c r="K15" s="91">
        <v>46161.39166666667</v>
      </c>
      <c r="L15" s="109"/>
      <c r="M15" s="37"/>
      <c r="N15" s="37"/>
      <c r="O15" s="37"/>
      <c r="P15" s="37"/>
      <c r="Q15" s="37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24" customHeight="1" x14ac:dyDescent="0.35">
      <c r="A16" s="41"/>
      <c r="B16" s="41"/>
      <c r="C16" s="32"/>
      <c r="D16" s="33"/>
      <c r="E16" s="33"/>
      <c r="F16" s="33"/>
      <c r="G16" s="23"/>
      <c r="H16" s="41" t="s">
        <v>839</v>
      </c>
      <c r="I16" s="43" t="s">
        <v>601</v>
      </c>
      <c r="J16" s="106">
        <v>46160.45416666667</v>
      </c>
      <c r="K16" s="91">
        <v>46161.433333333334</v>
      </c>
      <c r="L16" s="109"/>
      <c r="M16" s="37"/>
      <c r="N16" s="37"/>
      <c r="O16" s="37"/>
      <c r="P16" s="37"/>
      <c r="Q16" s="37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24" customHeight="1" x14ac:dyDescent="0.35">
      <c r="A17" s="41"/>
      <c r="B17" s="41"/>
      <c r="C17" s="32"/>
      <c r="D17" s="33"/>
      <c r="E17" s="33"/>
      <c r="F17" s="33"/>
      <c r="G17" s="23"/>
      <c r="H17" s="41" t="s">
        <v>840</v>
      </c>
      <c r="I17" s="43" t="s">
        <v>728</v>
      </c>
      <c r="J17" s="106">
        <v>46160.57916666667</v>
      </c>
      <c r="K17" s="91">
        <v>46161.64166666667</v>
      </c>
      <c r="L17" s="109"/>
      <c r="M17" s="37"/>
      <c r="N17" s="37"/>
      <c r="O17" s="37"/>
      <c r="P17" s="37"/>
      <c r="Q17" s="37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24" customHeight="1" x14ac:dyDescent="0.35">
      <c r="A18" s="41"/>
      <c r="B18" s="41"/>
      <c r="C18" s="32"/>
      <c r="D18" s="33"/>
      <c r="E18" s="33"/>
      <c r="F18" s="33"/>
      <c r="G18" s="23"/>
      <c r="H18" s="41" t="s">
        <v>841</v>
      </c>
      <c r="I18" s="43" t="s">
        <v>721</v>
      </c>
      <c r="J18" s="106">
        <v>46160.662499999999</v>
      </c>
      <c r="K18" s="91">
        <v>46161.474999999999</v>
      </c>
      <c r="L18" s="109"/>
      <c r="M18" s="37"/>
      <c r="N18" s="37"/>
      <c r="O18" s="37"/>
      <c r="P18" s="37"/>
      <c r="Q18" s="37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24" customHeight="1" x14ac:dyDescent="0.35">
      <c r="A19" s="41"/>
      <c r="B19" s="41"/>
      <c r="C19" s="32"/>
      <c r="D19" s="33"/>
      <c r="E19" s="33"/>
      <c r="F19" s="33"/>
      <c r="G19" s="23"/>
      <c r="H19" s="87" t="s">
        <v>814</v>
      </c>
      <c r="I19" s="101" t="s">
        <v>792</v>
      </c>
      <c r="J19" s="105">
        <v>46154.491666666669</v>
      </c>
      <c r="K19" s="90">
        <v>46190.458333333336</v>
      </c>
      <c r="L19" s="109"/>
      <c r="M19" s="37"/>
      <c r="N19" s="37"/>
      <c r="O19" s="37"/>
      <c r="P19" s="37"/>
      <c r="Q19" s="37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24" customHeight="1" x14ac:dyDescent="0.35">
      <c r="A20" s="41"/>
      <c r="B20" s="41"/>
      <c r="C20" s="32"/>
      <c r="D20" s="33"/>
      <c r="E20" s="33"/>
      <c r="F20" s="33"/>
      <c r="G20" s="23"/>
      <c r="H20" s="87" t="s">
        <v>815</v>
      </c>
      <c r="I20" s="101" t="s">
        <v>733</v>
      </c>
      <c r="J20" s="105">
        <v>46161.474999999999</v>
      </c>
      <c r="K20" s="90">
        <v>46164.495833333334</v>
      </c>
      <c r="L20" s="109"/>
      <c r="M20" s="37"/>
      <c r="N20" s="37"/>
      <c r="O20" s="37"/>
      <c r="P20" s="37"/>
      <c r="Q20" s="37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24" customHeight="1" x14ac:dyDescent="0.35">
      <c r="A21" s="41"/>
      <c r="B21" s="41"/>
      <c r="C21" s="32"/>
      <c r="D21" s="33"/>
      <c r="E21" s="33"/>
      <c r="F21" s="33"/>
      <c r="G21" s="23"/>
      <c r="H21" s="108" t="s">
        <v>816</v>
      </c>
      <c r="I21" s="43" t="s">
        <v>721</v>
      </c>
      <c r="J21" s="106">
        <v>46161.474999999999</v>
      </c>
      <c r="K21" s="91">
        <v>46161.64166666667</v>
      </c>
      <c r="L21" s="109"/>
      <c r="M21" s="37"/>
      <c r="N21" s="37"/>
      <c r="O21" s="37"/>
      <c r="P21" s="37"/>
      <c r="Q21" s="37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24" customHeight="1" x14ac:dyDescent="0.35">
      <c r="A22" s="41"/>
      <c r="B22" s="41"/>
      <c r="C22" s="32"/>
      <c r="D22" s="33"/>
      <c r="E22" s="33"/>
      <c r="F22" s="33"/>
      <c r="G22" s="23"/>
      <c r="H22" s="108" t="s">
        <v>817</v>
      </c>
      <c r="I22" s="43" t="s">
        <v>749</v>
      </c>
      <c r="J22" s="106">
        <v>46161.64166666667</v>
      </c>
      <c r="K22" s="91">
        <v>46162.57916666667</v>
      </c>
      <c r="L22" s="109"/>
      <c r="M22" s="37"/>
      <c r="N22" s="37"/>
      <c r="O22" s="37"/>
      <c r="P22" s="37"/>
      <c r="Q22" s="37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24" customHeight="1" x14ac:dyDescent="0.35">
      <c r="A23" s="41" t="s">
        <v>72</v>
      </c>
      <c r="B23" s="41" t="s">
        <v>73</v>
      </c>
      <c r="C23" s="32" t="s">
        <v>46</v>
      </c>
      <c r="D23" s="33">
        <v>2</v>
      </c>
      <c r="E23" s="33"/>
      <c r="F23" s="33"/>
      <c r="G23" s="23"/>
      <c r="H23" s="108" t="s">
        <v>818</v>
      </c>
      <c r="I23" s="43" t="s">
        <v>613</v>
      </c>
      <c r="J23" s="106">
        <v>46162.57916666667</v>
      </c>
      <c r="K23" s="91">
        <v>46164.495833333334</v>
      </c>
      <c r="L23" s="109"/>
      <c r="M23" s="37">
        <f>D23</f>
        <v>2</v>
      </c>
      <c r="N23" s="37"/>
      <c r="O23" s="37"/>
      <c r="P23" s="37"/>
      <c r="Q23" s="37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24" customHeight="1" x14ac:dyDescent="0.35">
      <c r="A24" s="41" t="s">
        <v>70</v>
      </c>
      <c r="B24" s="41" t="s">
        <v>71</v>
      </c>
      <c r="C24" s="32" t="s">
        <v>67</v>
      </c>
      <c r="D24" s="33">
        <v>2049</v>
      </c>
      <c r="E24" s="33"/>
      <c r="F24" s="33"/>
      <c r="G24" s="23"/>
      <c r="H24" s="87" t="s">
        <v>819</v>
      </c>
      <c r="I24" s="101" t="s">
        <v>793</v>
      </c>
      <c r="J24" s="105">
        <v>46154.491666666669</v>
      </c>
      <c r="K24" s="90">
        <v>46175.64166666667</v>
      </c>
      <c r="L24" s="109"/>
      <c r="M24" s="37">
        <f>D24</f>
        <v>2049</v>
      </c>
      <c r="N24" s="37"/>
      <c r="O24" s="37"/>
      <c r="P24" s="37"/>
      <c r="Q24" s="37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24" customHeight="1" x14ac:dyDescent="0.35">
      <c r="A25" s="41" t="s">
        <v>65</v>
      </c>
      <c r="B25" s="41" t="s">
        <v>66</v>
      </c>
      <c r="C25" s="32" t="s">
        <v>46</v>
      </c>
      <c r="D25" s="33">
        <v>2</v>
      </c>
      <c r="E25" s="33"/>
      <c r="F25" s="33"/>
      <c r="G25" s="23"/>
      <c r="H25" s="108" t="s">
        <v>820</v>
      </c>
      <c r="I25" s="43" t="s">
        <v>794</v>
      </c>
      <c r="J25" s="106">
        <v>46154.491666666669</v>
      </c>
      <c r="K25" s="91">
        <v>46164.408333333333</v>
      </c>
      <c r="L25" s="109"/>
      <c r="M25" s="37">
        <f>D25</f>
        <v>2</v>
      </c>
      <c r="N25" s="37"/>
      <c r="O25" s="37"/>
      <c r="P25" s="37"/>
      <c r="Q25" s="37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24" customHeight="1" x14ac:dyDescent="0.35">
      <c r="A26" s="41"/>
      <c r="B26" s="41"/>
      <c r="C26" s="32"/>
      <c r="D26" s="33"/>
      <c r="E26" s="33"/>
      <c r="F26" s="33"/>
      <c r="G26" s="23"/>
      <c r="H26" s="108" t="s">
        <v>821</v>
      </c>
      <c r="I26" s="43" t="s">
        <v>794</v>
      </c>
      <c r="J26" s="106">
        <v>46154.491666666669</v>
      </c>
      <c r="K26" s="91">
        <v>46164.408333333333</v>
      </c>
      <c r="L26" s="109"/>
      <c r="M26" s="37"/>
      <c r="N26" s="37"/>
      <c r="O26" s="37"/>
      <c r="P26" s="37"/>
      <c r="Q26" s="37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24" customHeight="1" x14ac:dyDescent="0.35">
      <c r="A27" s="41"/>
      <c r="B27" s="41"/>
      <c r="C27" s="32"/>
      <c r="D27" s="33"/>
      <c r="E27" s="33"/>
      <c r="F27" s="33"/>
      <c r="G27" s="23"/>
      <c r="H27" s="108" t="s">
        <v>822</v>
      </c>
      <c r="I27" s="43" t="s">
        <v>795</v>
      </c>
      <c r="J27" s="106">
        <v>46164.495833333334</v>
      </c>
      <c r="K27" s="91">
        <v>46174.57916666667</v>
      </c>
      <c r="L27" s="109"/>
      <c r="M27" s="37"/>
      <c r="N27" s="37"/>
      <c r="O27" s="37"/>
      <c r="P27" s="37"/>
      <c r="Q27" s="3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24" customHeight="1" x14ac:dyDescent="0.35">
      <c r="A28" s="41"/>
      <c r="B28" s="41"/>
      <c r="C28" s="32"/>
      <c r="D28" s="33"/>
      <c r="E28" s="33"/>
      <c r="F28" s="33"/>
      <c r="G28" s="23"/>
      <c r="H28" s="108" t="s">
        <v>823</v>
      </c>
      <c r="I28" s="43" t="s">
        <v>728</v>
      </c>
      <c r="J28" s="106">
        <v>46174.57916666667</v>
      </c>
      <c r="K28" s="91">
        <v>46175.64166666667</v>
      </c>
      <c r="L28" s="109"/>
      <c r="M28" s="37"/>
      <c r="N28" s="37"/>
      <c r="O28" s="37"/>
      <c r="P28" s="37"/>
      <c r="Q28" s="37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24" customHeight="1" x14ac:dyDescent="0.35">
      <c r="A29" s="41" t="s">
        <v>80</v>
      </c>
      <c r="B29" s="41" t="s">
        <v>81</v>
      </c>
      <c r="C29" s="32" t="s">
        <v>67</v>
      </c>
      <c r="D29" s="33">
        <v>25</v>
      </c>
      <c r="E29" s="33"/>
      <c r="F29" s="33"/>
      <c r="G29" s="23"/>
      <c r="H29" s="108" t="s">
        <v>837</v>
      </c>
      <c r="I29" s="43" t="s">
        <v>431</v>
      </c>
      <c r="J29" s="106">
        <v>46168.57916666667</v>
      </c>
      <c r="K29" s="91">
        <v>46174.57916666667</v>
      </c>
      <c r="L29" s="109"/>
      <c r="M29" s="37">
        <f>D29</f>
        <v>25</v>
      </c>
      <c r="N29" s="37"/>
      <c r="O29" s="37"/>
      <c r="P29" s="37"/>
      <c r="Q29" s="37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24" customHeight="1" x14ac:dyDescent="0.35">
      <c r="A30" s="41" t="s">
        <v>68</v>
      </c>
      <c r="B30" s="41" t="s">
        <v>69</v>
      </c>
      <c r="C30" s="32" t="s">
        <v>46</v>
      </c>
      <c r="D30" s="33">
        <v>1.3</v>
      </c>
      <c r="E30" s="33"/>
      <c r="F30" s="33"/>
      <c r="G30" s="23"/>
      <c r="H30" s="87" t="s">
        <v>824</v>
      </c>
      <c r="I30" s="101" t="s">
        <v>796</v>
      </c>
      <c r="J30" s="105">
        <v>46175.474999999999</v>
      </c>
      <c r="K30" s="90">
        <v>46190.458333333336</v>
      </c>
      <c r="L30" s="109"/>
      <c r="M30" s="37"/>
      <c r="N30" s="37">
        <f>D30</f>
        <v>1.3</v>
      </c>
      <c r="O30" s="37"/>
      <c r="P30" s="37"/>
      <c r="Q30" s="37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24" customHeight="1" x14ac:dyDescent="0.35">
      <c r="A31" s="41"/>
      <c r="B31" s="41"/>
      <c r="C31" s="32"/>
      <c r="D31" s="33"/>
      <c r="E31" s="33"/>
      <c r="F31" s="33"/>
      <c r="G31" s="23"/>
      <c r="H31" s="108" t="s">
        <v>825</v>
      </c>
      <c r="I31" s="43" t="s">
        <v>733</v>
      </c>
      <c r="J31" s="106">
        <v>46175.474999999999</v>
      </c>
      <c r="K31" s="91">
        <v>46181.495833333334</v>
      </c>
      <c r="L31" s="109"/>
      <c r="M31" s="37"/>
      <c r="N31" s="37"/>
      <c r="O31" s="37"/>
      <c r="P31" s="37"/>
      <c r="Q31" s="3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24" customHeight="1" x14ac:dyDescent="0.35">
      <c r="A32" s="41"/>
      <c r="B32" s="41"/>
      <c r="C32" s="32"/>
      <c r="D32" s="33"/>
      <c r="E32" s="33"/>
      <c r="F32" s="33"/>
      <c r="G32" s="23"/>
      <c r="H32" s="108" t="s">
        <v>826</v>
      </c>
      <c r="I32" s="43" t="s">
        <v>733</v>
      </c>
      <c r="J32" s="106">
        <v>46181.495833333334</v>
      </c>
      <c r="K32" s="91">
        <v>46184.558333333334</v>
      </c>
      <c r="L32" s="109"/>
      <c r="M32" s="37"/>
      <c r="N32" s="37"/>
      <c r="O32" s="37"/>
      <c r="P32" s="37"/>
      <c r="Q32" s="3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24" customHeight="1" x14ac:dyDescent="0.35">
      <c r="A33" s="41"/>
      <c r="B33" s="41"/>
      <c r="C33" s="32"/>
      <c r="D33" s="33"/>
      <c r="E33" s="33"/>
      <c r="F33" s="33"/>
      <c r="G33" s="23"/>
      <c r="H33" s="108" t="s">
        <v>827</v>
      </c>
      <c r="I33" s="43" t="s">
        <v>648</v>
      </c>
      <c r="J33" s="106">
        <v>46184.558333333334</v>
      </c>
      <c r="K33" s="91">
        <v>46190.458333333336</v>
      </c>
      <c r="L33" s="109"/>
      <c r="M33" s="37"/>
      <c r="N33" s="37"/>
      <c r="O33" s="37"/>
      <c r="P33" s="37"/>
      <c r="Q33" s="3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24" customHeight="1" x14ac:dyDescent="0.35">
      <c r="A34" s="41" t="s">
        <v>74</v>
      </c>
      <c r="B34" s="41" t="s">
        <v>75</v>
      </c>
      <c r="C34" s="32" t="s">
        <v>46</v>
      </c>
      <c r="D34" s="33">
        <v>21</v>
      </c>
      <c r="E34" s="33"/>
      <c r="F34" s="33"/>
      <c r="G34" s="23"/>
      <c r="H34" s="87" t="s">
        <v>828</v>
      </c>
      <c r="I34" s="101" t="s">
        <v>797</v>
      </c>
      <c r="J34" s="105">
        <v>46190.458333333336</v>
      </c>
      <c r="K34" s="90">
        <v>46195.470833333333</v>
      </c>
      <c r="L34" s="109"/>
      <c r="M34" s="37"/>
      <c r="N34" s="37">
        <f>D34</f>
        <v>21</v>
      </c>
      <c r="O34" s="37"/>
      <c r="P34" s="37"/>
      <c r="Q34" s="3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22" customHeight="1" x14ac:dyDescent="0.35">
      <c r="A35" s="41" t="s">
        <v>76</v>
      </c>
      <c r="B35" s="41" t="s">
        <v>77</v>
      </c>
      <c r="C35" s="32" t="s">
        <v>46</v>
      </c>
      <c r="D35" s="33">
        <v>13</v>
      </c>
      <c r="E35" s="33"/>
      <c r="F35" s="33"/>
      <c r="G35" s="23"/>
      <c r="H35" s="108" t="s">
        <v>829</v>
      </c>
      <c r="I35" s="43" t="s">
        <v>721</v>
      </c>
      <c r="J35" s="106">
        <v>46190.458333333336</v>
      </c>
      <c r="K35" s="91">
        <v>46190.625</v>
      </c>
      <c r="L35" s="109"/>
      <c r="M35" s="37"/>
      <c r="N35" s="37">
        <f>D35</f>
        <v>13</v>
      </c>
      <c r="O35" s="37"/>
      <c r="P35" s="37"/>
      <c r="Q35" s="37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22" customHeight="1" x14ac:dyDescent="0.35">
      <c r="A36" s="41"/>
      <c r="B36" s="41"/>
      <c r="C36" s="32"/>
      <c r="D36" s="33"/>
      <c r="E36" s="33"/>
      <c r="F36" s="33"/>
      <c r="G36" s="23"/>
      <c r="H36" s="108" t="s">
        <v>830</v>
      </c>
      <c r="I36" s="43" t="s">
        <v>798</v>
      </c>
      <c r="J36" s="106">
        <v>46190.625</v>
      </c>
      <c r="K36" s="91">
        <v>46192.491666666669</v>
      </c>
      <c r="L36" s="109"/>
      <c r="M36" s="37"/>
      <c r="N36" s="37"/>
      <c r="O36" s="37"/>
      <c r="P36" s="37"/>
      <c r="Q36" s="37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22" customHeight="1" x14ac:dyDescent="0.35">
      <c r="A37" s="41"/>
      <c r="B37" s="41"/>
      <c r="C37" s="32"/>
      <c r="D37" s="33"/>
      <c r="E37" s="33"/>
      <c r="F37" s="33"/>
      <c r="G37" s="23"/>
      <c r="H37" s="108" t="s">
        <v>831</v>
      </c>
      <c r="I37" s="43" t="s">
        <v>601</v>
      </c>
      <c r="J37" s="106">
        <v>46192.491666666669</v>
      </c>
      <c r="K37" s="91">
        <v>46195.470833333333</v>
      </c>
      <c r="L37" s="109"/>
      <c r="M37" s="37"/>
      <c r="N37" s="37"/>
      <c r="O37" s="37"/>
      <c r="P37" s="37"/>
      <c r="Q37" s="37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22" customHeight="1" x14ac:dyDescent="0.35">
      <c r="A38" s="41"/>
      <c r="B38" s="41"/>
      <c r="C38" s="32"/>
      <c r="D38" s="33"/>
      <c r="E38" s="33"/>
      <c r="F38" s="33"/>
      <c r="G38" s="23"/>
      <c r="H38" s="108" t="s">
        <v>626</v>
      </c>
      <c r="I38" s="43" t="s">
        <v>799</v>
      </c>
      <c r="J38" s="106">
        <v>46195.470833333333</v>
      </c>
      <c r="K38" s="43">
        <v>46225.458333333336</v>
      </c>
      <c r="L38" s="37"/>
      <c r="M38" s="37"/>
      <c r="N38" s="37"/>
      <c r="O38" s="37"/>
      <c r="P38" s="37"/>
      <c r="Q38" s="37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22" customHeight="1" x14ac:dyDescent="0.35">
      <c r="A39" s="41" t="s">
        <v>53</v>
      </c>
      <c r="B39" s="41" t="s">
        <v>54</v>
      </c>
      <c r="C39" s="32" t="s">
        <v>46</v>
      </c>
      <c r="D39" s="33">
        <v>1</v>
      </c>
      <c r="E39" s="33"/>
      <c r="F39" s="33"/>
      <c r="G39" s="23"/>
      <c r="H39" s="87" t="s">
        <v>832</v>
      </c>
      <c r="I39" s="101" t="s">
        <v>435</v>
      </c>
      <c r="J39" s="105">
        <v>46209.637499999997</v>
      </c>
      <c r="K39" s="101">
        <v>46213.387499999997</v>
      </c>
      <c r="L39" s="37"/>
      <c r="M39" s="37"/>
      <c r="N39" s="37">
        <f t="shared" ref="N39:N40" si="0">D39</f>
        <v>1</v>
      </c>
      <c r="O39" s="37"/>
      <c r="P39" s="37"/>
      <c r="Q39" s="37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22" customHeight="1" x14ac:dyDescent="0.35">
      <c r="A40" s="41" t="s">
        <v>59</v>
      </c>
      <c r="B40" s="41" t="s">
        <v>60</v>
      </c>
      <c r="C40" s="32" t="s">
        <v>46</v>
      </c>
      <c r="D40" s="33">
        <v>2</v>
      </c>
      <c r="E40" s="33"/>
      <c r="F40" s="33"/>
      <c r="G40" s="23"/>
      <c r="H40" s="107" t="s">
        <v>833</v>
      </c>
      <c r="I40" s="43" t="s">
        <v>613</v>
      </c>
      <c r="J40" s="106">
        <v>46209.637499999997</v>
      </c>
      <c r="K40" s="43">
        <v>46211.595833333333</v>
      </c>
      <c r="L40" s="37"/>
      <c r="M40" s="37"/>
      <c r="N40" s="37">
        <f t="shared" si="0"/>
        <v>2</v>
      </c>
      <c r="O40" s="37"/>
      <c r="P40" s="37"/>
      <c r="Q40" s="37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ht="22" customHeight="1" x14ac:dyDescent="0.35">
      <c r="A41" s="41"/>
      <c r="B41" s="41"/>
      <c r="C41" s="32"/>
      <c r="D41" s="33"/>
      <c r="E41" s="33"/>
      <c r="F41" s="33"/>
      <c r="G41" s="23"/>
      <c r="H41" s="87" t="s">
        <v>622</v>
      </c>
      <c r="I41" s="101" t="s">
        <v>788</v>
      </c>
      <c r="J41" s="105">
        <v>46210.616666666669</v>
      </c>
      <c r="K41" s="101">
        <v>46213.387499999997</v>
      </c>
      <c r="L41" s="37"/>
      <c r="M41" s="37"/>
      <c r="N41" s="37"/>
      <c r="O41" s="37"/>
      <c r="P41" s="37"/>
      <c r="Q41" s="37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22" customHeight="1" x14ac:dyDescent="0.35">
      <c r="A42" s="41"/>
      <c r="B42" s="41"/>
      <c r="C42" s="32"/>
      <c r="D42" s="33"/>
      <c r="E42" s="33"/>
      <c r="F42" s="33"/>
      <c r="G42" s="23"/>
      <c r="H42" s="108" t="s">
        <v>834</v>
      </c>
      <c r="I42" s="43" t="s">
        <v>613</v>
      </c>
      <c r="J42" s="106">
        <v>46210.616666666669</v>
      </c>
      <c r="K42" s="43">
        <v>46212.574999999997</v>
      </c>
      <c r="L42" s="37"/>
      <c r="M42" s="37"/>
      <c r="N42" s="37"/>
      <c r="O42" s="37"/>
      <c r="P42" s="37"/>
      <c r="Q42" s="37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22" customHeight="1" x14ac:dyDescent="0.35">
      <c r="A43" s="41" t="s">
        <v>78</v>
      </c>
      <c r="B43" s="41" t="s">
        <v>79</v>
      </c>
      <c r="C43" s="32" t="s">
        <v>46</v>
      </c>
      <c r="D43" s="33">
        <v>0.72199999999999998</v>
      </c>
      <c r="E43" s="33"/>
      <c r="F43" s="33"/>
      <c r="G43" s="23"/>
      <c r="H43" s="108" t="s">
        <v>800</v>
      </c>
      <c r="I43" s="43" t="s">
        <v>601</v>
      </c>
      <c r="J43" s="106">
        <v>46211.595833333333</v>
      </c>
      <c r="K43" s="43">
        <v>46212.574999999997</v>
      </c>
      <c r="L43" s="37"/>
      <c r="M43" s="37"/>
      <c r="N43" s="37">
        <f t="shared" ref="N43:N45" si="1">D43</f>
        <v>0.72199999999999998</v>
      </c>
      <c r="O43" s="37"/>
      <c r="P43" s="37"/>
      <c r="Q43" s="37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22" customHeight="1" x14ac:dyDescent="0.35">
      <c r="A44" s="41" t="s">
        <v>82</v>
      </c>
      <c r="B44" s="41" t="s">
        <v>83</v>
      </c>
      <c r="C44" s="32" t="s">
        <v>40</v>
      </c>
      <c r="D44" s="33">
        <v>1</v>
      </c>
      <c r="E44" s="33"/>
      <c r="F44" s="33"/>
      <c r="G44" s="23"/>
      <c r="H44" s="108" t="s">
        <v>801</v>
      </c>
      <c r="I44" s="43" t="s">
        <v>721</v>
      </c>
      <c r="J44" s="106">
        <v>46210.616666666669</v>
      </c>
      <c r="K44" s="43">
        <v>46211.429166666669</v>
      </c>
      <c r="L44" s="37"/>
      <c r="M44" s="37"/>
      <c r="N44" s="37">
        <f t="shared" si="1"/>
        <v>1</v>
      </c>
      <c r="O44" s="37"/>
      <c r="P44" s="37"/>
      <c r="Q44" s="37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22" customHeight="1" x14ac:dyDescent="0.35">
      <c r="A45" s="41" t="s">
        <v>61</v>
      </c>
      <c r="B45" s="41" t="s">
        <v>62</v>
      </c>
      <c r="C45" s="32" t="s">
        <v>46</v>
      </c>
      <c r="D45" s="33">
        <f>E45*F13</f>
        <v>6.5</v>
      </c>
      <c r="E45" s="100">
        <v>0.5</v>
      </c>
      <c r="F45" s="33"/>
      <c r="G45" s="23"/>
      <c r="H45" s="87" t="s">
        <v>835</v>
      </c>
      <c r="I45" s="101" t="s">
        <v>614</v>
      </c>
      <c r="J45" s="105">
        <v>46212.574999999997</v>
      </c>
      <c r="K45" s="101">
        <v>46212.658333333333</v>
      </c>
      <c r="L45" s="37"/>
      <c r="M45" s="37"/>
      <c r="N45" s="37">
        <f t="shared" si="1"/>
        <v>6.5</v>
      </c>
      <c r="O45" s="37"/>
      <c r="P45" s="37"/>
      <c r="Q45" s="37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22" customHeight="1" x14ac:dyDescent="0.35">
      <c r="A46" s="41"/>
      <c r="B46" s="41"/>
      <c r="C46" s="32"/>
      <c r="D46" s="33"/>
      <c r="E46" s="33"/>
      <c r="F46" s="33"/>
      <c r="G46" s="23"/>
      <c r="H46" s="87" t="s">
        <v>836</v>
      </c>
      <c r="I46" s="101" t="s">
        <v>718</v>
      </c>
      <c r="J46" s="105">
        <v>46212.658333333333</v>
      </c>
      <c r="K46" s="101">
        <v>46213.387499999997</v>
      </c>
      <c r="L46" s="37"/>
      <c r="M46" s="37"/>
      <c r="N46" s="37"/>
      <c r="O46" s="37"/>
      <c r="P46" s="37"/>
      <c r="Q46" s="37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22" customHeight="1" x14ac:dyDescent="0.35">
      <c r="A47" s="41"/>
      <c r="B47" s="41"/>
      <c r="C47" s="32"/>
      <c r="D47" s="33"/>
      <c r="E47" s="33"/>
      <c r="F47" s="33"/>
      <c r="G47" s="23"/>
      <c r="H47" s="41"/>
      <c r="I47" s="43"/>
      <c r="J47" s="43"/>
      <c r="K47" s="43"/>
      <c r="L47" s="43"/>
      <c r="M47" s="43"/>
      <c r="N47" s="38"/>
      <c r="O47" s="37"/>
      <c r="P47" s="37"/>
      <c r="Q47" s="38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x14ac:dyDescent="0.35">
      <c r="H48" s="23"/>
      <c r="I48" s="23"/>
      <c r="J48" s="24"/>
      <c r="K48" s="24"/>
      <c r="L48" s="24"/>
      <c r="M48" s="24"/>
      <c r="N48" s="23"/>
      <c r="O48" s="23"/>
      <c r="P48" s="23"/>
      <c r="Q48" s="23"/>
    </row>
    <row r="49" spans="6:13" x14ac:dyDescent="0.35">
      <c r="F49" s="2"/>
      <c r="J49" s="2"/>
      <c r="K49" s="2"/>
      <c r="L49" s="2"/>
      <c r="M49" s="2"/>
    </row>
    <row r="50" spans="6:13" x14ac:dyDescent="0.35">
      <c r="F50" s="2"/>
      <c r="J50" s="2"/>
      <c r="K50" s="2"/>
      <c r="L50" s="2"/>
      <c r="M50" s="2"/>
    </row>
    <row r="51" spans="6:13" x14ac:dyDescent="0.35">
      <c r="F51" s="2"/>
      <c r="J51" s="2"/>
      <c r="K51" s="2"/>
      <c r="L51" s="2"/>
      <c r="M51" s="2"/>
    </row>
    <row r="52" spans="6:13" x14ac:dyDescent="0.35">
      <c r="F52" s="2"/>
      <c r="J52" s="2"/>
      <c r="K52" s="2"/>
      <c r="L52" s="2"/>
      <c r="M52" s="2"/>
    </row>
    <row r="53" spans="6:13" x14ac:dyDescent="0.35">
      <c r="F53" s="2"/>
      <c r="J53" s="2"/>
      <c r="K53" s="2"/>
      <c r="L53" s="2"/>
      <c r="M53" s="2"/>
    </row>
    <row r="54" spans="6:13" x14ac:dyDescent="0.35">
      <c r="F54" s="2"/>
      <c r="J54" s="2"/>
      <c r="K54" s="2"/>
      <c r="L54" s="2"/>
      <c r="M54" s="2"/>
    </row>
    <row r="55" spans="6:13" x14ac:dyDescent="0.35">
      <c r="H55" s="103"/>
      <c r="I55" s="95"/>
      <c r="J55" s="93"/>
      <c r="K55" s="95"/>
      <c r="L55" s="93"/>
      <c r="M55" s="2"/>
    </row>
    <row r="56" spans="6:13" x14ac:dyDescent="0.35">
      <c r="G56" s="49"/>
      <c r="H56" s="96"/>
      <c r="I56" s="95"/>
      <c r="J56" s="93"/>
      <c r="K56" s="95"/>
      <c r="L56" s="93"/>
      <c r="M56" s="2"/>
    </row>
    <row r="57" spans="6:13" x14ac:dyDescent="0.35">
      <c r="G57" s="49"/>
      <c r="H57" s="96"/>
      <c r="I57" s="95"/>
      <c r="J57" s="93"/>
      <c r="K57" s="95"/>
      <c r="L57" s="93"/>
      <c r="M57" s="2"/>
    </row>
    <row r="58" spans="6:13" x14ac:dyDescent="0.35">
      <c r="G58" s="49"/>
      <c r="H58" s="96"/>
      <c r="I58" s="95"/>
      <c r="J58" s="93"/>
      <c r="K58" s="95"/>
      <c r="L58" s="93"/>
      <c r="M58" s="2"/>
    </row>
    <row r="59" spans="6:13" x14ac:dyDescent="0.35">
      <c r="G59" s="49"/>
      <c r="H59" s="96"/>
      <c r="I59" s="95"/>
      <c r="J59" s="93"/>
      <c r="K59" s="95"/>
      <c r="L59" s="93"/>
      <c r="M59" s="2"/>
    </row>
    <row r="60" spans="6:13" x14ac:dyDescent="0.35">
      <c r="H60" s="96"/>
      <c r="I60" s="95"/>
      <c r="J60" s="93"/>
      <c r="K60" s="95"/>
      <c r="L60" s="93"/>
      <c r="M60" s="2"/>
    </row>
    <row r="61" spans="6:13" x14ac:dyDescent="0.35">
      <c r="H61" s="96"/>
      <c r="I61" s="95"/>
      <c r="J61" s="93"/>
      <c r="K61" s="95"/>
      <c r="L61" s="93"/>
      <c r="M61" s="2"/>
    </row>
    <row r="62" spans="6:13" x14ac:dyDescent="0.35">
      <c r="H62" s="96"/>
      <c r="I62" s="95"/>
      <c r="J62" s="93"/>
      <c r="K62" s="95"/>
      <c r="L62" s="93"/>
      <c r="M62" s="2"/>
    </row>
    <row r="63" spans="6:13" x14ac:dyDescent="0.35">
      <c r="I63" s="49"/>
      <c r="J63" s="93"/>
      <c r="K63" s="95"/>
      <c r="L63" s="93"/>
      <c r="M63" s="2"/>
    </row>
    <row r="64" spans="6:13" x14ac:dyDescent="0.35">
      <c r="I64" s="49"/>
      <c r="J64" s="93"/>
      <c r="K64" s="95"/>
      <c r="L64" s="93"/>
      <c r="M64" s="2"/>
    </row>
    <row r="65" spans="9:13" x14ac:dyDescent="0.35">
      <c r="I65" s="49"/>
      <c r="J65" s="93"/>
      <c r="K65" s="95"/>
      <c r="L65" s="93"/>
      <c r="M65" s="2"/>
    </row>
    <row r="66" spans="9:13" x14ac:dyDescent="0.35">
      <c r="I66" s="49"/>
      <c r="J66" s="93"/>
      <c r="K66" s="95"/>
      <c r="L66" s="93"/>
      <c r="M66" s="2"/>
    </row>
    <row r="67" spans="9:13" x14ac:dyDescent="0.35">
      <c r="I67" s="49"/>
      <c r="J67" s="93"/>
      <c r="K67" s="95"/>
      <c r="L67" s="93"/>
      <c r="M67" s="2"/>
    </row>
    <row r="68" spans="9:13" x14ac:dyDescent="0.35">
      <c r="I68" s="49"/>
      <c r="J68" s="93"/>
      <c r="K68" s="95"/>
      <c r="L68" s="93"/>
      <c r="M68" s="2"/>
    </row>
    <row r="69" spans="9:13" x14ac:dyDescent="0.35">
      <c r="I69" s="49"/>
      <c r="J69" s="93"/>
      <c r="K69" s="95"/>
      <c r="L69" s="93"/>
      <c r="M69" s="2"/>
    </row>
    <row r="70" spans="9:13" x14ac:dyDescent="0.35">
      <c r="I70" s="49"/>
      <c r="J70" s="93"/>
      <c r="K70" s="95"/>
      <c r="L70" s="93"/>
      <c r="M70" s="2"/>
    </row>
    <row r="71" spans="9:13" x14ac:dyDescent="0.35">
      <c r="I71" s="49"/>
      <c r="J71" s="93"/>
      <c r="K71" s="95"/>
      <c r="L71" s="93"/>
      <c r="M71" s="2"/>
    </row>
    <row r="72" spans="9:13" x14ac:dyDescent="0.35">
      <c r="I72" s="49"/>
      <c r="J72" s="93"/>
      <c r="K72" s="95"/>
      <c r="L72" s="93"/>
      <c r="M72" s="2"/>
    </row>
    <row r="73" spans="9:13" x14ac:dyDescent="0.35">
      <c r="I73" s="49"/>
      <c r="J73" s="93"/>
      <c r="K73" s="95"/>
      <c r="L73" s="93"/>
      <c r="M73" s="2"/>
    </row>
    <row r="74" spans="9:13" x14ac:dyDescent="0.35">
      <c r="I74" s="49"/>
      <c r="J74" s="93"/>
      <c r="K74" s="95"/>
      <c r="L74" s="93"/>
      <c r="M74" s="2"/>
    </row>
    <row r="75" spans="9:13" x14ac:dyDescent="0.35">
      <c r="I75" s="49"/>
      <c r="J75" s="93"/>
      <c r="K75" s="95"/>
      <c r="L75" s="93"/>
      <c r="M75" s="2"/>
    </row>
    <row r="76" spans="9:13" x14ac:dyDescent="0.35">
      <c r="I76" s="49"/>
      <c r="J76" s="93"/>
      <c r="K76" s="95"/>
      <c r="L76" s="93"/>
      <c r="M76" s="2"/>
    </row>
    <row r="77" spans="9:13" x14ac:dyDescent="0.35">
      <c r="I77" s="49"/>
      <c r="J77" s="93"/>
      <c r="K77" s="95"/>
      <c r="L77" s="93"/>
      <c r="M77" s="2"/>
    </row>
    <row r="78" spans="9:13" x14ac:dyDescent="0.35">
      <c r="I78" s="49"/>
      <c r="J78" s="93"/>
      <c r="K78" s="95"/>
      <c r="L78" s="93"/>
      <c r="M78" s="2"/>
    </row>
    <row r="79" spans="9:13" x14ac:dyDescent="0.35">
      <c r="I79" s="49"/>
      <c r="J79" s="93"/>
      <c r="K79" s="95"/>
      <c r="L79" s="93"/>
      <c r="M79" s="2"/>
    </row>
    <row r="80" spans="9:13" x14ac:dyDescent="0.35">
      <c r="I80" s="49"/>
      <c r="J80" s="93"/>
      <c r="K80" s="95"/>
      <c r="L80" s="93"/>
      <c r="M80" s="2"/>
    </row>
    <row r="81" spans="9:13" x14ac:dyDescent="0.35">
      <c r="I81" s="49"/>
      <c r="J81" s="93"/>
      <c r="K81" s="95"/>
      <c r="L81" s="93"/>
      <c r="M81" s="2"/>
    </row>
    <row r="82" spans="9:13" x14ac:dyDescent="0.35">
      <c r="I82" s="49"/>
      <c r="J82" s="93"/>
      <c r="K82" s="95"/>
      <c r="L82" s="93"/>
      <c r="M82" s="2"/>
    </row>
    <row r="83" spans="9:13" x14ac:dyDescent="0.35">
      <c r="I83" s="49"/>
      <c r="J83" s="93"/>
      <c r="K83" s="95"/>
      <c r="L83" s="93"/>
      <c r="M83" s="2"/>
    </row>
    <row r="84" spans="9:13" x14ac:dyDescent="0.35">
      <c r="I84" s="49"/>
      <c r="J84" s="93"/>
      <c r="K84" s="95"/>
      <c r="L84" s="93"/>
      <c r="M84" s="2"/>
    </row>
    <row r="85" spans="9:13" x14ac:dyDescent="0.35">
      <c r="I85" s="49"/>
      <c r="J85" s="93"/>
      <c r="K85" s="95"/>
      <c r="L85" s="93"/>
      <c r="M85" s="2"/>
    </row>
    <row r="86" spans="9:13" x14ac:dyDescent="0.35">
      <c r="I86" s="49"/>
      <c r="J86" s="93"/>
      <c r="K86" s="95"/>
      <c r="L86" s="93"/>
      <c r="M86" s="2"/>
    </row>
    <row r="87" spans="9:13" x14ac:dyDescent="0.35">
      <c r="I87" s="49"/>
      <c r="J87" s="93"/>
      <c r="K87" s="95"/>
      <c r="L87" s="93"/>
      <c r="M87" s="2"/>
    </row>
    <row r="88" spans="9:13" x14ac:dyDescent="0.35">
      <c r="I88" s="49"/>
      <c r="J88" s="93"/>
      <c r="K88" s="95"/>
      <c r="L88" s="93"/>
      <c r="M88" s="2"/>
    </row>
    <row r="89" spans="9:13" x14ac:dyDescent="0.35">
      <c r="I89" s="49"/>
      <c r="J89" s="93"/>
      <c r="K89" s="95"/>
      <c r="L89" s="93"/>
      <c r="M89" s="2"/>
    </row>
    <row r="90" spans="9:13" x14ac:dyDescent="0.35">
      <c r="I90" s="49"/>
      <c r="J90" s="93"/>
      <c r="K90" s="95"/>
      <c r="L90" s="93"/>
      <c r="M90" s="2"/>
    </row>
    <row r="91" spans="9:13" x14ac:dyDescent="0.35">
      <c r="I91" s="49"/>
      <c r="J91" s="93"/>
      <c r="K91" s="95"/>
      <c r="L91" s="93"/>
      <c r="M91" s="2"/>
    </row>
    <row r="92" spans="9:13" x14ac:dyDescent="0.35">
      <c r="I92" s="49"/>
      <c r="M92" s="2"/>
    </row>
  </sheetData>
  <autoFilter ref="D1:D62" xr:uid="{58C71D8E-6515-4AA5-8DC4-7BA20DC913A9}"/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CC6B-64AE-4052-BDD6-BA0145AF91EB}">
  <dimension ref="A1:AU39"/>
  <sheetViews>
    <sheetView topLeftCell="C1" zoomScale="70" zoomScaleNormal="70" workbookViewId="0">
      <selection activeCell="O5" sqref="O5"/>
    </sheetView>
  </sheetViews>
  <sheetFormatPr defaultRowHeight="12.5" x14ac:dyDescent="0.35"/>
  <cols>
    <col min="1" max="1" width="32" style="2" customWidth="1"/>
    <col min="2" max="2" width="9.36328125" style="2" customWidth="1"/>
    <col min="3" max="3" width="17.08984375" style="49" customWidth="1"/>
    <col min="4" max="4" width="12.7265625" style="49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8.7265625" style="49"/>
    <col min="10" max="10" width="17.81640625" style="49" customWidth="1"/>
    <col min="11" max="11" width="19.81640625" style="49" customWidth="1"/>
    <col min="12" max="13" width="13.08984375" style="2" customWidth="1"/>
    <col min="14" max="15" width="13.08984375" style="49" customWidth="1"/>
    <col min="16" max="19" width="13.08984375" style="2" customWidth="1"/>
    <col min="20" max="16384" width="8.7265625" style="2"/>
  </cols>
  <sheetData>
    <row r="1" spans="1:47" ht="13" x14ac:dyDescent="0.35">
      <c r="A1" s="23"/>
      <c r="B1" s="23"/>
      <c r="C1" s="24" t="s">
        <v>197</v>
      </c>
      <c r="D1" s="24" t="s">
        <v>198</v>
      </c>
      <c r="E1" s="25" t="s">
        <v>458</v>
      </c>
      <c r="F1" s="23"/>
      <c r="G1" s="23"/>
      <c r="H1" s="23"/>
      <c r="I1" s="24"/>
      <c r="J1" s="24"/>
      <c r="K1" s="24"/>
      <c r="L1" s="454">
        <v>46143</v>
      </c>
      <c r="M1" s="454"/>
      <c r="N1" s="454">
        <v>46174</v>
      </c>
      <c r="O1" s="454"/>
      <c r="P1" s="454">
        <v>46204</v>
      </c>
      <c r="Q1" s="455"/>
      <c r="R1" s="454">
        <v>46235</v>
      </c>
      <c r="S1" s="45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7" ht="24" customHeight="1" x14ac:dyDescent="0.35">
      <c r="A2" s="27" t="s">
        <v>410</v>
      </c>
      <c r="B2" s="27"/>
      <c r="C2" s="27" t="s">
        <v>411</v>
      </c>
      <c r="D2" s="27" t="s">
        <v>411</v>
      </c>
      <c r="E2" s="27" t="s">
        <v>412</v>
      </c>
      <c r="F2" s="23"/>
      <c r="G2" s="28" t="s">
        <v>413</v>
      </c>
      <c r="H2" s="28"/>
      <c r="I2" s="27" t="s">
        <v>414</v>
      </c>
      <c r="J2" s="27" t="s">
        <v>415</v>
      </c>
      <c r="K2" s="27" t="s">
        <v>416</v>
      </c>
      <c r="L2" s="29" t="s">
        <v>197</v>
      </c>
      <c r="M2" s="29" t="s">
        <v>198</v>
      </c>
      <c r="N2" s="29" t="s">
        <v>197</v>
      </c>
      <c r="O2" s="29" t="s">
        <v>198</v>
      </c>
      <c r="P2" s="29" t="s">
        <v>197</v>
      </c>
      <c r="Q2" s="29" t="s">
        <v>198</v>
      </c>
      <c r="R2" s="29" t="s">
        <v>197</v>
      </c>
      <c r="S2" s="29" t="s">
        <v>198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7" ht="24" customHeight="1" x14ac:dyDescent="0.35">
      <c r="A3" s="30" t="s">
        <v>417</v>
      </c>
      <c r="B3" s="31" t="s">
        <v>418</v>
      </c>
      <c r="C3" s="32">
        <v>1.47679</v>
      </c>
      <c r="D3" s="32">
        <v>536.51114999999993</v>
      </c>
      <c r="E3" s="33">
        <f>SUM(C3:D3)</f>
        <v>537.98793999999998</v>
      </c>
      <c r="F3" s="23"/>
      <c r="G3" s="34" t="s">
        <v>419</v>
      </c>
      <c r="H3" s="35" t="s">
        <v>418</v>
      </c>
      <c r="I3" s="35" t="s">
        <v>15</v>
      </c>
      <c r="J3" s="35" t="s">
        <v>15</v>
      </c>
      <c r="K3" s="36" t="s">
        <v>15</v>
      </c>
      <c r="L3" s="37">
        <f>C3</f>
        <v>1.47679</v>
      </c>
      <c r="M3" s="37">
        <f>D3</f>
        <v>536.51114999999993</v>
      </c>
      <c r="N3" s="37"/>
      <c r="O3" s="37"/>
      <c r="P3" s="38"/>
      <c r="Q3" s="38"/>
      <c r="R3" s="38"/>
      <c r="S3" s="38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spans="1:47" ht="24" customHeight="1" x14ac:dyDescent="0.35">
      <c r="A4" s="39" t="s">
        <v>420</v>
      </c>
      <c r="B4" s="40" t="s">
        <v>421</v>
      </c>
      <c r="C4" s="32">
        <v>1.0577400000000001</v>
      </c>
      <c r="D4" s="32">
        <v>2305.9110900000001</v>
      </c>
      <c r="E4" s="33">
        <f t="shared" ref="E4:E13" si="0">SUM(C4:D4)</f>
        <v>2306.9688300000003</v>
      </c>
      <c r="F4" s="23"/>
      <c r="G4" s="41" t="s">
        <v>459</v>
      </c>
      <c r="H4" s="42" t="s">
        <v>421</v>
      </c>
      <c r="I4" s="38" t="s">
        <v>460</v>
      </c>
      <c r="J4" s="43">
        <v>46118.333333333336</v>
      </c>
      <c r="K4" s="36">
        <v>46156.479166666664</v>
      </c>
      <c r="L4" s="37">
        <f>C4</f>
        <v>1.0577400000000001</v>
      </c>
      <c r="M4" s="37">
        <f>D4</f>
        <v>2305.9110900000001</v>
      </c>
      <c r="N4" s="37"/>
      <c r="O4" s="37"/>
      <c r="P4" s="38"/>
      <c r="Q4" s="38"/>
      <c r="R4" s="38"/>
      <c r="S4" s="3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22" customHeight="1" x14ac:dyDescent="0.35">
      <c r="A5" s="39" t="s">
        <v>424</v>
      </c>
      <c r="B5" s="40" t="s">
        <v>425</v>
      </c>
      <c r="C5" s="32">
        <v>2.1097000000000001</v>
      </c>
      <c r="D5" s="32">
        <v>1518.6610800000001</v>
      </c>
      <c r="E5" s="33">
        <f t="shared" si="0"/>
        <v>1520.7707800000001</v>
      </c>
      <c r="F5" s="23"/>
      <c r="G5" s="41" t="s">
        <v>424</v>
      </c>
      <c r="H5" s="42" t="s">
        <v>425</v>
      </c>
      <c r="I5" s="38" t="s">
        <v>461</v>
      </c>
      <c r="J5" s="43">
        <v>46142.604166666664</v>
      </c>
      <c r="K5" s="36">
        <v>46163.666666666664</v>
      </c>
      <c r="L5" s="38"/>
      <c r="M5" s="38"/>
      <c r="N5" s="37">
        <f>C5</f>
        <v>2.1097000000000001</v>
      </c>
      <c r="O5" s="37">
        <f>D5</f>
        <v>1518.6610800000001</v>
      </c>
      <c r="P5" s="38"/>
      <c r="Q5" s="38"/>
      <c r="R5" s="38"/>
      <c r="S5" s="3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</row>
    <row r="6" spans="1:47" ht="22" customHeight="1" x14ac:dyDescent="0.35">
      <c r="A6" s="39" t="s">
        <v>428</v>
      </c>
      <c r="B6" s="40" t="s">
        <v>429</v>
      </c>
      <c r="C6" s="32">
        <v>3.1674400000000005</v>
      </c>
      <c r="D6" s="32">
        <v>1198.9281000000001</v>
      </c>
      <c r="E6" s="33">
        <f t="shared" si="0"/>
        <v>1202.09554</v>
      </c>
      <c r="F6" s="23"/>
      <c r="G6" s="41" t="s">
        <v>428</v>
      </c>
      <c r="H6" s="42" t="s">
        <v>429</v>
      </c>
      <c r="I6" s="38" t="s">
        <v>462</v>
      </c>
      <c r="J6" s="43">
        <v>46148.395833333336</v>
      </c>
      <c r="K6" s="36">
        <v>46174.5625</v>
      </c>
      <c r="L6" s="38"/>
      <c r="M6" s="38"/>
      <c r="N6" s="37">
        <f t="shared" ref="N6:N7" si="1">C6</f>
        <v>3.1674400000000005</v>
      </c>
      <c r="O6" s="37">
        <f t="shared" ref="O6:O7" si="2">D6</f>
        <v>1198.9281000000001</v>
      </c>
      <c r="P6" s="38"/>
      <c r="Q6" s="38"/>
      <c r="R6" s="38"/>
      <c r="S6" s="38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ht="22" customHeight="1" x14ac:dyDescent="0.35">
      <c r="A7" s="39" t="s">
        <v>432</v>
      </c>
      <c r="B7" s="40" t="s">
        <v>433</v>
      </c>
      <c r="C7" s="32">
        <v>2.1154800000000002</v>
      </c>
      <c r="D7" s="32">
        <v>2855.9444100000001</v>
      </c>
      <c r="E7" s="33">
        <f t="shared" si="0"/>
        <v>2858.05989</v>
      </c>
      <c r="F7" s="23"/>
      <c r="G7" s="41" t="s">
        <v>432</v>
      </c>
      <c r="H7" s="42" t="s">
        <v>433</v>
      </c>
      <c r="I7" s="38" t="s">
        <v>463</v>
      </c>
      <c r="J7" s="43">
        <v>46150.583333333336</v>
      </c>
      <c r="K7" s="36">
        <v>46175.6875</v>
      </c>
      <c r="L7" s="38"/>
      <c r="M7" s="38"/>
      <c r="N7" s="37">
        <f t="shared" si="1"/>
        <v>2.1154800000000002</v>
      </c>
      <c r="O7" s="37">
        <f t="shared" si="2"/>
        <v>2855.9444100000001</v>
      </c>
      <c r="P7" s="38"/>
      <c r="Q7" s="38"/>
      <c r="R7" s="38"/>
      <c r="S7" s="3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pans="1:47" ht="22" customHeight="1" x14ac:dyDescent="0.35">
      <c r="A8" s="39" t="s">
        <v>436</v>
      </c>
      <c r="B8" s="40" t="s">
        <v>437</v>
      </c>
      <c r="C8" s="32">
        <v>1.0548500000000001</v>
      </c>
      <c r="D8" s="32">
        <v>2378.6033400000001</v>
      </c>
      <c r="E8" s="33">
        <f t="shared" si="0"/>
        <v>2379.6581900000001</v>
      </c>
      <c r="F8" s="23"/>
      <c r="G8" s="41" t="s">
        <v>436</v>
      </c>
      <c r="H8" s="42" t="s">
        <v>437</v>
      </c>
      <c r="I8" s="38" t="s">
        <v>464</v>
      </c>
      <c r="J8" s="43">
        <v>46155.375</v>
      </c>
      <c r="K8" s="36">
        <v>46188.479166666664</v>
      </c>
      <c r="L8" s="38"/>
      <c r="M8" s="38"/>
      <c r="N8" s="37">
        <f>C8</f>
        <v>1.0548500000000001</v>
      </c>
      <c r="O8" s="37">
        <f>D8</f>
        <v>2378.6033400000001</v>
      </c>
      <c r="P8" s="37"/>
      <c r="Q8" s="37"/>
      <c r="R8" s="38"/>
      <c r="S8" s="3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pans="1:47" ht="22" customHeight="1" x14ac:dyDescent="0.35">
      <c r="A9" s="39" t="s">
        <v>440</v>
      </c>
      <c r="B9" s="40" t="s">
        <v>441</v>
      </c>
      <c r="C9" s="32">
        <v>2.1097000000000001</v>
      </c>
      <c r="D9" s="32">
        <v>2743.3067100000003</v>
      </c>
      <c r="E9" s="33">
        <f t="shared" si="0"/>
        <v>2745.4164100000003</v>
      </c>
      <c r="F9" s="23"/>
      <c r="G9" s="41" t="s">
        <v>440</v>
      </c>
      <c r="H9" s="42" t="s">
        <v>441</v>
      </c>
      <c r="I9" s="38" t="s">
        <v>465</v>
      </c>
      <c r="J9" s="43">
        <v>46157.375</v>
      </c>
      <c r="K9" s="36">
        <v>46190.458333333336</v>
      </c>
      <c r="L9" s="38"/>
      <c r="M9" s="38"/>
      <c r="N9" s="38"/>
      <c r="O9" s="38"/>
      <c r="P9" s="37">
        <f>C9</f>
        <v>2.1097000000000001</v>
      </c>
      <c r="Q9" s="37">
        <f>D9</f>
        <v>2743.3067100000003</v>
      </c>
      <c r="R9" s="38"/>
      <c r="S9" s="3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pans="1:47" ht="22" customHeight="1" x14ac:dyDescent="0.35">
      <c r="A10" s="39" t="s">
        <v>444</v>
      </c>
      <c r="B10" s="40" t="s">
        <v>445</v>
      </c>
      <c r="C10" s="32">
        <v>2.11259</v>
      </c>
      <c r="D10" s="32">
        <v>1642.1391000000001</v>
      </c>
      <c r="E10" s="33">
        <f t="shared" si="0"/>
        <v>1644.2516900000001</v>
      </c>
      <c r="F10" s="23"/>
      <c r="G10" s="41" t="s">
        <v>444</v>
      </c>
      <c r="H10" s="42" t="s">
        <v>445</v>
      </c>
      <c r="I10" s="38" t="s">
        <v>466</v>
      </c>
      <c r="J10" s="43">
        <v>46161.375</v>
      </c>
      <c r="K10" s="36">
        <v>46199.354166666664</v>
      </c>
      <c r="L10" s="38"/>
      <c r="M10" s="38"/>
      <c r="N10" s="38"/>
      <c r="O10" s="38"/>
      <c r="P10" s="37">
        <f t="shared" ref="P10:P11" si="3">C10</f>
        <v>2.11259</v>
      </c>
      <c r="Q10" s="37">
        <f t="shared" ref="Q10:Q11" si="4">D10</f>
        <v>1642.1391000000001</v>
      </c>
      <c r="R10" s="38"/>
      <c r="S10" s="38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spans="1:47" ht="22" customHeight="1" x14ac:dyDescent="0.35">
      <c r="A11" s="39" t="s">
        <v>447</v>
      </c>
      <c r="B11" s="40" t="s">
        <v>448</v>
      </c>
      <c r="C11" s="32">
        <v>2.11259</v>
      </c>
      <c r="D11" s="32">
        <v>1854.4851599999997</v>
      </c>
      <c r="E11" s="33">
        <f t="shared" si="0"/>
        <v>1856.5977499999997</v>
      </c>
      <c r="F11" s="23"/>
      <c r="G11" s="41" t="s">
        <v>447</v>
      </c>
      <c r="H11" s="42" t="s">
        <v>448</v>
      </c>
      <c r="I11" s="38" t="s">
        <v>467</v>
      </c>
      <c r="J11" s="43">
        <v>46163.375</v>
      </c>
      <c r="K11" s="36">
        <v>46202.354166666664</v>
      </c>
      <c r="L11" s="38"/>
      <c r="M11" s="38"/>
      <c r="N11" s="38"/>
      <c r="O11" s="38"/>
      <c r="P11" s="37">
        <f t="shared" si="3"/>
        <v>2.11259</v>
      </c>
      <c r="Q11" s="37">
        <f t="shared" si="4"/>
        <v>1854.4851599999997</v>
      </c>
      <c r="R11" s="38"/>
      <c r="S11" s="3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22" customHeight="1" x14ac:dyDescent="0.35">
      <c r="A12" s="39" t="s">
        <v>450</v>
      </c>
      <c r="B12" s="40" t="s">
        <v>451</v>
      </c>
      <c r="C12" s="32">
        <v>1.0577400000000001</v>
      </c>
      <c r="D12" s="32">
        <v>2048.1147300000002</v>
      </c>
      <c r="E12" s="33">
        <f t="shared" si="0"/>
        <v>2049.1724700000004</v>
      </c>
      <c r="F12" s="23"/>
      <c r="G12" s="41" t="s">
        <v>450</v>
      </c>
      <c r="H12" s="42" t="s">
        <v>451</v>
      </c>
      <c r="I12" s="38" t="s">
        <v>468</v>
      </c>
      <c r="J12" s="43">
        <v>46167.375</v>
      </c>
      <c r="K12" s="36">
        <v>46211.666666666664</v>
      </c>
      <c r="L12" s="38"/>
      <c r="M12" s="38"/>
      <c r="N12" s="38"/>
      <c r="O12" s="38"/>
      <c r="P12" s="37">
        <f t="shared" ref="P12" si="5">C12</f>
        <v>1.0577400000000001</v>
      </c>
      <c r="Q12" s="37">
        <f t="shared" ref="Q12" si="6">D12</f>
        <v>2048.1147300000002</v>
      </c>
      <c r="R12" s="38"/>
      <c r="S12" s="38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22" customHeight="1" x14ac:dyDescent="0.35">
      <c r="A13" s="39" t="s">
        <v>453</v>
      </c>
      <c r="B13" s="40" t="s">
        <v>454</v>
      </c>
      <c r="C13" s="32">
        <v>2.1154800000000002</v>
      </c>
      <c r="D13" s="32">
        <v>1412.17752</v>
      </c>
      <c r="E13" s="33">
        <f t="shared" si="0"/>
        <v>1414.2929999999999</v>
      </c>
      <c r="F13" s="23"/>
      <c r="G13" s="41" t="s">
        <v>453</v>
      </c>
      <c r="H13" s="42" t="s">
        <v>454</v>
      </c>
      <c r="I13" s="38" t="s">
        <v>469</v>
      </c>
      <c r="J13" s="43">
        <v>46169.375</v>
      </c>
      <c r="K13" s="36">
        <v>46218.604166666664</v>
      </c>
      <c r="L13" s="38"/>
      <c r="M13" s="38"/>
      <c r="N13" s="38"/>
      <c r="O13" s="38"/>
      <c r="P13" s="37"/>
      <c r="Q13" s="37"/>
      <c r="R13" s="37">
        <f>C13</f>
        <v>2.1154800000000002</v>
      </c>
      <c r="S13" s="37">
        <f>D13</f>
        <v>1412.17752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</row>
    <row r="14" spans="1:47" ht="22" customHeight="1" x14ac:dyDescent="0.35">
      <c r="A14" s="39"/>
      <c r="B14" s="39"/>
      <c r="C14" s="44">
        <f t="shared" ref="C14:D14" si="7">SUM(C3:C13)</f>
        <v>20.490100000000002</v>
      </c>
      <c r="D14" s="44">
        <f t="shared" si="7"/>
        <v>20494.78239</v>
      </c>
      <c r="E14" s="45">
        <f>SUM(E3:E13)</f>
        <v>20515.272490000003</v>
      </c>
      <c r="F14" s="23"/>
      <c r="G14" s="23"/>
      <c r="H14" s="23"/>
      <c r="I14" s="24"/>
      <c r="J14" s="24"/>
      <c r="K14" s="24"/>
      <c r="L14" s="23"/>
      <c r="M14" s="23"/>
      <c r="N14" s="24"/>
      <c r="O14" s="24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</row>
    <row r="15" spans="1:47" ht="22" customHeight="1" x14ac:dyDescent="0.35">
      <c r="A15" s="39"/>
      <c r="B15" s="39"/>
      <c r="C15" s="40"/>
      <c r="D15" s="40"/>
      <c r="E15" s="46"/>
      <c r="F15" s="23"/>
      <c r="G15" s="23"/>
      <c r="H15" s="23"/>
      <c r="I15" s="24"/>
      <c r="J15" s="24"/>
      <c r="K15" s="24"/>
      <c r="L15" s="23"/>
      <c r="M15" s="23"/>
      <c r="N15" s="24"/>
      <c r="O15" s="24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</row>
    <row r="16" spans="1:47" x14ac:dyDescent="0.35">
      <c r="A16" s="23"/>
      <c r="B16" s="23"/>
      <c r="C16" s="24"/>
      <c r="D16" s="24"/>
      <c r="E16" s="24"/>
      <c r="F16" s="23"/>
      <c r="G16" s="23"/>
      <c r="H16" s="23"/>
      <c r="I16" s="24"/>
      <c r="J16" s="24"/>
      <c r="K16" s="24"/>
      <c r="L16" s="23"/>
      <c r="M16" s="23"/>
      <c r="N16" s="24"/>
      <c r="O16" s="24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</row>
    <row r="17" spans="1:47" ht="13" x14ac:dyDescent="0.35">
      <c r="A17" s="47" t="s">
        <v>457</v>
      </c>
      <c r="B17" s="23"/>
      <c r="C17" s="24"/>
      <c r="D17" s="24"/>
      <c r="E17" s="24"/>
      <c r="F17" s="23"/>
      <c r="G17" s="23"/>
      <c r="H17" s="23"/>
      <c r="I17" s="24"/>
      <c r="J17" s="24"/>
      <c r="K17" s="24"/>
      <c r="L17" s="23"/>
      <c r="M17" s="23"/>
      <c r="N17" s="24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</row>
    <row r="18" spans="1:47" x14ac:dyDescent="0.35">
      <c r="A18" s="23"/>
      <c r="B18" s="23"/>
      <c r="C18" s="24"/>
      <c r="D18" s="24"/>
      <c r="E18" s="24"/>
      <c r="F18" s="23"/>
      <c r="G18" s="23"/>
      <c r="H18" s="23"/>
      <c r="I18" s="24"/>
      <c r="J18" s="24"/>
      <c r="K18" s="24"/>
      <c r="L18" s="23"/>
      <c r="M18" s="23"/>
      <c r="N18" s="24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</row>
    <row r="19" spans="1:47" ht="13" x14ac:dyDescent="0.35">
      <c r="A19" s="48" t="s">
        <v>197</v>
      </c>
      <c r="B19" s="47" t="s">
        <v>190</v>
      </c>
      <c r="C19" s="24"/>
      <c r="D19" s="24"/>
      <c r="E19" s="24"/>
      <c r="F19" s="23"/>
      <c r="G19" s="23"/>
      <c r="H19" s="23"/>
      <c r="I19" s="24"/>
      <c r="J19" s="24"/>
      <c r="K19" s="24"/>
      <c r="L19" s="23"/>
      <c r="M19" s="23"/>
      <c r="N19" s="24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</row>
    <row r="20" spans="1:47" ht="13" x14ac:dyDescent="0.35">
      <c r="A20" s="48" t="s">
        <v>198</v>
      </c>
      <c r="B20" s="47" t="s">
        <v>192</v>
      </c>
      <c r="C20" s="24"/>
      <c r="D20" s="24"/>
      <c r="E20" s="24"/>
      <c r="F20" s="23"/>
      <c r="G20" s="23"/>
      <c r="H20" s="23"/>
      <c r="I20" s="24"/>
      <c r="J20" s="24"/>
      <c r="K20" s="24"/>
      <c r="L20" s="23"/>
      <c r="M20" s="23"/>
      <c r="N20" s="24"/>
      <c r="O20" s="2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</row>
    <row r="21" spans="1:47" x14ac:dyDescent="0.35">
      <c r="A21" s="24"/>
      <c r="B21" s="23"/>
      <c r="C21" s="24"/>
      <c r="D21" s="24"/>
      <c r="E21" s="24"/>
      <c r="F21" s="23"/>
      <c r="G21" s="23"/>
      <c r="H21" s="23"/>
      <c r="I21" s="24"/>
      <c r="J21" s="24"/>
      <c r="K21" s="24"/>
      <c r="L21" s="23"/>
      <c r="M21" s="23"/>
      <c r="N21" s="24"/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</row>
    <row r="22" spans="1:47" x14ac:dyDescent="0.35">
      <c r="A22" s="23"/>
      <c r="B22" s="23"/>
      <c r="C22" s="24"/>
      <c r="D22" s="24"/>
      <c r="E22" s="24"/>
      <c r="F22" s="23"/>
      <c r="G22" s="23"/>
      <c r="H22" s="23"/>
      <c r="I22" s="24"/>
      <c r="J22" s="24"/>
      <c r="K22" s="24"/>
      <c r="L22" s="23"/>
      <c r="M22" s="23"/>
      <c r="N22" s="24"/>
      <c r="O22" s="24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</row>
    <row r="23" spans="1:47" x14ac:dyDescent="0.35">
      <c r="A23" s="23"/>
      <c r="B23" s="23"/>
      <c r="C23" s="24"/>
      <c r="D23" s="24"/>
      <c r="E23" s="24"/>
      <c r="F23" s="23"/>
      <c r="G23" s="23"/>
      <c r="H23" s="23"/>
      <c r="I23" s="24"/>
      <c r="J23" s="24"/>
      <c r="K23" s="24"/>
      <c r="L23" s="23"/>
      <c r="M23" s="23"/>
      <c r="N23" s="24"/>
      <c r="O23" s="24"/>
      <c r="P23" s="23"/>
      <c r="Q23" s="23"/>
      <c r="R23" s="23"/>
      <c r="S23" s="23"/>
      <c r="T23" s="23"/>
      <c r="U23" s="23"/>
      <c r="V23" s="23"/>
      <c r="W23" s="23"/>
      <c r="X23" s="23"/>
    </row>
    <row r="24" spans="1:47" x14ac:dyDescent="0.35">
      <c r="A24" s="23"/>
      <c r="B24" s="23"/>
      <c r="C24" s="24"/>
      <c r="D24" s="24"/>
      <c r="E24" s="24"/>
      <c r="F24" s="23"/>
      <c r="G24" s="23"/>
      <c r="H24" s="23"/>
      <c r="I24" s="24"/>
      <c r="J24" s="24"/>
      <c r="K24" s="24"/>
      <c r="L24" s="23"/>
      <c r="M24" s="23"/>
      <c r="N24" s="24"/>
      <c r="O24" s="24"/>
      <c r="P24" s="23"/>
      <c r="Q24" s="23"/>
      <c r="R24" s="23"/>
      <c r="S24" s="23"/>
      <c r="T24" s="23"/>
      <c r="U24" s="23"/>
      <c r="V24" s="23"/>
      <c r="W24" s="23"/>
      <c r="X24" s="23"/>
    </row>
    <row r="25" spans="1:47" x14ac:dyDescent="0.35">
      <c r="A25" s="23"/>
      <c r="B25" s="23"/>
      <c r="C25" s="24"/>
      <c r="D25" s="24"/>
      <c r="E25" s="24"/>
      <c r="F25" s="23"/>
      <c r="G25" s="23"/>
      <c r="H25" s="23"/>
      <c r="I25" s="24"/>
      <c r="J25" s="24"/>
      <c r="K25" s="24"/>
      <c r="L25" s="23"/>
      <c r="M25" s="23"/>
      <c r="N25" s="24"/>
      <c r="O25" s="24"/>
      <c r="P25" s="23"/>
      <c r="Q25" s="23"/>
      <c r="R25" s="23"/>
      <c r="S25" s="23"/>
      <c r="T25" s="23"/>
      <c r="U25" s="23"/>
      <c r="V25" s="23"/>
      <c r="W25" s="23"/>
      <c r="X25" s="23"/>
    </row>
    <row r="26" spans="1:47" x14ac:dyDescent="0.35">
      <c r="A26" s="23"/>
      <c r="B26" s="23"/>
      <c r="C26" s="24"/>
      <c r="D26" s="24"/>
      <c r="E26" s="24"/>
      <c r="F26" s="23"/>
      <c r="G26" s="23"/>
      <c r="H26" s="23"/>
      <c r="I26" s="24"/>
      <c r="J26" s="24"/>
      <c r="K26" s="24"/>
      <c r="L26" s="23"/>
      <c r="M26" s="23"/>
      <c r="N26" s="24"/>
      <c r="O26" s="24"/>
      <c r="P26" s="23"/>
      <c r="Q26" s="23"/>
      <c r="R26" s="23"/>
      <c r="S26" s="23"/>
      <c r="T26" s="23"/>
      <c r="U26" s="23"/>
      <c r="V26" s="23"/>
      <c r="W26" s="23"/>
      <c r="X26" s="23"/>
    </row>
    <row r="27" spans="1:47" x14ac:dyDescent="0.35">
      <c r="A27" s="23"/>
      <c r="B27" s="23"/>
      <c r="C27" s="24"/>
      <c r="D27" s="24"/>
      <c r="E27" s="24"/>
      <c r="F27" s="23"/>
      <c r="G27" s="23"/>
      <c r="H27" s="23"/>
      <c r="I27" s="24"/>
      <c r="J27" s="24"/>
      <c r="K27" s="24"/>
      <c r="L27" s="23"/>
      <c r="M27" s="23"/>
      <c r="N27" s="24"/>
      <c r="O27" s="24"/>
      <c r="P27" s="23"/>
      <c r="Q27" s="23"/>
      <c r="R27" s="23"/>
      <c r="S27" s="23"/>
      <c r="T27" s="23"/>
      <c r="U27" s="23"/>
      <c r="V27" s="23"/>
      <c r="W27" s="23"/>
      <c r="X27" s="23"/>
    </row>
    <row r="28" spans="1:47" x14ac:dyDescent="0.35">
      <c r="A28" s="23"/>
      <c r="B28" s="23"/>
      <c r="C28" s="24"/>
      <c r="D28" s="24"/>
      <c r="E28" s="24"/>
      <c r="F28" s="23"/>
      <c r="G28" s="23"/>
      <c r="H28" s="23"/>
      <c r="I28" s="24"/>
      <c r="J28" s="24"/>
      <c r="K28" s="24"/>
      <c r="L28" s="23"/>
      <c r="M28" s="23"/>
      <c r="N28" s="24"/>
      <c r="O28" s="24"/>
      <c r="P28" s="23"/>
      <c r="Q28" s="23"/>
      <c r="R28" s="23"/>
      <c r="S28" s="23"/>
      <c r="T28" s="23"/>
      <c r="U28" s="23"/>
      <c r="V28" s="23"/>
      <c r="W28" s="23"/>
      <c r="X28" s="23"/>
    </row>
    <row r="29" spans="1:47" x14ac:dyDescent="0.35">
      <c r="A29" s="23"/>
      <c r="B29" s="23"/>
      <c r="C29" s="24"/>
      <c r="D29" s="24"/>
      <c r="E29" s="24"/>
      <c r="F29" s="23"/>
      <c r="G29" s="23"/>
      <c r="H29" s="23"/>
      <c r="I29" s="24"/>
      <c r="J29" s="24"/>
      <c r="K29" s="24"/>
      <c r="L29" s="23"/>
      <c r="M29" s="23"/>
      <c r="N29" s="24"/>
      <c r="O29" s="24"/>
      <c r="P29" s="23"/>
      <c r="Q29" s="23"/>
      <c r="R29" s="23"/>
      <c r="S29" s="23"/>
      <c r="T29" s="23"/>
      <c r="U29" s="23"/>
      <c r="V29" s="23"/>
      <c r="W29" s="23"/>
      <c r="X29" s="23"/>
    </row>
    <row r="30" spans="1:47" x14ac:dyDescent="0.35">
      <c r="A30" s="23"/>
      <c r="B30" s="23"/>
      <c r="C30" s="24"/>
      <c r="D30" s="24"/>
      <c r="E30" s="24"/>
      <c r="F30" s="23"/>
      <c r="G30" s="23"/>
      <c r="H30" s="23"/>
      <c r="I30" s="24"/>
      <c r="J30" s="24"/>
      <c r="K30" s="24"/>
      <c r="L30" s="23"/>
      <c r="M30" s="23"/>
      <c r="N30" s="24"/>
      <c r="O30" s="24"/>
      <c r="P30" s="23"/>
      <c r="Q30" s="23"/>
      <c r="R30" s="23"/>
      <c r="S30" s="23"/>
      <c r="T30" s="23"/>
      <c r="U30" s="23"/>
      <c r="V30" s="23"/>
      <c r="W30" s="23"/>
      <c r="X30" s="23"/>
    </row>
    <row r="31" spans="1:47" x14ac:dyDescent="0.35">
      <c r="A31" s="23"/>
      <c r="B31" s="23"/>
      <c r="C31" s="24"/>
      <c r="D31" s="24"/>
      <c r="E31" s="24"/>
      <c r="F31" s="23"/>
      <c r="G31" s="23"/>
      <c r="H31" s="23"/>
      <c r="I31" s="24"/>
      <c r="J31" s="24"/>
      <c r="K31" s="24"/>
      <c r="L31" s="23"/>
      <c r="M31" s="23"/>
      <c r="N31" s="24"/>
      <c r="O31" s="24"/>
      <c r="P31" s="23"/>
      <c r="Q31" s="23"/>
      <c r="R31" s="23"/>
      <c r="S31" s="23"/>
      <c r="T31" s="23"/>
      <c r="U31" s="23"/>
      <c r="V31" s="23"/>
      <c r="W31" s="23"/>
      <c r="X31" s="23"/>
    </row>
    <row r="32" spans="1:47" x14ac:dyDescent="0.35">
      <c r="A32" s="23"/>
      <c r="B32" s="23"/>
      <c r="C32" s="24"/>
      <c r="D32" s="24"/>
      <c r="E32" s="24"/>
      <c r="F32" s="23"/>
      <c r="G32" s="23"/>
      <c r="H32" s="23"/>
      <c r="I32" s="24"/>
      <c r="J32" s="24"/>
      <c r="K32" s="24"/>
      <c r="L32" s="23"/>
      <c r="M32" s="23"/>
      <c r="N32" s="24"/>
      <c r="O32" s="24"/>
      <c r="P32" s="23"/>
      <c r="Q32" s="23"/>
      <c r="R32" s="23"/>
      <c r="S32" s="23"/>
      <c r="T32" s="23"/>
      <c r="U32" s="23"/>
      <c r="V32" s="23"/>
      <c r="W32" s="23"/>
      <c r="X32" s="23"/>
    </row>
    <row r="33" spans="1:24" x14ac:dyDescent="0.35">
      <c r="A33" s="23"/>
      <c r="B33" s="23"/>
      <c r="C33" s="24"/>
      <c r="D33" s="24"/>
      <c r="E33" s="24"/>
      <c r="F33" s="23"/>
      <c r="G33" s="23"/>
      <c r="H33" s="23"/>
      <c r="I33" s="24"/>
      <c r="J33" s="24"/>
      <c r="K33" s="24"/>
      <c r="L33" s="23"/>
      <c r="M33" s="23"/>
      <c r="N33" s="24"/>
      <c r="O33" s="24"/>
      <c r="P33" s="23"/>
      <c r="Q33" s="23"/>
      <c r="R33" s="23"/>
      <c r="S33" s="23"/>
      <c r="T33" s="23"/>
      <c r="U33" s="23"/>
      <c r="V33" s="23"/>
      <c r="W33" s="23"/>
      <c r="X33" s="23"/>
    </row>
    <row r="34" spans="1:24" x14ac:dyDescent="0.35">
      <c r="A34" s="23"/>
      <c r="B34" s="23"/>
      <c r="C34" s="24"/>
      <c r="D34" s="24"/>
      <c r="E34" s="24"/>
      <c r="F34" s="23"/>
      <c r="G34" s="23"/>
      <c r="H34" s="23"/>
      <c r="I34" s="24"/>
      <c r="J34" s="24"/>
      <c r="K34" s="24"/>
      <c r="L34" s="23"/>
      <c r="M34" s="23"/>
      <c r="N34" s="24"/>
      <c r="O34" s="24"/>
      <c r="P34" s="23"/>
      <c r="Q34" s="23"/>
      <c r="R34" s="23"/>
      <c r="S34" s="23"/>
      <c r="T34" s="23"/>
      <c r="U34" s="23"/>
      <c r="V34" s="23"/>
      <c r="W34" s="23"/>
      <c r="X34" s="23"/>
    </row>
    <row r="35" spans="1:24" x14ac:dyDescent="0.35">
      <c r="A35" s="23"/>
      <c r="B35" s="23"/>
      <c r="C35" s="24"/>
      <c r="D35" s="24"/>
      <c r="E35" s="24"/>
      <c r="F35" s="23"/>
      <c r="G35" s="23"/>
      <c r="H35" s="23"/>
      <c r="I35" s="24"/>
      <c r="J35" s="24"/>
      <c r="K35" s="24"/>
      <c r="L35" s="23"/>
      <c r="M35" s="23"/>
      <c r="N35" s="24"/>
      <c r="O35" s="24"/>
      <c r="P35" s="23"/>
      <c r="Q35" s="23"/>
      <c r="R35" s="23"/>
      <c r="S35" s="23"/>
      <c r="T35" s="23"/>
      <c r="U35" s="23"/>
      <c r="V35" s="23"/>
      <c r="W35" s="23"/>
      <c r="X35" s="23"/>
    </row>
    <row r="36" spans="1:24" x14ac:dyDescent="0.35">
      <c r="A36" s="23"/>
      <c r="B36" s="23"/>
      <c r="C36" s="24"/>
      <c r="D36" s="24"/>
      <c r="E36" s="24"/>
      <c r="F36" s="23"/>
      <c r="G36" s="23"/>
      <c r="H36" s="23"/>
      <c r="I36" s="24"/>
      <c r="J36" s="24"/>
      <c r="K36" s="24"/>
      <c r="L36" s="23"/>
      <c r="M36" s="23"/>
      <c r="N36" s="24"/>
      <c r="O36" s="24"/>
      <c r="P36" s="23"/>
      <c r="Q36" s="23"/>
      <c r="R36" s="23"/>
      <c r="S36" s="23"/>
      <c r="T36" s="23"/>
      <c r="U36" s="23"/>
      <c r="V36" s="23"/>
      <c r="W36" s="23"/>
      <c r="X36" s="23"/>
    </row>
    <row r="37" spans="1:24" x14ac:dyDescent="0.35">
      <c r="A37" s="23"/>
      <c r="B37" s="23"/>
      <c r="C37" s="24"/>
      <c r="D37" s="24"/>
      <c r="E37" s="24"/>
      <c r="F37" s="23"/>
      <c r="G37" s="23"/>
      <c r="H37" s="23"/>
      <c r="I37" s="24"/>
      <c r="J37" s="24"/>
      <c r="K37" s="24"/>
      <c r="L37" s="23"/>
      <c r="M37" s="23"/>
      <c r="N37" s="24"/>
      <c r="O37" s="24"/>
      <c r="P37" s="23"/>
      <c r="Q37" s="23"/>
      <c r="R37" s="23"/>
      <c r="S37" s="23"/>
      <c r="T37" s="23"/>
      <c r="U37" s="23"/>
      <c r="V37" s="23"/>
      <c r="W37" s="23"/>
      <c r="X37" s="23"/>
    </row>
    <row r="38" spans="1:24" x14ac:dyDescent="0.35">
      <c r="A38" s="23"/>
      <c r="B38" s="23"/>
      <c r="C38" s="24"/>
      <c r="D38" s="24"/>
      <c r="E38" s="24"/>
      <c r="F38" s="23"/>
      <c r="J38" s="24"/>
      <c r="K38" s="24"/>
      <c r="N38" s="24"/>
      <c r="O38" s="24"/>
      <c r="P38" s="23"/>
      <c r="Q38" s="23"/>
      <c r="R38" s="23"/>
      <c r="S38" s="23"/>
      <c r="T38" s="23"/>
      <c r="U38" s="23"/>
      <c r="V38" s="23"/>
      <c r="W38" s="23"/>
      <c r="X38" s="23"/>
    </row>
    <row r="39" spans="1:24" x14ac:dyDescent="0.35">
      <c r="A39" s="23"/>
      <c r="B39" s="23"/>
      <c r="C39" s="24"/>
      <c r="D39" s="24"/>
      <c r="E39" s="24"/>
      <c r="F39" s="23"/>
      <c r="N39" s="24"/>
      <c r="O39" s="24"/>
      <c r="P39" s="23"/>
      <c r="Q39" s="23"/>
      <c r="R39" s="23"/>
      <c r="S39" s="23"/>
      <c r="T39" s="23"/>
      <c r="U39" s="23"/>
      <c r="V39" s="23"/>
      <c r="W39" s="23"/>
      <c r="X39" s="23"/>
    </row>
  </sheetData>
  <mergeCells count="4">
    <mergeCell ref="L1:M1"/>
    <mergeCell ref="N1:O1"/>
    <mergeCell ref="P1:Q1"/>
    <mergeCell ref="R1:S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AE5A-53B8-4484-B09F-3709CDF7F9C1}">
  <dimension ref="A1:AP41"/>
  <sheetViews>
    <sheetView zoomScale="85" zoomScaleNormal="85" workbookViewId="0">
      <selection activeCell="E9" sqref="E9"/>
    </sheetView>
  </sheetViews>
  <sheetFormatPr defaultRowHeight="12.5" x14ac:dyDescent="0.35"/>
  <cols>
    <col min="1" max="1" width="14" style="2" customWidth="1"/>
    <col min="2" max="2" width="50" style="2" customWidth="1"/>
    <col min="3" max="3" width="50.54296875" style="2" customWidth="1"/>
    <col min="4" max="4" width="21.90625" style="2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17.6328125" style="49" customWidth="1"/>
    <col min="10" max="10" width="21.54296875" style="49" customWidth="1"/>
    <col min="11" max="11" width="17.453125" style="2" customWidth="1"/>
    <col min="12" max="12" width="17.453125" style="49" customWidth="1"/>
    <col min="13" max="13" width="17.453125" style="2" customWidth="1"/>
    <col min="14" max="14" width="19.08984375" style="2" customWidth="1"/>
    <col min="15" max="16384" width="8.7265625" style="2"/>
  </cols>
  <sheetData>
    <row r="1" spans="1:42" ht="13" x14ac:dyDescent="0.35">
      <c r="A1" s="23"/>
      <c r="B1" s="23"/>
      <c r="C1" s="23"/>
      <c r="D1" s="23"/>
      <c r="E1" s="23"/>
      <c r="F1" s="23"/>
      <c r="G1" s="23"/>
      <c r="H1" s="23"/>
      <c r="I1" s="23"/>
      <c r="J1" s="23"/>
      <c r="K1" s="26">
        <v>46143</v>
      </c>
      <c r="L1" s="26">
        <v>46174</v>
      </c>
      <c r="M1" s="26">
        <v>46204</v>
      </c>
      <c r="N1" s="26">
        <v>46235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27"/>
      <c r="E2" s="27" t="s">
        <v>412</v>
      </c>
      <c r="F2" s="23"/>
      <c r="G2" s="28" t="s">
        <v>413</v>
      </c>
      <c r="H2" s="27" t="s">
        <v>414</v>
      </c>
      <c r="I2" s="27" t="s">
        <v>415</v>
      </c>
      <c r="J2" s="27" t="s">
        <v>416</v>
      </c>
      <c r="K2" s="29"/>
      <c r="L2" s="29"/>
      <c r="M2" s="29"/>
      <c r="N2" s="29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 t="s">
        <v>88</v>
      </c>
      <c r="B3" s="30" t="s">
        <v>89</v>
      </c>
      <c r="C3" s="30" t="s">
        <v>898</v>
      </c>
      <c r="D3" s="31" t="s">
        <v>67</v>
      </c>
      <c r="E3" s="33">
        <v>0.5</v>
      </c>
      <c r="F3" s="23"/>
      <c r="G3" s="41" t="s">
        <v>882</v>
      </c>
      <c r="H3" s="38" t="s">
        <v>872</v>
      </c>
      <c r="I3" s="43">
        <v>46132.354166666664</v>
      </c>
      <c r="J3" s="43">
        <v>46134.652777777781</v>
      </c>
      <c r="K3" s="37">
        <f>E3</f>
        <v>0.5</v>
      </c>
      <c r="L3" s="37"/>
      <c r="M3" s="38"/>
      <c r="N3" s="38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9" t="s">
        <v>208</v>
      </c>
      <c r="B4" s="39" t="s">
        <v>897</v>
      </c>
      <c r="C4" s="39" t="s">
        <v>899</v>
      </c>
      <c r="D4" s="40" t="s">
        <v>67</v>
      </c>
      <c r="E4" s="33">
        <v>200</v>
      </c>
      <c r="F4" s="23"/>
      <c r="G4" s="41"/>
      <c r="H4" s="42"/>
      <c r="I4" s="43"/>
      <c r="J4" s="43"/>
      <c r="K4" s="37">
        <f>E4</f>
        <v>200</v>
      </c>
      <c r="L4" s="37"/>
      <c r="M4" s="38"/>
      <c r="N4" s="38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2" customHeight="1" x14ac:dyDescent="0.35">
      <c r="A5" s="39" t="s">
        <v>228</v>
      </c>
      <c r="B5" s="39" t="s">
        <v>229</v>
      </c>
      <c r="C5" s="39" t="s">
        <v>900</v>
      </c>
      <c r="D5" s="40" t="s">
        <v>67</v>
      </c>
      <c r="E5" s="33">
        <v>50</v>
      </c>
      <c r="F5" s="23"/>
      <c r="G5" s="41" t="s">
        <v>883</v>
      </c>
      <c r="H5" s="42" t="s">
        <v>873</v>
      </c>
      <c r="I5" s="43">
        <v>46134.652777777781</v>
      </c>
      <c r="J5" s="43">
        <v>46149.363888888889</v>
      </c>
      <c r="K5" s="37">
        <f>E5</f>
        <v>50</v>
      </c>
      <c r="L5" s="37"/>
      <c r="M5" s="38"/>
      <c r="N5" s="38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2" customHeight="1" x14ac:dyDescent="0.35">
      <c r="A6" s="39" t="s">
        <v>263</v>
      </c>
      <c r="B6" s="39" t="s">
        <v>264</v>
      </c>
      <c r="C6" s="39" t="s">
        <v>901</v>
      </c>
      <c r="D6" s="40" t="s">
        <v>40</v>
      </c>
      <c r="E6" s="33">
        <v>12</v>
      </c>
      <c r="F6" s="23"/>
      <c r="G6" s="41" t="s">
        <v>884</v>
      </c>
      <c r="H6" s="42" t="s">
        <v>874</v>
      </c>
      <c r="I6" s="43">
        <v>46134.652777777781</v>
      </c>
      <c r="J6" s="43">
        <v>46140.62777777778</v>
      </c>
      <c r="K6" s="37">
        <f>E6</f>
        <v>12</v>
      </c>
      <c r="L6" s="37"/>
      <c r="M6" s="38"/>
      <c r="N6" s="38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2" customHeight="1" x14ac:dyDescent="0.35">
      <c r="A7" s="39"/>
      <c r="B7" s="39"/>
      <c r="C7" s="39"/>
      <c r="D7" s="40"/>
      <c r="E7" s="33"/>
      <c r="F7" s="23"/>
      <c r="G7" s="41" t="s">
        <v>885</v>
      </c>
      <c r="H7" s="42" t="s">
        <v>874</v>
      </c>
      <c r="I7" s="43">
        <v>46140.62777777778</v>
      </c>
      <c r="J7" s="43">
        <v>46147.601388888892</v>
      </c>
      <c r="K7" s="38"/>
      <c r="L7" s="37"/>
      <c r="M7" s="38"/>
      <c r="N7" s="38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2" customHeight="1" x14ac:dyDescent="0.35">
      <c r="A8" s="39"/>
      <c r="B8" s="39"/>
      <c r="C8" s="39"/>
      <c r="D8" s="40"/>
      <c r="E8" s="33"/>
      <c r="F8" s="23"/>
      <c r="G8" s="41" t="s">
        <v>886</v>
      </c>
      <c r="H8" s="42" t="s">
        <v>875</v>
      </c>
      <c r="I8" s="43">
        <v>46147.601388888892</v>
      </c>
      <c r="J8" s="43">
        <v>46149.363888888889</v>
      </c>
      <c r="K8" s="38"/>
      <c r="L8" s="38"/>
      <c r="M8" s="37"/>
      <c r="N8" s="38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2" customHeight="1" x14ac:dyDescent="0.35">
      <c r="A9" s="39" t="s">
        <v>314</v>
      </c>
      <c r="B9" s="39" t="s">
        <v>315</v>
      </c>
      <c r="C9" s="39"/>
      <c r="D9" s="40" t="s">
        <v>40</v>
      </c>
      <c r="E9" s="33">
        <v>600</v>
      </c>
      <c r="F9" s="23"/>
      <c r="G9" s="87" t="s">
        <v>887</v>
      </c>
      <c r="H9" s="110" t="s">
        <v>876</v>
      </c>
      <c r="I9" s="101">
        <v>46149.363888888889</v>
      </c>
      <c r="J9" s="101">
        <v>46155.634722222225</v>
      </c>
      <c r="K9" s="37">
        <v>120</v>
      </c>
      <c r="L9" s="37">
        <f>600-120</f>
        <v>480</v>
      </c>
      <c r="M9" s="37"/>
      <c r="N9" s="38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2" customHeight="1" x14ac:dyDescent="0.35">
      <c r="A10" s="39"/>
      <c r="B10" s="39"/>
      <c r="C10" s="39"/>
      <c r="D10" s="40"/>
      <c r="E10" s="33"/>
      <c r="F10" s="23"/>
      <c r="G10" s="108" t="s">
        <v>888</v>
      </c>
      <c r="H10" s="111" t="s">
        <v>643</v>
      </c>
      <c r="I10" s="112">
        <v>46149.363888888889</v>
      </c>
      <c r="J10" s="112">
        <v>46150.659722222219</v>
      </c>
      <c r="K10" s="38"/>
      <c r="L10" s="38"/>
      <c r="M10" s="37"/>
      <c r="N10" s="38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2" customHeight="1" x14ac:dyDescent="0.35">
      <c r="A11" s="39"/>
      <c r="B11" s="39"/>
      <c r="C11" s="39"/>
      <c r="D11" s="40"/>
      <c r="E11" s="33"/>
      <c r="F11" s="23"/>
      <c r="G11" s="108" t="s">
        <v>889</v>
      </c>
      <c r="H11" s="111" t="s">
        <v>712</v>
      </c>
      <c r="I11" s="112">
        <v>46150.659722222219</v>
      </c>
      <c r="J11" s="112">
        <v>46153.651388888888</v>
      </c>
      <c r="K11" s="38"/>
      <c r="L11" s="38"/>
      <c r="M11" s="37"/>
      <c r="N11" s="38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2" customHeight="1" x14ac:dyDescent="0.35">
      <c r="A12" s="39"/>
      <c r="B12" s="39"/>
      <c r="C12" s="39"/>
      <c r="D12" s="40"/>
      <c r="E12" s="33"/>
      <c r="F12" s="23"/>
      <c r="G12" s="108" t="s">
        <v>890</v>
      </c>
      <c r="H12" s="111" t="s">
        <v>712</v>
      </c>
      <c r="I12" s="112">
        <v>46153.651388888888</v>
      </c>
      <c r="J12" s="112">
        <v>46154.643055555556</v>
      </c>
      <c r="K12" s="38"/>
      <c r="L12" s="38"/>
      <c r="M12" s="37"/>
      <c r="N12" s="3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2" customHeight="1" x14ac:dyDescent="0.35">
      <c r="A13" s="39"/>
      <c r="B13" s="39"/>
      <c r="C13" s="39"/>
      <c r="D13" s="40"/>
      <c r="E13" s="33"/>
      <c r="F13" s="23"/>
      <c r="G13" s="108" t="s">
        <v>891</v>
      </c>
      <c r="H13" s="111" t="s">
        <v>712</v>
      </c>
      <c r="I13" s="112">
        <v>46154.643055555556</v>
      </c>
      <c r="J13" s="112">
        <v>46155.634722222225</v>
      </c>
      <c r="K13" s="38"/>
      <c r="L13" s="38"/>
      <c r="M13" s="37"/>
      <c r="N13" s="3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2" customHeight="1" x14ac:dyDescent="0.35">
      <c r="A14" s="39"/>
      <c r="B14" s="39"/>
      <c r="C14" s="39"/>
      <c r="D14" s="40"/>
      <c r="E14" s="33"/>
      <c r="F14" s="23"/>
      <c r="G14" s="87" t="s">
        <v>892</v>
      </c>
      <c r="H14" s="110" t="s">
        <v>877</v>
      </c>
      <c r="I14" s="101">
        <v>46155.634722222225</v>
      </c>
      <c r="J14" s="101">
        <v>46170.472222222219</v>
      </c>
      <c r="K14" s="38"/>
      <c r="L14" s="37"/>
      <c r="M14" s="37"/>
      <c r="N14" s="38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2" customHeight="1" x14ac:dyDescent="0.35">
      <c r="A15" s="39" t="s">
        <v>306</v>
      </c>
      <c r="B15" s="39" t="s">
        <v>307</v>
      </c>
      <c r="C15" s="39"/>
      <c r="D15" s="40" t="s">
        <v>230</v>
      </c>
      <c r="E15" s="33">
        <v>26</v>
      </c>
      <c r="F15" s="23"/>
      <c r="G15" s="108" t="s">
        <v>893</v>
      </c>
      <c r="H15" s="111" t="s">
        <v>878</v>
      </c>
      <c r="I15" s="112">
        <v>46155.634722222225</v>
      </c>
      <c r="J15" s="112">
        <v>46157.480555555558</v>
      </c>
      <c r="K15" s="38"/>
      <c r="L15" s="37">
        <f>E15</f>
        <v>26</v>
      </c>
      <c r="M15" s="37"/>
      <c r="N15" s="3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2" customHeight="1" x14ac:dyDescent="0.35">
      <c r="A16" s="39" t="s">
        <v>340</v>
      </c>
      <c r="B16" s="39" t="s">
        <v>341</v>
      </c>
      <c r="C16" s="39"/>
      <c r="D16" s="40" t="s">
        <v>230</v>
      </c>
      <c r="E16" s="33">
        <v>26</v>
      </c>
      <c r="F16" s="23"/>
      <c r="G16" s="108" t="s">
        <v>894</v>
      </c>
      <c r="H16" s="111" t="s">
        <v>879</v>
      </c>
      <c r="I16" s="112">
        <v>46157.480555555558</v>
      </c>
      <c r="J16" s="112">
        <v>46170.472222222219</v>
      </c>
      <c r="K16" s="38"/>
      <c r="L16" s="37">
        <f>E16</f>
        <v>26</v>
      </c>
      <c r="M16" s="37"/>
      <c r="N16" s="38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2" customHeight="1" x14ac:dyDescent="0.35">
      <c r="A17" s="39"/>
      <c r="B17" s="39"/>
      <c r="C17" s="39"/>
      <c r="D17" s="39"/>
      <c r="E17" s="33"/>
      <c r="F17" s="23"/>
      <c r="G17" s="87" t="s">
        <v>895</v>
      </c>
      <c r="H17" s="110" t="s">
        <v>880</v>
      </c>
      <c r="I17" s="101">
        <v>46170.472222222219</v>
      </c>
      <c r="J17" s="101">
        <v>46189.438888888886</v>
      </c>
      <c r="K17" s="38"/>
      <c r="L17" s="38"/>
      <c r="M17" s="37"/>
      <c r="N17" s="38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2" customHeight="1" x14ac:dyDescent="0.35">
      <c r="A18" s="39"/>
      <c r="B18" s="39"/>
      <c r="C18" s="39"/>
      <c r="D18" s="39"/>
      <c r="E18" s="33"/>
      <c r="F18" s="23"/>
      <c r="G18" s="108" t="s">
        <v>896</v>
      </c>
      <c r="H18" s="111" t="s">
        <v>881</v>
      </c>
      <c r="I18" s="112">
        <v>46189.438888888886</v>
      </c>
      <c r="J18" s="112">
        <v>46192.418055555558</v>
      </c>
      <c r="K18" s="38"/>
      <c r="L18" s="38"/>
      <c r="M18" s="37"/>
      <c r="N18" s="3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2" customHeight="1" x14ac:dyDescent="0.35">
      <c r="A19" s="39"/>
      <c r="B19" s="39"/>
      <c r="C19" s="39"/>
      <c r="D19" s="39"/>
      <c r="E19" s="33"/>
      <c r="F19" s="23"/>
      <c r="G19" s="41"/>
      <c r="H19" s="42"/>
      <c r="I19" s="38"/>
      <c r="J19" s="43"/>
      <c r="K19" s="38"/>
      <c r="L19" s="38"/>
      <c r="M19" s="37"/>
      <c r="N19" s="38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2" customHeight="1" x14ac:dyDescent="0.35">
      <c r="A20" s="39"/>
      <c r="B20" s="39"/>
      <c r="C20" s="39"/>
      <c r="D20" s="39"/>
      <c r="E20" s="33"/>
      <c r="F20" s="23"/>
      <c r="G20" s="41"/>
      <c r="H20" s="42"/>
      <c r="I20" s="38"/>
      <c r="J20" s="43"/>
      <c r="K20" s="38"/>
      <c r="L20" s="38"/>
      <c r="M20" s="37"/>
      <c r="N20" s="38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x14ac:dyDescent="0.35">
      <c r="A21" s="24"/>
      <c r="B21" s="24"/>
      <c r="C21" s="24"/>
      <c r="D21" s="23"/>
      <c r="E21" s="24"/>
      <c r="F21" s="23"/>
      <c r="G21" s="23"/>
      <c r="H21" s="23"/>
      <c r="I21" s="24"/>
      <c r="J21" s="24"/>
      <c r="K21" s="23"/>
      <c r="L21" s="24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x14ac:dyDescent="0.35">
      <c r="A22" s="23"/>
      <c r="B22" s="23"/>
      <c r="C22" s="23"/>
      <c r="D22" s="23"/>
      <c r="E22" s="24"/>
      <c r="F22" s="23"/>
      <c r="G22" s="23"/>
      <c r="H22" s="23"/>
      <c r="I22" s="24"/>
      <c r="J22" s="24"/>
      <c r="K22" s="23"/>
      <c r="L22" s="24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x14ac:dyDescent="0.35">
      <c r="A23" s="23"/>
      <c r="B23" s="23"/>
      <c r="C23" s="23"/>
      <c r="D23" s="23"/>
      <c r="E23" s="24"/>
      <c r="F23" s="23"/>
      <c r="G23" s="23"/>
      <c r="H23" s="23"/>
      <c r="I23" s="24"/>
      <c r="J23" s="24"/>
    </row>
    <row r="24" spans="1:42" x14ac:dyDescent="0.35">
      <c r="A24" s="23"/>
      <c r="B24" s="23"/>
      <c r="C24" s="23"/>
      <c r="D24" s="23"/>
      <c r="E24" s="24"/>
      <c r="F24" s="23"/>
      <c r="G24" s="23"/>
      <c r="H24" s="23"/>
      <c r="I24" s="24"/>
      <c r="J24" s="24"/>
    </row>
    <row r="25" spans="1:42" x14ac:dyDescent="0.35">
      <c r="A25" s="23"/>
      <c r="B25" s="23"/>
      <c r="C25" s="23"/>
      <c r="D25" s="23"/>
      <c r="E25" s="24"/>
      <c r="F25" s="24"/>
      <c r="G25" s="24"/>
      <c r="H25" s="24"/>
      <c r="I25" s="24"/>
      <c r="J25" s="24"/>
    </row>
    <row r="26" spans="1:42" x14ac:dyDescent="0.35">
      <c r="A26" s="23"/>
      <c r="B26" s="23"/>
      <c r="C26" s="23"/>
      <c r="D26" s="23"/>
      <c r="E26" s="24"/>
      <c r="F26" s="24"/>
      <c r="G26" s="24"/>
      <c r="H26" s="24"/>
      <c r="I26" s="24"/>
      <c r="J26" s="24"/>
    </row>
    <row r="27" spans="1:42" x14ac:dyDescent="0.35">
      <c r="F27" s="49"/>
      <c r="G27" s="49"/>
      <c r="H27" s="49"/>
    </row>
    <row r="28" spans="1:42" x14ac:dyDescent="0.35">
      <c r="F28" s="49"/>
      <c r="G28" s="49"/>
      <c r="H28" s="49"/>
    </row>
    <row r="29" spans="1:42" x14ac:dyDescent="0.35">
      <c r="F29" s="49"/>
      <c r="G29" s="49"/>
      <c r="H29" s="49"/>
    </row>
    <row r="30" spans="1:42" x14ac:dyDescent="0.35">
      <c r="F30" s="49"/>
      <c r="G30" s="49"/>
      <c r="H30" s="49"/>
    </row>
    <row r="31" spans="1:42" x14ac:dyDescent="0.35">
      <c r="F31" s="49"/>
      <c r="G31" s="49"/>
      <c r="H31" s="49"/>
    </row>
    <row r="32" spans="1:42" x14ac:dyDescent="0.35">
      <c r="F32" s="49"/>
      <c r="G32" s="49"/>
      <c r="H32" s="49"/>
    </row>
    <row r="33" spans="6:8" x14ac:dyDescent="0.35">
      <c r="F33" s="49"/>
      <c r="G33" s="49"/>
      <c r="H33" s="49"/>
    </row>
    <row r="34" spans="6:8" x14ac:dyDescent="0.35">
      <c r="F34" s="49"/>
      <c r="G34" s="49"/>
      <c r="H34" s="49"/>
    </row>
    <row r="35" spans="6:8" x14ac:dyDescent="0.35">
      <c r="F35" s="49"/>
      <c r="G35" s="49"/>
      <c r="H35" s="49"/>
    </row>
    <row r="36" spans="6:8" x14ac:dyDescent="0.35">
      <c r="F36" s="49"/>
      <c r="G36" s="49"/>
      <c r="H36" s="49"/>
    </row>
    <row r="37" spans="6:8" x14ac:dyDescent="0.35">
      <c r="F37" s="49"/>
      <c r="G37" s="49"/>
      <c r="H37" s="49"/>
    </row>
    <row r="38" spans="6:8" x14ac:dyDescent="0.35">
      <c r="F38" s="49"/>
      <c r="G38" s="49"/>
      <c r="H38" s="49"/>
    </row>
    <row r="39" spans="6:8" x14ac:dyDescent="0.35">
      <c r="F39" s="49"/>
      <c r="G39" s="49"/>
      <c r="H39" s="49"/>
    </row>
    <row r="40" spans="6:8" x14ac:dyDescent="0.35">
      <c r="F40" s="49"/>
      <c r="G40" s="49"/>
      <c r="H40" s="49"/>
    </row>
    <row r="41" spans="6:8" x14ac:dyDescent="0.35">
      <c r="F41" s="49"/>
      <c r="G41" s="49"/>
      <c r="H41" s="49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36FA-1415-4A3C-8DD5-BE1F486BB946}">
  <dimension ref="A1:AP145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M16" sqref="M16"/>
    </sheetView>
  </sheetViews>
  <sheetFormatPr defaultRowHeight="12.5" x14ac:dyDescent="0.35"/>
  <cols>
    <col min="1" max="1" width="11.08984375" style="2" customWidth="1"/>
    <col min="2" max="2" width="50" style="2" customWidth="1"/>
    <col min="3" max="3" width="9.26953125" style="49" customWidth="1"/>
    <col min="4" max="4" width="11.36328125" style="146" customWidth="1"/>
    <col min="5" max="5" width="11.08984375" style="2" customWidth="1"/>
    <col min="6" max="6" width="15.08984375" style="49" customWidth="1"/>
    <col min="7" max="7" width="2.08984375" style="2" customWidth="1"/>
    <col min="8" max="8" width="37.90625" style="2" customWidth="1"/>
    <col min="9" max="9" width="18.453125" style="2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2" ht="13" x14ac:dyDescent="0.35">
      <c r="A1" s="23"/>
      <c r="B1" s="23"/>
      <c r="C1" s="24"/>
      <c r="D1" s="51"/>
      <c r="E1" s="23"/>
      <c r="F1" s="23"/>
      <c r="G1" s="23"/>
      <c r="H1" s="23"/>
      <c r="I1" s="23"/>
      <c r="J1" s="23"/>
      <c r="K1" s="23"/>
      <c r="L1" s="26">
        <v>46143</v>
      </c>
      <c r="M1" s="26">
        <v>46174</v>
      </c>
      <c r="N1" s="26">
        <v>46204</v>
      </c>
      <c r="O1" s="26">
        <v>46235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 t="s">
        <v>15</v>
      </c>
      <c r="B3" s="30"/>
      <c r="C3" s="31"/>
      <c r="D3" s="32"/>
      <c r="E3" s="40"/>
      <c r="F3" s="33"/>
      <c r="G3" s="23"/>
      <c r="H3" s="149" t="s">
        <v>1169</v>
      </c>
      <c r="I3" s="42" t="s">
        <v>1170</v>
      </c>
      <c r="J3" s="43">
        <v>46142.333333333336</v>
      </c>
      <c r="K3" s="43">
        <v>46142.333333333336</v>
      </c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 t="s">
        <v>1170</v>
      </c>
      <c r="J4" s="43">
        <v>46142.333333333336</v>
      </c>
      <c r="K4" s="43">
        <v>46142.333333333336</v>
      </c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 t="s">
        <v>1170</v>
      </c>
      <c r="J5" s="43" t="s">
        <v>1173</v>
      </c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4" customHeight="1" x14ac:dyDescent="0.35">
      <c r="A6" s="39"/>
      <c r="B6" s="39"/>
      <c r="C6" s="144"/>
      <c r="D6" s="40"/>
      <c r="E6" s="40"/>
      <c r="F6" s="33"/>
      <c r="G6" s="23"/>
      <c r="H6" s="165" t="s">
        <v>549</v>
      </c>
      <c r="I6" s="151" t="s">
        <v>550</v>
      </c>
      <c r="J6" s="99">
        <v>46142.333333333336</v>
      </c>
      <c r="K6" s="99">
        <v>46211.5625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4" customHeight="1" x14ac:dyDescent="0.35">
      <c r="A7" s="39"/>
      <c r="B7" s="39"/>
      <c r="C7" s="144"/>
      <c r="D7" s="40"/>
      <c r="E7" s="40"/>
      <c r="F7" s="33"/>
      <c r="G7" s="23"/>
      <c r="H7" s="201" t="s">
        <v>551</v>
      </c>
      <c r="I7" s="202" t="s">
        <v>552</v>
      </c>
      <c r="J7" s="203">
        <v>46142.333333333336</v>
      </c>
      <c r="K7" s="203">
        <v>46199.645833333336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554</v>
      </c>
      <c r="J8" s="43">
        <v>46142.333333333336</v>
      </c>
      <c r="K8" s="43">
        <v>46154.345833333333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4" customHeight="1" x14ac:dyDescent="0.35">
      <c r="A9" s="39" t="s">
        <v>33</v>
      </c>
      <c r="B9" s="39" t="s">
        <v>34</v>
      </c>
      <c r="C9" s="144" t="s">
        <v>1185</v>
      </c>
      <c r="D9" s="40">
        <v>19.760000000000002</v>
      </c>
      <c r="E9" s="40"/>
      <c r="F9" s="33">
        <v>17.600000000000001</v>
      </c>
      <c r="G9" s="23"/>
      <c r="H9" s="149" t="s">
        <v>555</v>
      </c>
      <c r="I9" s="42" t="s">
        <v>556</v>
      </c>
      <c r="J9" s="43">
        <v>46154.345833333333</v>
      </c>
      <c r="K9" s="43">
        <v>46156.45416666667</v>
      </c>
      <c r="L9" s="37">
        <f>F9</f>
        <v>17.600000000000001</v>
      </c>
      <c r="M9" s="38"/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556</v>
      </c>
      <c r="J10" s="43">
        <v>46156.45416666667</v>
      </c>
      <c r="K10" s="43">
        <v>46160.604166666664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4" customHeight="1" x14ac:dyDescent="0.35">
      <c r="A11" s="39"/>
      <c r="B11" s="39"/>
      <c r="C11" s="144"/>
      <c r="D11" s="40"/>
      <c r="E11" s="40"/>
      <c r="F11" s="33"/>
      <c r="G11" s="23"/>
      <c r="H11" s="149" t="s">
        <v>1174</v>
      </c>
      <c r="I11" s="42" t="s">
        <v>556</v>
      </c>
      <c r="J11" s="43">
        <v>46156.45416666667</v>
      </c>
      <c r="K11" s="43">
        <v>46160.604166666664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4" customHeight="1" x14ac:dyDescent="0.35">
      <c r="A12" s="39"/>
      <c r="B12" s="39"/>
      <c r="C12" s="144"/>
      <c r="D12" s="40"/>
      <c r="E12" s="40"/>
      <c r="F12" s="33"/>
      <c r="G12" s="23"/>
      <c r="H12" s="149" t="s">
        <v>558</v>
      </c>
      <c r="I12" s="42" t="s">
        <v>559</v>
      </c>
      <c r="J12" s="43">
        <v>46160.604166666664</v>
      </c>
      <c r="K12" s="43">
        <v>46174.370833333334</v>
      </c>
      <c r="L12" s="37"/>
      <c r="M12" s="38"/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4" customHeight="1" x14ac:dyDescent="0.35">
      <c r="A13" s="39" t="s">
        <v>44</v>
      </c>
      <c r="B13" s="39" t="s">
        <v>45</v>
      </c>
      <c r="C13" s="144" t="s">
        <v>46</v>
      </c>
      <c r="D13" s="40"/>
      <c r="E13" s="40"/>
      <c r="F13" s="33">
        <v>3.0059999999999998</v>
      </c>
      <c r="G13" s="23"/>
      <c r="H13" s="149" t="s">
        <v>1175</v>
      </c>
      <c r="I13" s="42" t="s">
        <v>556</v>
      </c>
      <c r="J13" s="43">
        <v>46160.604166666664</v>
      </c>
      <c r="K13" s="43">
        <v>46163.35833333333</v>
      </c>
      <c r="L13" s="37">
        <f>F13</f>
        <v>3.0059999999999998</v>
      </c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1176</v>
      </c>
      <c r="I14" s="42" t="s">
        <v>556</v>
      </c>
      <c r="J14" s="43">
        <v>46163.35833333333</v>
      </c>
      <c r="K14" s="43">
        <v>46167.466666666667</v>
      </c>
      <c r="L14" s="37"/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4" customHeight="1" x14ac:dyDescent="0.35">
      <c r="A15" s="39"/>
      <c r="B15" s="39"/>
      <c r="C15" s="144"/>
      <c r="D15" s="40"/>
      <c r="E15" s="40"/>
      <c r="F15" s="33"/>
      <c r="G15" s="23"/>
      <c r="H15" s="149" t="s">
        <v>1177</v>
      </c>
      <c r="I15" s="42" t="s">
        <v>556</v>
      </c>
      <c r="J15" s="43">
        <v>46167.466666666667</v>
      </c>
      <c r="K15" s="43">
        <v>46169.616666666669</v>
      </c>
      <c r="L15" s="37"/>
      <c r="M15" s="38"/>
      <c r="N15" s="38"/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4" customHeight="1" x14ac:dyDescent="0.35">
      <c r="A16" s="39" t="s">
        <v>65</v>
      </c>
      <c r="B16" s="39" t="s">
        <v>66</v>
      </c>
      <c r="C16" s="144" t="s">
        <v>46</v>
      </c>
      <c r="D16" s="40"/>
      <c r="E16" s="40"/>
      <c r="F16" s="33">
        <v>21.45</v>
      </c>
      <c r="G16" s="23"/>
      <c r="H16" s="149" t="s">
        <v>1178</v>
      </c>
      <c r="I16" s="42" t="s">
        <v>556</v>
      </c>
      <c r="J16" s="43">
        <v>46169.616666666669</v>
      </c>
      <c r="K16" s="43">
        <v>46174.370833333334</v>
      </c>
      <c r="L16" s="37"/>
      <c r="M16" s="37">
        <f>F16</f>
        <v>21.45</v>
      </c>
      <c r="N16" s="37"/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4" customHeight="1" x14ac:dyDescent="0.35">
      <c r="A17" s="39" t="s">
        <v>68</v>
      </c>
      <c r="B17" s="39" t="s">
        <v>69</v>
      </c>
      <c r="C17" s="144" t="s">
        <v>46</v>
      </c>
      <c r="D17" s="40"/>
      <c r="E17" s="40"/>
      <c r="F17" s="33">
        <v>0.25800000000000001</v>
      </c>
      <c r="G17" s="23"/>
      <c r="H17" s="149" t="s">
        <v>560</v>
      </c>
      <c r="I17" s="42" t="s">
        <v>561</v>
      </c>
      <c r="J17" s="43">
        <v>46174.370833333334</v>
      </c>
      <c r="K17" s="43">
        <v>46188.6</v>
      </c>
      <c r="L17" s="37"/>
      <c r="M17" s="37">
        <f>F17</f>
        <v>0.25800000000000001</v>
      </c>
      <c r="N17" s="37"/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4" customHeight="1" x14ac:dyDescent="0.35">
      <c r="A18" s="39" t="s">
        <v>70</v>
      </c>
      <c r="B18" s="39" t="s">
        <v>71</v>
      </c>
      <c r="C18" s="144" t="s">
        <v>67</v>
      </c>
      <c r="D18" s="40"/>
      <c r="E18" s="40"/>
      <c r="F18" s="33">
        <v>261.60000000000002</v>
      </c>
      <c r="G18" s="23"/>
      <c r="H18" s="149" t="s">
        <v>562</v>
      </c>
      <c r="I18" s="42" t="s">
        <v>563</v>
      </c>
      <c r="J18" s="43">
        <v>46188.6</v>
      </c>
      <c r="K18" s="43">
        <v>46190.683333333334</v>
      </c>
      <c r="L18" s="37"/>
      <c r="M18" s="37"/>
      <c r="N18" s="37">
        <f t="shared" ref="N18:N19" si="0">F18</f>
        <v>261.60000000000002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4" customHeight="1" x14ac:dyDescent="0.35">
      <c r="A19" s="39" t="s">
        <v>74</v>
      </c>
      <c r="B19" s="39" t="s">
        <v>75</v>
      </c>
      <c r="C19" s="144" t="s">
        <v>46</v>
      </c>
      <c r="D19" s="40"/>
      <c r="E19" s="40"/>
      <c r="F19" s="33">
        <v>10.937999999999999</v>
      </c>
      <c r="G19" s="23"/>
      <c r="H19" s="149" t="s">
        <v>564</v>
      </c>
      <c r="I19" s="42" t="s">
        <v>556</v>
      </c>
      <c r="J19" s="43">
        <v>46190.683333333334</v>
      </c>
      <c r="K19" s="43">
        <v>46195.4375</v>
      </c>
      <c r="L19" s="37"/>
      <c r="M19" s="38"/>
      <c r="N19" s="37">
        <f t="shared" si="0"/>
        <v>10.937999999999999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4" customHeight="1" x14ac:dyDescent="0.35">
      <c r="A20" s="39" t="s">
        <v>167</v>
      </c>
      <c r="B20" s="39" t="s">
        <v>168</v>
      </c>
      <c r="C20" s="144" t="s">
        <v>40</v>
      </c>
      <c r="D20" s="40"/>
      <c r="E20" s="40"/>
      <c r="F20" s="33">
        <v>25.57</v>
      </c>
      <c r="G20" s="23"/>
      <c r="H20" s="149" t="s">
        <v>565</v>
      </c>
      <c r="I20" s="42" t="s">
        <v>563</v>
      </c>
      <c r="J20" s="43">
        <v>46195.4375</v>
      </c>
      <c r="K20" s="43">
        <v>46197.5625</v>
      </c>
      <c r="L20" s="37"/>
      <c r="M20" s="38"/>
      <c r="N20" s="37">
        <f>F20</f>
        <v>25.57</v>
      </c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24" customHeight="1" x14ac:dyDescent="0.35">
      <c r="A21" s="39" t="s">
        <v>153</v>
      </c>
      <c r="B21" s="39" t="s">
        <v>154</v>
      </c>
      <c r="C21" s="144" t="s">
        <v>143</v>
      </c>
      <c r="D21" s="40"/>
      <c r="E21" s="40"/>
      <c r="F21" s="33">
        <v>143</v>
      </c>
      <c r="G21" s="23"/>
      <c r="H21" s="149" t="s">
        <v>566</v>
      </c>
      <c r="I21" s="42" t="s">
        <v>563</v>
      </c>
      <c r="J21" s="43">
        <v>46197.5625</v>
      </c>
      <c r="K21" s="43">
        <v>46199.645833333336</v>
      </c>
      <c r="L21" s="37"/>
      <c r="M21" s="38"/>
      <c r="N21" s="37">
        <v>55</v>
      </c>
      <c r="O21" s="37">
        <f>F21-N21</f>
        <v>88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24" customHeight="1" x14ac:dyDescent="0.35">
      <c r="A22" s="39"/>
      <c r="B22" s="39"/>
      <c r="C22" s="144"/>
      <c r="D22" s="40"/>
      <c r="E22" s="40"/>
      <c r="F22" s="33"/>
      <c r="G22" s="23"/>
      <c r="H22" s="201" t="s">
        <v>567</v>
      </c>
      <c r="I22" s="202" t="s">
        <v>568</v>
      </c>
      <c r="J22" s="203">
        <v>46160.604166666664</v>
      </c>
      <c r="K22" s="203">
        <v>46211.5625</v>
      </c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556</v>
      </c>
      <c r="J23" s="43">
        <v>46160.604166666664</v>
      </c>
      <c r="K23" s="43">
        <v>46163.35833333333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556</v>
      </c>
      <c r="J24" s="43">
        <v>46163.35833333333</v>
      </c>
      <c r="K24" s="43">
        <v>46167.466666666667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110" t="s">
        <v>569</v>
      </c>
      <c r="J25" s="101">
        <v>46167.466666666667</v>
      </c>
      <c r="K25" s="101">
        <v>46176.595833333333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2.004</v>
      </c>
      <c r="G26" s="23"/>
      <c r="H26" s="149" t="s">
        <v>1175</v>
      </c>
      <c r="I26" s="42" t="s">
        <v>733</v>
      </c>
      <c r="J26" s="43">
        <v>46167.466666666667</v>
      </c>
      <c r="K26" s="43">
        <v>46170.362500000003</v>
      </c>
      <c r="L26" s="37"/>
      <c r="M26" s="37">
        <f>F26</f>
        <v>2.004</v>
      </c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ht="24" customHeight="1" x14ac:dyDescent="0.35">
      <c r="A27" s="39"/>
      <c r="B27" s="39"/>
      <c r="C27" s="144"/>
      <c r="D27" s="40"/>
      <c r="E27" s="40"/>
      <c r="F27" s="33"/>
      <c r="G27" s="23"/>
      <c r="H27" s="149" t="s">
        <v>1176</v>
      </c>
      <c r="I27" s="42" t="s">
        <v>563</v>
      </c>
      <c r="J27" s="43">
        <v>46170.362500000003</v>
      </c>
      <c r="K27" s="43">
        <v>46174.445833333331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ht="24" customHeight="1" x14ac:dyDescent="0.35">
      <c r="A28" s="39" t="s">
        <v>72</v>
      </c>
      <c r="B28" s="39" t="s">
        <v>73</v>
      </c>
      <c r="C28" s="144" t="s">
        <v>46</v>
      </c>
      <c r="D28" s="40"/>
      <c r="E28" s="40"/>
      <c r="F28" s="33">
        <v>3</v>
      </c>
      <c r="G28" s="23"/>
      <c r="H28" s="149" t="s">
        <v>1177</v>
      </c>
      <c r="I28" s="42" t="s">
        <v>556</v>
      </c>
      <c r="J28" s="43">
        <v>46174.445833333331</v>
      </c>
      <c r="K28" s="43">
        <v>46176.595833333333</v>
      </c>
      <c r="L28" s="37"/>
      <c r="M28" s="37">
        <f t="shared" ref="M28:M31" si="1">F28</f>
        <v>3</v>
      </c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ht="24" customHeight="1" x14ac:dyDescent="0.35">
      <c r="A29" s="39" t="s">
        <v>68</v>
      </c>
      <c r="B29" s="39" t="s">
        <v>69</v>
      </c>
      <c r="C29" s="144" t="s">
        <v>46</v>
      </c>
      <c r="D29" s="40"/>
      <c r="E29" s="40"/>
      <c r="F29" s="33">
        <v>0.17200000000000004</v>
      </c>
      <c r="G29" s="23"/>
      <c r="H29" s="152" t="s">
        <v>560</v>
      </c>
      <c r="I29" s="110" t="s">
        <v>570</v>
      </c>
      <c r="J29" s="101">
        <v>46176.595833333333</v>
      </c>
      <c r="K29" s="101">
        <v>46184.491666666669</v>
      </c>
      <c r="L29" s="37"/>
      <c r="M29" s="37">
        <f t="shared" si="1"/>
        <v>0.17200000000000004</v>
      </c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174.4</v>
      </c>
      <c r="G30" s="23"/>
      <c r="H30" s="152" t="s">
        <v>562</v>
      </c>
      <c r="I30" s="110" t="s">
        <v>561</v>
      </c>
      <c r="J30" s="101">
        <v>46184.491666666669</v>
      </c>
      <c r="K30" s="101">
        <v>46198.366666666669</v>
      </c>
      <c r="L30" s="37"/>
      <c r="M30" s="37">
        <f t="shared" si="1"/>
        <v>174.4</v>
      </c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ht="24" customHeight="1" x14ac:dyDescent="0.35">
      <c r="A31" s="39" t="s">
        <v>74</v>
      </c>
      <c r="B31" s="39" t="s">
        <v>75</v>
      </c>
      <c r="C31" s="144" t="s">
        <v>46</v>
      </c>
      <c r="D31" s="40"/>
      <c r="E31" s="40"/>
      <c r="F31" s="33">
        <v>7.2920000000000007</v>
      </c>
      <c r="G31" s="23"/>
      <c r="H31" s="152" t="s">
        <v>564</v>
      </c>
      <c r="I31" s="110" t="s">
        <v>1179</v>
      </c>
      <c r="J31" s="101">
        <v>46198.366666666669</v>
      </c>
      <c r="K31" s="101">
        <v>46209.412499999999</v>
      </c>
      <c r="L31" s="37"/>
      <c r="M31" s="37">
        <f t="shared" si="1"/>
        <v>7.2920000000000007</v>
      </c>
      <c r="N31" s="38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ht="24" customHeight="1" x14ac:dyDescent="0.35">
      <c r="A32" s="39" t="s">
        <v>78</v>
      </c>
      <c r="B32" s="39" t="s">
        <v>79</v>
      </c>
      <c r="C32" s="144" t="s">
        <v>46</v>
      </c>
      <c r="D32" s="40"/>
      <c r="E32" s="40"/>
      <c r="F32" s="33">
        <v>2.21</v>
      </c>
      <c r="G32" s="23"/>
      <c r="H32" s="152"/>
      <c r="I32" s="110"/>
      <c r="J32" s="101"/>
      <c r="K32" s="101"/>
      <c r="L32" s="37"/>
      <c r="M32" s="37"/>
      <c r="N32" s="37">
        <f>F32</f>
        <v>2.21</v>
      </c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ht="24" customHeight="1" x14ac:dyDescent="0.35">
      <c r="A33" s="39" t="s">
        <v>80</v>
      </c>
      <c r="B33" s="39" t="s">
        <v>81</v>
      </c>
      <c r="C33" s="144" t="s">
        <v>67</v>
      </c>
      <c r="D33" s="40"/>
      <c r="E33" s="40"/>
      <c r="F33" s="33">
        <v>40</v>
      </c>
      <c r="G33" s="23"/>
      <c r="H33" s="152"/>
      <c r="I33" s="110"/>
      <c r="J33" s="101"/>
      <c r="K33" s="101"/>
      <c r="L33" s="37"/>
      <c r="M33" s="37"/>
      <c r="N33" s="37">
        <f>F33</f>
        <v>40</v>
      </c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ht="24" customHeight="1" x14ac:dyDescent="0.35">
      <c r="A34" s="39"/>
      <c r="B34" s="39"/>
      <c r="C34" s="144"/>
      <c r="D34" s="40"/>
      <c r="E34" s="40"/>
      <c r="F34" s="33"/>
      <c r="G34" s="23"/>
      <c r="H34" s="152" t="s">
        <v>565</v>
      </c>
      <c r="I34" s="110" t="s">
        <v>556</v>
      </c>
      <c r="J34" s="101">
        <v>46209.412499999999</v>
      </c>
      <c r="K34" s="101">
        <v>46211.5625</v>
      </c>
      <c r="L34" s="37"/>
      <c r="M34" s="38"/>
      <c r="N34" s="38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ht="24" customHeight="1" x14ac:dyDescent="0.35">
      <c r="A35" s="39"/>
      <c r="B35" s="39"/>
      <c r="C35" s="144"/>
      <c r="D35" s="40"/>
      <c r="E35" s="40"/>
      <c r="F35" s="33"/>
      <c r="G35" s="23"/>
      <c r="H35" s="165" t="s">
        <v>571</v>
      </c>
      <c r="I35" s="151" t="s">
        <v>572</v>
      </c>
      <c r="J35" s="99">
        <v>46163.35833333333</v>
      </c>
      <c r="K35" s="99">
        <v>46216.666666666664</v>
      </c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ht="24" customHeight="1" x14ac:dyDescent="0.35">
      <c r="A36" s="39"/>
      <c r="B36" s="39"/>
      <c r="C36" s="144"/>
      <c r="D36" s="40"/>
      <c r="E36" s="40"/>
      <c r="F36" s="33"/>
      <c r="G36" s="23"/>
      <c r="H36" s="201" t="s">
        <v>573</v>
      </c>
      <c r="I36" s="202" t="s">
        <v>574</v>
      </c>
      <c r="J36" s="203">
        <v>46163.35833333333</v>
      </c>
      <c r="K36" s="203">
        <v>46211.445833333331</v>
      </c>
      <c r="L36" s="37"/>
      <c r="M36" s="38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ht="24" customHeight="1" x14ac:dyDescent="0.35">
      <c r="A37" s="39"/>
      <c r="B37" s="39"/>
      <c r="C37" s="144"/>
      <c r="D37" s="32"/>
      <c r="E37" s="143"/>
      <c r="F37" s="33"/>
      <c r="G37" s="23"/>
      <c r="H37" s="149" t="s">
        <v>553</v>
      </c>
      <c r="I37" s="42" t="s">
        <v>471</v>
      </c>
      <c r="J37" s="43">
        <v>46163.35833333333</v>
      </c>
      <c r="K37" s="43">
        <v>46170.645833333336</v>
      </c>
      <c r="L37" s="37"/>
      <c r="M37" s="38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ht="24" customHeight="1" x14ac:dyDescent="0.35">
      <c r="A38" s="39"/>
      <c r="B38" s="39"/>
      <c r="C38" s="144"/>
      <c r="D38" s="40"/>
      <c r="E38" s="40"/>
      <c r="F38" s="33"/>
      <c r="G38" s="23"/>
      <c r="H38" s="200" t="s">
        <v>555</v>
      </c>
      <c r="I38" s="42" t="s">
        <v>556</v>
      </c>
      <c r="J38" s="43">
        <v>46170.645833333336</v>
      </c>
      <c r="K38" s="43">
        <v>46175.4</v>
      </c>
      <c r="L38" s="37"/>
      <c r="M38" s="38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ht="24" customHeight="1" x14ac:dyDescent="0.35">
      <c r="A39" s="39"/>
      <c r="B39" s="39"/>
      <c r="C39" s="144"/>
      <c r="D39" s="40"/>
      <c r="E39" s="40"/>
      <c r="F39" s="33"/>
      <c r="G39" s="23"/>
      <c r="H39" s="200" t="s">
        <v>557</v>
      </c>
      <c r="I39" s="42" t="s">
        <v>563</v>
      </c>
      <c r="J39" s="43">
        <v>46175.4</v>
      </c>
      <c r="K39" s="43">
        <v>46178.48333333333</v>
      </c>
      <c r="L39" s="37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ht="24" customHeight="1" x14ac:dyDescent="0.35">
      <c r="A40" s="39"/>
      <c r="B40" s="39"/>
      <c r="C40" s="144"/>
      <c r="D40" s="40"/>
      <c r="E40" s="40"/>
      <c r="F40" s="33"/>
      <c r="G40" s="23"/>
      <c r="H40" s="200" t="s">
        <v>1174</v>
      </c>
      <c r="I40" s="42" t="s">
        <v>563</v>
      </c>
      <c r="J40" s="43">
        <v>46175.4</v>
      </c>
      <c r="K40" s="43">
        <v>46178.48333333333</v>
      </c>
      <c r="L40" s="37"/>
      <c r="M40" s="38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ht="24" customHeight="1" x14ac:dyDescent="0.35">
      <c r="A41" s="39"/>
      <c r="B41" s="39"/>
      <c r="C41" s="144"/>
      <c r="D41" s="40"/>
      <c r="E41" s="40"/>
      <c r="F41" s="33"/>
      <c r="G41" s="23"/>
      <c r="H41" s="200" t="s">
        <v>558</v>
      </c>
      <c r="I41" s="42" t="s">
        <v>559</v>
      </c>
      <c r="J41" s="43">
        <v>46178.48333333333</v>
      </c>
      <c r="K41" s="43">
        <v>46191.645833333336</v>
      </c>
      <c r="L41" s="37"/>
      <c r="M41" s="37"/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ht="24" customHeight="1" x14ac:dyDescent="0.35">
      <c r="A42" s="39" t="s">
        <v>44</v>
      </c>
      <c r="B42" s="39" t="s">
        <v>45</v>
      </c>
      <c r="C42" s="144" t="s">
        <v>46</v>
      </c>
      <c r="D42" s="40"/>
      <c r="E42" s="40"/>
      <c r="F42" s="33">
        <v>2.4599999999999995</v>
      </c>
      <c r="G42" s="23"/>
      <c r="H42" s="200" t="s">
        <v>1175</v>
      </c>
      <c r="I42" s="42" t="s">
        <v>556</v>
      </c>
      <c r="J42" s="43">
        <v>46178.48333333333</v>
      </c>
      <c r="K42" s="43">
        <v>46182.633333333331</v>
      </c>
      <c r="L42" s="37"/>
      <c r="M42" s="37">
        <f>F42</f>
        <v>2.4599999999999995</v>
      </c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ht="24" customHeight="1" x14ac:dyDescent="0.35">
      <c r="A43" s="39"/>
      <c r="B43" s="39"/>
      <c r="C43" s="144"/>
      <c r="D43" s="40"/>
      <c r="E43" s="40"/>
      <c r="F43" s="33"/>
      <c r="G43" s="23"/>
      <c r="H43" s="200" t="s">
        <v>1176</v>
      </c>
      <c r="I43" s="42" t="s">
        <v>556</v>
      </c>
      <c r="J43" s="43">
        <v>46182.633333333331</v>
      </c>
      <c r="K43" s="43">
        <v>46185.387499999997</v>
      </c>
      <c r="L43" s="37"/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ht="24" customHeight="1" x14ac:dyDescent="0.35">
      <c r="A44" s="39"/>
      <c r="B44" s="39"/>
      <c r="C44" s="144"/>
      <c r="D44" s="40"/>
      <c r="E44" s="40"/>
      <c r="F44" s="33"/>
      <c r="G44" s="23"/>
      <c r="H44" s="200" t="s">
        <v>1177</v>
      </c>
      <c r="I44" s="42" t="s">
        <v>556</v>
      </c>
      <c r="J44" s="43">
        <v>46185.387499999997</v>
      </c>
      <c r="K44" s="43">
        <v>46189.495833333334</v>
      </c>
      <c r="L44" s="37"/>
      <c r="M44" s="38"/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ht="24" customHeight="1" x14ac:dyDescent="0.35">
      <c r="A45" s="39" t="s">
        <v>65</v>
      </c>
      <c r="B45" s="39" t="s">
        <v>66</v>
      </c>
      <c r="C45" s="144" t="s">
        <v>46</v>
      </c>
      <c r="D45" s="40"/>
      <c r="E45" s="40"/>
      <c r="F45" s="33">
        <v>24.57</v>
      </c>
      <c r="G45" s="23"/>
      <c r="H45" s="200" t="s">
        <v>1178</v>
      </c>
      <c r="I45" s="42" t="s">
        <v>556</v>
      </c>
      <c r="J45" s="43">
        <v>46189.495833333334</v>
      </c>
      <c r="K45" s="43">
        <v>46191.645833333336</v>
      </c>
      <c r="L45" s="37"/>
      <c r="M45" s="37">
        <f>F45</f>
        <v>24.57</v>
      </c>
      <c r="N45" s="37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ht="22" customHeight="1" x14ac:dyDescent="0.35">
      <c r="A46" s="39" t="s">
        <v>68</v>
      </c>
      <c r="B46" s="39" t="s">
        <v>69</v>
      </c>
      <c r="C46" s="144" t="s">
        <v>46</v>
      </c>
      <c r="D46" s="40"/>
      <c r="E46" s="40"/>
      <c r="F46" s="33">
        <v>0.70800000000000007</v>
      </c>
      <c r="G46" s="23"/>
      <c r="H46" s="200" t="s">
        <v>560</v>
      </c>
      <c r="I46" s="42" t="s">
        <v>575</v>
      </c>
      <c r="J46" s="43">
        <v>46191.645833333336</v>
      </c>
      <c r="K46" s="43">
        <v>46199.379166666666</v>
      </c>
      <c r="L46" s="37"/>
      <c r="M46" s="37">
        <f>F46</f>
        <v>0.70800000000000007</v>
      </c>
      <c r="N46" s="37"/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ht="22" customHeight="1" x14ac:dyDescent="0.35">
      <c r="A47" s="39" t="s">
        <v>70</v>
      </c>
      <c r="B47" s="39" t="s">
        <v>71</v>
      </c>
      <c r="C47" s="144" t="s">
        <v>67</v>
      </c>
      <c r="D47" s="40"/>
      <c r="E47" s="40"/>
      <c r="F47" s="33">
        <v>286.56</v>
      </c>
      <c r="G47" s="23"/>
      <c r="H47" s="200" t="s">
        <v>562</v>
      </c>
      <c r="I47" s="42" t="s">
        <v>556</v>
      </c>
      <c r="J47" s="43">
        <v>46199.379166666666</v>
      </c>
      <c r="K47" s="43">
        <v>46203.487500000003</v>
      </c>
      <c r="L47" s="37"/>
      <c r="M47" s="37"/>
      <c r="N47" s="37">
        <f t="shared" ref="N47:N48" si="2">F47</f>
        <v>286.56</v>
      </c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ht="22" customHeight="1" x14ac:dyDescent="0.35">
      <c r="A48" s="39" t="s">
        <v>74</v>
      </c>
      <c r="B48" s="39" t="s">
        <v>75</v>
      </c>
      <c r="C48" s="144" t="s">
        <v>46</v>
      </c>
      <c r="D48" s="40"/>
      <c r="E48" s="40"/>
      <c r="F48" s="33">
        <v>15.023999999999999</v>
      </c>
      <c r="G48" s="23"/>
      <c r="H48" s="200" t="s">
        <v>564</v>
      </c>
      <c r="I48" s="42" t="s">
        <v>576</v>
      </c>
      <c r="J48" s="43">
        <v>46203.487500000003</v>
      </c>
      <c r="K48" s="43">
        <v>46204.583333333336</v>
      </c>
      <c r="L48" s="37"/>
      <c r="M48" s="38"/>
      <c r="N48" s="37">
        <f t="shared" si="2"/>
        <v>15.023999999999999</v>
      </c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spans="1:42" ht="22" customHeight="1" x14ac:dyDescent="0.35">
      <c r="A49" s="39" t="s">
        <v>167</v>
      </c>
      <c r="B49" s="39" t="s">
        <v>168</v>
      </c>
      <c r="C49" s="144" t="s">
        <v>40</v>
      </c>
      <c r="D49" s="40"/>
      <c r="E49" s="40"/>
      <c r="F49" s="33">
        <v>25.57</v>
      </c>
      <c r="G49" s="23"/>
      <c r="H49" s="200" t="s">
        <v>565</v>
      </c>
      <c r="I49" s="42" t="s">
        <v>556</v>
      </c>
      <c r="J49" s="43">
        <v>46204.583333333336</v>
      </c>
      <c r="K49" s="43">
        <v>46209.337500000001</v>
      </c>
      <c r="L49" s="38"/>
      <c r="M49" s="38"/>
      <c r="N49" s="37">
        <f>F49</f>
        <v>25.57</v>
      </c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</row>
    <row r="50" spans="1:42" ht="22" customHeight="1" x14ac:dyDescent="0.35">
      <c r="A50" s="39" t="s">
        <v>153</v>
      </c>
      <c r="B50" s="39" t="s">
        <v>154</v>
      </c>
      <c r="C50" s="144" t="s">
        <v>143</v>
      </c>
      <c r="D50" s="40"/>
      <c r="E50" s="40"/>
      <c r="F50" s="33">
        <v>100.8</v>
      </c>
      <c r="G50" s="23"/>
      <c r="H50" s="200" t="s">
        <v>566</v>
      </c>
      <c r="I50" s="42" t="s">
        <v>556</v>
      </c>
      <c r="J50" s="43">
        <v>46209.337500000001</v>
      </c>
      <c r="K50" s="43">
        <v>46211.445833333331</v>
      </c>
      <c r="L50" s="37"/>
      <c r="M50" s="38"/>
      <c r="N50" s="37">
        <v>42</v>
      </c>
      <c r="O50" s="37">
        <f>F50-N50</f>
        <v>58.8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</row>
    <row r="51" spans="1:42" ht="22" customHeight="1" x14ac:dyDescent="0.35">
      <c r="A51" s="39"/>
      <c r="B51" s="39"/>
      <c r="C51" s="144"/>
      <c r="D51" s="40"/>
      <c r="E51" s="40"/>
      <c r="F51" s="33"/>
      <c r="G51" s="23"/>
      <c r="H51" s="201" t="s">
        <v>567</v>
      </c>
      <c r="I51" s="202" t="s">
        <v>577</v>
      </c>
      <c r="J51" s="203">
        <v>46168.5625</v>
      </c>
      <c r="K51" s="203">
        <v>46216.666666666664</v>
      </c>
      <c r="L51" s="38"/>
      <c r="M51" s="37"/>
      <c r="N51" s="38"/>
      <c r="O51" s="38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</row>
    <row r="52" spans="1:42" ht="22" customHeight="1" x14ac:dyDescent="0.35">
      <c r="A52" s="39"/>
      <c r="B52" s="39"/>
      <c r="C52" s="144"/>
      <c r="D52" s="40"/>
      <c r="E52" s="40"/>
      <c r="F52" s="33"/>
      <c r="G52" s="23"/>
      <c r="H52" s="200" t="s">
        <v>555</v>
      </c>
      <c r="I52" s="42" t="s">
        <v>556</v>
      </c>
      <c r="J52" s="43">
        <v>46168.5625</v>
      </c>
      <c r="K52" s="43">
        <v>46170.67083333333</v>
      </c>
      <c r="L52" s="38"/>
      <c r="M52" s="37"/>
      <c r="N52" s="38"/>
      <c r="O52" s="38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</row>
    <row r="53" spans="1:42" ht="22" customHeight="1" x14ac:dyDescent="0.35">
      <c r="A53" s="39"/>
      <c r="B53" s="39"/>
      <c r="C53" s="144"/>
      <c r="D53" s="40"/>
      <c r="E53" s="40"/>
      <c r="F53" s="33"/>
      <c r="G53" s="23"/>
      <c r="H53" s="200" t="s">
        <v>557</v>
      </c>
      <c r="I53" s="42" t="s">
        <v>578</v>
      </c>
      <c r="J53" s="43">
        <v>46170.67083333333</v>
      </c>
      <c r="K53" s="43">
        <v>46176.54583333333</v>
      </c>
      <c r="L53" s="38"/>
      <c r="M53" s="37"/>
      <c r="N53" s="38"/>
      <c r="O53" s="3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</row>
    <row r="54" spans="1:42" ht="22" customHeight="1" x14ac:dyDescent="0.35">
      <c r="A54" s="39"/>
      <c r="B54" s="39"/>
      <c r="C54" s="144"/>
      <c r="D54" s="40"/>
      <c r="E54" s="40"/>
      <c r="F54" s="33"/>
      <c r="G54" s="23"/>
      <c r="H54" s="200" t="s">
        <v>558</v>
      </c>
      <c r="I54" s="42" t="s">
        <v>579</v>
      </c>
      <c r="J54" s="43">
        <v>46176.54583333333</v>
      </c>
      <c r="K54" s="43">
        <v>46189.637499999997</v>
      </c>
      <c r="L54" s="38"/>
      <c r="M54" s="37"/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</row>
    <row r="55" spans="1:42" ht="22" customHeight="1" x14ac:dyDescent="0.35">
      <c r="A55" s="39" t="s">
        <v>44</v>
      </c>
      <c r="B55" s="39" t="s">
        <v>45</v>
      </c>
      <c r="C55" s="144" t="s">
        <v>46</v>
      </c>
      <c r="D55" s="40"/>
      <c r="E55" s="147"/>
      <c r="F55" s="33">
        <v>1.64</v>
      </c>
      <c r="G55" s="23"/>
      <c r="H55" s="200" t="s">
        <v>1175</v>
      </c>
      <c r="I55" s="42" t="s">
        <v>578</v>
      </c>
      <c r="J55" s="43">
        <v>46176.54583333333</v>
      </c>
      <c r="K55" s="43">
        <v>46183.379166666666</v>
      </c>
      <c r="L55" s="37"/>
      <c r="M55" s="37">
        <f>F55</f>
        <v>1.64</v>
      </c>
      <c r="N55" s="38"/>
      <c r="O55" s="3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 spans="1:42" ht="22" customHeight="1" x14ac:dyDescent="0.35">
      <c r="A56" s="39"/>
      <c r="B56" s="39"/>
      <c r="C56" s="144"/>
      <c r="D56" s="40"/>
      <c r="E56" s="40"/>
      <c r="F56" s="33"/>
      <c r="G56" s="23"/>
      <c r="H56" s="200" t="s">
        <v>1176</v>
      </c>
      <c r="I56" s="42" t="s">
        <v>556</v>
      </c>
      <c r="J56" s="43">
        <v>46183.379166666666</v>
      </c>
      <c r="K56" s="43">
        <v>46185.487500000003</v>
      </c>
      <c r="L56" s="37"/>
      <c r="M56" s="38"/>
      <c r="N56" s="38"/>
      <c r="O56" s="38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</row>
    <row r="57" spans="1:42" ht="22" customHeight="1" x14ac:dyDescent="0.35">
      <c r="A57" s="39" t="s">
        <v>72</v>
      </c>
      <c r="B57" s="39" t="s">
        <v>73</v>
      </c>
      <c r="C57" s="144" t="s">
        <v>46</v>
      </c>
      <c r="D57" s="40"/>
      <c r="E57" s="40"/>
      <c r="F57" s="33">
        <v>2.1</v>
      </c>
      <c r="G57" s="23"/>
      <c r="H57" s="200" t="s">
        <v>1177</v>
      </c>
      <c r="I57" s="42" t="s">
        <v>556</v>
      </c>
      <c r="J57" s="43">
        <v>46185.487500000003</v>
      </c>
      <c r="K57" s="43">
        <v>46189.637499999997</v>
      </c>
      <c r="L57" s="37"/>
      <c r="M57" s="37">
        <f t="shared" ref="M57:M60" si="3">F57</f>
        <v>2.1</v>
      </c>
      <c r="N57" s="38"/>
      <c r="O57" s="38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</row>
    <row r="58" spans="1:42" ht="22" customHeight="1" x14ac:dyDescent="0.35">
      <c r="A58" s="39" t="s">
        <v>68</v>
      </c>
      <c r="B58" s="39" t="s">
        <v>69</v>
      </c>
      <c r="C58" s="144" t="s">
        <v>46</v>
      </c>
      <c r="D58" s="40"/>
      <c r="E58" s="40"/>
      <c r="F58" s="33">
        <v>0.47200000000000009</v>
      </c>
      <c r="G58" s="23"/>
      <c r="H58" s="200" t="s">
        <v>560</v>
      </c>
      <c r="I58" s="42" t="s">
        <v>570</v>
      </c>
      <c r="J58" s="43">
        <v>46189.637499999997</v>
      </c>
      <c r="K58" s="43">
        <v>46196.574999999997</v>
      </c>
      <c r="L58" s="37"/>
      <c r="M58" s="37">
        <f t="shared" si="3"/>
        <v>0.47200000000000009</v>
      </c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</row>
    <row r="59" spans="1:42" ht="22" customHeight="1" x14ac:dyDescent="0.35">
      <c r="A59" s="39" t="s">
        <v>70</v>
      </c>
      <c r="B59" s="39" t="s">
        <v>71</v>
      </c>
      <c r="C59" s="144" t="s">
        <v>67</v>
      </c>
      <c r="D59" s="40"/>
      <c r="E59" s="39"/>
      <c r="F59" s="33">
        <v>191.04000000000002</v>
      </c>
      <c r="G59" s="23"/>
      <c r="H59" s="200" t="s">
        <v>562</v>
      </c>
      <c r="I59" s="42" t="s">
        <v>561</v>
      </c>
      <c r="J59" s="43">
        <v>46196.574999999997</v>
      </c>
      <c r="K59" s="43">
        <v>46210.408333333333</v>
      </c>
      <c r="L59" s="38"/>
      <c r="M59" s="37">
        <f t="shared" si="3"/>
        <v>191.04000000000002</v>
      </c>
      <c r="N59" s="38"/>
      <c r="O59" s="38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</row>
    <row r="60" spans="1:42" ht="22" customHeight="1" x14ac:dyDescent="0.35">
      <c r="A60" s="39" t="s">
        <v>74</v>
      </c>
      <c r="B60" s="39" t="s">
        <v>75</v>
      </c>
      <c r="C60" s="144" t="s">
        <v>46</v>
      </c>
      <c r="D60" s="40"/>
      <c r="E60" s="39"/>
      <c r="F60" s="33">
        <v>10.016</v>
      </c>
      <c r="G60" s="23"/>
      <c r="H60" s="200" t="s">
        <v>565</v>
      </c>
      <c r="I60" s="42" t="s">
        <v>556</v>
      </c>
      <c r="J60" s="43">
        <v>46210.408333333333</v>
      </c>
      <c r="K60" s="43">
        <v>46212.558333333334</v>
      </c>
      <c r="L60" s="38"/>
      <c r="M60" s="37">
        <f t="shared" si="3"/>
        <v>10.016</v>
      </c>
      <c r="N60" s="38"/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</row>
    <row r="61" spans="1:42" ht="22" customHeight="1" x14ac:dyDescent="0.35">
      <c r="A61" s="39" t="s">
        <v>78</v>
      </c>
      <c r="B61" s="39" t="s">
        <v>79</v>
      </c>
      <c r="C61" s="144" t="s">
        <v>46</v>
      </c>
      <c r="D61" s="40"/>
      <c r="E61" s="39"/>
      <c r="F61" s="33">
        <v>1.1000000000000001</v>
      </c>
      <c r="G61" s="23"/>
      <c r="H61" s="200"/>
      <c r="I61" s="42"/>
      <c r="J61" s="43"/>
      <c r="K61" s="43"/>
      <c r="L61" s="38"/>
      <c r="M61" s="37"/>
      <c r="N61" s="37">
        <f>F61</f>
        <v>1.1000000000000001</v>
      </c>
      <c r="O61" s="38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</row>
    <row r="62" spans="1:42" ht="22" customHeight="1" x14ac:dyDescent="0.35">
      <c r="A62" s="39" t="s">
        <v>80</v>
      </c>
      <c r="B62" s="39" t="s">
        <v>81</v>
      </c>
      <c r="C62" s="144" t="s">
        <v>67</v>
      </c>
      <c r="D62" s="40"/>
      <c r="E62" s="39"/>
      <c r="F62" s="33">
        <v>40</v>
      </c>
      <c r="G62" s="23"/>
      <c r="H62" s="200"/>
      <c r="I62" s="42"/>
      <c r="J62" s="43"/>
      <c r="K62" s="43"/>
      <c r="L62" s="38"/>
      <c r="M62" s="37"/>
      <c r="N62" s="37">
        <f>F62</f>
        <v>40</v>
      </c>
      <c r="O62" s="38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</row>
    <row r="63" spans="1:42" ht="22" customHeight="1" x14ac:dyDescent="0.35">
      <c r="A63" s="39"/>
      <c r="B63" s="39"/>
      <c r="C63" s="144"/>
      <c r="D63" s="40"/>
      <c r="E63" s="39"/>
      <c r="F63" s="33"/>
      <c r="G63" s="23"/>
      <c r="H63" s="149" t="s">
        <v>566</v>
      </c>
      <c r="I63" s="42" t="s">
        <v>556</v>
      </c>
      <c r="J63" s="43">
        <v>46212.558333333334</v>
      </c>
      <c r="K63" s="43">
        <v>46216.666666666664</v>
      </c>
      <c r="L63" s="38"/>
      <c r="M63" s="37"/>
      <c r="N63" s="38"/>
      <c r="O63" s="38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</row>
    <row r="64" spans="1:42" ht="22" customHeight="1" x14ac:dyDescent="0.35">
      <c r="A64" s="39" t="s">
        <v>53</v>
      </c>
      <c r="B64" s="39" t="s">
        <v>54</v>
      </c>
      <c r="C64" s="144" t="s">
        <v>46</v>
      </c>
      <c r="D64" s="40"/>
      <c r="E64" s="39"/>
      <c r="F64" s="33">
        <v>4.5</v>
      </c>
      <c r="G64" s="23"/>
      <c r="H64" s="149"/>
      <c r="I64" s="42"/>
      <c r="J64" s="43"/>
      <c r="K64" s="43"/>
      <c r="L64" s="38"/>
      <c r="M64" s="37"/>
      <c r="N64" s="37">
        <f>F64</f>
        <v>4.5</v>
      </c>
      <c r="O64" s="38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</row>
    <row r="65" spans="1:42" ht="22" customHeight="1" x14ac:dyDescent="0.35">
      <c r="A65" s="39"/>
      <c r="B65" s="39"/>
      <c r="C65" s="144"/>
      <c r="D65" s="40"/>
      <c r="E65" s="39"/>
      <c r="F65" s="33"/>
      <c r="G65" s="23"/>
      <c r="H65" s="201" t="s">
        <v>1180</v>
      </c>
      <c r="I65" s="202" t="s">
        <v>1181</v>
      </c>
      <c r="J65" s="203">
        <v>46160.604166666664</v>
      </c>
      <c r="K65" s="203">
        <v>46206.5625</v>
      </c>
      <c r="L65" s="38"/>
      <c r="M65" s="37"/>
      <c r="N65" s="38"/>
      <c r="O65" s="38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</row>
    <row r="66" spans="1:42" ht="22" customHeight="1" x14ac:dyDescent="0.35">
      <c r="A66" s="39" t="s">
        <v>344</v>
      </c>
      <c r="B66" s="39" t="s">
        <v>345</v>
      </c>
      <c r="C66" s="144" t="s">
        <v>35</v>
      </c>
      <c r="D66" s="40">
        <v>90</v>
      </c>
      <c r="E66" s="147">
        <v>0.5</v>
      </c>
      <c r="F66" s="33">
        <v>90</v>
      </c>
      <c r="G66" s="23"/>
      <c r="H66" s="149"/>
      <c r="I66" s="42"/>
      <c r="J66" s="43"/>
      <c r="K66" s="43"/>
      <c r="L66" s="38"/>
      <c r="M66" s="37">
        <f>F66</f>
        <v>90</v>
      </c>
      <c r="N66" s="38"/>
      <c r="O66" s="38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</row>
    <row r="67" spans="1:42" ht="22" customHeight="1" x14ac:dyDescent="0.35">
      <c r="A67" s="39" t="s">
        <v>255</v>
      </c>
      <c r="B67" s="39" t="s">
        <v>256</v>
      </c>
      <c r="C67" s="144" t="s">
        <v>230</v>
      </c>
      <c r="D67" s="40">
        <v>24</v>
      </c>
      <c r="E67" s="39"/>
      <c r="F67" s="33">
        <v>12</v>
      </c>
      <c r="G67" s="23"/>
      <c r="H67" s="204" t="s">
        <v>1182</v>
      </c>
      <c r="I67" s="205" t="s">
        <v>775</v>
      </c>
      <c r="J67" s="206">
        <v>46160.604166666664</v>
      </c>
      <c r="K67" s="206">
        <v>46181.604166666664</v>
      </c>
      <c r="L67" s="38"/>
      <c r="M67" s="37"/>
      <c r="N67" s="38"/>
      <c r="O67" s="37">
        <f>F67</f>
        <v>12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</row>
    <row r="68" spans="1:42" ht="22" customHeight="1" x14ac:dyDescent="0.35">
      <c r="A68" s="39" t="s">
        <v>261</v>
      </c>
      <c r="B68" s="39" t="s">
        <v>262</v>
      </c>
      <c r="C68" s="144" t="s">
        <v>40</v>
      </c>
      <c r="D68" s="40">
        <v>180</v>
      </c>
      <c r="E68" s="39"/>
      <c r="F68" s="33">
        <v>90</v>
      </c>
      <c r="G68" s="23"/>
      <c r="H68" s="204"/>
      <c r="I68" s="205"/>
      <c r="J68" s="206"/>
      <c r="K68" s="206"/>
      <c r="L68" s="38"/>
      <c r="M68" s="37">
        <v>45</v>
      </c>
      <c r="N68" s="37">
        <v>45</v>
      </c>
      <c r="O68" s="3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</row>
    <row r="69" spans="1:42" ht="22" customHeight="1" x14ac:dyDescent="0.35">
      <c r="A69" s="39" t="s">
        <v>279</v>
      </c>
      <c r="B69" s="39" t="s">
        <v>280</v>
      </c>
      <c r="C69" s="144" t="s">
        <v>40</v>
      </c>
      <c r="D69" s="40">
        <v>180</v>
      </c>
      <c r="E69" s="39"/>
      <c r="F69" s="33">
        <v>90</v>
      </c>
      <c r="G69" s="23"/>
      <c r="H69" s="204"/>
      <c r="I69" s="205"/>
      <c r="J69" s="206"/>
      <c r="K69" s="206"/>
      <c r="L69" s="38"/>
      <c r="M69" s="37"/>
      <c r="N69" s="37">
        <f>F69</f>
        <v>90</v>
      </c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</row>
    <row r="70" spans="1:42" ht="22" customHeight="1" x14ac:dyDescent="0.35">
      <c r="A70" s="39" t="s">
        <v>297</v>
      </c>
      <c r="B70" s="39" t="s">
        <v>298</v>
      </c>
      <c r="C70" s="144" t="s">
        <v>40</v>
      </c>
      <c r="D70" s="40">
        <v>400</v>
      </c>
      <c r="E70" s="39"/>
      <c r="F70" s="33">
        <v>200</v>
      </c>
      <c r="G70" s="23"/>
      <c r="H70" s="204" t="s">
        <v>1106</v>
      </c>
      <c r="I70" s="205" t="s">
        <v>1181</v>
      </c>
      <c r="J70" s="206">
        <v>46160.604166666664</v>
      </c>
      <c r="K70" s="206">
        <v>46206.5625</v>
      </c>
      <c r="L70" s="38"/>
      <c r="M70" s="37">
        <f>F70*0.6</f>
        <v>120</v>
      </c>
      <c r="N70" s="37">
        <f>F70-M70</f>
        <v>80</v>
      </c>
      <c r="O70" s="38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</row>
    <row r="71" spans="1:42" ht="22" customHeight="1" x14ac:dyDescent="0.35">
      <c r="A71" s="39" t="s">
        <v>301</v>
      </c>
      <c r="B71" s="39" t="s">
        <v>302</v>
      </c>
      <c r="C71" s="144" t="s">
        <v>303</v>
      </c>
      <c r="D71" s="40">
        <v>4</v>
      </c>
      <c r="E71" s="39"/>
      <c r="F71" s="33">
        <v>2</v>
      </c>
      <c r="G71" s="23"/>
      <c r="H71" s="204"/>
      <c r="I71" s="205"/>
      <c r="J71" s="206"/>
      <c r="K71" s="206"/>
      <c r="L71" s="38"/>
      <c r="M71" s="37"/>
      <c r="N71" s="37">
        <f t="shared" ref="N71:N72" si="4">F71-M71</f>
        <v>2</v>
      </c>
      <c r="O71" s="38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</row>
    <row r="72" spans="1:42" ht="22" customHeight="1" x14ac:dyDescent="0.35">
      <c r="A72" s="39" t="s">
        <v>318</v>
      </c>
      <c r="B72" s="39" t="s">
        <v>319</v>
      </c>
      <c r="C72" s="144" t="s">
        <v>230</v>
      </c>
      <c r="D72" s="40">
        <v>20</v>
      </c>
      <c r="E72" s="39"/>
      <c r="F72" s="33">
        <v>10</v>
      </c>
      <c r="G72" s="23"/>
      <c r="H72" s="204"/>
      <c r="I72" s="205"/>
      <c r="J72" s="206"/>
      <c r="K72" s="206"/>
      <c r="L72" s="38"/>
      <c r="M72" s="37"/>
      <c r="N72" s="37">
        <f t="shared" si="4"/>
        <v>10</v>
      </c>
      <c r="O72" s="38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</row>
    <row r="73" spans="1:42" ht="22" customHeight="1" x14ac:dyDescent="0.35">
      <c r="A73" s="39"/>
      <c r="B73" s="39"/>
      <c r="C73" s="144"/>
      <c r="D73" s="40"/>
      <c r="E73" s="39"/>
      <c r="F73" s="33"/>
      <c r="G73" s="23"/>
      <c r="H73" s="201" t="s">
        <v>1183</v>
      </c>
      <c r="I73" s="202" t="s">
        <v>1181</v>
      </c>
      <c r="J73" s="203">
        <v>46178.48333333333</v>
      </c>
      <c r="K73" s="203">
        <v>46225.441666666666</v>
      </c>
      <c r="L73" s="38"/>
      <c r="M73" s="37"/>
      <c r="N73" s="38"/>
      <c r="O73" s="38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</row>
    <row r="74" spans="1:42" ht="22" customHeight="1" x14ac:dyDescent="0.35">
      <c r="A74" s="39" t="s">
        <v>255</v>
      </c>
      <c r="B74" s="39" t="s">
        <v>256</v>
      </c>
      <c r="C74" s="144" t="s">
        <v>230</v>
      </c>
      <c r="D74" s="40">
        <f>D67</f>
        <v>24</v>
      </c>
      <c r="E74" s="147">
        <v>0.5</v>
      </c>
      <c r="F74" s="33">
        <v>12</v>
      </c>
      <c r="G74" s="23"/>
      <c r="H74" s="204" t="s">
        <v>1182</v>
      </c>
      <c r="I74" s="205" t="s">
        <v>775</v>
      </c>
      <c r="J74" s="206">
        <v>46178.48333333333</v>
      </c>
      <c r="K74" s="206">
        <v>46198.48333333333</v>
      </c>
      <c r="L74" s="38"/>
      <c r="M74" s="37"/>
      <c r="N74" s="38"/>
      <c r="O74" s="37">
        <f>F74</f>
        <v>12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</row>
    <row r="75" spans="1:42" ht="22" customHeight="1" x14ac:dyDescent="0.35">
      <c r="A75" s="39" t="s">
        <v>261</v>
      </c>
      <c r="B75" s="39" t="s">
        <v>262</v>
      </c>
      <c r="C75" s="144" t="s">
        <v>40</v>
      </c>
      <c r="D75" s="40">
        <f t="shared" ref="D75:D79" si="5">D68</f>
        <v>180</v>
      </c>
      <c r="E75" s="39"/>
      <c r="F75" s="33">
        <v>90</v>
      </c>
      <c r="G75" s="23"/>
      <c r="H75" s="204"/>
      <c r="I75" s="205"/>
      <c r="J75" s="206"/>
      <c r="K75" s="206"/>
      <c r="L75" s="38"/>
      <c r="M75" s="37">
        <v>45</v>
      </c>
      <c r="N75" s="37">
        <v>45</v>
      </c>
      <c r="O75" s="38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</row>
    <row r="76" spans="1:42" ht="22" customHeight="1" x14ac:dyDescent="0.35">
      <c r="A76" s="39" t="s">
        <v>279</v>
      </c>
      <c r="B76" s="39" t="s">
        <v>280</v>
      </c>
      <c r="C76" s="144" t="s">
        <v>40</v>
      </c>
      <c r="D76" s="40">
        <f t="shared" si="5"/>
        <v>180</v>
      </c>
      <c r="E76" s="39"/>
      <c r="F76" s="33">
        <v>90</v>
      </c>
      <c r="G76" s="23"/>
      <c r="H76" s="204"/>
      <c r="I76" s="205"/>
      <c r="J76" s="206"/>
      <c r="K76" s="206"/>
      <c r="L76" s="38"/>
      <c r="M76" s="37"/>
      <c r="N76" s="37">
        <f>F76</f>
        <v>90</v>
      </c>
      <c r="O76" s="38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</row>
    <row r="77" spans="1:42" ht="22" customHeight="1" x14ac:dyDescent="0.35">
      <c r="A77" s="39" t="s">
        <v>297</v>
      </c>
      <c r="B77" s="39" t="s">
        <v>298</v>
      </c>
      <c r="C77" s="144" t="s">
        <v>40</v>
      </c>
      <c r="D77" s="40">
        <f t="shared" si="5"/>
        <v>400</v>
      </c>
      <c r="E77" s="39"/>
      <c r="F77" s="33">
        <v>200</v>
      </c>
      <c r="G77" s="23"/>
      <c r="H77" s="204" t="s">
        <v>1106</v>
      </c>
      <c r="I77" s="205" t="s">
        <v>1181</v>
      </c>
      <c r="J77" s="206">
        <v>46178.48333333333</v>
      </c>
      <c r="K77" s="206">
        <v>46225.441666666666</v>
      </c>
      <c r="L77" s="38"/>
      <c r="M77" s="37">
        <f>F77*0.6</f>
        <v>120</v>
      </c>
      <c r="N77" s="37">
        <f>F77-M77</f>
        <v>80</v>
      </c>
      <c r="O77" s="38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</row>
    <row r="78" spans="1:42" ht="22" customHeight="1" x14ac:dyDescent="0.35">
      <c r="A78" s="39" t="s">
        <v>301</v>
      </c>
      <c r="B78" s="39" t="s">
        <v>302</v>
      </c>
      <c r="C78" s="144" t="s">
        <v>303</v>
      </c>
      <c r="D78" s="40">
        <f t="shared" si="5"/>
        <v>4</v>
      </c>
      <c r="E78" s="39"/>
      <c r="F78" s="33">
        <v>2</v>
      </c>
      <c r="G78" s="23"/>
      <c r="H78" s="149"/>
      <c r="I78" s="42"/>
      <c r="J78" s="43"/>
      <c r="K78" s="43"/>
      <c r="L78" s="38"/>
      <c r="M78" s="37"/>
      <c r="N78" s="37">
        <f t="shared" ref="N78:N79" si="6">F78-M78</f>
        <v>2</v>
      </c>
      <c r="O78" s="3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</row>
    <row r="79" spans="1:42" ht="22" customHeight="1" x14ac:dyDescent="0.35">
      <c r="A79" s="39" t="s">
        <v>318</v>
      </c>
      <c r="B79" s="39" t="s">
        <v>319</v>
      </c>
      <c r="C79" s="144" t="s">
        <v>230</v>
      </c>
      <c r="D79" s="40">
        <f t="shared" si="5"/>
        <v>20</v>
      </c>
      <c r="E79" s="39"/>
      <c r="F79" s="33">
        <v>10</v>
      </c>
      <c r="G79" s="23"/>
      <c r="H79" s="149"/>
      <c r="I79" s="42"/>
      <c r="J79" s="43"/>
      <c r="K79" s="43"/>
      <c r="L79" s="38"/>
      <c r="M79" s="37"/>
      <c r="N79" s="37">
        <f t="shared" si="6"/>
        <v>10</v>
      </c>
      <c r="O79" s="38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</row>
    <row r="80" spans="1:42" ht="22" customHeight="1" x14ac:dyDescent="0.35">
      <c r="A80" s="39"/>
      <c r="B80" s="39"/>
      <c r="C80" s="144"/>
      <c r="D80" s="40"/>
      <c r="E80" s="39"/>
      <c r="F80" s="33">
        <v>0</v>
      </c>
      <c r="G80" s="23"/>
      <c r="H80" s="149"/>
      <c r="I80" s="42"/>
      <c r="J80" s="43"/>
      <c r="K80" s="43"/>
      <c r="L80" s="38"/>
      <c r="M80" s="37"/>
      <c r="N80" s="38"/>
      <c r="O80" s="38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</row>
    <row r="81" spans="1:42" ht="22" customHeight="1" x14ac:dyDescent="0.35">
      <c r="A81" s="39"/>
      <c r="B81" s="39"/>
      <c r="C81" s="144"/>
      <c r="D81" s="40"/>
      <c r="E81" s="39"/>
      <c r="F81" s="33"/>
      <c r="G81" s="23"/>
      <c r="H81" s="149"/>
      <c r="I81" s="42"/>
      <c r="J81" s="43"/>
      <c r="K81" s="43"/>
      <c r="L81" s="38"/>
      <c r="M81" s="37"/>
      <c r="N81" s="38"/>
      <c r="O81" s="38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</row>
    <row r="82" spans="1:42" ht="22" customHeight="1" x14ac:dyDescent="0.35">
      <c r="A82" s="39"/>
      <c r="B82" s="39"/>
      <c r="C82" s="144"/>
      <c r="D82" s="40"/>
      <c r="E82" s="39"/>
      <c r="F82" s="33"/>
      <c r="G82" s="23"/>
      <c r="H82" s="149"/>
      <c r="I82" s="42"/>
      <c r="J82" s="43"/>
      <c r="K82" s="43"/>
      <c r="L82" s="38"/>
      <c r="M82" s="37"/>
      <c r="N82" s="38"/>
      <c r="O82" s="38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</row>
    <row r="83" spans="1:42" ht="22" customHeight="1" x14ac:dyDescent="0.35">
      <c r="A83" s="39"/>
      <c r="B83" s="39"/>
      <c r="C83" s="144"/>
      <c r="D83" s="40"/>
      <c r="E83" s="39"/>
      <c r="F83" s="33"/>
      <c r="G83" s="23"/>
      <c r="H83" s="149"/>
      <c r="I83" s="42"/>
      <c r="J83" s="43"/>
      <c r="K83" s="43"/>
      <c r="L83" s="38"/>
      <c r="M83" s="37"/>
      <c r="N83" s="38"/>
      <c r="O83" s="38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</row>
    <row r="84" spans="1:42" x14ac:dyDescent="0.35">
      <c r="A84" s="24"/>
      <c r="B84" s="24"/>
      <c r="C84" s="24"/>
      <c r="D84" s="51"/>
      <c r="E84" s="23"/>
      <c r="F84" s="24"/>
      <c r="G84" s="23"/>
      <c r="H84" s="23"/>
      <c r="I84" s="23"/>
      <c r="J84" s="24"/>
      <c r="K84" s="24"/>
      <c r="L84" s="24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</row>
    <row r="85" spans="1:42" x14ac:dyDescent="0.35">
      <c r="A85" s="23"/>
      <c r="B85" s="23"/>
      <c r="C85" s="24"/>
      <c r="D85" s="51"/>
      <c r="E85" s="23"/>
      <c r="F85" s="24"/>
      <c r="G85" s="23"/>
      <c r="H85" s="23"/>
      <c r="I85" s="23"/>
      <c r="J85" s="24"/>
      <c r="K85" s="24"/>
      <c r="L85" s="24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</row>
    <row r="86" spans="1:42" x14ac:dyDescent="0.35">
      <c r="G86" s="49"/>
      <c r="H86" s="49"/>
      <c r="I86" s="49"/>
    </row>
    <row r="87" spans="1:42" x14ac:dyDescent="0.35">
      <c r="G87" s="49"/>
      <c r="H87" s="49"/>
      <c r="I87" s="49"/>
      <c r="M87" s="49"/>
    </row>
    <row r="88" spans="1:42" x14ac:dyDescent="0.35">
      <c r="G88" s="49"/>
      <c r="H88" s="49"/>
      <c r="I88" s="49"/>
      <c r="M88" s="49"/>
    </row>
    <row r="89" spans="1:42" x14ac:dyDescent="0.35">
      <c r="G89" s="49"/>
      <c r="H89" s="49"/>
      <c r="I89" s="49"/>
      <c r="M89" s="49"/>
    </row>
    <row r="90" spans="1:42" x14ac:dyDescent="0.35">
      <c r="G90" s="49"/>
      <c r="H90" s="49"/>
      <c r="I90" s="49"/>
      <c r="M90" s="49"/>
    </row>
    <row r="91" spans="1:42" x14ac:dyDescent="0.35">
      <c r="G91" s="49"/>
      <c r="H91" s="49"/>
      <c r="I91" s="49"/>
      <c r="M91" s="49"/>
    </row>
    <row r="92" spans="1:42" x14ac:dyDescent="0.35">
      <c r="G92" s="49"/>
      <c r="H92" s="49"/>
      <c r="I92" s="49"/>
      <c r="M92" s="49"/>
    </row>
    <row r="93" spans="1:42" x14ac:dyDescent="0.35">
      <c r="G93" s="49"/>
      <c r="H93" s="49"/>
      <c r="I93" s="49"/>
      <c r="M93" s="49"/>
    </row>
    <row r="94" spans="1:42" x14ac:dyDescent="0.35">
      <c r="G94" s="49"/>
      <c r="H94" s="49"/>
      <c r="I94" s="49"/>
      <c r="M94" s="49"/>
    </row>
    <row r="95" spans="1:42" x14ac:dyDescent="0.35">
      <c r="G95" s="49"/>
      <c r="H95" s="49"/>
      <c r="I95" s="49"/>
    </row>
    <row r="96" spans="1:42" s="49" customFormat="1" x14ac:dyDescent="0.35">
      <c r="A96" s="2"/>
      <c r="B96" s="2"/>
      <c r="D96" s="146"/>
      <c r="E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s="49" customFormat="1" x14ac:dyDescent="0.35">
      <c r="A97" s="2"/>
      <c r="B97" s="2"/>
      <c r="D97" s="146"/>
      <c r="E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s="49" customFormat="1" x14ac:dyDescent="0.35">
      <c r="A98" s="2"/>
      <c r="B98" s="2"/>
      <c r="D98" s="146"/>
      <c r="E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s="49" customFormat="1" x14ac:dyDescent="0.35">
      <c r="A99" s="2"/>
      <c r="B99" s="2"/>
      <c r="D99" s="146"/>
      <c r="E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s="49" customFormat="1" x14ac:dyDescent="0.35">
      <c r="A100" s="2"/>
      <c r="B100" s="2"/>
      <c r="D100" s="146"/>
      <c r="E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s="49" customFormat="1" x14ac:dyDescent="0.35">
      <c r="A101" s="2"/>
      <c r="B101" s="2"/>
      <c r="D101" s="146"/>
      <c r="E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s="49" customFormat="1" x14ac:dyDescent="0.35">
      <c r="A102" s="2"/>
      <c r="B102" s="2"/>
      <c r="D102" s="146"/>
      <c r="E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s="49" customFormat="1" x14ac:dyDescent="0.35">
      <c r="A103" s="2"/>
      <c r="B103" s="2"/>
      <c r="D103" s="146"/>
      <c r="E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s="49" customFormat="1" x14ac:dyDescent="0.35">
      <c r="A104" s="2"/>
      <c r="B104" s="2"/>
      <c r="D104" s="146"/>
      <c r="E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x14ac:dyDescent="0.35">
      <c r="G105" s="49"/>
      <c r="H105" s="49"/>
      <c r="I105" s="49"/>
    </row>
    <row r="106" spans="1:42" x14ac:dyDescent="0.35">
      <c r="G106" s="49"/>
      <c r="H106" s="49"/>
      <c r="I106" s="49"/>
    </row>
    <row r="107" spans="1:42" x14ac:dyDescent="0.35">
      <c r="G107" s="49"/>
      <c r="H107" s="49"/>
      <c r="I107" s="49"/>
    </row>
    <row r="108" spans="1:42" x14ac:dyDescent="0.35">
      <c r="G108" s="49"/>
      <c r="H108" s="49"/>
      <c r="I108" s="49"/>
    </row>
    <row r="109" spans="1:42" x14ac:dyDescent="0.35">
      <c r="G109" s="49"/>
      <c r="H109" s="49"/>
      <c r="I109" s="49"/>
    </row>
    <row r="110" spans="1:42" x14ac:dyDescent="0.35">
      <c r="G110" s="49"/>
      <c r="H110" s="49"/>
      <c r="I110" s="49"/>
    </row>
    <row r="111" spans="1:42" x14ac:dyDescent="0.35">
      <c r="G111" s="49"/>
      <c r="H111" s="49"/>
      <c r="I111" s="49"/>
    </row>
    <row r="112" spans="1:42" x14ac:dyDescent="0.35">
      <c r="G112" s="49"/>
      <c r="H112" s="49"/>
      <c r="I112" s="49"/>
    </row>
    <row r="113" spans="7:9" x14ac:dyDescent="0.35">
      <c r="G113" s="49"/>
      <c r="H113" s="49"/>
      <c r="I113" s="49"/>
    </row>
    <row r="114" spans="7:9" x14ac:dyDescent="0.35">
      <c r="G114" s="49"/>
      <c r="H114" s="49"/>
      <c r="I114" s="49"/>
    </row>
    <row r="115" spans="7:9" x14ac:dyDescent="0.35">
      <c r="G115" s="49"/>
      <c r="H115" s="49"/>
      <c r="I115" s="49"/>
    </row>
    <row r="116" spans="7:9" x14ac:dyDescent="0.35">
      <c r="G116" s="49"/>
      <c r="H116" s="49"/>
      <c r="I116" s="49"/>
    </row>
    <row r="117" spans="7:9" x14ac:dyDescent="0.35">
      <c r="G117" s="49"/>
      <c r="H117" s="49"/>
      <c r="I117" s="49"/>
    </row>
    <row r="118" spans="7:9" x14ac:dyDescent="0.35">
      <c r="G118" s="49"/>
      <c r="H118" s="49"/>
      <c r="I118" s="49"/>
    </row>
    <row r="119" spans="7:9" x14ac:dyDescent="0.35">
      <c r="G119" s="49"/>
      <c r="H119" s="49"/>
      <c r="I119" s="49"/>
    </row>
    <row r="120" spans="7:9" x14ac:dyDescent="0.35">
      <c r="G120" s="49"/>
      <c r="H120" s="49"/>
      <c r="I120" s="49"/>
    </row>
    <row r="121" spans="7:9" x14ac:dyDescent="0.35">
      <c r="G121" s="49"/>
      <c r="H121" s="49"/>
      <c r="I121" s="49"/>
    </row>
    <row r="122" spans="7:9" x14ac:dyDescent="0.35">
      <c r="G122" s="49"/>
      <c r="H122" s="49"/>
      <c r="I122" s="49"/>
    </row>
    <row r="123" spans="7:9" x14ac:dyDescent="0.35">
      <c r="G123" s="49"/>
      <c r="H123" s="49"/>
      <c r="I123" s="49"/>
    </row>
    <row r="124" spans="7:9" x14ac:dyDescent="0.35">
      <c r="G124" s="49"/>
      <c r="H124" s="49"/>
      <c r="I124" s="49"/>
    </row>
    <row r="125" spans="7:9" x14ac:dyDescent="0.35">
      <c r="G125" s="49"/>
      <c r="H125" s="49"/>
      <c r="I125" s="49"/>
    </row>
    <row r="126" spans="7:9" x14ac:dyDescent="0.35">
      <c r="G126" s="49"/>
      <c r="H126" s="49"/>
      <c r="I126" s="49"/>
    </row>
    <row r="127" spans="7:9" x14ac:dyDescent="0.35">
      <c r="G127" s="49"/>
      <c r="H127" s="49"/>
      <c r="I127" s="49"/>
    </row>
    <row r="128" spans="7:9" x14ac:dyDescent="0.35">
      <c r="G128" s="49"/>
      <c r="H128" s="49"/>
      <c r="I128" s="49"/>
    </row>
    <row r="129" spans="1:42" x14ac:dyDescent="0.35">
      <c r="G129" s="49"/>
      <c r="H129" s="49"/>
      <c r="I129" s="49"/>
    </row>
    <row r="130" spans="1:42" x14ac:dyDescent="0.35">
      <c r="G130" s="49"/>
      <c r="H130" s="49"/>
      <c r="I130" s="49"/>
    </row>
    <row r="131" spans="1:42" s="49" customFormat="1" x14ac:dyDescent="0.35">
      <c r="A131" s="2"/>
      <c r="B131" s="2"/>
      <c r="D131" s="146"/>
      <c r="E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s="49" customFormat="1" x14ac:dyDescent="0.35">
      <c r="A132" s="2"/>
      <c r="B132" s="2"/>
      <c r="D132" s="146"/>
      <c r="E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s="49" customFormat="1" x14ac:dyDescent="0.35">
      <c r="A133" s="2"/>
      <c r="B133" s="2"/>
      <c r="D133" s="146"/>
      <c r="E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s="49" customFormat="1" x14ac:dyDescent="0.35">
      <c r="A134" s="2"/>
      <c r="B134" s="2"/>
      <c r="D134" s="146"/>
      <c r="E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35">
      <c r="G135" s="49"/>
      <c r="H135" s="49"/>
      <c r="I135" s="49"/>
    </row>
    <row r="136" spans="1:42" x14ac:dyDescent="0.35">
      <c r="G136" s="49"/>
      <c r="H136" s="49"/>
      <c r="I136" s="49"/>
    </row>
    <row r="137" spans="1:42" x14ac:dyDescent="0.35">
      <c r="G137" s="49"/>
      <c r="H137" s="49"/>
      <c r="I137" s="49"/>
    </row>
    <row r="138" spans="1:42" x14ac:dyDescent="0.35">
      <c r="G138" s="49"/>
      <c r="H138" s="49"/>
      <c r="I138" s="49"/>
    </row>
    <row r="139" spans="1:42" x14ac:dyDescent="0.35">
      <c r="G139" s="49"/>
      <c r="H139" s="49"/>
      <c r="I139" s="49"/>
    </row>
    <row r="140" spans="1:42" x14ac:dyDescent="0.35">
      <c r="G140" s="49"/>
      <c r="H140" s="49"/>
      <c r="I140" s="49"/>
    </row>
    <row r="141" spans="1:42" x14ac:dyDescent="0.35">
      <c r="G141" s="49"/>
      <c r="H141" s="49"/>
      <c r="I141" s="49"/>
    </row>
    <row r="142" spans="1:42" x14ac:dyDescent="0.35">
      <c r="G142" s="49"/>
      <c r="H142" s="49"/>
      <c r="I142" s="49"/>
    </row>
    <row r="143" spans="1:42" x14ac:dyDescent="0.35">
      <c r="G143" s="49"/>
      <c r="H143" s="49"/>
      <c r="I143" s="49"/>
    </row>
    <row r="144" spans="1:42" x14ac:dyDescent="0.35">
      <c r="G144" s="49"/>
      <c r="H144" s="49"/>
      <c r="I144" s="49"/>
    </row>
    <row r="145" spans="7:9" x14ac:dyDescent="0.35">
      <c r="G145" s="49"/>
      <c r="H145" s="49"/>
      <c r="I145" s="49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313A-B403-4AE8-930D-C5EC60BD3BC0}">
  <dimension ref="A1:AU26"/>
  <sheetViews>
    <sheetView zoomScale="85" zoomScaleNormal="85" workbookViewId="0">
      <selection activeCell="O13" sqref="O13"/>
    </sheetView>
  </sheetViews>
  <sheetFormatPr defaultRowHeight="12.5" x14ac:dyDescent="0.35"/>
  <cols>
    <col min="1" max="1" width="32" style="2" customWidth="1"/>
    <col min="2" max="2" width="9.36328125" style="2" customWidth="1"/>
    <col min="3" max="3" width="17.08984375" style="49" customWidth="1"/>
    <col min="4" max="4" width="12.7265625" style="49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8.7265625" style="49"/>
    <col min="10" max="10" width="17.81640625" style="49" customWidth="1"/>
    <col min="11" max="11" width="19.81640625" style="49" customWidth="1"/>
    <col min="12" max="13" width="13.08984375" style="2" customWidth="1"/>
    <col min="14" max="15" width="13.08984375" style="49" customWidth="1"/>
    <col min="16" max="19" width="13.08984375" style="2" customWidth="1"/>
    <col min="20" max="16384" width="8.7265625" style="2"/>
  </cols>
  <sheetData>
    <row r="1" spans="1:47" ht="13" x14ac:dyDescent="0.35">
      <c r="A1" s="23"/>
      <c r="B1" s="23"/>
      <c r="C1" s="24" t="s">
        <v>189</v>
      </c>
      <c r="D1" s="24" t="s">
        <v>191</v>
      </c>
      <c r="E1" s="25" t="s">
        <v>409</v>
      </c>
      <c r="F1" s="23"/>
      <c r="G1" s="23"/>
      <c r="H1" s="23"/>
      <c r="I1" s="24"/>
      <c r="J1" s="24"/>
      <c r="K1" s="24"/>
      <c r="L1" s="454">
        <v>46113</v>
      </c>
      <c r="M1" s="455"/>
      <c r="N1" s="454">
        <v>46143</v>
      </c>
      <c r="O1" s="455"/>
      <c r="P1" s="454">
        <v>46174</v>
      </c>
      <c r="Q1" s="455"/>
      <c r="R1" s="454">
        <v>46204</v>
      </c>
      <c r="S1" s="45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7" ht="24" customHeight="1" x14ac:dyDescent="0.35">
      <c r="A2" s="27" t="s">
        <v>410</v>
      </c>
      <c r="B2" s="27"/>
      <c r="C2" s="27" t="s">
        <v>411</v>
      </c>
      <c r="D2" s="27" t="s">
        <v>411</v>
      </c>
      <c r="E2" s="27" t="s">
        <v>412</v>
      </c>
      <c r="F2" s="23"/>
      <c r="G2" s="28" t="s">
        <v>413</v>
      </c>
      <c r="H2" s="28"/>
      <c r="I2" s="27" t="s">
        <v>414</v>
      </c>
      <c r="J2" s="27" t="s">
        <v>415</v>
      </c>
      <c r="K2" s="27" t="s">
        <v>416</v>
      </c>
      <c r="L2" s="29" t="s">
        <v>189</v>
      </c>
      <c r="M2" s="29" t="s">
        <v>191</v>
      </c>
      <c r="N2" s="29" t="s">
        <v>189</v>
      </c>
      <c r="O2" s="29" t="s">
        <v>191</v>
      </c>
      <c r="P2" s="29" t="s">
        <v>189</v>
      </c>
      <c r="Q2" s="29" t="s">
        <v>191</v>
      </c>
      <c r="R2" s="29" t="s">
        <v>189</v>
      </c>
      <c r="S2" s="29" t="s">
        <v>191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7" ht="24" customHeight="1" x14ac:dyDescent="0.35">
      <c r="A3" s="30" t="s">
        <v>417</v>
      </c>
      <c r="B3" s="31" t="s">
        <v>418</v>
      </c>
      <c r="C3" s="32">
        <v>1.47679</v>
      </c>
      <c r="D3" s="32">
        <v>545.63165000000004</v>
      </c>
      <c r="E3" s="33">
        <f>SUM(C3:D3)</f>
        <v>547.10844000000009</v>
      </c>
      <c r="F3" s="23"/>
      <c r="G3" s="34" t="s">
        <v>419</v>
      </c>
      <c r="H3" s="35" t="s">
        <v>418</v>
      </c>
      <c r="I3" s="35" t="s">
        <v>15</v>
      </c>
      <c r="J3" s="35" t="s">
        <v>15</v>
      </c>
      <c r="K3" s="36" t="s">
        <v>15</v>
      </c>
      <c r="L3" s="38"/>
      <c r="M3" s="38"/>
      <c r="N3" s="37">
        <f>C3</f>
        <v>1.47679</v>
      </c>
      <c r="O3" s="37">
        <f>D3</f>
        <v>545.63165000000004</v>
      </c>
      <c r="P3" s="38"/>
      <c r="Q3" s="38"/>
      <c r="R3" s="38"/>
      <c r="S3" s="38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spans="1:47" ht="24" customHeight="1" x14ac:dyDescent="0.35">
      <c r="A4" s="39" t="s">
        <v>420</v>
      </c>
      <c r="B4" s="40" t="s">
        <v>421</v>
      </c>
      <c r="C4" s="32">
        <v>1.0577400000000001</v>
      </c>
      <c r="D4" s="32">
        <v>2311.3530900000001</v>
      </c>
      <c r="E4" s="33">
        <f t="shared" ref="E4:E13" si="0">SUM(C4:D4)</f>
        <v>2312.4108300000003</v>
      </c>
      <c r="F4" s="23"/>
      <c r="G4" s="41" t="s">
        <v>422</v>
      </c>
      <c r="H4" s="42" t="s">
        <v>421</v>
      </c>
      <c r="I4" s="38" t="s">
        <v>423</v>
      </c>
      <c r="J4" s="43">
        <v>46132.604166666664</v>
      </c>
      <c r="K4" s="36">
        <v>46136.666666666664</v>
      </c>
      <c r="L4" s="38"/>
      <c r="M4" s="38"/>
      <c r="N4" s="37">
        <f>C4</f>
        <v>1.0577400000000001</v>
      </c>
      <c r="O4" s="37">
        <f>D4</f>
        <v>2311.3530900000001</v>
      </c>
      <c r="P4" s="38"/>
      <c r="Q4" s="38"/>
      <c r="R4" s="38"/>
      <c r="S4" s="3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22" customHeight="1" x14ac:dyDescent="0.35">
      <c r="A5" s="39" t="s">
        <v>424</v>
      </c>
      <c r="B5" s="40" t="s">
        <v>425</v>
      </c>
      <c r="C5" s="32">
        <v>2.1097000000000001</v>
      </c>
      <c r="D5" s="32">
        <v>1524.1030800000001</v>
      </c>
      <c r="E5" s="33">
        <f t="shared" si="0"/>
        <v>1526.2127800000001</v>
      </c>
      <c r="F5" s="23"/>
      <c r="G5" s="41" t="s">
        <v>426</v>
      </c>
      <c r="H5" s="42" t="s">
        <v>425</v>
      </c>
      <c r="I5" s="38" t="s">
        <v>427</v>
      </c>
      <c r="J5" s="43">
        <v>46139.354166666664</v>
      </c>
      <c r="K5" s="36">
        <v>46148.479166666664</v>
      </c>
      <c r="L5" s="38"/>
      <c r="M5" s="38"/>
      <c r="N5" s="37"/>
      <c r="O5" s="37"/>
      <c r="P5" s="37">
        <f t="shared" ref="P5" si="1">C5</f>
        <v>2.1097000000000001</v>
      </c>
      <c r="Q5" s="37">
        <f t="shared" ref="Q5" si="2">D5</f>
        <v>1524.1030800000001</v>
      </c>
      <c r="R5" s="38"/>
      <c r="S5" s="3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</row>
    <row r="6" spans="1:47" ht="22" customHeight="1" x14ac:dyDescent="0.35">
      <c r="A6" s="39" t="s">
        <v>428</v>
      </c>
      <c r="B6" s="40" t="s">
        <v>429</v>
      </c>
      <c r="C6" s="32">
        <v>3.1674400000000005</v>
      </c>
      <c r="D6" s="32">
        <v>1204.3701000000001</v>
      </c>
      <c r="E6" s="33">
        <f t="shared" si="0"/>
        <v>1207.53754</v>
      </c>
      <c r="F6" s="23"/>
      <c r="G6" s="41" t="s">
        <v>430</v>
      </c>
      <c r="H6" s="42" t="s">
        <v>429</v>
      </c>
      <c r="I6" s="38" t="s">
        <v>431</v>
      </c>
      <c r="J6" s="43">
        <v>46148.479166666664</v>
      </c>
      <c r="K6" s="36">
        <v>46154.604166666664</v>
      </c>
      <c r="L6" s="38"/>
      <c r="M6" s="38"/>
      <c r="N6" s="37"/>
      <c r="O6" s="37"/>
      <c r="P6" s="37">
        <f t="shared" ref="P6:P7" si="3">C6</f>
        <v>3.1674400000000005</v>
      </c>
      <c r="Q6" s="37">
        <f t="shared" ref="Q6:Q7" si="4">D6</f>
        <v>1204.3701000000001</v>
      </c>
      <c r="R6" s="38"/>
      <c r="S6" s="38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ht="22" customHeight="1" x14ac:dyDescent="0.35">
      <c r="A7" s="39" t="s">
        <v>432</v>
      </c>
      <c r="B7" s="40" t="s">
        <v>433</v>
      </c>
      <c r="C7" s="32">
        <v>2.1154800000000002</v>
      </c>
      <c r="D7" s="32">
        <v>2889.5069100000001</v>
      </c>
      <c r="E7" s="33">
        <f t="shared" si="0"/>
        <v>2891.62239</v>
      </c>
      <c r="F7" s="23"/>
      <c r="G7" s="41" t="s">
        <v>434</v>
      </c>
      <c r="H7" s="42" t="s">
        <v>433</v>
      </c>
      <c r="I7" s="38" t="s">
        <v>435</v>
      </c>
      <c r="J7" s="43">
        <v>46154.604166666664</v>
      </c>
      <c r="K7" s="36">
        <v>46157.666666666664</v>
      </c>
      <c r="L7" s="38"/>
      <c r="M7" s="38"/>
      <c r="N7" s="37"/>
      <c r="O7" s="37"/>
      <c r="P7" s="37">
        <f t="shared" si="3"/>
        <v>2.1154800000000002</v>
      </c>
      <c r="Q7" s="37">
        <f t="shared" si="4"/>
        <v>2889.5069100000001</v>
      </c>
      <c r="R7" s="38"/>
      <c r="S7" s="3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pans="1:47" ht="22" customHeight="1" x14ac:dyDescent="0.35">
      <c r="A8" s="39" t="s">
        <v>436</v>
      </c>
      <c r="B8" s="40" t="s">
        <v>437</v>
      </c>
      <c r="C8" s="32">
        <v>1.0548500000000001</v>
      </c>
      <c r="D8" s="32">
        <v>2416.6253400000005</v>
      </c>
      <c r="E8" s="33">
        <f t="shared" si="0"/>
        <v>2417.6801900000005</v>
      </c>
      <c r="F8" s="23"/>
      <c r="G8" s="41" t="s">
        <v>438</v>
      </c>
      <c r="H8" s="42" t="s">
        <v>437</v>
      </c>
      <c r="I8" s="38" t="s">
        <v>439</v>
      </c>
      <c r="J8" s="43">
        <v>46160.354166666664</v>
      </c>
      <c r="K8" s="36">
        <v>46168.5625</v>
      </c>
      <c r="L8" s="38"/>
      <c r="M8" s="38"/>
      <c r="N8" s="38"/>
      <c r="O8" s="38"/>
      <c r="P8" s="37">
        <f>C8</f>
        <v>1.0548500000000001</v>
      </c>
      <c r="Q8" s="37">
        <f>D8</f>
        <v>2416.6253400000005</v>
      </c>
      <c r="R8" s="38"/>
      <c r="S8" s="3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pans="1:47" ht="22" customHeight="1" x14ac:dyDescent="0.35">
      <c r="A9" s="39" t="s">
        <v>440</v>
      </c>
      <c r="B9" s="40" t="s">
        <v>441</v>
      </c>
      <c r="C9" s="32">
        <v>2.1097000000000001</v>
      </c>
      <c r="D9" s="32">
        <v>2753.0757100000005</v>
      </c>
      <c r="E9" s="33">
        <f t="shared" si="0"/>
        <v>2755.1854100000005</v>
      </c>
      <c r="F9" s="23"/>
      <c r="G9" s="41" t="s">
        <v>442</v>
      </c>
      <c r="H9" s="42" t="s">
        <v>441</v>
      </c>
      <c r="I9" s="38" t="s">
        <v>443</v>
      </c>
      <c r="J9" s="43">
        <v>46168.5625</v>
      </c>
      <c r="K9" s="36">
        <v>46170.604166666664</v>
      </c>
      <c r="L9" s="38"/>
      <c r="M9" s="38"/>
      <c r="N9" s="38"/>
      <c r="O9" s="38"/>
      <c r="P9" s="37">
        <f t="shared" ref="P9:Q13" si="5">C9</f>
        <v>2.1097000000000001</v>
      </c>
      <c r="Q9" s="37">
        <f t="shared" si="5"/>
        <v>2753.0757100000005</v>
      </c>
      <c r="R9" s="38"/>
      <c r="S9" s="3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pans="1:47" ht="22" customHeight="1" x14ac:dyDescent="0.35">
      <c r="A10" s="39" t="s">
        <v>444</v>
      </c>
      <c r="B10" s="40" t="s">
        <v>445</v>
      </c>
      <c r="C10" s="32">
        <v>2.11259</v>
      </c>
      <c r="D10" s="32">
        <v>1658.1532000000004</v>
      </c>
      <c r="E10" s="33">
        <f t="shared" si="0"/>
        <v>1660.2657900000004</v>
      </c>
      <c r="F10" s="23"/>
      <c r="G10" s="41" t="s">
        <v>446</v>
      </c>
      <c r="H10" s="42" t="s">
        <v>445</v>
      </c>
      <c r="I10" s="38" t="s">
        <v>435</v>
      </c>
      <c r="J10" s="43">
        <v>46170.604166666664</v>
      </c>
      <c r="K10" s="36">
        <v>46175.666666666664</v>
      </c>
      <c r="L10" s="38"/>
      <c r="M10" s="38"/>
      <c r="N10" s="38"/>
      <c r="O10" s="38"/>
      <c r="P10" s="37">
        <f t="shared" si="5"/>
        <v>2.11259</v>
      </c>
      <c r="Q10" s="37">
        <f t="shared" si="5"/>
        <v>1658.1532000000004</v>
      </c>
      <c r="R10" s="38"/>
      <c r="S10" s="38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spans="1:47" ht="22" customHeight="1" x14ac:dyDescent="0.35">
      <c r="A11" s="39" t="s">
        <v>447</v>
      </c>
      <c r="B11" s="40" t="s">
        <v>448</v>
      </c>
      <c r="C11" s="32">
        <v>2.11259</v>
      </c>
      <c r="D11" s="32">
        <v>1870.5083599999998</v>
      </c>
      <c r="E11" s="33">
        <f t="shared" si="0"/>
        <v>1872.6209499999998</v>
      </c>
      <c r="F11" s="23"/>
      <c r="G11" s="41" t="s">
        <v>449</v>
      </c>
      <c r="H11" s="42" t="s">
        <v>448</v>
      </c>
      <c r="I11" s="38" t="s">
        <v>435</v>
      </c>
      <c r="J11" s="43">
        <v>46176.354166666664</v>
      </c>
      <c r="K11" s="36">
        <v>46182.416666666664</v>
      </c>
      <c r="L11" s="38"/>
      <c r="M11" s="38"/>
      <c r="N11" s="38"/>
      <c r="O11" s="38"/>
      <c r="P11" s="37">
        <f t="shared" si="5"/>
        <v>2.11259</v>
      </c>
      <c r="Q11" s="37">
        <f t="shared" si="5"/>
        <v>1870.5083599999998</v>
      </c>
      <c r="R11" s="38"/>
      <c r="S11" s="3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22" customHeight="1" x14ac:dyDescent="0.35">
      <c r="A12" s="39" t="s">
        <v>450</v>
      </c>
      <c r="B12" s="40" t="s">
        <v>451</v>
      </c>
      <c r="C12" s="32">
        <v>1.0577400000000001</v>
      </c>
      <c r="D12" s="32">
        <v>2058.9987300000003</v>
      </c>
      <c r="E12" s="33">
        <f t="shared" si="0"/>
        <v>2060.0564700000004</v>
      </c>
      <c r="F12" s="23"/>
      <c r="G12" s="41" t="s">
        <v>452</v>
      </c>
      <c r="H12" s="42" t="s">
        <v>451</v>
      </c>
      <c r="I12" s="38" t="s">
        <v>435</v>
      </c>
      <c r="J12" s="43">
        <v>46182.416666666664</v>
      </c>
      <c r="K12" s="36">
        <v>46185.479166666664</v>
      </c>
      <c r="L12" s="38"/>
      <c r="M12" s="38"/>
      <c r="N12" s="38"/>
      <c r="O12" s="38"/>
      <c r="P12" s="37">
        <f t="shared" si="5"/>
        <v>1.0577400000000001</v>
      </c>
      <c r="Q12" s="37">
        <f t="shared" si="5"/>
        <v>2058.9987300000003</v>
      </c>
      <c r="R12" s="38"/>
      <c r="S12" s="38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22" customHeight="1" x14ac:dyDescent="0.35">
      <c r="A13" s="39" t="s">
        <v>453</v>
      </c>
      <c r="B13" s="40" t="s">
        <v>454</v>
      </c>
      <c r="C13" s="32">
        <v>2.1154800000000002</v>
      </c>
      <c r="D13" s="32">
        <v>1455.6155200000001</v>
      </c>
      <c r="E13" s="33">
        <f t="shared" si="0"/>
        <v>1457.731</v>
      </c>
      <c r="F13" s="23"/>
      <c r="G13" s="41" t="s">
        <v>455</v>
      </c>
      <c r="H13" s="42" t="s">
        <v>454</v>
      </c>
      <c r="I13" s="38" t="s">
        <v>456</v>
      </c>
      <c r="J13" s="43">
        <v>46185.479166666664</v>
      </c>
      <c r="K13" s="36">
        <v>46189.583333333336</v>
      </c>
      <c r="L13" s="38"/>
      <c r="M13" s="38"/>
      <c r="N13" s="38"/>
      <c r="O13" s="38"/>
      <c r="P13" s="37">
        <f t="shared" si="5"/>
        <v>2.1154800000000002</v>
      </c>
      <c r="Q13" s="37">
        <f t="shared" si="5"/>
        <v>1455.6155200000001</v>
      </c>
      <c r="R13" s="38"/>
      <c r="S13" s="38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</row>
    <row r="14" spans="1:47" ht="22" customHeight="1" x14ac:dyDescent="0.35">
      <c r="A14" s="39"/>
      <c r="B14" s="39"/>
      <c r="C14" s="44">
        <f t="shared" ref="C14:D14" si="6">SUM(C3:C13)</f>
        <v>20.490100000000002</v>
      </c>
      <c r="D14" s="44">
        <f t="shared" si="6"/>
        <v>20687.94169</v>
      </c>
      <c r="E14" s="45">
        <f>SUM(E3:E13)</f>
        <v>20708.431790000002</v>
      </c>
      <c r="F14" s="23"/>
      <c r="G14" s="23"/>
      <c r="H14" s="23"/>
      <c r="I14" s="24"/>
      <c r="J14" s="24"/>
      <c r="K14" s="24"/>
      <c r="L14" s="23"/>
      <c r="M14" s="23"/>
      <c r="N14" s="24"/>
      <c r="O14" s="24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</row>
    <row r="15" spans="1:47" ht="22" customHeight="1" x14ac:dyDescent="0.35">
      <c r="A15" s="39"/>
      <c r="B15" s="39"/>
      <c r="C15" s="40"/>
      <c r="D15" s="40"/>
      <c r="E15" s="46"/>
      <c r="F15" s="23"/>
      <c r="G15" s="23"/>
      <c r="H15" s="23"/>
      <c r="I15" s="24"/>
      <c r="J15" s="24"/>
      <c r="K15" s="24"/>
      <c r="L15" s="23"/>
      <c r="M15" s="23"/>
      <c r="N15" s="24"/>
      <c r="O15" s="24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</row>
    <row r="16" spans="1:47" x14ac:dyDescent="0.35">
      <c r="A16" s="23"/>
      <c r="B16" s="23"/>
      <c r="C16" s="24"/>
      <c r="D16" s="24"/>
      <c r="E16" s="24"/>
      <c r="F16" s="23"/>
      <c r="G16" s="23"/>
      <c r="H16" s="23"/>
      <c r="I16" s="24"/>
      <c r="J16" s="24"/>
      <c r="K16" s="24"/>
      <c r="L16" s="23"/>
      <c r="M16" s="23"/>
      <c r="N16" s="24"/>
      <c r="O16" s="24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</row>
    <row r="17" spans="1:47" ht="13" x14ac:dyDescent="0.35">
      <c r="A17" s="47" t="s">
        <v>457</v>
      </c>
      <c r="B17" s="23"/>
      <c r="C17" s="24"/>
      <c r="D17" s="24"/>
      <c r="E17" s="24"/>
      <c r="F17" s="23"/>
      <c r="G17" s="23"/>
      <c r="H17" s="23"/>
      <c r="I17" s="24"/>
      <c r="J17" s="24"/>
      <c r="K17" s="24"/>
      <c r="L17" s="23"/>
      <c r="M17" s="23"/>
      <c r="N17" s="24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</row>
    <row r="18" spans="1:47" x14ac:dyDescent="0.35">
      <c r="A18" s="23"/>
      <c r="B18" s="23"/>
      <c r="C18" s="24"/>
      <c r="D18" s="24"/>
      <c r="E18" s="24"/>
      <c r="F18" s="23"/>
      <c r="G18" s="23"/>
      <c r="H18" s="23"/>
      <c r="I18" s="24"/>
      <c r="J18" s="24"/>
      <c r="K18" s="24"/>
      <c r="L18" s="23"/>
      <c r="M18" s="23"/>
      <c r="N18" s="24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</row>
    <row r="19" spans="1:47" ht="13" x14ac:dyDescent="0.35">
      <c r="A19" s="48" t="s">
        <v>189</v>
      </c>
      <c r="B19" s="47" t="s">
        <v>190</v>
      </c>
      <c r="C19" s="24"/>
      <c r="D19" s="24"/>
      <c r="E19" s="24"/>
      <c r="F19" s="23"/>
      <c r="G19" s="23"/>
      <c r="H19" s="23"/>
      <c r="I19" s="24"/>
      <c r="J19" s="24"/>
      <c r="K19" s="24"/>
      <c r="L19" s="23"/>
      <c r="M19" s="23"/>
      <c r="N19" s="24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</row>
    <row r="20" spans="1:47" ht="13" x14ac:dyDescent="0.35">
      <c r="A20" s="48" t="s">
        <v>191</v>
      </c>
      <c r="B20" s="47" t="s">
        <v>192</v>
      </c>
      <c r="C20" s="24"/>
      <c r="D20" s="24"/>
      <c r="E20" s="24"/>
      <c r="F20" s="23"/>
      <c r="G20" s="23"/>
      <c r="H20" s="23"/>
      <c r="I20" s="24"/>
      <c r="J20" s="24"/>
      <c r="K20" s="24"/>
      <c r="L20" s="23"/>
      <c r="M20" s="23"/>
      <c r="N20" s="24"/>
      <c r="O20" s="2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</row>
    <row r="21" spans="1:47" x14ac:dyDescent="0.35">
      <c r="A21" s="24"/>
      <c r="B21" s="23"/>
      <c r="C21" s="24"/>
      <c r="D21" s="24"/>
      <c r="E21" s="24"/>
      <c r="F21" s="23"/>
      <c r="G21" s="23"/>
      <c r="H21" s="23"/>
      <c r="I21" s="24"/>
      <c r="J21" s="24"/>
      <c r="K21" s="24"/>
      <c r="L21" s="23"/>
      <c r="M21" s="23"/>
      <c r="N21" s="24"/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</row>
    <row r="22" spans="1:47" x14ac:dyDescent="0.35">
      <c r="A22" s="23"/>
      <c r="B22" s="23"/>
      <c r="C22" s="24"/>
      <c r="D22" s="24"/>
      <c r="E22" s="24"/>
      <c r="F22" s="23"/>
      <c r="G22" s="23"/>
      <c r="H22" s="23"/>
      <c r="I22" s="24"/>
      <c r="J22" s="24"/>
      <c r="K22" s="24"/>
      <c r="L22" s="23"/>
      <c r="M22" s="23"/>
      <c r="N22" s="24"/>
      <c r="O22" s="24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</row>
    <row r="23" spans="1:47" x14ac:dyDescent="0.35">
      <c r="A23" s="23"/>
      <c r="B23" s="23"/>
      <c r="C23" s="24"/>
      <c r="D23" s="24"/>
      <c r="E23" s="24"/>
      <c r="F23" s="23"/>
      <c r="G23" s="23"/>
      <c r="H23" s="23"/>
      <c r="I23" s="24"/>
      <c r="J23" s="24"/>
    </row>
    <row r="24" spans="1:47" x14ac:dyDescent="0.35">
      <c r="A24" s="23"/>
      <c r="B24" s="23"/>
      <c r="C24" s="24"/>
      <c r="D24" s="24"/>
      <c r="E24" s="24"/>
      <c r="F24" s="23"/>
      <c r="G24" s="23"/>
      <c r="H24" s="23"/>
      <c r="I24" s="24"/>
      <c r="J24" s="24"/>
    </row>
    <row r="25" spans="1:47" x14ac:dyDescent="0.35">
      <c r="A25" s="23"/>
      <c r="B25" s="23"/>
      <c r="C25" s="24"/>
      <c r="D25" s="24"/>
      <c r="E25" s="24"/>
      <c r="F25" s="23"/>
      <c r="G25" s="23"/>
      <c r="H25" s="23"/>
      <c r="I25" s="24"/>
      <c r="J25" s="24"/>
    </row>
    <row r="26" spans="1:47" x14ac:dyDescent="0.35">
      <c r="A26" s="23"/>
      <c r="B26" s="23"/>
      <c r="C26" s="24"/>
      <c r="D26" s="24"/>
      <c r="E26" s="24"/>
      <c r="F26" s="23"/>
      <c r="G26" s="23"/>
      <c r="H26" s="23"/>
      <c r="I26" s="24"/>
      <c r="J26" s="24"/>
    </row>
  </sheetData>
  <mergeCells count="4">
    <mergeCell ref="L1:M1"/>
    <mergeCell ref="N1:O1"/>
    <mergeCell ref="P1:Q1"/>
    <mergeCell ref="R1:S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6D10-99FB-4A45-9DE0-897BDA9F5D68}">
  <dimension ref="A1:AO88"/>
  <sheetViews>
    <sheetView zoomScale="85" zoomScaleNormal="85" workbookViewId="0">
      <pane xSplit="6" ySplit="2" topLeftCell="G3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customWidth="1"/>
    <col min="5" max="5" width="11.08984375" style="2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49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4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40"/>
      <c r="F6" s="33"/>
      <c r="G6" s="23"/>
      <c r="H6" s="165" t="s">
        <v>1258</v>
      </c>
      <c r="I6" s="151" t="s">
        <v>1259</v>
      </c>
      <c r="J6" s="99">
        <v>46142.333333333336</v>
      </c>
      <c r="K6" s="99">
        <v>46261.412499999999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40"/>
      <c r="F7" s="33"/>
      <c r="G7" s="23"/>
      <c r="H7" s="201" t="s">
        <v>1220</v>
      </c>
      <c r="I7" s="202"/>
      <c r="J7" s="203"/>
      <c r="K7" s="203"/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1260</v>
      </c>
      <c r="J8" s="43">
        <v>46142.333333333336</v>
      </c>
      <c r="K8" s="43">
        <v>46162.462500000001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>
        <v>8.8000000000000043</v>
      </c>
      <c r="G9" s="23"/>
      <c r="H9" s="149" t="s">
        <v>555</v>
      </c>
      <c r="I9" s="42" t="s">
        <v>1113</v>
      </c>
      <c r="J9" s="43">
        <v>46162.462500000001</v>
      </c>
      <c r="K9" s="43">
        <v>46171.60833333333</v>
      </c>
      <c r="L9" s="37"/>
      <c r="M9" s="37">
        <f>F9</f>
        <v>8.8000000000000043</v>
      </c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1261</v>
      </c>
      <c r="J10" s="43">
        <v>46171.60833333333</v>
      </c>
      <c r="K10" s="43">
        <v>46185.462500000001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40"/>
      <c r="F11" s="33"/>
      <c r="G11" s="23"/>
      <c r="H11" s="149" t="s">
        <v>558</v>
      </c>
      <c r="I11" s="42" t="s">
        <v>1262</v>
      </c>
      <c r="J11" s="43">
        <v>46185.462500000001</v>
      </c>
      <c r="K11" s="43">
        <v>46217.612500000003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 t="s">
        <v>44</v>
      </c>
      <c r="B12" s="39" t="s">
        <v>45</v>
      </c>
      <c r="C12" s="144" t="s">
        <v>46</v>
      </c>
      <c r="D12" s="40"/>
      <c r="E12" s="40"/>
      <c r="F12" s="33">
        <v>38.402000000000008</v>
      </c>
      <c r="G12" s="23"/>
      <c r="H12" s="149" t="s">
        <v>1175</v>
      </c>
      <c r="I12" s="42" t="s">
        <v>1113</v>
      </c>
      <c r="J12" s="43">
        <v>46185.462500000001</v>
      </c>
      <c r="K12" s="43">
        <v>46196.60833333333</v>
      </c>
      <c r="L12" s="37"/>
      <c r="M12" s="37">
        <f>F12</f>
        <v>38.402000000000008</v>
      </c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1176</v>
      </c>
      <c r="I13" s="42" t="s">
        <v>795</v>
      </c>
      <c r="J13" s="43">
        <v>46196.60833333333</v>
      </c>
      <c r="K13" s="43">
        <v>46204.35833333333</v>
      </c>
      <c r="L13" s="37"/>
      <c r="M13" s="37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1177</v>
      </c>
      <c r="I14" s="42" t="s">
        <v>1113</v>
      </c>
      <c r="J14" s="43">
        <v>46204.35833333333</v>
      </c>
      <c r="K14" s="43">
        <v>46213.462500000001</v>
      </c>
      <c r="L14" s="37"/>
      <c r="M14" s="37">
        <f>F14</f>
        <v>0</v>
      </c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65</v>
      </c>
      <c r="B15" s="39" t="s">
        <v>66</v>
      </c>
      <c r="C15" s="144" t="s">
        <v>46</v>
      </c>
      <c r="D15" s="40"/>
      <c r="E15" s="40"/>
      <c r="F15" s="33">
        <v>164.58</v>
      </c>
      <c r="G15" s="23"/>
      <c r="H15" s="149" t="s">
        <v>1178</v>
      </c>
      <c r="I15" s="42" t="s">
        <v>556</v>
      </c>
      <c r="J15" s="43">
        <v>46213.462500000001</v>
      </c>
      <c r="K15" s="43">
        <v>46217.612500000003</v>
      </c>
      <c r="L15" s="37"/>
      <c r="M15" s="37"/>
      <c r="N15" s="37">
        <f>F15</f>
        <v>164.58</v>
      </c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 t="s">
        <v>68</v>
      </c>
      <c r="B16" s="39" t="s">
        <v>69</v>
      </c>
      <c r="C16" s="144" t="s">
        <v>46</v>
      </c>
      <c r="D16" s="40"/>
      <c r="E16" s="40"/>
      <c r="F16" s="33">
        <v>1.266</v>
      </c>
      <c r="G16" s="23"/>
      <c r="H16" s="149" t="s">
        <v>560</v>
      </c>
      <c r="I16" s="42" t="s">
        <v>1263</v>
      </c>
      <c r="J16" s="43">
        <v>46217.612500000003</v>
      </c>
      <c r="K16" s="43">
        <v>46238.466666666667</v>
      </c>
      <c r="L16" s="37"/>
      <c r="M16" s="37">
        <f>F16</f>
        <v>1.266</v>
      </c>
      <c r="N16" s="38"/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70</v>
      </c>
      <c r="B17" s="39" t="s">
        <v>71</v>
      </c>
      <c r="C17" s="144" t="s">
        <v>67</v>
      </c>
      <c r="D17" s="40">
        <v>1471.6</v>
      </c>
      <c r="E17" s="40"/>
      <c r="F17" s="33">
        <v>548.6</v>
      </c>
      <c r="G17" s="23"/>
      <c r="H17" s="149" t="s">
        <v>562</v>
      </c>
      <c r="I17" s="42" t="s">
        <v>1113</v>
      </c>
      <c r="J17" s="43">
        <v>46238.466666666667</v>
      </c>
      <c r="K17" s="43">
        <v>46247.612500000003</v>
      </c>
      <c r="L17" s="37"/>
      <c r="M17" s="37">
        <v>188</v>
      </c>
      <c r="N17" s="37">
        <f>F17-M17</f>
        <v>360.6</v>
      </c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 t="s">
        <v>74</v>
      </c>
      <c r="B18" s="39" t="s">
        <v>75</v>
      </c>
      <c r="C18" s="144" t="s">
        <v>46</v>
      </c>
      <c r="D18" s="40"/>
      <c r="E18" s="40"/>
      <c r="F18" s="33">
        <v>0</v>
      </c>
      <c r="G18" s="23"/>
      <c r="H18" s="149" t="s">
        <v>564</v>
      </c>
      <c r="I18" s="42" t="s">
        <v>556</v>
      </c>
      <c r="J18" s="43">
        <v>46247.612500000003</v>
      </c>
      <c r="K18" s="43">
        <v>46252.366666666669</v>
      </c>
      <c r="L18" s="37"/>
      <c r="M18" s="37"/>
      <c r="N18" s="37">
        <f>F18</f>
        <v>0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 t="s">
        <v>86</v>
      </c>
      <c r="B19" s="39" t="s">
        <v>87</v>
      </c>
      <c r="C19" s="144" t="s">
        <v>40</v>
      </c>
      <c r="D19" s="40"/>
      <c r="E19" s="40"/>
      <c r="F19" s="33">
        <v>211</v>
      </c>
      <c r="G19" s="23"/>
      <c r="H19" s="149"/>
      <c r="I19" s="42"/>
      <c r="J19" s="43"/>
      <c r="K19" s="43"/>
      <c r="L19" s="37"/>
      <c r="M19" s="38"/>
      <c r="N19" s="37">
        <f>F19</f>
        <v>211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 t="s">
        <v>167</v>
      </c>
      <c r="B20" s="39" t="s">
        <v>168</v>
      </c>
      <c r="C20" s="144" t="s">
        <v>40</v>
      </c>
      <c r="D20" s="40"/>
      <c r="E20" s="40"/>
      <c r="F20" s="33">
        <v>91.433333333333337</v>
      </c>
      <c r="G20" s="23"/>
      <c r="H20" s="149" t="s">
        <v>565</v>
      </c>
      <c r="I20" s="42" t="s">
        <v>556</v>
      </c>
      <c r="J20" s="43">
        <v>46252.366666666669</v>
      </c>
      <c r="K20" s="43">
        <v>46254.474999999999</v>
      </c>
      <c r="L20" s="37"/>
      <c r="M20" s="37"/>
      <c r="N20" s="38"/>
      <c r="O20" s="37">
        <f>F20</f>
        <v>91.433333333333337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 t="s">
        <v>153</v>
      </c>
      <c r="B21" s="39" t="s">
        <v>154</v>
      </c>
      <c r="C21" s="144" t="s">
        <v>143</v>
      </c>
      <c r="D21" s="40"/>
      <c r="E21" s="40"/>
      <c r="F21" s="33">
        <v>1097.2</v>
      </c>
      <c r="G21" s="23"/>
      <c r="H21" s="149" t="s">
        <v>566</v>
      </c>
      <c r="I21" s="42" t="s">
        <v>570</v>
      </c>
      <c r="J21" s="43">
        <v>46254.474999999999</v>
      </c>
      <c r="K21" s="43">
        <v>46261.412499999999</v>
      </c>
      <c r="L21" s="37"/>
      <c r="M21" s="37"/>
      <c r="N21" s="37">
        <v>630</v>
      </c>
      <c r="O21" s="37">
        <f>F21-N21</f>
        <v>467.20000000000005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/>
      <c r="B22" s="39"/>
      <c r="C22" s="144"/>
      <c r="D22" s="40"/>
      <c r="E22" s="40"/>
      <c r="F22" s="33"/>
      <c r="G22" s="23"/>
      <c r="H22" s="201" t="s">
        <v>567</v>
      </c>
      <c r="I22" s="202" t="s">
        <v>1264</v>
      </c>
      <c r="J22" s="203">
        <v>46171.60833333333</v>
      </c>
      <c r="K22" s="203">
        <v>46225.470833333333</v>
      </c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570</v>
      </c>
      <c r="J23" s="43">
        <v>46171.60833333333</v>
      </c>
      <c r="K23" s="43">
        <v>46181.54583333333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570</v>
      </c>
      <c r="J24" s="43">
        <v>46181.54583333333</v>
      </c>
      <c r="K24" s="43">
        <v>46188.441666666666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42" t="s">
        <v>1041</v>
      </c>
      <c r="J25" s="43">
        <v>46188.441666666666</v>
      </c>
      <c r="K25" s="43">
        <v>46199.587500000001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0</v>
      </c>
      <c r="G26" s="23"/>
      <c r="H26" s="149" t="s">
        <v>1175</v>
      </c>
      <c r="I26" s="42" t="s">
        <v>570</v>
      </c>
      <c r="J26" s="43">
        <v>46188.441666666666</v>
      </c>
      <c r="K26" s="43">
        <v>46195.379166666666</v>
      </c>
      <c r="L26" s="37"/>
      <c r="M26" s="37">
        <f>F26</f>
        <v>0</v>
      </c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/>
      <c r="B27" s="39"/>
      <c r="C27" s="144"/>
      <c r="D27" s="40"/>
      <c r="E27" s="40"/>
      <c r="F27" s="33"/>
      <c r="G27" s="23"/>
      <c r="H27" s="149" t="s">
        <v>1176</v>
      </c>
      <c r="I27" s="42" t="s">
        <v>563</v>
      </c>
      <c r="J27" s="43">
        <v>46195.379166666666</v>
      </c>
      <c r="K27" s="43">
        <v>46197.462500000001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/>
      <c r="B28" s="39"/>
      <c r="C28" s="144"/>
      <c r="D28" s="40"/>
      <c r="E28" s="40"/>
      <c r="F28" s="33"/>
      <c r="G28" s="23"/>
      <c r="H28" s="149" t="s">
        <v>1177</v>
      </c>
      <c r="I28" s="42" t="s">
        <v>563</v>
      </c>
      <c r="J28" s="43">
        <v>46197.462500000001</v>
      </c>
      <c r="K28" s="43">
        <v>46199.587500000001</v>
      </c>
      <c r="L28" s="37"/>
      <c r="M28" s="38"/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 t="s">
        <v>68</v>
      </c>
      <c r="B29" s="39" t="s">
        <v>69</v>
      </c>
      <c r="C29" s="144" t="s">
        <v>46</v>
      </c>
      <c r="D29" s="40"/>
      <c r="E29" s="40"/>
      <c r="F29" s="33">
        <v>0.14399999999999999</v>
      </c>
      <c r="G29" s="23"/>
      <c r="H29" s="149" t="s">
        <v>560</v>
      </c>
      <c r="I29" s="42" t="s">
        <v>578</v>
      </c>
      <c r="J29" s="43">
        <v>46199.587500000001</v>
      </c>
      <c r="K29" s="43">
        <v>46205.42083333333</v>
      </c>
      <c r="L29" s="37"/>
      <c r="M29" s="37">
        <f>F29</f>
        <v>0.14399999999999999</v>
      </c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525</v>
      </c>
      <c r="G30" s="23"/>
      <c r="H30" s="149" t="s">
        <v>562</v>
      </c>
      <c r="I30" s="42" t="s">
        <v>1192</v>
      </c>
      <c r="J30" s="43">
        <v>46205.42083333333</v>
      </c>
      <c r="K30" s="43">
        <v>46216.48333333333</v>
      </c>
      <c r="L30" s="37"/>
      <c r="M30" s="37">
        <f>F30*0.3</f>
        <v>157.5</v>
      </c>
      <c r="N30" s="38">
        <f>F30*0.7</f>
        <v>367.5</v>
      </c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 t="s">
        <v>80</v>
      </c>
      <c r="B31" s="39" t="s">
        <v>81</v>
      </c>
      <c r="C31" s="144" t="s">
        <v>67</v>
      </c>
      <c r="D31" s="40"/>
      <c r="E31" s="40"/>
      <c r="F31" s="33">
        <v>78</v>
      </c>
      <c r="G31" s="23"/>
      <c r="H31" s="149" t="s">
        <v>837</v>
      </c>
      <c r="I31" s="42"/>
      <c r="J31" s="43"/>
      <c r="K31" s="43"/>
      <c r="L31" s="37"/>
      <c r="M31" s="37"/>
      <c r="N31" s="38"/>
      <c r="O31" s="37">
        <f>F31</f>
        <v>78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 t="s">
        <v>72</v>
      </c>
      <c r="B32" s="39" t="s">
        <v>73</v>
      </c>
      <c r="C32" s="144" t="s">
        <v>46</v>
      </c>
      <c r="D32" s="40"/>
      <c r="E32" s="40"/>
      <c r="F32" s="33">
        <v>3</v>
      </c>
      <c r="G32" s="23"/>
      <c r="H32" s="149" t="s">
        <v>1229</v>
      </c>
      <c r="I32" s="42"/>
      <c r="J32" s="43"/>
      <c r="K32" s="43"/>
      <c r="L32" s="37"/>
      <c r="M32" s="37"/>
      <c r="N32" s="37">
        <f>F32</f>
        <v>3</v>
      </c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 t="s">
        <v>74</v>
      </c>
      <c r="B33" s="39" t="s">
        <v>75</v>
      </c>
      <c r="C33" s="144" t="s">
        <v>46</v>
      </c>
      <c r="D33" s="40"/>
      <c r="E33" s="40"/>
      <c r="F33" s="33">
        <v>89.79</v>
      </c>
      <c r="G33" s="23"/>
      <c r="H33" s="149" t="s">
        <v>1230</v>
      </c>
      <c r="I33" s="42"/>
      <c r="J33" s="43"/>
      <c r="K33" s="43"/>
      <c r="L33" s="37"/>
      <c r="M33" s="37"/>
      <c r="N33" s="37">
        <v>33</v>
      </c>
      <c r="O33" s="37">
        <f>F33-N33</f>
        <v>56.790000000000006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 t="s">
        <v>78</v>
      </c>
      <c r="B34" s="39" t="s">
        <v>79</v>
      </c>
      <c r="C34" s="144" t="s">
        <v>46</v>
      </c>
      <c r="D34" s="40"/>
      <c r="E34" s="40"/>
      <c r="F34" s="33">
        <v>2.2049999999999996</v>
      </c>
      <c r="G34" s="23"/>
      <c r="H34" s="152"/>
      <c r="I34" s="110"/>
      <c r="J34" s="101"/>
      <c r="K34" s="101"/>
      <c r="L34" s="37"/>
      <c r="M34" s="38"/>
      <c r="N34" s="37"/>
      <c r="O34" s="37">
        <f>F34</f>
        <v>2.2049999999999996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/>
      <c r="B35" s="39"/>
      <c r="C35" s="144"/>
      <c r="D35" s="40"/>
      <c r="E35" s="40"/>
      <c r="F35" s="33"/>
      <c r="G35" s="23"/>
      <c r="H35" s="149" t="s">
        <v>565</v>
      </c>
      <c r="I35" s="42" t="s">
        <v>556</v>
      </c>
      <c r="J35" s="43">
        <v>46216.48333333333</v>
      </c>
      <c r="K35" s="43">
        <v>46218.633333333331</v>
      </c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/>
      <c r="B36" s="39"/>
      <c r="C36" s="144"/>
      <c r="D36" s="40"/>
      <c r="E36" s="40"/>
      <c r="F36" s="33"/>
      <c r="G36" s="23"/>
      <c r="H36" s="149" t="s">
        <v>150</v>
      </c>
      <c r="I36" s="42" t="s">
        <v>477</v>
      </c>
      <c r="J36" s="43">
        <v>46218.633333333331</v>
      </c>
      <c r="K36" s="43">
        <v>46225.470833333333</v>
      </c>
      <c r="L36" s="37"/>
      <c r="M36" s="38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/>
      <c r="B37" s="39"/>
      <c r="C37" s="144"/>
      <c r="D37" s="40"/>
      <c r="E37" s="40"/>
      <c r="F37" s="33"/>
      <c r="G37" s="23"/>
      <c r="H37" s="165" t="s">
        <v>1265</v>
      </c>
      <c r="I37" s="151" t="s">
        <v>1266</v>
      </c>
      <c r="J37" s="99">
        <v>46160.354166666664</v>
      </c>
      <c r="K37" s="99">
        <v>46218.65</v>
      </c>
      <c r="L37" s="37"/>
      <c r="M37" s="38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/>
      <c r="B38" s="39"/>
      <c r="C38" s="144"/>
      <c r="D38" s="40"/>
      <c r="E38" s="40"/>
      <c r="F38" s="33"/>
      <c r="G38" s="23"/>
      <c r="H38" s="201" t="s">
        <v>1267</v>
      </c>
      <c r="I38" s="202" t="s">
        <v>1266</v>
      </c>
      <c r="J38" s="203">
        <v>46160.354166666664</v>
      </c>
      <c r="K38" s="203">
        <v>46218.65</v>
      </c>
      <c r="L38" s="37"/>
      <c r="M38" s="38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32"/>
      <c r="E39" s="143"/>
      <c r="F39" s="33"/>
      <c r="G39" s="23"/>
      <c r="H39" s="149" t="s">
        <v>553</v>
      </c>
      <c r="I39" s="42" t="s">
        <v>1268</v>
      </c>
      <c r="J39" s="43">
        <v>46160.354166666664</v>
      </c>
      <c r="K39" s="43">
        <v>46168.645833333336</v>
      </c>
      <c r="L39" s="37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40"/>
      <c r="F40" s="33"/>
      <c r="G40" s="23"/>
      <c r="H40" s="200" t="s">
        <v>555</v>
      </c>
      <c r="I40" s="42" t="s">
        <v>578</v>
      </c>
      <c r="J40" s="43">
        <v>46168.645833333336</v>
      </c>
      <c r="K40" s="43">
        <v>46174.479166666664</v>
      </c>
      <c r="L40" s="37"/>
      <c r="M40" s="38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/>
      <c r="B41" s="39"/>
      <c r="C41" s="144"/>
      <c r="D41" s="40"/>
      <c r="E41" s="40"/>
      <c r="F41" s="33"/>
      <c r="G41" s="23"/>
      <c r="H41" s="200" t="s">
        <v>557</v>
      </c>
      <c r="I41" s="42" t="s">
        <v>570</v>
      </c>
      <c r="J41" s="43">
        <v>46174.479166666664</v>
      </c>
      <c r="K41" s="43">
        <v>46182.416666666664</v>
      </c>
      <c r="L41" s="37"/>
      <c r="M41" s="38"/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40"/>
      <c r="F42" s="33"/>
      <c r="G42" s="23"/>
      <c r="H42" s="200" t="s">
        <v>558</v>
      </c>
      <c r="I42" s="42" t="s">
        <v>554</v>
      </c>
      <c r="J42" s="43">
        <v>46182.416666666664</v>
      </c>
      <c r="K42" s="43">
        <v>46191.429166666669</v>
      </c>
      <c r="L42" s="37"/>
      <c r="M42" s="38"/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 t="s">
        <v>44</v>
      </c>
      <c r="B43" s="39" t="s">
        <v>45</v>
      </c>
      <c r="C43" s="144" t="s">
        <v>46</v>
      </c>
      <c r="D43" s="40"/>
      <c r="E43" s="40"/>
      <c r="F43" s="33">
        <v>27.482000000000003</v>
      </c>
      <c r="G43" s="23"/>
      <c r="H43" s="200" t="s">
        <v>1175</v>
      </c>
      <c r="I43" s="42" t="s">
        <v>556</v>
      </c>
      <c r="J43" s="43">
        <v>46182.416666666664</v>
      </c>
      <c r="K43" s="43">
        <v>46184.566666666666</v>
      </c>
      <c r="L43" s="37"/>
      <c r="M43" s="37">
        <f>F43</f>
        <v>27.482000000000003</v>
      </c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/>
      <c r="B44" s="39"/>
      <c r="C44" s="144"/>
      <c r="D44" s="40"/>
      <c r="E44" s="40"/>
      <c r="F44" s="33"/>
      <c r="G44" s="23"/>
      <c r="H44" s="200" t="s">
        <v>1176</v>
      </c>
      <c r="I44" s="42" t="s">
        <v>556</v>
      </c>
      <c r="J44" s="43">
        <v>46184.566666666666</v>
      </c>
      <c r="K44" s="43">
        <v>46188.675000000003</v>
      </c>
      <c r="L44" s="37"/>
      <c r="M44" s="37"/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4" customHeight="1" x14ac:dyDescent="0.35">
      <c r="A45" s="39"/>
      <c r="B45" s="39"/>
      <c r="C45" s="144"/>
      <c r="D45" s="40"/>
      <c r="E45" s="40"/>
      <c r="F45" s="33"/>
      <c r="G45" s="23"/>
      <c r="H45" s="200" t="s">
        <v>1177</v>
      </c>
      <c r="I45" s="42" t="s">
        <v>556</v>
      </c>
      <c r="J45" s="43">
        <v>46184.566666666666</v>
      </c>
      <c r="K45" s="43">
        <v>46188.675000000003</v>
      </c>
      <c r="M45" s="37"/>
      <c r="N45" s="38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4" customHeight="1" x14ac:dyDescent="0.35">
      <c r="A46" s="39" t="s">
        <v>65</v>
      </c>
      <c r="B46" s="39" t="s">
        <v>66</v>
      </c>
      <c r="C46" s="144" t="s">
        <v>46</v>
      </c>
      <c r="D46" s="40"/>
      <c r="E46" s="40"/>
      <c r="F46" s="33">
        <v>117.78</v>
      </c>
      <c r="G46" s="23"/>
      <c r="H46" s="200" t="s">
        <v>1178</v>
      </c>
      <c r="I46" s="42" t="s">
        <v>556</v>
      </c>
      <c r="J46" s="43">
        <v>46188.675000000003</v>
      </c>
      <c r="K46" s="43">
        <v>46191.429166666669</v>
      </c>
      <c r="L46" s="37"/>
      <c r="M46" s="37">
        <v>58</v>
      </c>
      <c r="N46" s="37">
        <f>F46-M46</f>
        <v>59.78</v>
      </c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2" customHeight="1" x14ac:dyDescent="0.35">
      <c r="A47" s="39" t="s">
        <v>68</v>
      </c>
      <c r="B47" s="39" t="s">
        <v>69</v>
      </c>
      <c r="C47" s="144" t="s">
        <v>46</v>
      </c>
      <c r="D47" s="40"/>
      <c r="E47" s="40"/>
      <c r="F47" s="33">
        <v>0.90599999999999992</v>
      </c>
      <c r="G47" s="23"/>
      <c r="H47" s="200" t="s">
        <v>560</v>
      </c>
      <c r="I47" s="42" t="s">
        <v>1226</v>
      </c>
      <c r="J47" s="43">
        <v>46188.675000000003</v>
      </c>
      <c r="K47" s="43">
        <v>46202.633333333331</v>
      </c>
      <c r="L47" s="37"/>
      <c r="M47" s="37"/>
      <c r="N47" s="37">
        <f>F47</f>
        <v>0.90599999999999992</v>
      </c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2" customHeight="1" x14ac:dyDescent="0.35">
      <c r="A48" s="39" t="s">
        <v>70</v>
      </c>
      <c r="B48" s="39" t="s">
        <v>71</v>
      </c>
      <c r="C48" s="144" t="s">
        <v>67</v>
      </c>
      <c r="D48" s="40">
        <v>1211.5999999999999</v>
      </c>
      <c r="E48" s="40"/>
      <c r="F48" s="33">
        <v>392.6</v>
      </c>
      <c r="G48" s="23"/>
      <c r="H48" s="200" t="s">
        <v>562</v>
      </c>
      <c r="I48" s="42" t="s">
        <v>1085</v>
      </c>
      <c r="J48" s="43">
        <v>46202.633333333331</v>
      </c>
      <c r="K48" s="43">
        <v>46209.612500000003</v>
      </c>
      <c r="L48" s="37"/>
      <c r="M48" s="37">
        <v>188</v>
      </c>
      <c r="N48" s="37">
        <f>F48-M48</f>
        <v>204.60000000000002</v>
      </c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2" customHeight="1" x14ac:dyDescent="0.35">
      <c r="A49" s="39" t="s">
        <v>74</v>
      </c>
      <c r="B49" s="39" t="s">
        <v>75</v>
      </c>
      <c r="C49" s="144" t="s">
        <v>46</v>
      </c>
      <c r="D49" s="40"/>
      <c r="E49" s="40"/>
      <c r="F49" s="33">
        <v>0</v>
      </c>
      <c r="G49" s="23"/>
      <c r="H49" s="200" t="s">
        <v>564</v>
      </c>
      <c r="I49" s="42" t="s">
        <v>576</v>
      </c>
      <c r="J49" s="43">
        <v>46209.612500000003</v>
      </c>
      <c r="K49" s="43">
        <v>46210.666666666664</v>
      </c>
      <c r="L49" s="37"/>
      <c r="M49" s="37"/>
      <c r="N49" s="37">
        <f>F49</f>
        <v>0</v>
      </c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4" customHeight="1" x14ac:dyDescent="0.35">
      <c r="A50" s="39" t="s">
        <v>86</v>
      </c>
      <c r="B50" s="39" t="s">
        <v>87</v>
      </c>
      <c r="C50" s="144" t="s">
        <v>40</v>
      </c>
      <c r="D50" s="40"/>
      <c r="E50" s="40"/>
      <c r="F50" s="33">
        <v>151</v>
      </c>
      <c r="G50" s="23"/>
      <c r="H50" s="149"/>
      <c r="I50" s="42"/>
      <c r="J50" s="43"/>
      <c r="K50" s="43"/>
      <c r="L50" s="37"/>
      <c r="M50" s="38"/>
      <c r="N50" s="37"/>
      <c r="O50" s="37">
        <f>F50</f>
        <v>151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ht="22" customHeight="1" x14ac:dyDescent="0.35">
      <c r="A51" s="39" t="s">
        <v>167</v>
      </c>
      <c r="B51" s="39" t="s">
        <v>168</v>
      </c>
      <c r="C51" s="144" t="s">
        <v>40</v>
      </c>
      <c r="D51" s="40"/>
      <c r="E51" s="40"/>
      <c r="F51" s="33">
        <v>65.433333333333337</v>
      </c>
      <c r="G51" s="23"/>
      <c r="H51" s="200" t="s">
        <v>565</v>
      </c>
      <c r="I51" s="42" t="s">
        <v>556</v>
      </c>
      <c r="J51" s="43">
        <v>46210.666666666664</v>
      </c>
      <c r="K51" s="43">
        <v>46213.42083333333</v>
      </c>
      <c r="L51" s="37"/>
      <c r="M51" s="37"/>
      <c r="N51" s="38"/>
      <c r="O51" s="37">
        <f>F51</f>
        <v>65.433333333333337</v>
      </c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ht="22" customHeight="1" x14ac:dyDescent="0.35">
      <c r="A52" s="39" t="s">
        <v>153</v>
      </c>
      <c r="B52" s="39" t="s">
        <v>154</v>
      </c>
      <c r="C52" s="144" t="s">
        <v>143</v>
      </c>
      <c r="D52" s="40"/>
      <c r="E52" s="40"/>
      <c r="F52" s="33">
        <v>785.2</v>
      </c>
      <c r="G52" s="23"/>
      <c r="H52" s="200" t="s">
        <v>566</v>
      </c>
      <c r="I52" s="42"/>
      <c r="J52" s="43"/>
      <c r="K52" s="43"/>
      <c r="L52" s="37"/>
      <c r="M52" s="37"/>
      <c r="N52" s="37">
        <v>630</v>
      </c>
      <c r="O52" s="37">
        <f>F52-N52</f>
        <v>155.20000000000005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ht="22" customHeight="1" x14ac:dyDescent="0.35">
      <c r="A53" s="39"/>
      <c r="B53" s="39"/>
      <c r="C53" s="144"/>
      <c r="D53" s="40"/>
      <c r="E53" s="40"/>
      <c r="F53" s="33"/>
      <c r="G53" s="23"/>
      <c r="H53" s="200" t="s">
        <v>1269</v>
      </c>
      <c r="I53" s="42" t="s">
        <v>578</v>
      </c>
      <c r="J53" s="43">
        <v>46213.42083333333</v>
      </c>
      <c r="K53" s="43">
        <v>46218.65</v>
      </c>
      <c r="L53" s="37"/>
      <c r="M53" s="37"/>
      <c r="N53" s="38"/>
      <c r="O53" s="3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ht="22" customHeight="1" x14ac:dyDescent="0.35">
      <c r="A54" s="39"/>
      <c r="B54" s="39"/>
      <c r="C54" s="144"/>
      <c r="D54" s="40"/>
      <c r="E54" s="40"/>
      <c r="F54" s="33"/>
      <c r="G54" s="23"/>
      <c r="H54" s="201" t="s">
        <v>567</v>
      </c>
      <c r="I54" s="202" t="s">
        <v>1270</v>
      </c>
      <c r="J54" s="203">
        <v>46162.4375</v>
      </c>
      <c r="K54" s="203">
        <v>46217.604166666664</v>
      </c>
      <c r="L54" s="37"/>
      <c r="M54" s="38"/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ht="22" customHeight="1" x14ac:dyDescent="0.35">
      <c r="A55" s="39"/>
      <c r="B55" s="39"/>
      <c r="C55" s="144"/>
      <c r="D55" s="40"/>
      <c r="E55" s="40"/>
      <c r="F55" s="33"/>
      <c r="G55" s="23"/>
      <c r="H55" s="149" t="s">
        <v>555</v>
      </c>
      <c r="I55" s="42" t="s">
        <v>1225</v>
      </c>
      <c r="J55" s="43">
        <v>46162.4375</v>
      </c>
      <c r="K55" s="43">
        <v>46170.395833333336</v>
      </c>
      <c r="L55" s="37"/>
      <c r="M55" s="38"/>
      <c r="N55" s="38"/>
      <c r="O55" s="3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ht="22" customHeight="1" x14ac:dyDescent="0.35">
      <c r="A56" s="39"/>
      <c r="B56" s="39"/>
      <c r="C56" s="144"/>
      <c r="D56" s="40"/>
      <c r="E56" s="40"/>
      <c r="F56" s="33"/>
      <c r="G56" s="23"/>
      <c r="H56" s="149" t="s">
        <v>557</v>
      </c>
      <c r="I56" s="42" t="s">
        <v>570</v>
      </c>
      <c r="J56" s="43">
        <v>46170.395833333336</v>
      </c>
      <c r="K56" s="43">
        <v>46176.6875</v>
      </c>
      <c r="L56" s="37"/>
      <c r="M56" s="38"/>
      <c r="N56" s="38"/>
      <c r="O56" s="38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ht="22" customHeight="1" x14ac:dyDescent="0.35">
      <c r="A57" s="39"/>
      <c r="B57" s="39"/>
      <c r="C57" s="144"/>
      <c r="D57" s="40"/>
      <c r="E57" s="40"/>
      <c r="F57" s="33"/>
      <c r="G57" s="23"/>
      <c r="H57" s="152" t="s">
        <v>558</v>
      </c>
      <c r="I57" s="42" t="s">
        <v>1271</v>
      </c>
      <c r="J57" s="43">
        <v>46178.333333333336</v>
      </c>
      <c r="K57" s="43">
        <v>46192.625</v>
      </c>
      <c r="L57" s="37"/>
      <c r="M57" s="38"/>
      <c r="N57" s="38"/>
      <c r="O57" s="38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ht="22" customHeight="1" x14ac:dyDescent="0.35">
      <c r="A58" s="39" t="s">
        <v>44</v>
      </c>
      <c r="B58" s="39" t="s">
        <v>45</v>
      </c>
      <c r="C58" s="144" t="s">
        <v>46</v>
      </c>
      <c r="D58" s="40"/>
      <c r="E58" s="40"/>
      <c r="F58" s="33">
        <v>0</v>
      </c>
      <c r="G58" s="23"/>
      <c r="H58" s="149" t="s">
        <v>1175</v>
      </c>
      <c r="I58" s="42" t="s">
        <v>1085</v>
      </c>
      <c r="J58" s="43">
        <v>46178.333333333336</v>
      </c>
      <c r="K58" s="43">
        <v>46184.666666666664</v>
      </c>
      <c r="L58" s="37"/>
      <c r="M58" s="38"/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ht="22" customHeight="1" x14ac:dyDescent="0.35">
      <c r="A59" s="39"/>
      <c r="B59" s="39"/>
      <c r="C59" s="144"/>
      <c r="D59" s="40"/>
      <c r="E59" s="40"/>
      <c r="F59" s="33"/>
      <c r="G59" s="23"/>
      <c r="H59" s="149" t="s">
        <v>1176</v>
      </c>
      <c r="I59" s="42" t="s">
        <v>578</v>
      </c>
      <c r="J59" s="43">
        <v>46184.666666666664</v>
      </c>
      <c r="K59" s="43">
        <v>46190.5</v>
      </c>
      <c r="L59" s="37"/>
      <c r="M59" s="38"/>
      <c r="N59" s="38"/>
      <c r="O59" s="38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ht="22" customHeight="1" x14ac:dyDescent="0.35">
      <c r="A60" s="39"/>
      <c r="B60" s="39"/>
      <c r="C60" s="144"/>
      <c r="D60" s="40"/>
      <c r="E60" s="40"/>
      <c r="F60" s="33"/>
      <c r="G60" s="23"/>
      <c r="H60" s="149" t="s">
        <v>1177</v>
      </c>
      <c r="I60" s="42" t="s">
        <v>563</v>
      </c>
      <c r="J60" s="43">
        <v>46190.541666666664</v>
      </c>
      <c r="K60" s="43">
        <v>46192.625</v>
      </c>
      <c r="L60" s="37"/>
      <c r="M60" s="38"/>
      <c r="N60" s="38"/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ht="22" customHeight="1" x14ac:dyDescent="0.35">
      <c r="A61" s="39" t="s">
        <v>68</v>
      </c>
      <c r="B61" s="39" t="s">
        <v>69</v>
      </c>
      <c r="C61" s="144" t="s">
        <v>46</v>
      </c>
      <c r="D61" s="40"/>
      <c r="E61" s="40"/>
      <c r="F61" s="33">
        <v>0.14399999999999999</v>
      </c>
      <c r="G61" s="23"/>
      <c r="H61" s="149" t="s">
        <v>560</v>
      </c>
      <c r="I61" s="42" t="s">
        <v>578</v>
      </c>
      <c r="J61" s="43">
        <v>46190.541666666664</v>
      </c>
      <c r="K61" s="43">
        <v>46196.375</v>
      </c>
      <c r="L61" s="37"/>
      <c r="M61" s="38"/>
      <c r="N61" s="37">
        <f>F61</f>
        <v>0.14399999999999999</v>
      </c>
      <c r="O61" s="38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ht="22" customHeight="1" x14ac:dyDescent="0.35">
      <c r="A62" s="39" t="s">
        <v>70</v>
      </c>
      <c r="B62" s="39" t="s">
        <v>71</v>
      </c>
      <c r="C62" s="144" t="s">
        <v>67</v>
      </c>
      <c r="D62" s="40"/>
      <c r="E62" s="40"/>
      <c r="F62" s="33">
        <v>525</v>
      </c>
      <c r="G62" s="23"/>
      <c r="H62" s="149" t="s">
        <v>562</v>
      </c>
      <c r="I62" s="42" t="s">
        <v>655</v>
      </c>
      <c r="J62" s="43">
        <v>46190.541666666664</v>
      </c>
      <c r="K62" s="43">
        <v>46202.666666666664</v>
      </c>
      <c r="L62" s="37"/>
      <c r="M62" s="37"/>
      <c r="N62" s="37">
        <f>F62</f>
        <v>525</v>
      </c>
      <c r="O62" s="38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ht="22" customHeight="1" x14ac:dyDescent="0.35">
      <c r="A63" s="39" t="s">
        <v>80</v>
      </c>
      <c r="B63" s="39" t="s">
        <v>81</v>
      </c>
      <c r="C63" s="144" t="s">
        <v>67</v>
      </c>
      <c r="D63" s="40"/>
      <c r="E63" s="40"/>
      <c r="F63" s="33">
        <v>78</v>
      </c>
      <c r="G63" s="23"/>
      <c r="H63" s="149" t="s">
        <v>837</v>
      </c>
      <c r="I63" s="42"/>
      <c r="J63" s="43"/>
      <c r="K63" s="43"/>
      <c r="L63" s="37"/>
      <c r="M63" s="37"/>
      <c r="N63" s="37"/>
      <c r="O63" s="37">
        <f>F63</f>
        <v>78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ht="22" customHeight="1" x14ac:dyDescent="0.35">
      <c r="A64" s="39" t="s">
        <v>72</v>
      </c>
      <c r="B64" s="39" t="s">
        <v>73</v>
      </c>
      <c r="C64" s="144" t="s">
        <v>46</v>
      </c>
      <c r="D64" s="40"/>
      <c r="E64" s="40"/>
      <c r="F64" s="33">
        <v>3</v>
      </c>
      <c r="G64" s="23"/>
      <c r="H64" s="149" t="s">
        <v>1229</v>
      </c>
      <c r="I64" s="42"/>
      <c r="J64" s="43"/>
      <c r="K64" s="43"/>
      <c r="L64" s="37"/>
      <c r="M64" s="37"/>
      <c r="N64" s="37">
        <f>F64</f>
        <v>3</v>
      </c>
      <c r="O64" s="38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ht="22" customHeight="1" x14ac:dyDescent="0.35">
      <c r="A65" s="39" t="s">
        <v>74</v>
      </c>
      <c r="B65" s="39" t="s">
        <v>75</v>
      </c>
      <c r="C65" s="144" t="s">
        <v>46</v>
      </c>
      <c r="D65" s="40"/>
      <c r="E65" s="40"/>
      <c r="F65" s="33">
        <v>66.39</v>
      </c>
      <c r="G65" s="23"/>
      <c r="H65" s="149" t="s">
        <v>1230</v>
      </c>
      <c r="I65" s="42" t="s">
        <v>1192</v>
      </c>
      <c r="J65" s="43">
        <v>46202.666666666664</v>
      </c>
      <c r="K65" s="43">
        <v>46212.375</v>
      </c>
      <c r="L65" s="37"/>
      <c r="M65" s="37"/>
      <c r="N65" s="37">
        <v>28</v>
      </c>
      <c r="O65" s="37">
        <f>F65-N65</f>
        <v>38.39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ht="22" customHeight="1" x14ac:dyDescent="0.35">
      <c r="A66" s="39" t="s">
        <v>78</v>
      </c>
      <c r="B66" s="39" t="s">
        <v>79</v>
      </c>
      <c r="C66" s="144" t="s">
        <v>46</v>
      </c>
      <c r="D66" s="40"/>
      <c r="E66" s="40"/>
      <c r="F66" s="33">
        <v>2.2049999999999996</v>
      </c>
      <c r="G66" s="23"/>
      <c r="H66" s="149"/>
      <c r="I66" s="42"/>
      <c r="J66" s="43"/>
      <c r="K66" s="43"/>
      <c r="L66" s="37"/>
      <c r="M66" s="37"/>
      <c r="N66" s="37"/>
      <c r="O66" s="37">
        <f>F66</f>
        <v>2.2049999999999996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ht="22" customHeight="1" x14ac:dyDescent="0.35">
      <c r="A67" s="39"/>
      <c r="B67" s="39"/>
      <c r="C67" s="144"/>
      <c r="D67" s="40"/>
      <c r="E67" s="39"/>
      <c r="F67" s="33"/>
      <c r="G67" s="23"/>
      <c r="H67" s="149" t="s">
        <v>1277</v>
      </c>
      <c r="I67" s="42" t="s">
        <v>578</v>
      </c>
      <c r="J67" s="43">
        <v>46212.375</v>
      </c>
      <c r="K67" s="43">
        <v>46217.604166666664</v>
      </c>
      <c r="L67" s="37"/>
      <c r="M67" s="38"/>
      <c r="N67" s="38"/>
      <c r="O67" s="38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ht="22" customHeight="1" x14ac:dyDescent="0.35">
      <c r="A68" s="39" t="s">
        <v>53</v>
      </c>
      <c r="B68" s="39" t="s">
        <v>54</v>
      </c>
      <c r="C68" s="144" t="s">
        <v>46</v>
      </c>
      <c r="D68" s="40"/>
      <c r="E68" s="39"/>
      <c r="F68" s="33">
        <v>37.648000000000003</v>
      </c>
      <c r="G68" s="23"/>
      <c r="H68" s="200"/>
      <c r="I68" s="173"/>
      <c r="J68" s="43"/>
      <c r="K68" s="43"/>
      <c r="L68" s="37"/>
      <c r="M68" s="38"/>
      <c r="N68" s="37"/>
      <c r="O68" s="37">
        <f>F68</f>
        <v>37.648000000000003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ht="22" customHeight="1" x14ac:dyDescent="0.35">
      <c r="A69" s="39" t="s">
        <v>59</v>
      </c>
      <c r="B69" s="39" t="s">
        <v>60</v>
      </c>
      <c r="C69" s="144" t="s">
        <v>46</v>
      </c>
      <c r="D69" s="40"/>
      <c r="E69" s="39"/>
      <c r="F69" s="33"/>
      <c r="G69" s="23"/>
      <c r="H69" s="200"/>
      <c r="I69" s="173"/>
      <c r="J69" s="43"/>
      <c r="K69" s="43"/>
      <c r="L69" s="37"/>
      <c r="M69" s="37"/>
      <c r="N69" s="37"/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ht="22" customHeight="1" x14ac:dyDescent="0.35">
      <c r="A70" s="39"/>
      <c r="B70" s="39"/>
      <c r="C70" s="144"/>
      <c r="D70" s="40"/>
      <c r="E70" s="39"/>
      <c r="F70" s="33"/>
      <c r="G70" s="23"/>
      <c r="H70" s="201" t="s">
        <v>1272</v>
      </c>
      <c r="I70" s="202" t="s">
        <v>1273</v>
      </c>
      <c r="J70" s="203">
        <v>46182.416666666664</v>
      </c>
      <c r="K70" s="203">
        <v>46211.666666666664</v>
      </c>
      <c r="L70" s="37"/>
      <c r="M70" s="38"/>
      <c r="N70" s="38"/>
      <c r="O70" s="38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ht="22" customHeight="1" x14ac:dyDescent="0.35">
      <c r="A71" s="39"/>
      <c r="B71" s="39"/>
      <c r="C71" s="144"/>
      <c r="D71" s="40"/>
      <c r="E71" s="39"/>
      <c r="F71" s="33"/>
      <c r="G71" s="23"/>
      <c r="H71" s="209" t="s">
        <v>1274</v>
      </c>
      <c r="I71" s="110" t="s">
        <v>1275</v>
      </c>
      <c r="J71" s="101">
        <v>46182.416666666664</v>
      </c>
      <c r="K71" s="101">
        <v>46204.5625</v>
      </c>
      <c r="L71" s="37"/>
      <c r="M71" s="38"/>
      <c r="N71" s="38"/>
      <c r="O71" s="38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ht="22" customHeight="1" x14ac:dyDescent="0.35">
      <c r="A72" s="39" t="s">
        <v>344</v>
      </c>
      <c r="B72" s="39" t="s">
        <v>345</v>
      </c>
      <c r="C72" s="144" t="s">
        <v>35</v>
      </c>
      <c r="D72" s="40">
        <v>90</v>
      </c>
      <c r="E72" s="147">
        <v>0.5</v>
      </c>
      <c r="F72" s="33">
        <v>90</v>
      </c>
      <c r="G72" s="23"/>
      <c r="H72" s="200"/>
      <c r="I72" s="42"/>
      <c r="J72" s="43"/>
      <c r="K72" s="43"/>
      <c r="L72" s="37">
        <f>F72</f>
        <v>90</v>
      </c>
      <c r="M72" s="38"/>
      <c r="N72" s="38"/>
      <c r="O72" s="38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ht="22" customHeight="1" x14ac:dyDescent="0.35">
      <c r="A73" s="39" t="s">
        <v>255</v>
      </c>
      <c r="B73" s="39" t="s">
        <v>256</v>
      </c>
      <c r="C73" s="144" t="s">
        <v>230</v>
      </c>
      <c r="D73" s="40">
        <v>24</v>
      </c>
      <c r="E73" s="39"/>
      <c r="F73" s="33">
        <v>12</v>
      </c>
      <c r="G73" s="23"/>
      <c r="H73" s="204" t="s">
        <v>1182</v>
      </c>
      <c r="I73" s="205" t="s">
        <v>775</v>
      </c>
      <c r="J73" s="206">
        <v>46182.416666666664</v>
      </c>
      <c r="K73" s="206">
        <v>46202.416666666664</v>
      </c>
      <c r="L73" s="37"/>
      <c r="M73" s="38"/>
      <c r="N73" s="37">
        <f>F73</f>
        <v>12</v>
      </c>
      <c r="O73" s="38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ht="22" customHeight="1" x14ac:dyDescent="0.35">
      <c r="A74" s="39" t="s">
        <v>261</v>
      </c>
      <c r="B74" s="39" t="s">
        <v>262</v>
      </c>
      <c r="C74" s="144" t="s">
        <v>40</v>
      </c>
      <c r="D74" s="40">
        <v>180</v>
      </c>
      <c r="E74" s="39"/>
      <c r="F74" s="33">
        <v>90</v>
      </c>
      <c r="G74" s="23"/>
      <c r="H74" s="204"/>
      <c r="I74" s="205"/>
      <c r="J74" s="206"/>
      <c r="K74" s="206"/>
      <c r="L74" s="37"/>
      <c r="M74" s="38"/>
      <c r="N74" s="37">
        <f t="shared" ref="N74:N75" si="0">F74</f>
        <v>90</v>
      </c>
      <c r="O74" s="38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ht="22" customHeight="1" x14ac:dyDescent="0.35">
      <c r="A75" s="39" t="s">
        <v>279</v>
      </c>
      <c r="B75" s="39" t="s">
        <v>280</v>
      </c>
      <c r="C75" s="144" t="s">
        <v>40</v>
      </c>
      <c r="D75" s="40">
        <v>180</v>
      </c>
      <c r="E75" s="39"/>
      <c r="F75" s="33">
        <v>90</v>
      </c>
      <c r="G75" s="23"/>
      <c r="H75" s="204"/>
      <c r="I75" s="205"/>
      <c r="J75" s="206"/>
      <c r="K75" s="206"/>
      <c r="L75" s="37"/>
      <c r="M75" s="38"/>
      <c r="N75" s="37">
        <f t="shared" si="0"/>
        <v>90</v>
      </c>
      <c r="O75" s="38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ht="22" customHeight="1" x14ac:dyDescent="0.35">
      <c r="A76" s="39" t="s">
        <v>297</v>
      </c>
      <c r="B76" s="39" t="s">
        <v>298</v>
      </c>
      <c r="C76" s="144" t="s">
        <v>40</v>
      </c>
      <c r="D76" s="40">
        <v>400</v>
      </c>
      <c r="E76" s="39"/>
      <c r="F76" s="33">
        <v>200</v>
      </c>
      <c r="G76" s="23"/>
      <c r="H76" s="204" t="s">
        <v>1106</v>
      </c>
      <c r="I76" s="205" t="s">
        <v>1275</v>
      </c>
      <c r="J76" s="206">
        <v>46182.416666666664</v>
      </c>
      <c r="K76" s="206">
        <v>46204.5625</v>
      </c>
      <c r="L76" s="37"/>
      <c r="M76" s="38"/>
      <c r="N76" s="37">
        <v>150</v>
      </c>
      <c r="O76" s="37">
        <v>50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  <row r="77" spans="1:41" ht="22" customHeight="1" x14ac:dyDescent="0.35">
      <c r="A77" s="39" t="s">
        <v>301</v>
      </c>
      <c r="B77" s="39" t="s">
        <v>302</v>
      </c>
      <c r="C77" s="144" t="s">
        <v>303</v>
      </c>
      <c r="D77" s="40">
        <v>4</v>
      </c>
      <c r="E77" s="39"/>
      <c r="F77" s="33">
        <v>2</v>
      </c>
      <c r="G77" s="23"/>
      <c r="H77" s="204"/>
      <c r="I77" s="205"/>
      <c r="J77" s="206"/>
      <c r="K77" s="206"/>
      <c r="L77" s="37"/>
      <c r="M77" s="38"/>
      <c r="N77" s="37"/>
      <c r="O77" s="37">
        <f>F77</f>
        <v>2</v>
      </c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</row>
    <row r="78" spans="1:41" ht="22" customHeight="1" x14ac:dyDescent="0.35">
      <c r="A78" s="39" t="s">
        <v>318</v>
      </c>
      <c r="B78" s="39" t="s">
        <v>319</v>
      </c>
      <c r="C78" s="144" t="s">
        <v>230</v>
      </c>
      <c r="D78" s="40">
        <v>20</v>
      </c>
      <c r="E78" s="39"/>
      <c r="F78" s="33">
        <v>10</v>
      </c>
      <c r="G78" s="23"/>
      <c r="H78" s="204"/>
      <c r="I78" s="205"/>
      <c r="J78" s="206"/>
      <c r="K78" s="206"/>
      <c r="L78" s="37"/>
      <c r="M78" s="38"/>
      <c r="N78" s="37"/>
      <c r="O78" s="37">
        <f>F78</f>
        <v>10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</row>
    <row r="79" spans="1:41" ht="22" customHeight="1" x14ac:dyDescent="0.35">
      <c r="A79" s="39"/>
      <c r="B79" s="39"/>
      <c r="C79" s="144"/>
      <c r="D79" s="40"/>
      <c r="E79" s="39"/>
      <c r="F79" s="33"/>
      <c r="G79" s="23"/>
      <c r="H79" s="201" t="s">
        <v>1276</v>
      </c>
      <c r="I79" s="202" t="s">
        <v>1273</v>
      </c>
      <c r="J79" s="203">
        <v>46182.416666666664</v>
      </c>
      <c r="K79" s="203">
        <v>46211.666666666664</v>
      </c>
      <c r="L79" s="37"/>
      <c r="M79" s="38"/>
      <c r="N79" s="38"/>
      <c r="O79" s="38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</row>
    <row r="80" spans="1:41" ht="22" customHeight="1" x14ac:dyDescent="0.35">
      <c r="A80" s="39" t="s">
        <v>255</v>
      </c>
      <c r="B80" s="39" t="s">
        <v>256</v>
      </c>
      <c r="C80" s="144" t="s">
        <v>230</v>
      </c>
      <c r="D80" s="40">
        <f>D73</f>
        <v>24</v>
      </c>
      <c r="E80" s="147">
        <v>0.5</v>
      </c>
      <c r="F80" s="33">
        <v>12</v>
      </c>
      <c r="G80" s="23"/>
      <c r="H80" s="204" t="s">
        <v>1182</v>
      </c>
      <c r="I80" s="205" t="s">
        <v>775</v>
      </c>
      <c r="J80" s="206">
        <v>46185.462500000001</v>
      </c>
      <c r="K80" s="206">
        <v>46205.462500000001</v>
      </c>
      <c r="L80" s="37"/>
      <c r="M80" s="38"/>
      <c r="N80" s="38"/>
      <c r="O80" s="37">
        <f>F80</f>
        <v>12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</row>
    <row r="81" spans="1:41" ht="22" customHeight="1" x14ac:dyDescent="0.35">
      <c r="A81" s="39" t="s">
        <v>261</v>
      </c>
      <c r="B81" s="39" t="s">
        <v>262</v>
      </c>
      <c r="C81" s="144" t="s">
        <v>40</v>
      </c>
      <c r="D81" s="40">
        <f t="shared" ref="D81:D85" si="1">D74</f>
        <v>180</v>
      </c>
      <c r="E81" s="39"/>
      <c r="F81" s="33">
        <v>90</v>
      </c>
      <c r="G81" s="23"/>
      <c r="H81" s="204"/>
      <c r="I81" s="205"/>
      <c r="J81" s="206"/>
      <c r="K81" s="206"/>
      <c r="L81" s="37"/>
      <c r="M81" s="38"/>
      <c r="N81" s="38"/>
      <c r="O81" s="37">
        <f t="shared" ref="O81:O85" si="2">F81</f>
        <v>90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</row>
    <row r="82" spans="1:41" ht="22" customHeight="1" x14ac:dyDescent="0.35">
      <c r="A82" s="39" t="s">
        <v>279</v>
      </c>
      <c r="B82" s="39" t="s">
        <v>280</v>
      </c>
      <c r="C82" s="144" t="s">
        <v>40</v>
      </c>
      <c r="D82" s="40">
        <f t="shared" si="1"/>
        <v>180</v>
      </c>
      <c r="E82" s="39"/>
      <c r="F82" s="33">
        <v>90</v>
      </c>
      <c r="G82" s="23"/>
      <c r="H82" s="204"/>
      <c r="I82" s="205"/>
      <c r="J82" s="206"/>
      <c r="K82" s="206"/>
      <c r="L82" s="37"/>
      <c r="M82" s="38"/>
      <c r="N82" s="38"/>
      <c r="O82" s="37">
        <f t="shared" si="2"/>
        <v>90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1" ht="22" customHeight="1" x14ac:dyDescent="0.35">
      <c r="A83" s="39" t="s">
        <v>297</v>
      </c>
      <c r="B83" s="39" t="s">
        <v>298</v>
      </c>
      <c r="C83" s="144" t="s">
        <v>40</v>
      </c>
      <c r="D83" s="40">
        <f t="shared" si="1"/>
        <v>400</v>
      </c>
      <c r="E83" s="39"/>
      <c r="F83" s="33">
        <v>200</v>
      </c>
      <c r="G83" s="23"/>
      <c r="H83" s="204" t="s">
        <v>1106</v>
      </c>
      <c r="I83" s="205" t="s">
        <v>1273</v>
      </c>
      <c r="J83" s="206">
        <v>46182.416666666664</v>
      </c>
      <c r="K83" s="206">
        <v>46211.666666666664</v>
      </c>
      <c r="L83" s="37"/>
      <c r="M83" s="38"/>
      <c r="N83" s="37">
        <v>80</v>
      </c>
      <c r="O83" s="37">
        <v>120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1" ht="22" customHeight="1" x14ac:dyDescent="0.35">
      <c r="A84" s="39" t="s">
        <v>301</v>
      </c>
      <c r="B84" s="39" t="s">
        <v>302</v>
      </c>
      <c r="C84" s="144" t="s">
        <v>303</v>
      </c>
      <c r="D84" s="40">
        <f t="shared" si="1"/>
        <v>4</v>
      </c>
      <c r="E84" s="39"/>
      <c r="F84" s="33">
        <v>2</v>
      </c>
      <c r="G84" s="23"/>
      <c r="H84" s="149"/>
      <c r="I84" s="42"/>
      <c r="J84" s="43"/>
      <c r="K84" s="43"/>
      <c r="L84" s="37"/>
      <c r="M84" s="38"/>
      <c r="N84" s="38"/>
      <c r="O84" s="37">
        <f t="shared" si="2"/>
        <v>2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1" ht="22" customHeight="1" x14ac:dyDescent="0.35">
      <c r="A85" s="39" t="s">
        <v>318</v>
      </c>
      <c r="B85" s="39" t="s">
        <v>319</v>
      </c>
      <c r="C85" s="144" t="s">
        <v>230</v>
      </c>
      <c r="D85" s="40">
        <f t="shared" si="1"/>
        <v>20</v>
      </c>
      <c r="E85" s="39"/>
      <c r="F85" s="33">
        <v>10</v>
      </c>
      <c r="G85" s="23"/>
      <c r="H85" s="149"/>
      <c r="I85" s="42"/>
      <c r="J85" s="43"/>
      <c r="K85" s="43"/>
      <c r="L85" s="37"/>
      <c r="M85" s="38"/>
      <c r="N85" s="38"/>
      <c r="O85" s="37">
        <f t="shared" si="2"/>
        <v>10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1" ht="22" customHeight="1" x14ac:dyDescent="0.35">
      <c r="A86" s="39"/>
      <c r="B86" s="39"/>
      <c r="C86" s="144"/>
      <c r="D86" s="40"/>
      <c r="E86" s="39"/>
      <c r="F86" s="33"/>
      <c r="G86" s="23"/>
      <c r="H86" s="149"/>
      <c r="I86" s="42"/>
      <c r="J86" s="43"/>
      <c r="K86" s="43"/>
      <c r="L86" s="37"/>
      <c r="M86" s="38"/>
      <c r="N86" s="38"/>
      <c r="O86" s="38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1" x14ac:dyDescent="0.35">
      <c r="A87" s="24"/>
      <c r="B87" s="24"/>
      <c r="C87" s="24"/>
      <c r="D87" s="51"/>
      <c r="E87" s="23"/>
      <c r="F87" s="24"/>
      <c r="G87" s="23"/>
      <c r="L87" s="24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1" x14ac:dyDescent="0.35">
      <c r="G88" s="49"/>
    </row>
  </sheetData>
  <autoFilter ref="B1:B88" xr:uid="{6F743EA4-EC46-4544-9175-6BB9FBB431D8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C545-23AD-4EAC-BE70-F5F578A8E116}">
  <dimension ref="A1:AO157"/>
  <sheetViews>
    <sheetView zoomScale="85" zoomScaleNormal="85" workbookViewId="0">
      <pane xSplit="6" ySplit="2" topLeftCell="G3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hidden="1" customWidth="1"/>
    <col min="5" max="5" width="11.08984375" style="2" hidden="1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49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4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40"/>
      <c r="F6" s="33"/>
      <c r="G6" s="23"/>
      <c r="H6" s="165" t="s">
        <v>1242</v>
      </c>
      <c r="I6" s="151" t="s">
        <v>1243</v>
      </c>
      <c r="J6" s="99">
        <v>46142.333333333336</v>
      </c>
      <c r="K6" s="99">
        <v>46204.395833333336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40"/>
      <c r="F7" s="33"/>
      <c r="G7" s="23"/>
      <c r="H7" s="201" t="s">
        <v>1244</v>
      </c>
      <c r="I7" s="202" t="s">
        <v>1245</v>
      </c>
      <c r="J7" s="203">
        <v>46142.333333333336</v>
      </c>
      <c r="K7" s="203">
        <v>46196.425000000003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1225</v>
      </c>
      <c r="J8" s="43">
        <v>46142.333333333336</v>
      </c>
      <c r="K8" s="43">
        <v>46150.645833333336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>
        <v>18</v>
      </c>
      <c r="G9" s="23"/>
      <c r="H9" s="149" t="s">
        <v>555</v>
      </c>
      <c r="I9" s="42" t="s">
        <v>578</v>
      </c>
      <c r="J9" s="43">
        <v>46148.495833333334</v>
      </c>
      <c r="K9" s="43">
        <v>46154.370833333334</v>
      </c>
      <c r="L9" s="37"/>
      <c r="M9" s="37">
        <f>F9</f>
        <v>18</v>
      </c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578</v>
      </c>
      <c r="J10" s="43">
        <v>46154.370833333334</v>
      </c>
      <c r="K10" s="43">
        <v>46157.599999999999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40"/>
      <c r="F11" s="33"/>
      <c r="G11" s="23"/>
      <c r="H11" s="149" t="s">
        <v>558</v>
      </c>
      <c r="I11" s="42" t="s">
        <v>579</v>
      </c>
      <c r="J11" s="43">
        <v>46157.599999999999</v>
      </c>
      <c r="K11" s="43">
        <v>46170.337500000001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 t="s">
        <v>44</v>
      </c>
      <c r="B12" s="39" t="s">
        <v>45</v>
      </c>
      <c r="C12" s="144" t="s">
        <v>46</v>
      </c>
      <c r="D12" s="40"/>
      <c r="E12" s="40"/>
      <c r="F12" s="33">
        <v>18.2</v>
      </c>
      <c r="G12" s="23"/>
      <c r="H12" s="149" t="s">
        <v>1175</v>
      </c>
      <c r="I12" s="42" t="s">
        <v>578</v>
      </c>
      <c r="J12" s="43">
        <v>46157.599999999999</v>
      </c>
      <c r="K12" s="43">
        <v>46163.433333333334</v>
      </c>
      <c r="L12" s="37">
        <f>F12</f>
        <v>18.2</v>
      </c>
      <c r="M12" s="38"/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1176</v>
      </c>
      <c r="I13" s="42" t="s">
        <v>563</v>
      </c>
      <c r="J13" s="43">
        <v>46163.433333333334</v>
      </c>
      <c r="K13" s="43">
        <v>46167.558333333334</v>
      </c>
      <c r="L13" s="37"/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1177</v>
      </c>
      <c r="I14" s="42" t="s">
        <v>556</v>
      </c>
      <c r="J14" s="43">
        <v>46163.433333333334</v>
      </c>
      <c r="K14" s="43">
        <v>46167.583333333336</v>
      </c>
      <c r="L14" s="37">
        <f t="shared" ref="L14" si="0">F14</f>
        <v>0</v>
      </c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65</v>
      </c>
      <c r="B15" s="39" t="s">
        <v>66</v>
      </c>
      <c r="C15" s="144" t="s">
        <v>46</v>
      </c>
      <c r="D15" s="40"/>
      <c r="E15" s="40"/>
      <c r="F15" s="33">
        <v>109.2</v>
      </c>
      <c r="G15" s="23"/>
      <c r="H15" s="149" t="s">
        <v>1178</v>
      </c>
      <c r="I15" s="42" t="s">
        <v>556</v>
      </c>
      <c r="J15" s="43">
        <v>46167.583333333336</v>
      </c>
      <c r="K15" s="43">
        <v>46170.337500000001</v>
      </c>
      <c r="L15" s="37">
        <v>33</v>
      </c>
      <c r="M15" s="37">
        <v>30</v>
      </c>
      <c r="N15" s="37">
        <f>F15-L15-M15</f>
        <v>46.2</v>
      </c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 t="s">
        <v>68</v>
      </c>
      <c r="B16" s="39" t="s">
        <v>69</v>
      </c>
      <c r="C16" s="144" t="s">
        <v>46</v>
      </c>
      <c r="D16" s="40"/>
      <c r="E16" s="40"/>
      <c r="F16" s="33">
        <v>1.1759999999999999</v>
      </c>
      <c r="G16" s="23"/>
      <c r="H16" s="149" t="s">
        <v>560</v>
      </c>
      <c r="I16" s="42" t="s">
        <v>1246</v>
      </c>
      <c r="J16" s="43">
        <v>46170.337500000001</v>
      </c>
      <c r="K16" s="43">
        <v>46181.54583333333</v>
      </c>
      <c r="L16" s="37"/>
      <c r="M16" s="37">
        <f>F16</f>
        <v>1.1759999999999999</v>
      </c>
      <c r="N16" s="38"/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70</v>
      </c>
      <c r="B17" s="39" t="s">
        <v>71</v>
      </c>
      <c r="C17" s="144" t="s">
        <v>67</v>
      </c>
      <c r="D17" s="40">
        <v>1471.6</v>
      </c>
      <c r="E17" s="40"/>
      <c r="F17" s="33">
        <v>547.5</v>
      </c>
      <c r="G17" s="23"/>
      <c r="H17" s="149" t="s">
        <v>562</v>
      </c>
      <c r="I17" s="42" t="s">
        <v>570</v>
      </c>
      <c r="J17" s="43">
        <v>46181.54583333333</v>
      </c>
      <c r="K17" s="43">
        <v>46188.441666666666</v>
      </c>
      <c r="L17" s="37"/>
      <c r="M17" s="37">
        <f>F17</f>
        <v>547.5</v>
      </c>
      <c r="N17" s="38"/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 t="s">
        <v>74</v>
      </c>
      <c r="B18" s="39" t="s">
        <v>75</v>
      </c>
      <c r="C18" s="144" t="s">
        <v>46</v>
      </c>
      <c r="D18" s="40"/>
      <c r="E18" s="40"/>
      <c r="F18" s="33">
        <v>0</v>
      </c>
      <c r="G18" s="23"/>
      <c r="H18" s="149" t="s">
        <v>564</v>
      </c>
      <c r="I18" s="42" t="s">
        <v>576</v>
      </c>
      <c r="J18" s="43">
        <v>46188.441666666666</v>
      </c>
      <c r="K18" s="43">
        <v>46189.495833333334</v>
      </c>
      <c r="L18" s="37"/>
      <c r="M18" s="37"/>
      <c r="N18" s="37">
        <f>F18</f>
        <v>0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/>
      <c r="B19" s="39"/>
      <c r="C19" s="144"/>
      <c r="D19" s="40"/>
      <c r="E19" s="40"/>
      <c r="F19" s="33"/>
      <c r="G19" s="23"/>
      <c r="H19" s="149" t="s">
        <v>565</v>
      </c>
      <c r="I19" s="42" t="s">
        <v>576</v>
      </c>
      <c r="J19" s="43">
        <v>46189.495833333334</v>
      </c>
      <c r="K19" s="43">
        <v>46190.591666666667</v>
      </c>
      <c r="L19" s="37"/>
      <c r="M19" s="37"/>
      <c r="N19" s="38"/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 t="s">
        <v>86</v>
      </c>
      <c r="B20" s="39" t="s">
        <v>87</v>
      </c>
      <c r="C20" s="144" t="s">
        <v>40</v>
      </c>
      <c r="D20" s="40"/>
      <c r="E20" s="40"/>
      <c r="F20" s="33">
        <v>0</v>
      </c>
      <c r="G20" s="23"/>
      <c r="H20" s="149"/>
      <c r="I20" s="42"/>
      <c r="J20" s="43"/>
      <c r="K20" s="43"/>
      <c r="L20" s="37"/>
      <c r="M20" s="38"/>
      <c r="N20" s="37">
        <f>F20</f>
        <v>0</v>
      </c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 t="s">
        <v>175</v>
      </c>
      <c r="B21" s="39" t="s">
        <v>176</v>
      </c>
      <c r="C21" s="144" t="s">
        <v>40</v>
      </c>
      <c r="D21" s="40"/>
      <c r="E21" s="40"/>
      <c r="F21" s="33">
        <v>560</v>
      </c>
      <c r="G21" s="23"/>
      <c r="H21" s="149"/>
      <c r="I21" s="42"/>
      <c r="J21" s="43"/>
      <c r="K21" s="43"/>
      <c r="L21" s="37"/>
      <c r="M21" s="37">
        <f>300</f>
        <v>300</v>
      </c>
      <c r="N21" s="37">
        <v>180</v>
      </c>
      <c r="O21" s="37">
        <f>F21-M21-N21</f>
        <v>80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 t="s">
        <v>177</v>
      </c>
      <c r="B22" s="39" t="s">
        <v>178</v>
      </c>
      <c r="C22" s="144" t="s">
        <v>143</v>
      </c>
      <c r="D22" s="40"/>
      <c r="E22" s="40"/>
      <c r="F22" s="33">
        <v>364</v>
      </c>
      <c r="G22" s="23"/>
      <c r="H22" s="149"/>
      <c r="I22" s="42"/>
      <c r="J22" s="43"/>
      <c r="K22" s="43"/>
      <c r="L22" s="37"/>
      <c r="M22" s="37"/>
      <c r="N22" s="37">
        <f>F22</f>
        <v>364</v>
      </c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 t="s">
        <v>167</v>
      </c>
      <c r="B23" s="39" t="s">
        <v>168</v>
      </c>
      <c r="C23" s="144" t="s">
        <v>40</v>
      </c>
      <c r="D23" s="40"/>
      <c r="E23" s="40"/>
      <c r="F23" s="33">
        <v>0</v>
      </c>
      <c r="G23" s="23"/>
      <c r="H23" s="149"/>
      <c r="I23" s="42"/>
      <c r="J23" s="43"/>
      <c r="K23" s="43"/>
      <c r="L23" s="37"/>
      <c r="M23" s="37"/>
      <c r="N23" s="38"/>
      <c r="O23" s="37">
        <f>F23</f>
        <v>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 t="s">
        <v>153</v>
      </c>
      <c r="B24" s="39" t="s">
        <v>154</v>
      </c>
      <c r="C24" s="144" t="s">
        <v>143</v>
      </c>
      <c r="D24" s="40"/>
      <c r="E24" s="40"/>
      <c r="F24" s="33">
        <v>448</v>
      </c>
      <c r="G24" s="23"/>
      <c r="H24" s="149" t="s">
        <v>566</v>
      </c>
      <c r="I24" s="42" t="s">
        <v>578</v>
      </c>
      <c r="J24" s="43">
        <v>46190.591666666667</v>
      </c>
      <c r="K24" s="43">
        <v>46196.425000000003</v>
      </c>
      <c r="L24" s="37"/>
      <c r="M24" s="37"/>
      <c r="N24" s="37">
        <v>180</v>
      </c>
      <c r="O24" s="37">
        <f>F24-N24</f>
        <v>268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40"/>
      <c r="F25" s="33"/>
      <c r="G25" s="23"/>
      <c r="H25" s="149"/>
      <c r="I25" s="42"/>
      <c r="J25" s="43"/>
      <c r="K25" s="43"/>
      <c r="L25" s="37"/>
      <c r="M25" s="37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39"/>
      <c r="B26" s="39"/>
      <c r="C26" s="144"/>
      <c r="D26" s="40"/>
      <c r="E26" s="40"/>
      <c r="F26" s="33"/>
      <c r="G26" s="23"/>
      <c r="H26" s="201" t="s">
        <v>1222</v>
      </c>
      <c r="I26" s="202" t="s">
        <v>1247</v>
      </c>
      <c r="J26" s="203">
        <v>46157.599999999999</v>
      </c>
      <c r="K26" s="203">
        <v>46199.395833333336</v>
      </c>
      <c r="L26" s="37"/>
      <c r="M26" s="38"/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/>
      <c r="B27" s="39"/>
      <c r="C27" s="144"/>
      <c r="D27" s="40"/>
      <c r="E27" s="40"/>
      <c r="F27" s="33"/>
      <c r="G27" s="23"/>
      <c r="H27" s="149" t="s">
        <v>555</v>
      </c>
      <c r="I27" s="42" t="s">
        <v>556</v>
      </c>
      <c r="J27" s="43">
        <v>46157.599999999999</v>
      </c>
      <c r="K27" s="43">
        <v>46162.354166666664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/>
      <c r="B28" s="39"/>
      <c r="C28" s="144"/>
      <c r="D28" s="40"/>
      <c r="E28" s="40"/>
      <c r="F28" s="33"/>
      <c r="G28" s="23"/>
      <c r="H28" s="149" t="s">
        <v>557</v>
      </c>
      <c r="I28" s="42" t="s">
        <v>556</v>
      </c>
      <c r="J28" s="43">
        <v>46162.354166666664</v>
      </c>
      <c r="K28" s="43">
        <v>46164.462500000001</v>
      </c>
      <c r="L28" s="37"/>
      <c r="M28" s="38"/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/>
      <c r="B29" s="39"/>
      <c r="C29" s="144"/>
      <c r="D29" s="40"/>
      <c r="E29" s="40"/>
      <c r="F29" s="33"/>
      <c r="G29" s="23"/>
      <c r="H29" s="152" t="s">
        <v>558</v>
      </c>
      <c r="I29" s="42" t="s">
        <v>554</v>
      </c>
      <c r="J29" s="43">
        <v>46164.462500000001</v>
      </c>
      <c r="K29" s="43">
        <v>46175.474999999999</v>
      </c>
      <c r="L29" s="37"/>
      <c r="M29" s="38"/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44</v>
      </c>
      <c r="B30" s="39" t="s">
        <v>45</v>
      </c>
      <c r="C30" s="144" t="s">
        <v>46</v>
      </c>
      <c r="D30" s="40"/>
      <c r="E30" s="40"/>
      <c r="F30" s="33">
        <v>0</v>
      </c>
      <c r="G30" s="23"/>
      <c r="H30" s="149" t="s">
        <v>1175</v>
      </c>
      <c r="I30" s="42" t="s">
        <v>556</v>
      </c>
      <c r="J30" s="43">
        <v>46164.462500000001</v>
      </c>
      <c r="K30" s="43">
        <v>46168.612500000003</v>
      </c>
      <c r="L30" s="37"/>
      <c r="M30" s="37">
        <f>F30</f>
        <v>0</v>
      </c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/>
      <c r="B31" s="39"/>
      <c r="C31" s="144"/>
      <c r="D31" s="40"/>
      <c r="E31" s="40"/>
      <c r="F31" s="33"/>
      <c r="G31" s="23"/>
      <c r="H31" s="149" t="s">
        <v>1176</v>
      </c>
      <c r="I31" s="42" t="s">
        <v>556</v>
      </c>
      <c r="J31" s="43">
        <v>46168.612500000003</v>
      </c>
      <c r="K31" s="43">
        <v>46171.366666666669</v>
      </c>
      <c r="L31" s="37"/>
      <c r="M31" s="38"/>
      <c r="N31" s="38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/>
      <c r="B32" s="39"/>
      <c r="C32" s="144"/>
      <c r="D32" s="40"/>
      <c r="E32" s="40"/>
      <c r="F32" s="33"/>
      <c r="G32" s="23"/>
      <c r="H32" s="149" t="s">
        <v>1177</v>
      </c>
      <c r="I32" s="42" t="s">
        <v>556</v>
      </c>
      <c r="J32" s="43">
        <v>46171.366666666669</v>
      </c>
      <c r="K32" s="43">
        <v>46175.474999999999</v>
      </c>
      <c r="L32" s="37"/>
      <c r="M32" s="38"/>
      <c r="N32" s="38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 t="s">
        <v>68</v>
      </c>
      <c r="B33" s="39" t="s">
        <v>69</v>
      </c>
      <c r="C33" s="144" t="s">
        <v>46</v>
      </c>
      <c r="D33" s="40"/>
      <c r="E33" s="40"/>
      <c r="F33" s="33">
        <v>0.90720000000000001</v>
      </c>
      <c r="G33" s="23"/>
      <c r="H33" s="149" t="s">
        <v>560</v>
      </c>
      <c r="I33" s="42" t="s">
        <v>1232</v>
      </c>
      <c r="J33" s="43">
        <v>46175.474999999999</v>
      </c>
      <c r="K33" s="43">
        <v>46182.375</v>
      </c>
      <c r="L33" s="37"/>
      <c r="M33" s="37">
        <f>F33</f>
        <v>0.90720000000000001</v>
      </c>
      <c r="N33" s="38"/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 t="s">
        <v>70</v>
      </c>
      <c r="B34" s="39" t="s">
        <v>71</v>
      </c>
      <c r="C34" s="144" t="s">
        <v>67</v>
      </c>
      <c r="D34" s="40"/>
      <c r="E34" s="40"/>
      <c r="F34" s="33">
        <v>0</v>
      </c>
      <c r="G34" s="23"/>
      <c r="H34" s="149" t="s">
        <v>562</v>
      </c>
      <c r="I34" s="42" t="s">
        <v>1248</v>
      </c>
      <c r="J34" s="43">
        <v>46182.375</v>
      </c>
      <c r="K34" s="43">
        <v>46190.383333333331</v>
      </c>
      <c r="L34" s="37"/>
      <c r="M34" s="37">
        <f>F34</f>
        <v>0</v>
      </c>
      <c r="N34" s="38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 t="s">
        <v>80</v>
      </c>
      <c r="B35" s="39" t="s">
        <v>81</v>
      </c>
      <c r="C35" s="144" t="s">
        <v>67</v>
      </c>
      <c r="D35" s="40"/>
      <c r="E35" s="40"/>
      <c r="F35" s="33">
        <v>35</v>
      </c>
      <c r="G35" s="23"/>
      <c r="H35" s="149" t="s">
        <v>837</v>
      </c>
      <c r="I35" s="42"/>
      <c r="J35" s="43"/>
      <c r="K35" s="43"/>
      <c r="L35" s="37"/>
      <c r="M35" s="37"/>
      <c r="N35" s="37"/>
      <c r="O35" s="37">
        <f>F35</f>
        <v>35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 t="s">
        <v>72</v>
      </c>
      <c r="B36" s="39" t="s">
        <v>73</v>
      </c>
      <c r="C36" s="144" t="s">
        <v>46</v>
      </c>
      <c r="D36" s="40"/>
      <c r="E36" s="40"/>
      <c r="F36" s="33">
        <v>19.669999999999998</v>
      </c>
      <c r="G36" s="23"/>
      <c r="H36" s="149" t="s">
        <v>1229</v>
      </c>
      <c r="I36" s="42"/>
      <c r="J36" s="43"/>
      <c r="K36" s="43"/>
      <c r="L36" s="42"/>
      <c r="M36" s="37"/>
      <c r="N36" s="37">
        <f>F36</f>
        <v>19.669999999999998</v>
      </c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 t="s">
        <v>74</v>
      </c>
      <c r="B37" s="39" t="s">
        <v>75</v>
      </c>
      <c r="C37" s="144" t="s">
        <v>46</v>
      </c>
      <c r="D37" s="40"/>
      <c r="E37" s="40"/>
      <c r="F37" s="33">
        <v>8.8199999999999985</v>
      </c>
      <c r="G37" s="23"/>
      <c r="H37" s="149" t="s">
        <v>1230</v>
      </c>
      <c r="I37" s="42" t="s">
        <v>1091</v>
      </c>
      <c r="J37" s="43">
        <v>46190.383333333331</v>
      </c>
      <c r="K37" s="43">
        <v>46196.64166666667</v>
      </c>
      <c r="L37" s="42"/>
      <c r="M37" s="37"/>
      <c r="N37" s="37"/>
      <c r="O37" s="37">
        <f>F37</f>
        <v>8.8199999999999985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 t="s">
        <v>78</v>
      </c>
      <c r="B38" s="39" t="s">
        <v>79</v>
      </c>
      <c r="C38" s="144" t="s">
        <v>46</v>
      </c>
      <c r="D38" s="40"/>
      <c r="E38" s="40"/>
      <c r="F38" s="33">
        <v>1.4699999999999998</v>
      </c>
      <c r="G38" s="23"/>
      <c r="H38" s="152"/>
      <c r="I38" s="42"/>
      <c r="J38" s="43"/>
      <c r="K38" s="43"/>
      <c r="L38" s="42"/>
      <c r="M38" s="38"/>
      <c r="N38" s="37"/>
      <c r="O38" s="37">
        <f>F38</f>
        <v>1.4699999999999998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40"/>
      <c r="E39" s="40"/>
      <c r="F39" s="33"/>
      <c r="G39" s="23"/>
      <c r="H39" s="149" t="s">
        <v>565</v>
      </c>
      <c r="I39" s="42" t="s">
        <v>556</v>
      </c>
      <c r="J39" s="43">
        <v>46196.64166666667</v>
      </c>
      <c r="K39" s="43">
        <v>46199.395833333336</v>
      </c>
      <c r="L39" s="42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40"/>
      <c r="F40" s="33"/>
      <c r="G40" s="23"/>
      <c r="H40" s="152"/>
      <c r="I40" s="42"/>
      <c r="J40" s="43"/>
      <c r="K40" s="43"/>
      <c r="L40" s="42"/>
      <c r="M40" s="38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/>
      <c r="B41" s="39"/>
      <c r="C41" s="144"/>
      <c r="D41" s="40"/>
      <c r="E41" s="40"/>
      <c r="F41" s="33"/>
      <c r="G41" s="23"/>
      <c r="H41" s="165" t="s">
        <v>1249</v>
      </c>
      <c r="I41" s="151" t="s">
        <v>1250</v>
      </c>
      <c r="J41" s="99">
        <v>46150.645833333336</v>
      </c>
      <c r="K41" s="99">
        <v>46204.60833333333</v>
      </c>
      <c r="L41" s="37"/>
      <c r="M41" s="38"/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40"/>
      <c r="F42" s="33"/>
      <c r="G42" s="23"/>
      <c r="H42" s="201" t="s">
        <v>1251</v>
      </c>
      <c r="I42" s="202" t="s">
        <v>1250</v>
      </c>
      <c r="J42" s="203">
        <v>46150.645833333336</v>
      </c>
      <c r="K42" s="203">
        <v>46204.60833333333</v>
      </c>
      <c r="L42" s="37"/>
      <c r="M42" s="38"/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/>
      <c r="B43" s="39"/>
      <c r="C43" s="144"/>
      <c r="D43" s="32"/>
      <c r="E43" s="143"/>
      <c r="F43" s="33"/>
      <c r="G43" s="23"/>
      <c r="H43" s="149" t="s">
        <v>553</v>
      </c>
      <c r="I43" s="42" t="s">
        <v>1197</v>
      </c>
      <c r="J43" s="43">
        <v>46150.645833333336</v>
      </c>
      <c r="K43" s="43">
        <v>46161.633333333331</v>
      </c>
      <c r="L43" s="37"/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/>
      <c r="B44" s="39"/>
      <c r="C44" s="144"/>
      <c r="D44" s="40"/>
      <c r="E44" s="40"/>
      <c r="F44" s="33"/>
      <c r="G44" s="23"/>
      <c r="H44" s="200" t="s">
        <v>555</v>
      </c>
      <c r="I44" s="42" t="s">
        <v>556</v>
      </c>
      <c r="J44" s="43">
        <v>46157.48333333333</v>
      </c>
      <c r="K44" s="43">
        <v>46161.633333333331</v>
      </c>
      <c r="L44" s="37"/>
      <c r="M44" s="38"/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4" customHeight="1" x14ac:dyDescent="0.35">
      <c r="A45" s="39"/>
      <c r="B45" s="39"/>
      <c r="C45" s="144"/>
      <c r="D45" s="40"/>
      <c r="E45" s="40"/>
      <c r="F45" s="33"/>
      <c r="G45" s="23"/>
      <c r="H45" s="200" t="s">
        <v>557</v>
      </c>
      <c r="I45" s="42" t="s">
        <v>578</v>
      </c>
      <c r="J45" s="43">
        <v>46161.633333333331</v>
      </c>
      <c r="K45" s="43">
        <v>46167.466666666667</v>
      </c>
      <c r="L45" s="37"/>
      <c r="M45" s="38"/>
      <c r="N45" s="38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4" customHeight="1" x14ac:dyDescent="0.35">
      <c r="A46" s="39"/>
      <c r="B46" s="39"/>
      <c r="C46" s="144"/>
      <c r="D46" s="40"/>
      <c r="E46" s="40"/>
      <c r="F46" s="33"/>
      <c r="G46" s="23"/>
      <c r="H46" s="200" t="s">
        <v>558</v>
      </c>
      <c r="I46" s="42" t="s">
        <v>579</v>
      </c>
      <c r="J46" s="43">
        <v>46167.466666666667</v>
      </c>
      <c r="K46" s="43">
        <v>46178.6</v>
      </c>
      <c r="L46" s="37"/>
      <c r="M46" s="38"/>
      <c r="N46" s="38"/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4" customHeight="1" x14ac:dyDescent="0.35">
      <c r="A47" s="39" t="s">
        <v>44</v>
      </c>
      <c r="B47" s="39" t="s">
        <v>45</v>
      </c>
      <c r="C47" s="144" t="s">
        <v>46</v>
      </c>
      <c r="D47" s="40"/>
      <c r="E47" s="40"/>
      <c r="F47" s="33">
        <v>23.400000000000002</v>
      </c>
      <c r="G47" s="23"/>
      <c r="H47" s="200" t="s">
        <v>1175</v>
      </c>
      <c r="I47" s="42" t="s">
        <v>578</v>
      </c>
      <c r="J47" s="43">
        <v>46167.466666666667</v>
      </c>
      <c r="K47" s="43">
        <v>46171.341666666667</v>
      </c>
      <c r="L47" s="37"/>
      <c r="M47" s="37">
        <f>F47</f>
        <v>23.400000000000002</v>
      </c>
      <c r="N47" s="38"/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4" customHeight="1" x14ac:dyDescent="0.35">
      <c r="A48" s="39"/>
      <c r="B48" s="39"/>
      <c r="C48" s="144"/>
      <c r="D48" s="40"/>
      <c r="E48" s="40"/>
      <c r="F48" s="33"/>
      <c r="G48" s="23"/>
      <c r="H48" s="200" t="s">
        <v>1176</v>
      </c>
      <c r="I48" s="42" t="s">
        <v>556</v>
      </c>
      <c r="J48" s="43">
        <v>46171.341666666667</v>
      </c>
      <c r="K48" s="43">
        <v>46175.45</v>
      </c>
      <c r="L48" s="37"/>
      <c r="M48" s="38"/>
      <c r="N48" s="38"/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4" customHeight="1" x14ac:dyDescent="0.35">
      <c r="A49" s="39"/>
      <c r="B49" s="39"/>
      <c r="C49" s="144"/>
      <c r="D49" s="40"/>
      <c r="E49" s="40"/>
      <c r="F49" s="33"/>
      <c r="G49" s="23"/>
      <c r="H49" s="200" t="s">
        <v>1177</v>
      </c>
      <c r="I49" s="42" t="s">
        <v>556</v>
      </c>
      <c r="J49" s="43">
        <v>46171.341666666667</v>
      </c>
      <c r="K49" s="43">
        <v>46175.45</v>
      </c>
      <c r="M49" s="38"/>
      <c r="N49" s="38"/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4" customHeight="1" x14ac:dyDescent="0.35">
      <c r="A50" s="39" t="s">
        <v>65</v>
      </c>
      <c r="B50" s="39" t="s">
        <v>66</v>
      </c>
      <c r="C50" s="144" t="s">
        <v>46</v>
      </c>
      <c r="D50" s="40"/>
      <c r="E50" s="40"/>
      <c r="F50" s="33">
        <v>140.4</v>
      </c>
      <c r="G50" s="23"/>
      <c r="H50" s="200" t="s">
        <v>1178</v>
      </c>
      <c r="I50" s="42" t="s">
        <v>556</v>
      </c>
      <c r="J50" s="43">
        <v>46175.45</v>
      </c>
      <c r="K50" s="43">
        <v>46178.6</v>
      </c>
      <c r="L50" s="37"/>
      <c r="M50" s="37">
        <f>F50-N50</f>
        <v>77.22</v>
      </c>
      <c r="N50" s="38">
        <f>F50*0.45</f>
        <v>63.180000000000007</v>
      </c>
      <c r="O50" s="38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ht="22" customHeight="1" x14ac:dyDescent="0.35">
      <c r="A51" s="39" t="s">
        <v>68</v>
      </c>
      <c r="B51" s="39" t="s">
        <v>69</v>
      </c>
      <c r="C51" s="144" t="s">
        <v>46</v>
      </c>
      <c r="D51" s="40"/>
      <c r="E51" s="40"/>
      <c r="F51" s="33">
        <v>1.512</v>
      </c>
      <c r="G51" s="23"/>
      <c r="H51" s="200" t="s">
        <v>560</v>
      </c>
      <c r="I51" s="42" t="s">
        <v>1252</v>
      </c>
      <c r="J51" s="43">
        <v>46175.45</v>
      </c>
      <c r="K51" s="43">
        <v>46184.433333333334</v>
      </c>
      <c r="L51" s="37"/>
      <c r="M51" s="37">
        <v>0.77</v>
      </c>
      <c r="N51" s="37">
        <f>F51-M51</f>
        <v>0.74199999999999999</v>
      </c>
      <c r="O51" s="38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ht="22" customHeight="1" x14ac:dyDescent="0.35">
      <c r="A52" s="39" t="s">
        <v>70</v>
      </c>
      <c r="B52" s="39" t="s">
        <v>71</v>
      </c>
      <c r="C52" s="144" t="s">
        <v>67</v>
      </c>
      <c r="D52" s="40">
        <v>1211.5999999999999</v>
      </c>
      <c r="E52" s="40"/>
      <c r="F52" s="33">
        <v>702</v>
      </c>
      <c r="G52" s="23"/>
      <c r="H52" s="200" t="s">
        <v>562</v>
      </c>
      <c r="I52" s="42" t="s">
        <v>1085</v>
      </c>
      <c r="J52" s="43">
        <v>46184.433333333334</v>
      </c>
      <c r="K52" s="43">
        <v>46191.412499999999</v>
      </c>
      <c r="L52" s="37"/>
      <c r="M52" s="37"/>
      <c r="N52" s="211">
        <f>F52*0.55</f>
        <v>386.1</v>
      </c>
      <c r="O52" s="37">
        <f>F52-N52</f>
        <v>315.89999999999998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ht="22" customHeight="1" x14ac:dyDescent="0.35">
      <c r="A53" s="39" t="s">
        <v>74</v>
      </c>
      <c r="B53" s="39" t="s">
        <v>75</v>
      </c>
      <c r="C53" s="144" t="s">
        <v>46</v>
      </c>
      <c r="D53" s="40"/>
      <c r="E53" s="40"/>
      <c r="F53" s="33">
        <v>0</v>
      </c>
      <c r="G53" s="23"/>
      <c r="H53" s="200" t="s">
        <v>564</v>
      </c>
      <c r="I53" s="42" t="s">
        <v>556</v>
      </c>
      <c r="J53" s="43">
        <v>46191.412499999999</v>
      </c>
      <c r="K53" s="43">
        <v>46195.5625</v>
      </c>
      <c r="L53" s="37"/>
      <c r="M53" s="37"/>
      <c r="N53" s="38"/>
      <c r="O53" s="37">
        <f>F53</f>
        <v>0</v>
      </c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ht="22" customHeight="1" x14ac:dyDescent="0.35">
      <c r="A54" s="39"/>
      <c r="B54" s="39"/>
      <c r="C54" s="144"/>
      <c r="D54" s="40"/>
      <c r="E54" s="40"/>
      <c r="F54" s="33"/>
      <c r="G54" s="23"/>
      <c r="H54" s="200" t="s">
        <v>565</v>
      </c>
      <c r="I54" s="42" t="s">
        <v>556</v>
      </c>
      <c r="J54" s="43">
        <v>46195.5625</v>
      </c>
      <c r="K54" s="43">
        <v>46197.67083333333</v>
      </c>
      <c r="L54" s="37"/>
      <c r="M54" s="37"/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ht="24" customHeight="1" x14ac:dyDescent="0.35">
      <c r="A55" s="39" t="s">
        <v>86</v>
      </c>
      <c r="B55" s="39" t="s">
        <v>87</v>
      </c>
      <c r="C55" s="144" t="s">
        <v>40</v>
      </c>
      <c r="D55" s="40"/>
      <c r="E55" s="40"/>
      <c r="F55" s="33">
        <v>0</v>
      </c>
      <c r="G55" s="23"/>
      <c r="H55" s="200"/>
      <c r="I55" s="42"/>
      <c r="J55" s="43"/>
      <c r="K55" s="43"/>
      <c r="L55" s="37"/>
      <c r="M55" s="38"/>
      <c r="N55" s="37"/>
      <c r="O55" s="37">
        <f>F55</f>
        <v>0</v>
      </c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ht="22" customHeight="1" x14ac:dyDescent="0.35">
      <c r="A56" s="39" t="s">
        <v>175</v>
      </c>
      <c r="B56" s="39" t="s">
        <v>176</v>
      </c>
      <c r="C56" s="144" t="s">
        <v>40</v>
      </c>
      <c r="D56" s="40"/>
      <c r="E56" s="40"/>
      <c r="F56" s="33">
        <v>720</v>
      </c>
      <c r="G56" s="23"/>
      <c r="H56" s="200"/>
      <c r="I56" s="42"/>
      <c r="J56" s="43"/>
      <c r="K56" s="43"/>
      <c r="L56" s="37"/>
      <c r="M56" s="38"/>
      <c r="N56" s="37">
        <v>420</v>
      </c>
      <c r="O56" s="37">
        <f>F56-N56</f>
        <v>300</v>
      </c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ht="22" customHeight="1" x14ac:dyDescent="0.35">
      <c r="A57" s="39" t="s">
        <v>177</v>
      </c>
      <c r="B57" s="39" t="s">
        <v>178</v>
      </c>
      <c r="C57" s="144" t="s">
        <v>143</v>
      </c>
      <c r="D57" s="40"/>
      <c r="E57" s="40"/>
      <c r="F57" s="33">
        <v>468</v>
      </c>
      <c r="G57" s="23"/>
      <c r="I57" s="42"/>
      <c r="J57" s="43"/>
      <c r="K57" s="43"/>
      <c r="L57" s="37"/>
      <c r="M57" s="38"/>
      <c r="N57" s="211">
        <v>177</v>
      </c>
      <c r="O57" s="37">
        <f>F57-N57</f>
        <v>291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ht="22" customHeight="1" x14ac:dyDescent="0.35">
      <c r="A58" s="39" t="s">
        <v>167</v>
      </c>
      <c r="B58" s="39" t="s">
        <v>168</v>
      </c>
      <c r="C58" s="144" t="s">
        <v>40</v>
      </c>
      <c r="D58" s="40"/>
      <c r="E58" s="40"/>
      <c r="F58" s="33">
        <v>0</v>
      </c>
      <c r="G58" s="23"/>
      <c r="H58" s="200"/>
      <c r="I58" s="42"/>
      <c r="J58" s="43"/>
      <c r="K58" s="43"/>
      <c r="L58" s="37"/>
      <c r="M58" s="37"/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ht="22" customHeight="1" x14ac:dyDescent="0.35">
      <c r="A59" s="39" t="s">
        <v>153</v>
      </c>
      <c r="B59" s="39" t="s">
        <v>154</v>
      </c>
      <c r="C59" s="144" t="s">
        <v>143</v>
      </c>
      <c r="D59" s="40"/>
      <c r="E59" s="40"/>
      <c r="F59" s="33">
        <v>576</v>
      </c>
      <c r="G59" s="23"/>
      <c r="H59" s="200" t="s">
        <v>566</v>
      </c>
      <c r="I59" s="42" t="s">
        <v>570</v>
      </c>
      <c r="J59" s="43">
        <v>46197.67083333333</v>
      </c>
      <c r="K59" s="43">
        <v>46204.60833333333</v>
      </c>
      <c r="L59" s="37"/>
      <c r="M59" s="37"/>
      <c r="N59" s="211">
        <v>330</v>
      </c>
      <c r="O59" s="37">
        <f>F59-N59</f>
        <v>246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ht="22" customHeight="1" x14ac:dyDescent="0.35">
      <c r="A60" s="39"/>
      <c r="B60" s="39"/>
      <c r="C60" s="144"/>
      <c r="D60" s="40"/>
      <c r="E60" s="40"/>
      <c r="F60" s="33"/>
      <c r="G60" s="23"/>
      <c r="H60" s="200"/>
      <c r="I60" s="42"/>
      <c r="J60" s="43"/>
      <c r="K60" s="43"/>
      <c r="L60" s="37"/>
      <c r="M60" s="37"/>
      <c r="N60" s="38"/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ht="22" customHeight="1" x14ac:dyDescent="0.35">
      <c r="A61" s="39"/>
      <c r="B61" s="39"/>
      <c r="C61" s="144"/>
      <c r="D61" s="40"/>
      <c r="E61" s="40"/>
      <c r="F61" s="33"/>
      <c r="G61" s="23"/>
      <c r="H61" s="201" t="s">
        <v>1222</v>
      </c>
      <c r="I61" s="202"/>
      <c r="J61" s="203"/>
      <c r="K61" s="203"/>
      <c r="L61" s="37"/>
      <c r="M61" s="38"/>
      <c r="N61" s="38"/>
      <c r="O61" s="38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ht="22" customHeight="1" x14ac:dyDescent="0.35">
      <c r="A62" s="39"/>
      <c r="B62" s="39"/>
      <c r="C62" s="144"/>
      <c r="D62" s="40"/>
      <c r="E62" s="40"/>
      <c r="F62" s="33"/>
      <c r="G62" s="23"/>
      <c r="H62" s="149" t="s">
        <v>555</v>
      </c>
      <c r="I62" s="42" t="s">
        <v>570</v>
      </c>
      <c r="J62" s="43">
        <v>46155.375</v>
      </c>
      <c r="K62" s="43">
        <v>46161.666666666664</v>
      </c>
      <c r="L62" s="37"/>
      <c r="M62" s="38"/>
      <c r="N62" s="38"/>
      <c r="O62" s="38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ht="22" customHeight="1" x14ac:dyDescent="0.35">
      <c r="A63" s="39"/>
      <c r="B63" s="39"/>
      <c r="C63" s="144"/>
      <c r="D63" s="40"/>
      <c r="E63" s="40"/>
      <c r="F63" s="33"/>
      <c r="G63" s="23"/>
      <c r="H63" s="149" t="s">
        <v>557</v>
      </c>
      <c r="I63" s="42" t="s">
        <v>570</v>
      </c>
      <c r="J63" s="43">
        <v>46161.666666666664</v>
      </c>
      <c r="K63" s="43">
        <v>46168.604166666664</v>
      </c>
      <c r="L63" s="37"/>
      <c r="M63" s="38"/>
      <c r="N63" s="38"/>
      <c r="O63" s="38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ht="22" customHeight="1" x14ac:dyDescent="0.35">
      <c r="A64" s="39"/>
      <c r="B64" s="39"/>
      <c r="C64" s="144"/>
      <c r="D64" s="40"/>
      <c r="E64" s="40"/>
      <c r="F64" s="33"/>
      <c r="G64" s="23"/>
      <c r="H64" s="152" t="s">
        <v>558</v>
      </c>
      <c r="I64" s="42" t="s">
        <v>1041</v>
      </c>
      <c r="J64" s="43">
        <v>46168.604166666664</v>
      </c>
      <c r="K64" s="43">
        <v>46183.354166666664</v>
      </c>
      <c r="L64" s="37"/>
      <c r="M64" s="38"/>
      <c r="N64" s="38"/>
      <c r="O64" s="38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ht="22" customHeight="1" x14ac:dyDescent="0.35">
      <c r="A65" s="39" t="s">
        <v>44</v>
      </c>
      <c r="B65" s="39" t="s">
        <v>45</v>
      </c>
      <c r="C65" s="144" t="s">
        <v>46</v>
      </c>
      <c r="D65" s="40"/>
      <c r="E65" s="40"/>
      <c r="F65" s="33">
        <v>0</v>
      </c>
      <c r="G65" s="23"/>
      <c r="H65" s="149" t="s">
        <v>1175</v>
      </c>
      <c r="I65" s="42" t="s">
        <v>570</v>
      </c>
      <c r="J65" s="43">
        <v>46168.604166666664</v>
      </c>
      <c r="K65" s="43">
        <v>46175.5</v>
      </c>
      <c r="L65" s="37"/>
      <c r="M65" s="37">
        <f>F65</f>
        <v>0</v>
      </c>
      <c r="N65" s="38"/>
      <c r="O65" s="38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ht="22" customHeight="1" x14ac:dyDescent="0.35">
      <c r="A66" s="39"/>
      <c r="B66" s="39"/>
      <c r="C66" s="144"/>
      <c r="D66" s="40"/>
      <c r="E66" s="40"/>
      <c r="F66" s="33"/>
      <c r="G66" s="23"/>
      <c r="H66" s="149" t="s">
        <v>1176</v>
      </c>
      <c r="I66" s="42" t="s">
        <v>563</v>
      </c>
      <c r="J66" s="43">
        <v>46175.541666666664</v>
      </c>
      <c r="K66" s="43">
        <v>46178.625</v>
      </c>
      <c r="L66" s="37"/>
      <c r="M66" s="38"/>
      <c r="N66" s="38"/>
      <c r="O66" s="38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ht="22" customHeight="1" x14ac:dyDescent="0.35">
      <c r="A67" s="39"/>
      <c r="B67" s="39"/>
      <c r="C67" s="144"/>
      <c r="D67" s="40"/>
      <c r="E67" s="40"/>
      <c r="F67" s="33"/>
      <c r="G67" s="23"/>
      <c r="H67" s="149" t="s">
        <v>1177</v>
      </c>
      <c r="I67" s="42" t="s">
        <v>563</v>
      </c>
      <c r="J67" s="43">
        <v>46178.625</v>
      </c>
      <c r="K67" s="43">
        <v>46183.354166666664</v>
      </c>
      <c r="L67" s="37"/>
      <c r="M67" s="38"/>
      <c r="N67" s="38"/>
      <c r="O67" s="38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ht="22" customHeight="1" x14ac:dyDescent="0.35">
      <c r="A68" s="39" t="s">
        <v>68</v>
      </c>
      <c r="B68" s="39" t="s">
        <v>69</v>
      </c>
      <c r="C68" s="144" t="s">
        <v>46</v>
      </c>
      <c r="D68" s="40"/>
      <c r="E68" s="40"/>
      <c r="F68" s="33">
        <v>1.2096</v>
      </c>
      <c r="G68" s="23"/>
      <c r="H68" s="149" t="s">
        <v>560</v>
      </c>
      <c r="I68" s="42" t="s">
        <v>578</v>
      </c>
      <c r="J68" s="43">
        <v>46183.354166666664</v>
      </c>
      <c r="K68" s="43">
        <v>46188.583333333336</v>
      </c>
      <c r="L68" s="37"/>
      <c r="M68" s="38">
        <v>0.57999999999999996</v>
      </c>
      <c r="N68" s="37">
        <f>F68-M68</f>
        <v>0.62960000000000005</v>
      </c>
      <c r="O68" s="3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ht="22" customHeight="1" x14ac:dyDescent="0.35">
      <c r="A69" s="39" t="s">
        <v>70</v>
      </c>
      <c r="B69" s="39" t="s">
        <v>71</v>
      </c>
      <c r="C69" s="144" t="s">
        <v>67</v>
      </c>
      <c r="D69" s="40"/>
      <c r="E69" s="40"/>
      <c r="F69" s="33">
        <v>0</v>
      </c>
      <c r="G69" s="23"/>
      <c r="H69" s="149" t="s">
        <v>562</v>
      </c>
      <c r="I69" s="42" t="s">
        <v>1192</v>
      </c>
      <c r="J69" s="43">
        <v>46188.583333333336</v>
      </c>
      <c r="K69" s="43">
        <v>46197.645833333336</v>
      </c>
      <c r="L69" s="37"/>
      <c r="M69" s="37"/>
      <c r="N69" s="37">
        <f>F69</f>
        <v>0</v>
      </c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ht="22" customHeight="1" x14ac:dyDescent="0.35">
      <c r="A70" s="39" t="s">
        <v>80</v>
      </c>
      <c r="B70" s="39" t="s">
        <v>81</v>
      </c>
      <c r="C70" s="144" t="s">
        <v>67</v>
      </c>
      <c r="D70" s="40"/>
      <c r="E70" s="40"/>
      <c r="F70" s="33">
        <v>45</v>
      </c>
      <c r="G70" s="23"/>
      <c r="H70" s="149" t="s">
        <v>837</v>
      </c>
      <c r="I70" s="42"/>
      <c r="J70" s="43"/>
      <c r="K70" s="43"/>
      <c r="L70" s="37"/>
      <c r="M70" s="37"/>
      <c r="N70" s="38"/>
      <c r="O70" s="37">
        <f>F70</f>
        <v>45</v>
      </c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ht="22" customHeight="1" x14ac:dyDescent="0.35">
      <c r="A71" s="39" t="s">
        <v>72</v>
      </c>
      <c r="B71" s="39" t="s">
        <v>73</v>
      </c>
      <c r="C71" s="144" t="s">
        <v>46</v>
      </c>
      <c r="D71" s="40"/>
      <c r="E71" s="40"/>
      <c r="F71" s="33">
        <v>24.502500000000001</v>
      </c>
      <c r="G71" s="23"/>
      <c r="H71" s="149" t="s">
        <v>1229</v>
      </c>
      <c r="I71" s="42"/>
      <c r="J71" s="43"/>
      <c r="K71" s="43"/>
      <c r="L71" s="37"/>
      <c r="M71" s="37"/>
      <c r="N71" s="38"/>
      <c r="O71" s="37">
        <f t="shared" ref="O71:O73" si="1">F71</f>
        <v>24.502500000000001</v>
      </c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ht="22" customHeight="1" x14ac:dyDescent="0.35">
      <c r="A72" s="39" t="s">
        <v>74</v>
      </c>
      <c r="B72" s="39" t="s">
        <v>75</v>
      </c>
      <c r="C72" s="144" t="s">
        <v>46</v>
      </c>
      <c r="D72" s="40"/>
      <c r="E72" s="40"/>
      <c r="F72" s="33">
        <v>6.6149999999999984</v>
      </c>
      <c r="G72" s="23"/>
      <c r="H72" s="149" t="s">
        <v>1230</v>
      </c>
      <c r="I72" s="42"/>
      <c r="J72" s="43"/>
      <c r="K72" s="43"/>
      <c r="L72" s="37"/>
      <c r="M72" s="37"/>
      <c r="N72" s="38"/>
      <c r="O72" s="37">
        <f t="shared" si="1"/>
        <v>6.6149999999999984</v>
      </c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ht="22" customHeight="1" x14ac:dyDescent="0.35">
      <c r="A73" s="39" t="s">
        <v>78</v>
      </c>
      <c r="B73" s="39" t="s">
        <v>79</v>
      </c>
      <c r="C73" s="144" t="s">
        <v>46</v>
      </c>
      <c r="D73" s="40"/>
      <c r="E73" s="40"/>
      <c r="F73" s="33">
        <v>1.1024999999999998</v>
      </c>
      <c r="G73" s="23"/>
      <c r="H73" s="149" t="s">
        <v>565</v>
      </c>
      <c r="I73" s="42" t="s">
        <v>556</v>
      </c>
      <c r="J73" s="43">
        <v>46197.645833333336</v>
      </c>
      <c r="K73" s="43">
        <v>46202.400000000001</v>
      </c>
      <c r="L73" s="37"/>
      <c r="M73" s="37"/>
      <c r="N73" s="38"/>
      <c r="O73" s="37">
        <f t="shared" si="1"/>
        <v>1.1024999999999998</v>
      </c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ht="22" customHeight="1" x14ac:dyDescent="0.35">
      <c r="A74" s="39"/>
      <c r="B74" s="39"/>
      <c r="C74" s="144"/>
      <c r="D74" s="40"/>
      <c r="E74" s="39"/>
      <c r="F74" s="33"/>
      <c r="G74" s="23"/>
      <c r="H74" s="200"/>
      <c r="I74" s="42"/>
      <c r="J74" s="43"/>
      <c r="K74" s="43"/>
      <c r="L74" s="37"/>
      <c r="M74" s="38"/>
      <c r="N74" s="38"/>
      <c r="O74" s="38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ht="22" customHeight="1" x14ac:dyDescent="0.35">
      <c r="A75" s="39" t="s">
        <v>53</v>
      </c>
      <c r="B75" s="39" t="s">
        <v>54</v>
      </c>
      <c r="C75" s="144" t="s">
        <v>46</v>
      </c>
      <c r="D75" s="40">
        <v>13.42</v>
      </c>
      <c r="E75" s="39"/>
      <c r="F75" s="33">
        <v>16.64</v>
      </c>
      <c r="G75" s="23"/>
      <c r="H75" s="200"/>
      <c r="I75" s="42"/>
      <c r="J75" s="43"/>
      <c r="K75" s="43"/>
      <c r="L75" s="37"/>
      <c r="M75" s="38"/>
      <c r="N75" s="37"/>
      <c r="O75" s="37">
        <f>F75</f>
        <v>16.64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ht="22" customHeight="1" x14ac:dyDescent="0.35">
      <c r="A76" s="39" t="s">
        <v>57</v>
      </c>
      <c r="B76" s="39" t="s">
        <v>58</v>
      </c>
      <c r="C76" s="144" t="s">
        <v>46</v>
      </c>
      <c r="D76" s="40">
        <v>160</v>
      </c>
      <c r="E76" s="39"/>
      <c r="F76" s="33">
        <v>583.4</v>
      </c>
      <c r="G76" s="23"/>
      <c r="H76" s="200"/>
      <c r="I76" s="42"/>
      <c r="J76" s="43"/>
      <c r="K76" s="43"/>
      <c r="L76" s="37"/>
      <c r="M76" s="37"/>
      <c r="N76" s="37">
        <v>366</v>
      </c>
      <c r="O76" s="37">
        <f>F76-N76</f>
        <v>217.39999999999998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  <row r="77" spans="1:41" ht="22" customHeight="1" x14ac:dyDescent="0.35">
      <c r="A77" s="39"/>
      <c r="B77" s="39"/>
      <c r="C77" s="144"/>
      <c r="D77" s="40"/>
      <c r="E77" s="39"/>
      <c r="F77" s="33"/>
      <c r="G77" s="23"/>
      <c r="H77" s="210" t="s">
        <v>1253</v>
      </c>
      <c r="I77" s="202" t="s">
        <v>1181</v>
      </c>
      <c r="J77" s="203">
        <v>46142.333333333336</v>
      </c>
      <c r="K77" s="203">
        <v>46190.645833333336</v>
      </c>
      <c r="L77" s="37"/>
      <c r="M77" s="37"/>
      <c r="N77" s="37"/>
      <c r="O77" s="38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</row>
    <row r="78" spans="1:41" ht="22" customHeight="1" x14ac:dyDescent="0.35">
      <c r="A78" s="39"/>
      <c r="B78" s="39"/>
      <c r="C78" s="144"/>
      <c r="D78" s="40"/>
      <c r="E78" s="39"/>
      <c r="F78" s="33"/>
      <c r="G78" s="23"/>
      <c r="H78" s="201" t="s">
        <v>1254</v>
      </c>
      <c r="I78" s="202" t="s">
        <v>1181</v>
      </c>
      <c r="J78" s="203">
        <v>46142.333333333336</v>
      </c>
      <c r="K78" s="203">
        <v>46190.645833333336</v>
      </c>
      <c r="L78" s="37"/>
      <c r="M78" s="38"/>
      <c r="N78" s="38"/>
      <c r="O78" s="38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</row>
    <row r="79" spans="1:41" ht="22" customHeight="1" x14ac:dyDescent="0.35">
      <c r="A79" s="39" t="s">
        <v>344</v>
      </c>
      <c r="B79" s="39" t="s">
        <v>345</v>
      </c>
      <c r="C79" s="144" t="s">
        <v>35</v>
      </c>
      <c r="D79" s="40">
        <v>90</v>
      </c>
      <c r="E79" s="147">
        <v>0.5</v>
      </c>
      <c r="F79" s="33">
        <v>90</v>
      </c>
      <c r="G79" s="23"/>
      <c r="H79" s="200"/>
      <c r="I79" s="42"/>
      <c r="J79" s="43"/>
      <c r="K79" s="43"/>
      <c r="L79" s="37">
        <f>F79</f>
        <v>90</v>
      </c>
      <c r="M79" s="38"/>
      <c r="N79" s="38"/>
      <c r="O79" s="38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</row>
    <row r="80" spans="1:41" ht="22" customHeight="1" x14ac:dyDescent="0.35">
      <c r="A80" s="39" t="s">
        <v>255</v>
      </c>
      <c r="B80" s="39" t="s">
        <v>256</v>
      </c>
      <c r="C80" s="144" t="s">
        <v>230</v>
      </c>
      <c r="D80" s="40">
        <v>24</v>
      </c>
      <c r="E80" s="39"/>
      <c r="F80" s="33">
        <v>12</v>
      </c>
      <c r="G80" s="23"/>
      <c r="H80" s="204" t="s">
        <v>1182</v>
      </c>
      <c r="I80" s="205" t="s">
        <v>775</v>
      </c>
      <c r="J80" s="206">
        <v>46142.333333333336</v>
      </c>
      <c r="K80" s="206">
        <v>46162.6875</v>
      </c>
      <c r="L80" s="37"/>
      <c r="M80" s="38"/>
      <c r="N80" s="37">
        <f>F80</f>
        <v>12</v>
      </c>
      <c r="O80" s="38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</row>
    <row r="81" spans="1:41" ht="22" customHeight="1" x14ac:dyDescent="0.35">
      <c r="A81" s="39" t="s">
        <v>261</v>
      </c>
      <c r="B81" s="39" t="s">
        <v>262</v>
      </c>
      <c r="C81" s="144" t="s">
        <v>40</v>
      </c>
      <c r="D81" s="40">
        <v>180</v>
      </c>
      <c r="E81" s="39"/>
      <c r="F81" s="33">
        <v>90</v>
      </c>
      <c r="G81" s="23"/>
      <c r="H81" s="204"/>
      <c r="I81" s="205"/>
      <c r="J81" s="206"/>
      <c r="K81" s="206"/>
      <c r="L81" s="37"/>
      <c r="M81" s="38"/>
      <c r="N81" s="37">
        <f t="shared" ref="N81:N82" si="2">F81</f>
        <v>90</v>
      </c>
      <c r="O81" s="38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</row>
    <row r="82" spans="1:41" ht="22" customHeight="1" x14ac:dyDescent="0.35">
      <c r="A82" s="39" t="s">
        <v>279</v>
      </c>
      <c r="B82" s="39" t="s">
        <v>280</v>
      </c>
      <c r="C82" s="144" t="s">
        <v>40</v>
      </c>
      <c r="D82" s="40">
        <v>180</v>
      </c>
      <c r="E82" s="39"/>
      <c r="F82" s="33">
        <v>90</v>
      </c>
      <c r="G82" s="23"/>
      <c r="H82" s="204"/>
      <c r="I82" s="205"/>
      <c r="J82" s="206"/>
      <c r="K82" s="206"/>
      <c r="L82" s="37"/>
      <c r="M82" s="38"/>
      <c r="N82" s="37">
        <f t="shared" si="2"/>
        <v>90</v>
      </c>
      <c r="O82" s="38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1" ht="22" customHeight="1" x14ac:dyDescent="0.35">
      <c r="A83" s="39" t="s">
        <v>297</v>
      </c>
      <c r="B83" s="39" t="s">
        <v>298</v>
      </c>
      <c r="C83" s="144" t="s">
        <v>40</v>
      </c>
      <c r="D83" s="40">
        <v>400</v>
      </c>
      <c r="E83" s="39"/>
      <c r="F83" s="33">
        <v>200</v>
      </c>
      <c r="G83" s="23"/>
      <c r="H83" s="204" t="s">
        <v>1106</v>
      </c>
      <c r="I83" s="205" t="s">
        <v>1181</v>
      </c>
      <c r="J83" s="206">
        <v>46142.333333333336</v>
      </c>
      <c r="K83" s="206">
        <v>46190.645833333336</v>
      </c>
      <c r="L83" s="37"/>
      <c r="M83" s="38"/>
      <c r="N83" s="37">
        <v>150</v>
      </c>
      <c r="O83" s="37">
        <v>50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1" ht="22" customHeight="1" x14ac:dyDescent="0.35">
      <c r="A84" s="39" t="s">
        <v>301</v>
      </c>
      <c r="B84" s="39" t="s">
        <v>302</v>
      </c>
      <c r="C84" s="144" t="s">
        <v>303</v>
      </c>
      <c r="D84" s="40">
        <v>4</v>
      </c>
      <c r="E84" s="39"/>
      <c r="F84" s="33">
        <v>2</v>
      </c>
      <c r="G84" s="23"/>
      <c r="H84" s="204"/>
      <c r="I84" s="205"/>
      <c r="J84" s="206"/>
      <c r="K84" s="206"/>
      <c r="L84" s="37"/>
      <c r="M84" s="38"/>
      <c r="N84" s="37"/>
      <c r="O84" s="37">
        <f>F84</f>
        <v>2</v>
      </c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1" ht="22" customHeight="1" x14ac:dyDescent="0.35">
      <c r="A85" s="39" t="s">
        <v>318</v>
      </c>
      <c r="B85" s="39" t="s">
        <v>319</v>
      </c>
      <c r="C85" s="144" t="s">
        <v>230</v>
      </c>
      <c r="D85" s="40">
        <v>20</v>
      </c>
      <c r="E85" s="39"/>
      <c r="F85" s="33">
        <v>10</v>
      </c>
      <c r="G85" s="23"/>
      <c r="H85" s="204"/>
      <c r="I85" s="205"/>
      <c r="J85" s="206"/>
      <c r="K85" s="206"/>
      <c r="L85" s="37"/>
      <c r="M85" s="38"/>
      <c r="N85" s="37"/>
      <c r="O85" s="37">
        <f>F85</f>
        <v>10</v>
      </c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1" ht="22" customHeight="1" x14ac:dyDescent="0.35">
      <c r="A86" s="39"/>
      <c r="B86" s="39"/>
      <c r="C86" s="144"/>
      <c r="D86" s="40"/>
      <c r="E86" s="39"/>
      <c r="F86" s="33"/>
      <c r="G86" s="23"/>
      <c r="H86" s="201" t="s">
        <v>1255</v>
      </c>
      <c r="I86" s="202" t="s">
        <v>1256</v>
      </c>
      <c r="J86" s="203">
        <v>46142.333333333336</v>
      </c>
      <c r="K86" s="203">
        <v>46175.4375</v>
      </c>
      <c r="L86" s="37"/>
      <c r="M86" s="38"/>
      <c r="N86" s="38"/>
      <c r="O86" s="38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</row>
    <row r="87" spans="1:41" ht="22" customHeight="1" x14ac:dyDescent="0.35">
      <c r="A87" s="39" t="s">
        <v>255</v>
      </c>
      <c r="B87" s="39" t="s">
        <v>256</v>
      </c>
      <c r="C87" s="144" t="s">
        <v>230</v>
      </c>
      <c r="D87" s="40">
        <f>D80</f>
        <v>24</v>
      </c>
      <c r="E87" s="147">
        <v>0.5</v>
      </c>
      <c r="F87" s="33">
        <v>12</v>
      </c>
      <c r="G87" s="23"/>
      <c r="H87" s="204" t="s">
        <v>1182</v>
      </c>
      <c r="I87" s="205" t="s">
        <v>775</v>
      </c>
      <c r="J87" s="206">
        <v>46142.333333333336</v>
      </c>
      <c r="K87" s="206">
        <v>46162.6875</v>
      </c>
      <c r="L87" s="37"/>
      <c r="M87" s="38"/>
      <c r="N87" s="38"/>
      <c r="O87" s="37">
        <f>F87</f>
        <v>12</v>
      </c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</row>
    <row r="88" spans="1:41" ht="22" customHeight="1" x14ac:dyDescent="0.35">
      <c r="A88" s="39" t="s">
        <v>261</v>
      </c>
      <c r="B88" s="39" t="s">
        <v>262</v>
      </c>
      <c r="C88" s="144" t="s">
        <v>40</v>
      </c>
      <c r="D88" s="40">
        <f t="shared" ref="D88:D92" si="3">D81</f>
        <v>180</v>
      </c>
      <c r="E88" s="39"/>
      <c r="F88" s="33">
        <v>90</v>
      </c>
      <c r="G88" s="23"/>
      <c r="H88" s="204"/>
      <c r="I88" s="205"/>
      <c r="J88" s="206"/>
      <c r="K88" s="206"/>
      <c r="L88" s="37"/>
      <c r="M88" s="38"/>
      <c r="N88" s="38"/>
      <c r="O88" s="37">
        <f t="shared" ref="O88:O92" si="4">F88</f>
        <v>90</v>
      </c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</row>
    <row r="89" spans="1:41" ht="22" customHeight="1" x14ac:dyDescent="0.35">
      <c r="A89" s="39" t="s">
        <v>279</v>
      </c>
      <c r="B89" s="39" t="s">
        <v>280</v>
      </c>
      <c r="C89" s="144" t="s">
        <v>40</v>
      </c>
      <c r="D89" s="40">
        <f t="shared" si="3"/>
        <v>180</v>
      </c>
      <c r="E89" s="39"/>
      <c r="F89" s="33">
        <v>90</v>
      </c>
      <c r="G89" s="23"/>
      <c r="H89" s="204"/>
      <c r="I89" s="205"/>
      <c r="J89" s="206"/>
      <c r="K89" s="206"/>
      <c r="L89" s="37"/>
      <c r="M89" s="38"/>
      <c r="N89" s="38"/>
      <c r="O89" s="37">
        <f t="shared" si="4"/>
        <v>90</v>
      </c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</row>
    <row r="90" spans="1:41" ht="22" customHeight="1" x14ac:dyDescent="0.35">
      <c r="A90" s="39" t="s">
        <v>297</v>
      </c>
      <c r="B90" s="39" t="s">
        <v>298</v>
      </c>
      <c r="C90" s="144" t="s">
        <v>40</v>
      </c>
      <c r="D90" s="40">
        <f t="shared" si="3"/>
        <v>400</v>
      </c>
      <c r="E90" s="39"/>
      <c r="F90" s="33">
        <v>200</v>
      </c>
      <c r="G90" s="23"/>
      <c r="H90" s="204" t="s">
        <v>1106</v>
      </c>
      <c r="I90" s="205" t="s">
        <v>1256</v>
      </c>
      <c r="J90" s="206">
        <v>46142.333333333336</v>
      </c>
      <c r="K90" s="206">
        <v>46175.4375</v>
      </c>
      <c r="L90" s="37"/>
      <c r="M90" s="38"/>
      <c r="N90" s="37">
        <v>80</v>
      </c>
      <c r="O90" s="37">
        <v>120</v>
      </c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</row>
    <row r="91" spans="1:41" ht="22" customHeight="1" x14ac:dyDescent="0.35">
      <c r="A91" s="39" t="s">
        <v>301</v>
      </c>
      <c r="B91" s="39" t="s">
        <v>302</v>
      </c>
      <c r="C91" s="144" t="s">
        <v>303</v>
      </c>
      <c r="D91" s="40">
        <f t="shared" si="3"/>
        <v>4</v>
      </c>
      <c r="E91" s="39"/>
      <c r="F91" s="33">
        <v>2</v>
      </c>
      <c r="G91" s="23"/>
      <c r="H91" s="149"/>
      <c r="I91" s="42"/>
      <c r="J91" s="43"/>
      <c r="K91" s="43"/>
      <c r="L91" s="37"/>
      <c r="M91" s="38"/>
      <c r="N91" s="38"/>
      <c r="O91" s="37">
        <f t="shared" si="4"/>
        <v>2</v>
      </c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</row>
    <row r="92" spans="1:41" ht="22" customHeight="1" x14ac:dyDescent="0.35">
      <c r="A92" s="39" t="s">
        <v>318</v>
      </c>
      <c r="B92" s="39" t="s">
        <v>319</v>
      </c>
      <c r="C92" s="144" t="s">
        <v>230</v>
      </c>
      <c r="D92" s="40">
        <f t="shared" si="3"/>
        <v>20</v>
      </c>
      <c r="E92" s="39"/>
      <c r="F92" s="33">
        <v>10</v>
      </c>
      <c r="G92" s="23"/>
      <c r="H92" s="149"/>
      <c r="I92" s="42"/>
      <c r="J92" s="43"/>
      <c r="K92" s="43"/>
      <c r="L92" s="37"/>
      <c r="M92" s="38"/>
      <c r="N92" s="38"/>
      <c r="O92" s="37">
        <f t="shared" si="4"/>
        <v>10</v>
      </c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</row>
    <row r="93" spans="1:41" ht="22" customHeight="1" x14ac:dyDescent="0.35">
      <c r="A93" s="39"/>
      <c r="B93" s="39"/>
      <c r="C93" s="144"/>
      <c r="D93" s="40"/>
      <c r="E93" s="39"/>
      <c r="F93" s="33"/>
      <c r="G93" s="23"/>
      <c r="H93" s="149"/>
      <c r="I93" s="42"/>
      <c r="J93" s="43"/>
      <c r="K93" s="43"/>
      <c r="L93" s="37"/>
      <c r="M93" s="38"/>
      <c r="N93" s="38"/>
      <c r="O93" s="38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</row>
    <row r="94" spans="1:41" x14ac:dyDescent="0.35">
      <c r="A94" s="24"/>
      <c r="B94" s="24"/>
      <c r="C94" s="24"/>
      <c r="D94" s="51"/>
      <c r="E94" s="23"/>
      <c r="F94" s="24"/>
      <c r="G94" s="23"/>
      <c r="H94" s="23"/>
      <c r="I94" s="24"/>
      <c r="J94" s="24"/>
      <c r="K94" s="24"/>
      <c r="L94" s="24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</row>
    <row r="95" spans="1:41" x14ac:dyDescent="0.35">
      <c r="G95" s="49"/>
      <c r="I95" s="2"/>
      <c r="J95" s="2"/>
      <c r="K95" s="2"/>
      <c r="L95" s="2"/>
    </row>
    <row r="96" spans="1:41" x14ac:dyDescent="0.35">
      <c r="G96" s="49"/>
      <c r="I96" s="2"/>
      <c r="J96" s="2"/>
      <c r="K96" s="2"/>
      <c r="L96" s="2"/>
    </row>
    <row r="97" spans="7:16" x14ac:dyDescent="0.35">
      <c r="G97" s="49"/>
      <c r="I97" s="2"/>
      <c r="J97" s="2"/>
      <c r="K97" s="2"/>
      <c r="L97" s="2"/>
      <c r="O97" s="93"/>
      <c r="P97" s="93"/>
    </row>
    <row r="98" spans="7:16" x14ac:dyDescent="0.35">
      <c r="G98" s="49"/>
      <c r="I98" s="2"/>
      <c r="J98" s="2"/>
      <c r="K98" s="2"/>
      <c r="L98" s="2"/>
    </row>
    <row r="99" spans="7:16" x14ac:dyDescent="0.35">
      <c r="G99" s="49"/>
      <c r="I99" s="2"/>
      <c r="J99" s="2"/>
      <c r="K99" s="2"/>
      <c r="L99" s="2"/>
    </row>
    <row r="100" spans="7:16" x14ac:dyDescent="0.35">
      <c r="G100" s="49"/>
      <c r="I100" s="2"/>
      <c r="J100" s="2"/>
      <c r="K100" s="2"/>
      <c r="L100" s="2"/>
      <c r="O100" s="93"/>
      <c r="P100" s="93"/>
    </row>
    <row r="101" spans="7:16" x14ac:dyDescent="0.35">
      <c r="G101" s="49"/>
      <c r="I101" s="2"/>
      <c r="J101" s="2"/>
      <c r="K101" s="2"/>
      <c r="L101" s="2"/>
      <c r="O101" s="93"/>
      <c r="P101" s="93"/>
    </row>
    <row r="102" spans="7:16" x14ac:dyDescent="0.35">
      <c r="G102" s="49"/>
      <c r="I102" s="2"/>
      <c r="J102" s="2"/>
      <c r="K102" s="2"/>
      <c r="L102" s="2"/>
      <c r="O102" s="93"/>
      <c r="P102" s="93"/>
    </row>
    <row r="103" spans="7:16" x14ac:dyDescent="0.35">
      <c r="G103" s="49"/>
      <c r="I103" s="2"/>
      <c r="J103" s="2"/>
      <c r="K103" s="2"/>
      <c r="L103" s="2"/>
      <c r="O103" s="93"/>
      <c r="P103" s="93"/>
    </row>
    <row r="104" spans="7:16" x14ac:dyDescent="0.35">
      <c r="G104" s="49"/>
      <c r="I104" s="2"/>
      <c r="J104" s="2"/>
      <c r="K104" s="2"/>
      <c r="L104" s="2"/>
      <c r="O104" s="93"/>
      <c r="P104" s="93"/>
    </row>
    <row r="105" spans="7:16" x14ac:dyDescent="0.35">
      <c r="G105" s="49"/>
      <c r="I105" s="2"/>
      <c r="J105" s="2"/>
      <c r="K105" s="2"/>
      <c r="L105" s="2"/>
      <c r="O105" s="93"/>
      <c r="P105" s="93"/>
    </row>
    <row r="106" spans="7:16" x14ac:dyDescent="0.35">
      <c r="G106" s="49"/>
      <c r="I106" s="2"/>
      <c r="J106" s="2"/>
      <c r="K106" s="2"/>
      <c r="L106" s="2"/>
      <c r="O106" s="93"/>
      <c r="P106" s="93"/>
    </row>
    <row r="107" spans="7:16" x14ac:dyDescent="0.35">
      <c r="G107" s="49"/>
      <c r="I107" s="2"/>
      <c r="J107" s="2"/>
      <c r="K107" s="2"/>
      <c r="L107" s="2"/>
      <c r="O107" s="93"/>
      <c r="P107" s="93"/>
    </row>
    <row r="108" spans="7:16" x14ac:dyDescent="0.35">
      <c r="G108" s="49"/>
      <c r="I108" s="2"/>
      <c r="J108" s="2"/>
      <c r="K108" s="2"/>
      <c r="L108" s="2"/>
      <c r="O108" s="93"/>
      <c r="P108" s="93"/>
    </row>
    <row r="109" spans="7:16" x14ac:dyDescent="0.35">
      <c r="G109" s="49"/>
      <c r="I109" s="2"/>
      <c r="J109" s="2"/>
      <c r="K109" s="2"/>
      <c r="L109" s="2"/>
      <c r="O109" s="93"/>
      <c r="P109" s="93"/>
    </row>
    <row r="110" spans="7:16" x14ac:dyDescent="0.35">
      <c r="G110" s="49"/>
      <c r="I110" s="2"/>
      <c r="J110" s="2"/>
      <c r="K110" s="2"/>
      <c r="L110" s="2"/>
      <c r="O110" s="93"/>
      <c r="P110" s="93"/>
    </row>
    <row r="111" spans="7:16" x14ac:dyDescent="0.35">
      <c r="G111" s="49"/>
      <c r="I111" s="2"/>
      <c r="J111" s="2"/>
      <c r="K111" s="2"/>
      <c r="L111" s="2"/>
      <c r="O111" s="93"/>
      <c r="P111" s="93"/>
    </row>
    <row r="112" spans="7:16" x14ac:dyDescent="0.35">
      <c r="G112" s="49"/>
      <c r="I112" s="2"/>
      <c r="J112" s="2"/>
      <c r="K112" s="2"/>
      <c r="L112" s="2"/>
      <c r="O112" s="93"/>
      <c r="P112" s="93"/>
    </row>
    <row r="113" spans="7:16" x14ac:dyDescent="0.35">
      <c r="G113" s="49"/>
      <c r="I113" s="2"/>
      <c r="J113" s="2"/>
      <c r="K113" s="2"/>
      <c r="L113" s="2"/>
      <c r="O113" s="93"/>
      <c r="P113" s="93"/>
    </row>
    <row r="114" spans="7:16" x14ac:dyDescent="0.35">
      <c r="G114" s="49"/>
      <c r="I114" s="2"/>
      <c r="J114" s="2"/>
      <c r="K114" s="2"/>
      <c r="L114" s="2"/>
      <c r="O114" s="93"/>
      <c r="P114" s="93"/>
    </row>
    <row r="115" spans="7:16" x14ac:dyDescent="0.35">
      <c r="G115" s="49"/>
      <c r="I115" s="2"/>
      <c r="J115" s="2"/>
      <c r="K115" s="2"/>
      <c r="L115" s="2"/>
      <c r="O115" s="93"/>
      <c r="P115" s="93"/>
    </row>
    <row r="116" spans="7:16" x14ac:dyDescent="0.35">
      <c r="G116" s="49"/>
      <c r="I116" s="2"/>
      <c r="J116" s="2"/>
      <c r="K116" s="2"/>
      <c r="L116" s="2"/>
      <c r="O116" s="93"/>
      <c r="P116" s="93"/>
    </row>
    <row r="117" spans="7:16" x14ac:dyDescent="0.35">
      <c r="G117" s="49"/>
      <c r="I117" s="2"/>
      <c r="J117" s="2"/>
      <c r="K117" s="2"/>
      <c r="L117" s="2"/>
      <c r="O117" s="93"/>
      <c r="P117" s="93"/>
    </row>
    <row r="118" spans="7:16" x14ac:dyDescent="0.35">
      <c r="G118" s="49"/>
      <c r="I118" s="2"/>
      <c r="J118" s="2"/>
      <c r="K118" s="2"/>
      <c r="L118" s="2"/>
      <c r="O118" s="93"/>
      <c r="P118" s="93"/>
    </row>
    <row r="119" spans="7:16" x14ac:dyDescent="0.35">
      <c r="G119" s="49"/>
      <c r="I119" s="2"/>
      <c r="J119" s="2"/>
      <c r="K119" s="2"/>
      <c r="L119" s="2"/>
      <c r="O119" s="93"/>
      <c r="P119" s="93"/>
    </row>
    <row r="120" spans="7:16" x14ac:dyDescent="0.35">
      <c r="G120" s="49"/>
      <c r="I120" s="2"/>
      <c r="J120" s="2"/>
      <c r="K120" s="2"/>
      <c r="L120" s="2"/>
      <c r="O120" s="93"/>
      <c r="P120" s="93"/>
    </row>
    <row r="121" spans="7:16" x14ac:dyDescent="0.35">
      <c r="G121" s="49"/>
      <c r="I121" s="2"/>
      <c r="J121" s="2"/>
      <c r="K121" s="2"/>
      <c r="L121" s="2"/>
      <c r="O121" s="93"/>
      <c r="P121" s="93"/>
    </row>
    <row r="122" spans="7:16" x14ac:dyDescent="0.35">
      <c r="G122" s="49"/>
      <c r="I122" s="2"/>
      <c r="J122" s="2"/>
      <c r="K122" s="2"/>
      <c r="L122" s="2"/>
      <c r="O122" s="93"/>
      <c r="P122" s="93"/>
    </row>
    <row r="123" spans="7:16" x14ac:dyDescent="0.35">
      <c r="G123" s="49"/>
      <c r="I123" s="2"/>
      <c r="J123" s="2"/>
      <c r="K123" s="2"/>
      <c r="L123" s="2"/>
      <c r="O123" s="93"/>
      <c r="P123" s="93"/>
    </row>
    <row r="124" spans="7:16" x14ac:dyDescent="0.35">
      <c r="G124" s="49"/>
      <c r="I124" s="2"/>
      <c r="J124" s="2"/>
      <c r="K124" s="2"/>
      <c r="L124" s="2"/>
      <c r="O124" s="93"/>
      <c r="P124" s="93"/>
    </row>
    <row r="125" spans="7:16" x14ac:dyDescent="0.35">
      <c r="G125" s="49"/>
      <c r="I125" s="2"/>
      <c r="J125" s="2"/>
      <c r="K125" s="2"/>
      <c r="L125" s="2"/>
      <c r="O125" s="93"/>
      <c r="P125" s="93"/>
    </row>
    <row r="126" spans="7:16" x14ac:dyDescent="0.35">
      <c r="G126" s="49"/>
      <c r="I126" s="2"/>
      <c r="J126" s="2"/>
      <c r="K126" s="2"/>
      <c r="L126" s="2"/>
      <c r="O126" s="93"/>
      <c r="P126" s="93"/>
    </row>
    <row r="127" spans="7:16" x14ac:dyDescent="0.35">
      <c r="G127" s="49"/>
      <c r="I127" s="2"/>
      <c r="J127" s="2"/>
      <c r="K127" s="2"/>
      <c r="L127" s="2"/>
      <c r="O127" s="93"/>
      <c r="P127" s="93"/>
    </row>
    <row r="128" spans="7:16" x14ac:dyDescent="0.35">
      <c r="G128" s="49"/>
      <c r="I128" s="2"/>
      <c r="J128" s="2"/>
      <c r="K128" s="2"/>
      <c r="L128" s="2"/>
      <c r="O128" s="93"/>
      <c r="P128" s="93"/>
    </row>
    <row r="129" spans="9:16" x14ac:dyDescent="0.35">
      <c r="I129" s="2"/>
      <c r="J129" s="2"/>
      <c r="K129" s="2"/>
      <c r="L129" s="2"/>
      <c r="O129" s="93"/>
      <c r="P129" s="93"/>
    </row>
    <row r="130" spans="9:16" x14ac:dyDescent="0.35">
      <c r="I130" s="2"/>
      <c r="J130" s="2"/>
      <c r="K130" s="2"/>
      <c r="L130" s="2"/>
      <c r="O130" s="93"/>
      <c r="P130" s="93"/>
    </row>
    <row r="131" spans="9:16" x14ac:dyDescent="0.35">
      <c r="I131" s="2"/>
      <c r="J131" s="2"/>
      <c r="K131" s="2"/>
      <c r="L131" s="2"/>
      <c r="O131" s="93"/>
      <c r="P131" s="93"/>
    </row>
    <row r="132" spans="9:16" x14ac:dyDescent="0.35">
      <c r="I132" s="2"/>
      <c r="J132" s="2"/>
      <c r="K132" s="2"/>
      <c r="L132" s="2"/>
      <c r="O132" s="93"/>
      <c r="P132" s="93"/>
    </row>
    <row r="133" spans="9:16" x14ac:dyDescent="0.35">
      <c r="I133" s="2"/>
      <c r="J133" s="2"/>
      <c r="K133" s="2"/>
      <c r="L133" s="2"/>
      <c r="O133" s="93"/>
      <c r="P133" s="93"/>
    </row>
    <row r="134" spans="9:16" x14ac:dyDescent="0.35">
      <c r="I134" s="2"/>
      <c r="J134" s="2"/>
      <c r="K134" s="2"/>
      <c r="L134" s="2"/>
      <c r="O134" s="93"/>
      <c r="P134" s="93"/>
    </row>
    <row r="135" spans="9:16" x14ac:dyDescent="0.35">
      <c r="I135" s="2"/>
      <c r="J135" s="2"/>
      <c r="K135" s="2"/>
      <c r="L135" s="2"/>
      <c r="O135" s="93"/>
      <c r="P135" s="93"/>
    </row>
    <row r="136" spans="9:16" x14ac:dyDescent="0.35">
      <c r="I136" s="2"/>
      <c r="J136" s="2"/>
      <c r="K136" s="2"/>
      <c r="L136" s="2"/>
      <c r="O136" s="93"/>
      <c r="P136" s="93"/>
    </row>
    <row r="137" spans="9:16" x14ac:dyDescent="0.35">
      <c r="I137" s="2"/>
      <c r="J137" s="2"/>
      <c r="K137" s="2"/>
      <c r="L137" s="2"/>
      <c r="O137" s="93"/>
      <c r="P137" s="93"/>
    </row>
    <row r="138" spans="9:16" x14ac:dyDescent="0.35">
      <c r="I138" s="2"/>
      <c r="J138" s="2"/>
      <c r="K138" s="2"/>
      <c r="L138" s="2"/>
      <c r="O138" s="93"/>
      <c r="P138" s="93"/>
    </row>
    <row r="139" spans="9:16" x14ac:dyDescent="0.35">
      <c r="I139" s="2"/>
      <c r="J139" s="2"/>
      <c r="K139" s="2"/>
      <c r="L139" s="2"/>
      <c r="O139" s="93"/>
      <c r="P139" s="93"/>
    </row>
    <row r="140" spans="9:16" x14ac:dyDescent="0.35">
      <c r="I140" s="2"/>
      <c r="J140" s="2"/>
      <c r="K140" s="2"/>
      <c r="L140" s="2"/>
      <c r="O140" s="93"/>
      <c r="P140" s="93"/>
    </row>
    <row r="141" spans="9:16" x14ac:dyDescent="0.35">
      <c r="I141" s="2"/>
      <c r="J141" s="2"/>
      <c r="K141" s="2"/>
      <c r="L141" s="2"/>
      <c r="O141" s="93"/>
      <c r="P141" s="93"/>
    </row>
    <row r="142" spans="9:16" x14ac:dyDescent="0.35">
      <c r="I142" s="2"/>
      <c r="J142" s="2"/>
      <c r="K142" s="2"/>
      <c r="L142" s="2"/>
      <c r="O142" s="93"/>
      <c r="P142" s="93"/>
    </row>
    <row r="143" spans="9:16" x14ac:dyDescent="0.35">
      <c r="I143" s="2"/>
      <c r="J143" s="2"/>
      <c r="K143" s="2"/>
      <c r="L143" s="2"/>
      <c r="O143" s="93"/>
      <c r="P143" s="93"/>
    </row>
    <row r="144" spans="9:16" x14ac:dyDescent="0.35">
      <c r="I144" s="2"/>
      <c r="J144" s="2"/>
      <c r="K144" s="2"/>
      <c r="L144" s="2"/>
      <c r="O144" s="93"/>
      <c r="P144" s="93"/>
    </row>
    <row r="145" spans="9:16" x14ac:dyDescent="0.35">
      <c r="I145" s="2"/>
      <c r="J145" s="2"/>
      <c r="K145" s="2"/>
      <c r="L145" s="2"/>
      <c r="O145" s="93"/>
      <c r="P145" s="93"/>
    </row>
    <row r="146" spans="9:16" x14ac:dyDescent="0.35">
      <c r="I146" s="2"/>
      <c r="J146" s="2"/>
      <c r="K146" s="2"/>
      <c r="L146" s="2"/>
      <c r="O146" s="93"/>
      <c r="P146" s="93"/>
    </row>
    <row r="147" spans="9:16" x14ac:dyDescent="0.35">
      <c r="I147" s="2"/>
      <c r="J147" s="2"/>
      <c r="K147" s="2"/>
      <c r="L147" s="2"/>
      <c r="O147" s="93"/>
      <c r="P147" s="93"/>
    </row>
    <row r="148" spans="9:16" x14ac:dyDescent="0.35">
      <c r="I148" s="2"/>
      <c r="J148" s="2"/>
      <c r="K148" s="2"/>
      <c r="L148" s="2"/>
      <c r="O148" s="93"/>
      <c r="P148" s="93"/>
    </row>
    <row r="149" spans="9:16" x14ac:dyDescent="0.35">
      <c r="I149" s="2"/>
      <c r="J149" s="2"/>
      <c r="K149" s="2"/>
      <c r="L149" s="2"/>
      <c r="O149" s="93"/>
      <c r="P149" s="93"/>
    </row>
    <row r="150" spans="9:16" x14ac:dyDescent="0.35">
      <c r="I150" s="2"/>
      <c r="J150" s="2"/>
      <c r="K150" s="2"/>
      <c r="L150" s="2"/>
      <c r="O150" s="93"/>
      <c r="P150" s="93"/>
    </row>
    <row r="151" spans="9:16" x14ac:dyDescent="0.35">
      <c r="I151" s="2"/>
      <c r="J151" s="2"/>
      <c r="K151" s="2"/>
      <c r="L151" s="2"/>
      <c r="O151" s="93"/>
      <c r="P151" s="93"/>
    </row>
    <row r="152" spans="9:16" x14ac:dyDescent="0.35">
      <c r="I152" s="2"/>
      <c r="J152" s="2"/>
      <c r="K152" s="2"/>
      <c r="L152" s="2"/>
      <c r="O152" s="93"/>
      <c r="P152" s="93"/>
    </row>
    <row r="153" spans="9:16" x14ac:dyDescent="0.35">
      <c r="I153" s="2"/>
      <c r="J153" s="2"/>
      <c r="K153" s="2"/>
      <c r="L153" s="2"/>
      <c r="O153" s="93"/>
      <c r="P153" s="93"/>
    </row>
    <row r="154" spans="9:16" x14ac:dyDescent="0.35">
      <c r="I154" s="2"/>
      <c r="J154" s="2"/>
      <c r="K154" s="2"/>
      <c r="L154" s="2"/>
      <c r="O154" s="93"/>
      <c r="P154" s="93"/>
    </row>
    <row r="155" spans="9:16" x14ac:dyDescent="0.35">
      <c r="I155" s="2"/>
      <c r="J155" s="2"/>
      <c r="K155" s="2"/>
      <c r="L155" s="2"/>
      <c r="O155" s="93"/>
      <c r="P155" s="93"/>
    </row>
    <row r="156" spans="9:16" x14ac:dyDescent="0.35">
      <c r="I156" s="2"/>
      <c r="J156" s="2"/>
      <c r="K156" s="2"/>
      <c r="L156" s="2"/>
      <c r="O156" s="93"/>
      <c r="P156" s="93"/>
    </row>
    <row r="157" spans="9:16" x14ac:dyDescent="0.35">
      <c r="I157" s="2"/>
      <c r="J157" s="2"/>
      <c r="K157" s="2"/>
      <c r="L157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3EA4-EC46-4544-9175-6BB9FBB431D8}">
  <dimension ref="A1:AO119"/>
  <sheetViews>
    <sheetView zoomScale="85" zoomScaleNormal="85" workbookViewId="0">
      <pane xSplit="6" ySplit="2" topLeftCell="G3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1.36328125" style="146" hidden="1" customWidth="1"/>
    <col min="5" max="5" width="11.08984375" style="2" hidden="1" customWidth="1"/>
    <col min="6" max="6" width="15.08984375" style="49" customWidth="1"/>
    <col min="7" max="7" width="2.08984375" style="2" customWidth="1"/>
    <col min="8" max="8" width="46.08984375" style="2" customWidth="1"/>
    <col min="9" max="9" width="18.453125" style="49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4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0"/>
      <c r="B3" s="30"/>
      <c r="C3" s="31"/>
      <c r="D3" s="32"/>
      <c r="E3" s="40"/>
      <c r="F3" s="33"/>
      <c r="G3" s="23"/>
      <c r="H3" s="149" t="s">
        <v>1169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0"/>
      <c r="B4" s="30"/>
      <c r="C4" s="31"/>
      <c r="D4" s="207"/>
      <c r="E4" s="40"/>
      <c r="F4" s="33"/>
      <c r="G4" s="23"/>
      <c r="H4" s="149" t="s">
        <v>1171</v>
      </c>
      <c r="I4" s="42"/>
      <c r="J4" s="43"/>
      <c r="K4" s="43"/>
      <c r="L4" s="37"/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40"/>
      <c r="F5" s="33"/>
      <c r="G5" s="23"/>
      <c r="H5" s="149" t="s">
        <v>1172</v>
      </c>
      <c r="I5" s="42"/>
      <c r="J5" s="43"/>
      <c r="K5" s="43"/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40"/>
      <c r="F6" s="33"/>
      <c r="G6" s="23"/>
      <c r="H6" s="165" t="s">
        <v>1219</v>
      </c>
      <c r="I6" s="151" t="s">
        <v>1221</v>
      </c>
      <c r="J6" s="99">
        <v>46142.333333333336</v>
      </c>
      <c r="K6" s="99">
        <v>46202.65</v>
      </c>
      <c r="L6" s="37"/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40"/>
      <c r="F7" s="33"/>
      <c r="G7" s="23"/>
      <c r="H7" s="201" t="s">
        <v>1220</v>
      </c>
      <c r="I7" s="202" t="s">
        <v>554</v>
      </c>
      <c r="J7" s="203">
        <v>46142.333333333336</v>
      </c>
      <c r="K7" s="203">
        <v>46154.345833333333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40"/>
      <c r="F8" s="33"/>
      <c r="G8" s="23"/>
      <c r="H8" s="149" t="s">
        <v>553</v>
      </c>
      <c r="I8" s="42" t="s">
        <v>556</v>
      </c>
      <c r="J8" s="43">
        <v>46154.345833333333</v>
      </c>
      <c r="K8" s="43">
        <v>46156.45416666667</v>
      </c>
      <c r="L8" s="37"/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 t="s">
        <v>33</v>
      </c>
      <c r="B9" s="39" t="s">
        <v>34</v>
      </c>
      <c r="C9" s="144" t="s">
        <v>1185</v>
      </c>
      <c r="D9" s="40"/>
      <c r="E9" s="40"/>
      <c r="F9" s="33">
        <v>26.8</v>
      </c>
      <c r="G9" s="23"/>
      <c r="H9" s="149" t="s">
        <v>555</v>
      </c>
      <c r="I9" s="42" t="s">
        <v>1190</v>
      </c>
      <c r="J9" s="43">
        <v>46156.45416666667</v>
      </c>
      <c r="K9" s="43">
        <v>46161.433333333334</v>
      </c>
      <c r="L9" s="37">
        <f>F9</f>
        <v>26.8</v>
      </c>
      <c r="M9" s="38"/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40"/>
      <c r="F10" s="33"/>
      <c r="G10" s="23"/>
      <c r="H10" s="149" t="s">
        <v>557</v>
      </c>
      <c r="I10" s="42" t="s">
        <v>1191</v>
      </c>
      <c r="J10" s="43">
        <v>46161.433333333334</v>
      </c>
      <c r="K10" s="43">
        <v>46175.675000000003</v>
      </c>
      <c r="L10" s="37"/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40"/>
      <c r="F11" s="33"/>
      <c r="G11" s="23"/>
      <c r="H11" s="149" t="s">
        <v>558</v>
      </c>
      <c r="I11" s="42" t="s">
        <v>556</v>
      </c>
      <c r="J11" s="43">
        <v>46161.433333333334</v>
      </c>
      <c r="K11" s="43">
        <v>46163.583333333336</v>
      </c>
      <c r="L11" s="37"/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 t="s">
        <v>44</v>
      </c>
      <c r="B12" s="39" t="s">
        <v>45</v>
      </c>
      <c r="C12" s="144" t="s">
        <v>46</v>
      </c>
      <c r="D12" s="40"/>
      <c r="E12" s="40"/>
      <c r="F12" s="33">
        <f>12.571*0.6</f>
        <v>7.5425999999999993</v>
      </c>
      <c r="G12" s="23"/>
      <c r="H12" s="149" t="s">
        <v>1175</v>
      </c>
      <c r="I12" s="42" t="s">
        <v>578</v>
      </c>
      <c r="J12" s="43">
        <v>46163.583333333336</v>
      </c>
      <c r="K12" s="43">
        <v>46169.416666666664</v>
      </c>
      <c r="L12" s="37">
        <f>F12</f>
        <v>7.5425999999999993</v>
      </c>
      <c r="M12" s="38"/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40"/>
      <c r="F13" s="33"/>
      <c r="G13" s="23"/>
      <c r="H13" s="149" t="s">
        <v>1176</v>
      </c>
      <c r="I13" s="42" t="s">
        <v>556</v>
      </c>
      <c r="J13" s="43">
        <v>46169.416666666664</v>
      </c>
      <c r="K13" s="43">
        <v>46171.566666666666</v>
      </c>
      <c r="L13" s="37"/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40"/>
      <c r="F14" s="33"/>
      <c r="G14" s="23"/>
      <c r="H14" s="149" t="s">
        <v>1177</v>
      </c>
      <c r="I14" s="42" t="s">
        <v>556</v>
      </c>
      <c r="J14" s="43">
        <v>46171.566666666666</v>
      </c>
      <c r="K14" s="43">
        <v>46175.675000000003</v>
      </c>
      <c r="L14" s="37">
        <f t="shared" ref="L14:L17" si="0">F14</f>
        <v>0</v>
      </c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65</v>
      </c>
      <c r="B15" s="39" t="s">
        <v>66</v>
      </c>
      <c r="C15" s="144" t="s">
        <v>46</v>
      </c>
      <c r="D15" s="40"/>
      <c r="E15" s="40"/>
      <c r="F15" s="33">
        <f>141.16/2</f>
        <v>70.58</v>
      </c>
      <c r="G15" s="23"/>
      <c r="H15" s="149" t="s">
        <v>1178</v>
      </c>
      <c r="I15" s="42" t="s">
        <v>578</v>
      </c>
      <c r="J15" s="43">
        <v>46175.675000000003</v>
      </c>
      <c r="K15" s="43">
        <v>46182.55</v>
      </c>
      <c r="L15" s="37">
        <f t="shared" si="0"/>
        <v>70.58</v>
      </c>
      <c r="M15" s="38"/>
      <c r="N15" s="38"/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 t="s">
        <v>68</v>
      </c>
      <c r="B16" s="39" t="s">
        <v>69</v>
      </c>
      <c r="C16" s="144" t="s">
        <v>46</v>
      </c>
      <c r="D16" s="40"/>
      <c r="E16" s="40"/>
      <c r="F16" s="33">
        <v>1.19</v>
      </c>
      <c r="G16" s="23"/>
      <c r="H16" s="149" t="s">
        <v>560</v>
      </c>
      <c r="I16" s="42" t="s">
        <v>1192</v>
      </c>
      <c r="J16" s="43">
        <v>46182.55</v>
      </c>
      <c r="K16" s="43">
        <v>46191.612500000003</v>
      </c>
      <c r="L16" s="37">
        <f t="shared" si="0"/>
        <v>1.19</v>
      </c>
      <c r="M16" s="38"/>
      <c r="N16" s="38"/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70</v>
      </c>
      <c r="B17" s="39" t="s">
        <v>71</v>
      </c>
      <c r="C17" s="144" t="s">
        <v>67</v>
      </c>
      <c r="D17" s="40">
        <v>1471.6</v>
      </c>
      <c r="E17" s="40"/>
      <c r="F17" s="33">
        <v>882.95999999999992</v>
      </c>
      <c r="G17" s="23"/>
      <c r="H17" s="149" t="s">
        <v>562</v>
      </c>
      <c r="I17" s="42" t="s">
        <v>576</v>
      </c>
      <c r="J17" s="43">
        <v>46191.612500000003</v>
      </c>
      <c r="K17" s="43">
        <v>46192.666666666664</v>
      </c>
      <c r="L17" s="37">
        <f t="shared" si="0"/>
        <v>882.95999999999992</v>
      </c>
      <c r="M17" s="38"/>
      <c r="N17" s="38"/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 t="s">
        <v>74</v>
      </c>
      <c r="B18" s="39" t="s">
        <v>75</v>
      </c>
      <c r="C18" s="144" t="s">
        <v>46</v>
      </c>
      <c r="D18" s="40"/>
      <c r="E18" s="40"/>
      <c r="F18" s="33">
        <v>55.19</v>
      </c>
      <c r="G18" s="23"/>
      <c r="H18" s="149" t="s">
        <v>564</v>
      </c>
      <c r="I18" s="42" t="s">
        <v>556</v>
      </c>
      <c r="J18" s="43">
        <v>46192.666666666664</v>
      </c>
      <c r="K18" s="43">
        <v>46197.42083333333</v>
      </c>
      <c r="L18" s="37"/>
      <c r="M18" s="37">
        <f>F18</f>
        <v>55.19</v>
      </c>
      <c r="N18" s="38"/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 t="s">
        <v>86</v>
      </c>
      <c r="B19" s="39" t="s">
        <v>87</v>
      </c>
      <c r="C19" s="144" t="s">
        <v>40</v>
      </c>
      <c r="D19" s="40"/>
      <c r="E19" s="40"/>
      <c r="F19" s="33">
        <v>306.54000000000002</v>
      </c>
      <c r="G19" s="23"/>
      <c r="H19" s="149"/>
      <c r="I19" s="42"/>
      <c r="J19" s="43"/>
      <c r="K19" s="43"/>
      <c r="L19" s="37"/>
      <c r="M19" s="38"/>
      <c r="N19" s="37">
        <f>F19</f>
        <v>306.54000000000002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 t="s">
        <v>167</v>
      </c>
      <c r="B20" s="39" t="s">
        <v>168</v>
      </c>
      <c r="C20" s="144" t="s">
        <v>40</v>
      </c>
      <c r="D20" s="40"/>
      <c r="E20" s="40"/>
      <c r="F20" s="33">
        <v>61.31</v>
      </c>
      <c r="G20" s="23"/>
      <c r="H20" s="149" t="s">
        <v>565</v>
      </c>
      <c r="I20" s="42" t="s">
        <v>578</v>
      </c>
      <c r="J20" s="43">
        <v>46197.42083333333</v>
      </c>
      <c r="K20" s="43">
        <v>46202.65</v>
      </c>
      <c r="L20" s="37"/>
      <c r="M20" s="37">
        <f>F20</f>
        <v>61.31</v>
      </c>
      <c r="N20" s="38"/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 t="s">
        <v>153</v>
      </c>
      <c r="B21" s="39" t="s">
        <v>154</v>
      </c>
      <c r="C21" s="144" t="s">
        <v>143</v>
      </c>
      <c r="D21" s="40"/>
      <c r="E21" s="40"/>
      <c r="F21" s="33">
        <v>452.8</v>
      </c>
      <c r="G21" s="23"/>
      <c r="H21" s="149" t="s">
        <v>566</v>
      </c>
      <c r="I21" s="42" t="s">
        <v>1223</v>
      </c>
      <c r="J21" s="43">
        <v>46161.433333333334</v>
      </c>
      <c r="K21" s="43">
        <v>46218.616666666669</v>
      </c>
      <c r="L21" s="37"/>
      <c r="M21" s="37">
        <f>F21*0.3</f>
        <v>135.84</v>
      </c>
      <c r="N21" s="38">
        <f>F21*0.2</f>
        <v>90.56</v>
      </c>
      <c r="O21" s="38">
        <f>F21*0.5</f>
        <v>226.4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/>
      <c r="B22" s="39"/>
      <c r="C22" s="144"/>
      <c r="D22" s="40"/>
      <c r="E22" s="40"/>
      <c r="F22" s="33"/>
      <c r="G22" s="23"/>
      <c r="H22" s="201" t="s">
        <v>1222</v>
      </c>
      <c r="I22" s="202" t="s">
        <v>556</v>
      </c>
      <c r="J22" s="203">
        <v>46161.433333333334</v>
      </c>
      <c r="K22" s="203">
        <v>46163.583333333336</v>
      </c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/>
      <c r="B23" s="39"/>
      <c r="C23" s="144"/>
      <c r="D23" s="40"/>
      <c r="E23" s="40"/>
      <c r="F23" s="33"/>
      <c r="G23" s="23"/>
      <c r="H23" s="149" t="s">
        <v>555</v>
      </c>
      <c r="I23" s="42" t="s">
        <v>556</v>
      </c>
      <c r="J23" s="43">
        <v>46163.583333333336</v>
      </c>
      <c r="K23" s="43">
        <v>46168.337500000001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/>
      <c r="B24" s="39"/>
      <c r="C24" s="144"/>
      <c r="D24" s="40"/>
      <c r="E24" s="40"/>
      <c r="F24" s="33"/>
      <c r="G24" s="23"/>
      <c r="H24" s="149" t="s">
        <v>557</v>
      </c>
      <c r="I24" s="42" t="s">
        <v>1224</v>
      </c>
      <c r="J24" s="43">
        <v>46168.337500000001</v>
      </c>
      <c r="K24" s="43">
        <v>46183.554166666669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40"/>
      <c r="F25" s="33"/>
      <c r="G25" s="23"/>
      <c r="H25" s="152" t="s">
        <v>558</v>
      </c>
      <c r="I25" s="42" t="s">
        <v>1225</v>
      </c>
      <c r="J25" s="43">
        <v>46168.337500000001</v>
      </c>
      <c r="K25" s="43">
        <v>46175.65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39" t="s">
        <v>44</v>
      </c>
      <c r="B26" s="39" t="s">
        <v>45</v>
      </c>
      <c r="C26" s="144" t="s">
        <v>46</v>
      </c>
      <c r="D26" s="40"/>
      <c r="E26" s="40"/>
      <c r="F26" s="33">
        <v>0</v>
      </c>
      <c r="G26" s="23"/>
      <c r="H26" s="149" t="s">
        <v>1175</v>
      </c>
      <c r="I26" s="42" t="s">
        <v>556</v>
      </c>
      <c r="J26" s="43">
        <v>46175.65</v>
      </c>
      <c r="K26" s="43">
        <v>46181.404166666667</v>
      </c>
      <c r="L26" s="37">
        <f>F26</f>
        <v>0</v>
      </c>
      <c r="M26" s="38"/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/>
      <c r="B27" s="39"/>
      <c r="C27" s="144"/>
      <c r="D27" s="40"/>
      <c r="E27" s="40"/>
      <c r="F27" s="33"/>
      <c r="G27" s="23"/>
      <c r="H27" s="149" t="s">
        <v>1176</v>
      </c>
      <c r="I27" s="42" t="s">
        <v>556</v>
      </c>
      <c r="J27" s="43">
        <v>46181.404166666667</v>
      </c>
      <c r="K27" s="43">
        <v>46183.554166666669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/>
      <c r="B28" s="39"/>
      <c r="C28" s="144"/>
      <c r="D28" s="40"/>
      <c r="E28" s="40"/>
      <c r="F28" s="33"/>
      <c r="G28" s="23"/>
      <c r="H28" s="149" t="s">
        <v>1177</v>
      </c>
      <c r="I28" s="42" t="s">
        <v>1225</v>
      </c>
      <c r="J28" s="43">
        <v>46183.554166666669</v>
      </c>
      <c r="K28" s="43">
        <v>46191.470833333333</v>
      </c>
      <c r="L28" s="37"/>
      <c r="M28" s="38"/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 t="s">
        <v>68</v>
      </c>
      <c r="B29" s="39" t="s">
        <v>69</v>
      </c>
      <c r="C29" s="144" t="s">
        <v>46</v>
      </c>
      <c r="D29" s="40"/>
      <c r="E29" s="40"/>
      <c r="F29" s="33">
        <v>0.91</v>
      </c>
      <c r="G29" s="23"/>
      <c r="H29" s="149" t="s">
        <v>560</v>
      </c>
      <c r="I29" s="42" t="s">
        <v>1226</v>
      </c>
      <c r="J29" s="43">
        <v>46191.470833333333</v>
      </c>
      <c r="K29" s="43">
        <v>46205.429166666669</v>
      </c>
      <c r="L29" s="37">
        <f>F29</f>
        <v>0.91</v>
      </c>
      <c r="M29" s="38"/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70</v>
      </c>
      <c r="B30" s="39" t="s">
        <v>71</v>
      </c>
      <c r="C30" s="144" t="s">
        <v>67</v>
      </c>
      <c r="D30" s="40"/>
      <c r="E30" s="40"/>
      <c r="F30" s="33">
        <v>588.64</v>
      </c>
      <c r="G30" s="23"/>
      <c r="H30" s="149" t="s">
        <v>562</v>
      </c>
      <c r="I30" s="42" t="s">
        <v>1227</v>
      </c>
      <c r="J30" s="43">
        <v>46199.429166666669</v>
      </c>
      <c r="K30" s="43">
        <v>46205.429166666669</v>
      </c>
      <c r="L30" s="37">
        <f>F30*0.3</f>
        <v>176.59199999999998</v>
      </c>
      <c r="M30" s="38">
        <f>F30*0.7</f>
        <v>412.04799999999994</v>
      </c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 t="s">
        <v>80</v>
      </c>
      <c r="B31" s="39" t="s">
        <v>81</v>
      </c>
      <c r="C31" s="144" t="s">
        <v>67</v>
      </c>
      <c r="D31" s="40"/>
      <c r="E31" s="40"/>
      <c r="F31" s="33">
        <v>38</v>
      </c>
      <c r="G31" s="23"/>
      <c r="H31" s="149" t="s">
        <v>837</v>
      </c>
      <c r="I31" s="42" t="s">
        <v>1228</v>
      </c>
      <c r="J31" s="43">
        <v>46205.429166666669</v>
      </c>
      <c r="K31" s="43">
        <v>46218.616666666669</v>
      </c>
      <c r="L31" s="37"/>
      <c r="M31" s="37">
        <f>F31</f>
        <v>38</v>
      </c>
      <c r="N31" s="38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 t="s">
        <v>72</v>
      </c>
      <c r="B32" s="39" t="s">
        <v>73</v>
      </c>
      <c r="C32" s="144" t="s">
        <v>46</v>
      </c>
      <c r="D32" s="40"/>
      <c r="E32" s="40"/>
      <c r="F32" s="33">
        <v>1.47</v>
      </c>
      <c r="G32" s="23"/>
      <c r="H32" s="149" t="s">
        <v>1229</v>
      </c>
      <c r="I32" s="42" t="s">
        <v>578</v>
      </c>
      <c r="J32" s="43">
        <v>46213.387499999997</v>
      </c>
      <c r="K32" s="43">
        <v>46218.616666666669</v>
      </c>
      <c r="L32" s="37"/>
      <c r="M32" s="37"/>
      <c r="N32" s="37">
        <f>F32</f>
        <v>1.47</v>
      </c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 t="s">
        <v>74</v>
      </c>
      <c r="B33" s="39" t="s">
        <v>75</v>
      </c>
      <c r="C33" s="144" t="s">
        <v>46</v>
      </c>
      <c r="D33" s="40"/>
      <c r="E33" s="40"/>
      <c r="F33" s="33">
        <v>8.82</v>
      </c>
      <c r="G33" s="23"/>
      <c r="H33" s="149" t="s">
        <v>1230</v>
      </c>
      <c r="I33" s="42" t="s">
        <v>613</v>
      </c>
      <c r="J33" s="43">
        <v>46213.387499999997</v>
      </c>
      <c r="K33" s="43">
        <v>46216.616666666669</v>
      </c>
      <c r="L33" s="37"/>
      <c r="M33" s="37"/>
      <c r="N33" s="37">
        <f t="shared" ref="N33:N34" si="1">F33</f>
        <v>8.82</v>
      </c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 t="s">
        <v>78</v>
      </c>
      <c r="B34" s="39" t="s">
        <v>79</v>
      </c>
      <c r="C34" s="144" t="s">
        <v>46</v>
      </c>
      <c r="D34" s="40"/>
      <c r="E34" s="40"/>
      <c r="F34" s="33">
        <v>1.1000000000000001</v>
      </c>
      <c r="G34" s="23"/>
      <c r="H34" s="152"/>
      <c r="I34" s="110"/>
      <c r="J34" s="101"/>
      <c r="K34" s="101"/>
      <c r="L34" s="37"/>
      <c r="M34" s="38"/>
      <c r="N34" s="37">
        <f t="shared" si="1"/>
        <v>1.1000000000000001</v>
      </c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/>
      <c r="B35" s="39"/>
      <c r="C35" s="144"/>
      <c r="D35" s="40"/>
      <c r="E35" s="40"/>
      <c r="F35" s="33"/>
      <c r="G35" s="23"/>
      <c r="H35" s="152" t="s">
        <v>565</v>
      </c>
      <c r="I35" s="110"/>
      <c r="J35" s="101"/>
      <c r="K35" s="101"/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/>
      <c r="B36" s="39"/>
      <c r="C36" s="144"/>
      <c r="D36" s="40"/>
      <c r="E36" s="40"/>
      <c r="F36" s="33"/>
      <c r="G36" s="23"/>
      <c r="H36" s="152"/>
      <c r="I36" s="42"/>
      <c r="J36" s="43"/>
      <c r="K36" s="43"/>
      <c r="L36" s="37"/>
      <c r="M36" s="38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/>
      <c r="B37" s="39"/>
      <c r="C37" s="144"/>
      <c r="D37" s="40"/>
      <c r="E37" s="40"/>
      <c r="F37" s="33"/>
      <c r="G37" s="23"/>
      <c r="H37" s="165" t="s">
        <v>1237</v>
      </c>
      <c r="I37" s="151"/>
      <c r="J37" s="99"/>
      <c r="K37" s="99"/>
      <c r="L37" s="37"/>
      <c r="M37" s="38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/>
      <c r="B38" s="39"/>
      <c r="C38" s="144"/>
      <c r="D38" s="40"/>
      <c r="E38" s="40"/>
      <c r="F38" s="33"/>
      <c r="G38" s="23"/>
      <c r="H38" s="201" t="s">
        <v>1235</v>
      </c>
      <c r="I38" s="202" t="s">
        <v>1236</v>
      </c>
      <c r="J38" s="203">
        <v>46163.583333333336</v>
      </c>
      <c r="K38" s="203">
        <v>46220.625</v>
      </c>
      <c r="L38" s="37"/>
      <c r="M38" s="38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32"/>
      <c r="E39" s="143"/>
      <c r="F39" s="33"/>
      <c r="G39" s="23"/>
      <c r="H39" s="149" t="s">
        <v>553</v>
      </c>
      <c r="I39" s="42" t="s">
        <v>563</v>
      </c>
      <c r="J39" s="43">
        <v>46174.595833333333</v>
      </c>
      <c r="K39" s="43">
        <v>46176.679166666669</v>
      </c>
      <c r="L39" s="37"/>
      <c r="M39" s="38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40"/>
      <c r="F40" s="33"/>
      <c r="G40" s="23"/>
      <c r="H40" s="200" t="s">
        <v>555</v>
      </c>
      <c r="I40" s="42" t="s">
        <v>563</v>
      </c>
      <c r="J40" s="43">
        <v>46176.679166666669</v>
      </c>
      <c r="K40" s="43">
        <v>46182.408333333333</v>
      </c>
      <c r="L40" s="37"/>
      <c r="M40" s="38"/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/>
      <c r="B41" s="39"/>
      <c r="C41" s="144"/>
      <c r="D41" s="40"/>
      <c r="E41" s="40"/>
      <c r="F41" s="33"/>
      <c r="G41" s="23"/>
      <c r="H41" s="200" t="s">
        <v>557</v>
      </c>
      <c r="I41" s="42" t="s">
        <v>1224</v>
      </c>
      <c r="J41" s="43">
        <v>46182.408333333333</v>
      </c>
      <c r="K41" s="43">
        <v>46196.625</v>
      </c>
      <c r="L41" s="37"/>
      <c r="M41" s="38"/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40"/>
      <c r="F42" s="33"/>
      <c r="G42" s="23"/>
      <c r="H42" s="200" t="s">
        <v>558</v>
      </c>
      <c r="I42" s="42" t="s">
        <v>578</v>
      </c>
      <c r="J42" s="43">
        <v>46182.408333333333</v>
      </c>
      <c r="K42" s="43">
        <v>46185.637499999997</v>
      </c>
      <c r="L42" s="37"/>
      <c r="M42" s="38"/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 t="s">
        <v>44</v>
      </c>
      <c r="B43" s="39" t="s">
        <v>45</v>
      </c>
      <c r="C43" s="144" t="s">
        <v>46</v>
      </c>
      <c r="D43" s="40"/>
      <c r="E43" s="40"/>
      <c r="F43" s="33">
        <v>2.6974000000000009</v>
      </c>
      <c r="G43" s="23"/>
      <c r="H43" s="200" t="s">
        <v>1175</v>
      </c>
      <c r="I43" s="42" t="s">
        <v>563</v>
      </c>
      <c r="J43" s="43">
        <v>46185.637499999997</v>
      </c>
      <c r="K43" s="43">
        <v>46190.366666666669</v>
      </c>
      <c r="L43" s="37">
        <f>F43</f>
        <v>2.6974000000000009</v>
      </c>
      <c r="M43" s="38"/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/>
      <c r="B44" s="39"/>
      <c r="C44" s="144"/>
      <c r="D44" s="40"/>
      <c r="E44" s="40"/>
      <c r="F44" s="33"/>
      <c r="G44" s="23"/>
      <c r="H44" s="200" t="s">
        <v>1176</v>
      </c>
      <c r="I44" s="42" t="s">
        <v>556</v>
      </c>
      <c r="J44" s="43">
        <v>46190.366666666669</v>
      </c>
      <c r="K44" s="43">
        <v>46192.474999999999</v>
      </c>
      <c r="L44" s="37"/>
      <c r="M44" s="38"/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4" customHeight="1" x14ac:dyDescent="0.35">
      <c r="A45" s="39"/>
      <c r="B45" s="39"/>
      <c r="C45" s="144"/>
      <c r="D45" s="40"/>
      <c r="E45" s="40"/>
      <c r="F45" s="33"/>
      <c r="G45" s="23"/>
      <c r="H45" s="200" t="s">
        <v>1177</v>
      </c>
      <c r="I45" s="42" t="s">
        <v>556</v>
      </c>
      <c r="J45" s="43">
        <v>46192.474999999999</v>
      </c>
      <c r="K45" s="43">
        <v>46196.625</v>
      </c>
      <c r="M45" s="38"/>
      <c r="N45" s="38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4" customHeight="1" x14ac:dyDescent="0.35">
      <c r="A46" s="39" t="s">
        <v>65</v>
      </c>
      <c r="B46" s="39" t="s">
        <v>66</v>
      </c>
      <c r="C46" s="144" t="s">
        <v>46</v>
      </c>
      <c r="D46" s="40"/>
      <c r="E46" s="40"/>
      <c r="F46" s="33">
        <f>141.16/2</f>
        <v>70.58</v>
      </c>
      <c r="G46" s="23"/>
      <c r="H46" s="200" t="s">
        <v>1178</v>
      </c>
      <c r="I46" s="42" t="s">
        <v>1231</v>
      </c>
      <c r="J46" s="43">
        <v>46196.625</v>
      </c>
      <c r="K46" s="43">
        <v>46206.383333333331</v>
      </c>
      <c r="L46" s="37">
        <f>F46*0.65</f>
        <v>45.877000000000002</v>
      </c>
      <c r="M46" s="37">
        <f>F46-L46</f>
        <v>24.702999999999996</v>
      </c>
      <c r="N46" s="38"/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2" customHeight="1" x14ac:dyDescent="0.35">
      <c r="A47" s="39" t="s">
        <v>68</v>
      </c>
      <c r="B47" s="39" t="s">
        <v>69</v>
      </c>
      <c r="C47" s="144" t="s">
        <v>46</v>
      </c>
      <c r="D47" s="40"/>
      <c r="E47" s="40"/>
      <c r="F47" s="33">
        <v>0.98</v>
      </c>
      <c r="G47" s="23"/>
      <c r="H47" s="200" t="s">
        <v>560</v>
      </c>
      <c r="I47" s="42" t="s">
        <v>1232</v>
      </c>
      <c r="J47" s="43">
        <v>46202.48333333333</v>
      </c>
      <c r="K47" s="43">
        <v>46206.383333333331</v>
      </c>
      <c r="L47" s="37"/>
      <c r="M47" s="37">
        <f t="shared" ref="M47:M49" si="2">F47-L47</f>
        <v>0.98</v>
      </c>
      <c r="N47" s="38"/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2" customHeight="1" x14ac:dyDescent="0.35">
      <c r="A48" s="39" t="s">
        <v>70</v>
      </c>
      <c r="B48" s="39" t="s">
        <v>71</v>
      </c>
      <c r="C48" s="144" t="s">
        <v>67</v>
      </c>
      <c r="D48" s="40">
        <v>1211.5999999999999</v>
      </c>
      <c r="E48" s="40"/>
      <c r="F48" s="33">
        <v>726.95999999999992</v>
      </c>
      <c r="G48" s="23"/>
      <c r="H48" s="200" t="s">
        <v>562</v>
      </c>
      <c r="I48" s="42" t="s">
        <v>576</v>
      </c>
      <c r="J48" s="43">
        <v>46206.383333333331</v>
      </c>
      <c r="K48" s="43">
        <v>46209.4375</v>
      </c>
      <c r="L48" s="37"/>
      <c r="M48" s="37">
        <f t="shared" si="2"/>
        <v>726.95999999999992</v>
      </c>
      <c r="N48" s="38"/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2" customHeight="1" x14ac:dyDescent="0.35">
      <c r="A49" s="39" t="s">
        <v>74</v>
      </c>
      <c r="B49" s="39" t="s">
        <v>75</v>
      </c>
      <c r="C49" s="144" t="s">
        <v>46</v>
      </c>
      <c r="D49" s="40"/>
      <c r="E49" s="40"/>
      <c r="F49" s="33">
        <v>45.44</v>
      </c>
      <c r="G49" s="23"/>
      <c r="H49" s="200" t="s">
        <v>564</v>
      </c>
      <c r="I49" s="42" t="s">
        <v>556</v>
      </c>
      <c r="J49" s="43">
        <v>46217.395833333336</v>
      </c>
      <c r="K49" s="43">
        <v>46219.54583333333</v>
      </c>
      <c r="L49" s="37"/>
      <c r="M49" s="37">
        <f t="shared" si="2"/>
        <v>45.44</v>
      </c>
      <c r="N49" s="38"/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4" customHeight="1" x14ac:dyDescent="0.35">
      <c r="A50" s="39" t="s">
        <v>86</v>
      </c>
      <c r="B50" s="39" t="s">
        <v>87</v>
      </c>
      <c r="C50" s="144" t="s">
        <v>40</v>
      </c>
      <c r="D50" s="40"/>
      <c r="E50" s="40"/>
      <c r="F50" s="33">
        <v>252.41</v>
      </c>
      <c r="G50" s="23"/>
      <c r="H50" s="149"/>
      <c r="I50" s="42"/>
      <c r="J50" s="43"/>
      <c r="K50" s="43"/>
      <c r="L50" s="37"/>
      <c r="M50" s="38"/>
      <c r="N50" s="37">
        <f>F50</f>
        <v>252.41</v>
      </c>
      <c r="O50" s="38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ht="22" customHeight="1" x14ac:dyDescent="0.35">
      <c r="A51" s="39" t="s">
        <v>167</v>
      </c>
      <c r="B51" s="39" t="s">
        <v>168</v>
      </c>
      <c r="C51" s="144" t="s">
        <v>40</v>
      </c>
      <c r="D51" s="40"/>
      <c r="E51" s="40"/>
      <c r="F51" s="33">
        <v>50.44</v>
      </c>
      <c r="G51" s="23"/>
      <c r="H51" s="200" t="s">
        <v>565</v>
      </c>
      <c r="I51" s="42" t="s">
        <v>578</v>
      </c>
      <c r="J51" s="43">
        <v>46217.395833333336</v>
      </c>
      <c r="K51" s="43">
        <v>46220.625</v>
      </c>
      <c r="L51" s="37"/>
      <c r="M51" s="38"/>
      <c r="N51" s="37">
        <f>F51</f>
        <v>50.44</v>
      </c>
      <c r="O51" s="38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</row>
    <row r="52" spans="1:41" ht="22" customHeight="1" x14ac:dyDescent="0.35">
      <c r="A52" s="39" t="s">
        <v>153</v>
      </c>
      <c r="B52" s="39" t="s">
        <v>154</v>
      </c>
      <c r="C52" s="144" t="s">
        <v>143</v>
      </c>
      <c r="D52" s="40"/>
      <c r="E52" s="40"/>
      <c r="F52" s="33">
        <v>372.8</v>
      </c>
      <c r="G52" s="23"/>
      <c r="H52" s="200" t="s">
        <v>566</v>
      </c>
      <c r="I52" s="42" t="s">
        <v>1233</v>
      </c>
      <c r="J52" s="43">
        <v>46142.333333333336</v>
      </c>
      <c r="K52" s="43">
        <v>46203.354166666664</v>
      </c>
      <c r="L52" s="37"/>
      <c r="M52" s="37">
        <f>F52*0.3</f>
        <v>111.84</v>
      </c>
      <c r="N52" s="38">
        <f>F52*0.2</f>
        <v>74.56</v>
      </c>
      <c r="O52" s="38">
        <f>F52*0.5</f>
        <v>186.4</v>
      </c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</row>
    <row r="53" spans="1:41" ht="22" customHeight="1" x14ac:dyDescent="0.35">
      <c r="A53" s="39"/>
      <c r="B53" s="39"/>
      <c r="C53" s="144"/>
      <c r="D53" s="40"/>
      <c r="E53" s="40"/>
      <c r="F53" s="33"/>
      <c r="G53" s="23"/>
      <c r="H53" s="201" t="s">
        <v>1222</v>
      </c>
      <c r="I53" s="202" t="s">
        <v>556</v>
      </c>
      <c r="J53" s="203">
        <v>46142.333333333336</v>
      </c>
      <c r="K53" s="203">
        <v>46147.441666666666</v>
      </c>
      <c r="L53" s="37"/>
      <c r="M53" s="38"/>
      <c r="N53" s="38"/>
      <c r="O53" s="38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</row>
    <row r="54" spans="1:41" ht="22" customHeight="1" x14ac:dyDescent="0.35">
      <c r="A54" s="39"/>
      <c r="B54" s="39"/>
      <c r="C54" s="144"/>
      <c r="D54" s="40"/>
      <c r="E54" s="40"/>
      <c r="F54" s="33"/>
      <c r="G54" s="23"/>
      <c r="H54" s="149" t="s">
        <v>555</v>
      </c>
      <c r="I54" s="42" t="s">
        <v>1225</v>
      </c>
      <c r="J54" s="43">
        <v>46147.441666666666</v>
      </c>
      <c r="K54" s="43">
        <v>46155.4</v>
      </c>
      <c r="L54" s="37"/>
      <c r="M54" s="38"/>
      <c r="N54" s="38"/>
      <c r="O54" s="38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</row>
    <row r="55" spans="1:41" ht="22" customHeight="1" x14ac:dyDescent="0.35">
      <c r="A55" s="39"/>
      <c r="B55" s="39"/>
      <c r="C55" s="144"/>
      <c r="D55" s="40"/>
      <c r="E55" s="40"/>
      <c r="F55" s="33"/>
      <c r="G55" s="23"/>
      <c r="H55" s="149" t="s">
        <v>557</v>
      </c>
      <c r="I55" s="42" t="s">
        <v>1224</v>
      </c>
      <c r="J55" s="43">
        <v>46155.4</v>
      </c>
      <c r="K55" s="43">
        <v>46169.616666666669</v>
      </c>
      <c r="L55" s="37"/>
      <c r="M55" s="38"/>
      <c r="N55" s="38"/>
      <c r="O55" s="38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</row>
    <row r="56" spans="1:41" ht="22" customHeight="1" x14ac:dyDescent="0.35">
      <c r="A56" s="39"/>
      <c r="B56" s="39"/>
      <c r="C56" s="144"/>
      <c r="D56" s="40"/>
      <c r="E56" s="40"/>
      <c r="F56" s="33"/>
      <c r="G56" s="23"/>
      <c r="H56" s="152" t="s">
        <v>558</v>
      </c>
      <c r="I56" s="42" t="s">
        <v>1225</v>
      </c>
      <c r="J56" s="43">
        <v>46155.4</v>
      </c>
      <c r="K56" s="43">
        <v>46163.35833333333</v>
      </c>
      <c r="L56" s="37"/>
      <c r="M56" s="38"/>
      <c r="N56" s="38"/>
      <c r="O56" s="38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</row>
    <row r="57" spans="1:41" ht="22" customHeight="1" x14ac:dyDescent="0.35">
      <c r="A57" s="39" t="s">
        <v>44</v>
      </c>
      <c r="B57" s="39" t="s">
        <v>45</v>
      </c>
      <c r="C57" s="144" t="s">
        <v>46</v>
      </c>
      <c r="D57" s="40"/>
      <c r="E57" s="40"/>
      <c r="F57" s="33">
        <v>0</v>
      </c>
      <c r="G57" s="23"/>
      <c r="H57" s="149" t="s">
        <v>1175</v>
      </c>
      <c r="I57" s="42" t="s">
        <v>556</v>
      </c>
      <c r="J57" s="43">
        <v>46163.35833333333</v>
      </c>
      <c r="K57" s="43">
        <v>46167.466666666667</v>
      </c>
      <c r="L57" s="37"/>
      <c r="M57" s="38"/>
      <c r="N57" s="38"/>
      <c r="O57" s="38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</row>
    <row r="58" spans="1:41" ht="22" customHeight="1" x14ac:dyDescent="0.35">
      <c r="A58" s="39"/>
      <c r="B58" s="39"/>
      <c r="C58" s="144"/>
      <c r="D58" s="40"/>
      <c r="E58" s="40"/>
      <c r="F58" s="33"/>
      <c r="G58" s="23"/>
      <c r="H58" s="149" t="s">
        <v>1176</v>
      </c>
      <c r="I58" s="42" t="s">
        <v>556</v>
      </c>
      <c r="J58" s="43">
        <v>46167.466666666667</v>
      </c>
      <c r="K58" s="43">
        <v>46169.616666666669</v>
      </c>
      <c r="L58" s="37"/>
      <c r="M58" s="38"/>
      <c r="N58" s="38"/>
      <c r="O58" s="38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ht="22" customHeight="1" x14ac:dyDescent="0.35">
      <c r="A59" s="39"/>
      <c r="B59" s="39"/>
      <c r="C59" s="144"/>
      <c r="D59" s="40"/>
      <c r="E59" s="40"/>
      <c r="F59" s="33"/>
      <c r="G59" s="23"/>
      <c r="H59" s="149" t="s">
        <v>1177</v>
      </c>
      <c r="I59" s="42" t="s">
        <v>1225</v>
      </c>
      <c r="J59" s="43">
        <v>46169.616666666669</v>
      </c>
      <c r="K59" s="43">
        <v>46178.574999999997</v>
      </c>
      <c r="L59" s="37"/>
      <c r="M59" s="38"/>
      <c r="N59" s="38"/>
      <c r="O59" s="38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</row>
    <row r="60" spans="1:41" ht="22" customHeight="1" x14ac:dyDescent="0.35">
      <c r="A60" s="39" t="s">
        <v>68</v>
      </c>
      <c r="B60" s="39" t="s">
        <v>69</v>
      </c>
      <c r="C60" s="144" t="s">
        <v>46</v>
      </c>
      <c r="D60" s="40"/>
      <c r="E60" s="40"/>
      <c r="F60" s="33">
        <v>0.86</v>
      </c>
      <c r="G60" s="23"/>
      <c r="H60" s="149" t="s">
        <v>560</v>
      </c>
      <c r="I60" s="42" t="s">
        <v>1234</v>
      </c>
      <c r="J60" s="43">
        <v>46178.574999999997</v>
      </c>
      <c r="K60" s="43">
        <v>46196.45</v>
      </c>
      <c r="L60" s="37">
        <f>F60</f>
        <v>0.86</v>
      </c>
      <c r="M60" s="38"/>
      <c r="N60" s="38"/>
      <c r="O60" s="38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</row>
    <row r="61" spans="1:41" ht="22" customHeight="1" x14ac:dyDescent="0.35">
      <c r="A61" s="39" t="s">
        <v>70</v>
      </c>
      <c r="B61" s="39" t="s">
        <v>71</v>
      </c>
      <c r="C61" s="144" t="s">
        <v>67</v>
      </c>
      <c r="D61" s="40"/>
      <c r="E61" s="40"/>
      <c r="F61" s="33">
        <v>484.64</v>
      </c>
      <c r="G61" s="23"/>
      <c r="H61" s="149" t="s">
        <v>562</v>
      </c>
      <c r="I61" s="42" t="s">
        <v>1225</v>
      </c>
      <c r="J61" s="43">
        <v>46188.491666666669</v>
      </c>
      <c r="K61" s="43">
        <v>46196.45</v>
      </c>
      <c r="L61" s="37"/>
      <c r="M61" s="37">
        <f>F61</f>
        <v>484.64</v>
      </c>
      <c r="N61" s="38"/>
      <c r="O61" s="38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ht="22" customHeight="1" x14ac:dyDescent="0.35">
      <c r="A62" s="39" t="s">
        <v>80</v>
      </c>
      <c r="B62" s="39" t="s">
        <v>81</v>
      </c>
      <c r="C62" s="144" t="s">
        <v>67</v>
      </c>
      <c r="D62" s="40"/>
      <c r="E62" s="40"/>
      <c r="F62" s="33">
        <v>25</v>
      </c>
      <c r="G62" s="23"/>
      <c r="H62" s="149" t="s">
        <v>837</v>
      </c>
      <c r="I62" s="42" t="s">
        <v>1091</v>
      </c>
      <c r="J62" s="43">
        <v>46196.45</v>
      </c>
      <c r="K62" s="43">
        <v>46203.354166666664</v>
      </c>
      <c r="L62" s="37"/>
      <c r="M62" s="37">
        <f t="shared" ref="M62" si="3">F62</f>
        <v>25</v>
      </c>
      <c r="N62" s="38"/>
      <c r="O62" s="38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</row>
    <row r="63" spans="1:41" ht="22" customHeight="1" x14ac:dyDescent="0.35">
      <c r="A63" s="39" t="s">
        <v>72</v>
      </c>
      <c r="B63" s="39" t="s">
        <v>73</v>
      </c>
      <c r="C63" s="144" t="s">
        <v>46</v>
      </c>
      <c r="D63" s="40"/>
      <c r="E63" s="40"/>
      <c r="F63" s="33">
        <v>0.64</v>
      </c>
      <c r="G63" s="23"/>
      <c r="H63" s="149" t="s">
        <v>1229</v>
      </c>
      <c r="I63" s="42" t="s">
        <v>556</v>
      </c>
      <c r="J63" s="43">
        <v>46198.6</v>
      </c>
      <c r="K63" s="43">
        <v>46203.354166666664</v>
      </c>
      <c r="L63" s="37"/>
      <c r="M63" s="37"/>
      <c r="N63" s="37">
        <f>F63</f>
        <v>0.64</v>
      </c>
      <c r="O63" s="38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</row>
    <row r="64" spans="1:41" ht="22" customHeight="1" x14ac:dyDescent="0.35">
      <c r="A64" s="39" t="s">
        <v>74</v>
      </c>
      <c r="B64" s="39" t="s">
        <v>75</v>
      </c>
      <c r="C64" s="144" t="s">
        <v>46</v>
      </c>
      <c r="D64" s="40"/>
      <c r="E64" s="40"/>
      <c r="F64" s="33">
        <v>3.82</v>
      </c>
      <c r="G64" s="23"/>
      <c r="H64" s="149" t="s">
        <v>1230</v>
      </c>
      <c r="I64" s="42" t="s">
        <v>556</v>
      </c>
      <c r="J64" s="43">
        <v>46198.6</v>
      </c>
      <c r="K64" s="43">
        <v>46203.354166666664</v>
      </c>
      <c r="L64" s="37"/>
      <c r="M64" s="37"/>
      <c r="N64" s="37">
        <f t="shared" ref="N64:N65" si="4">F64</f>
        <v>3.82</v>
      </c>
      <c r="O64" s="38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</row>
    <row r="65" spans="1:41" ht="22" customHeight="1" x14ac:dyDescent="0.35">
      <c r="A65" s="39" t="s">
        <v>78</v>
      </c>
      <c r="B65" s="39" t="s">
        <v>79</v>
      </c>
      <c r="C65" s="144" t="s">
        <v>46</v>
      </c>
      <c r="D65" s="40"/>
      <c r="E65" s="40"/>
      <c r="F65" s="33">
        <v>0.64</v>
      </c>
      <c r="G65" s="23"/>
      <c r="H65" s="152"/>
      <c r="I65" s="110"/>
      <c r="J65" s="101"/>
      <c r="K65" s="101"/>
      <c r="L65" s="37"/>
      <c r="M65" s="37"/>
      <c r="N65" s="37">
        <f t="shared" si="4"/>
        <v>0.64</v>
      </c>
      <c r="O65" s="38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</row>
    <row r="66" spans="1:41" ht="22" customHeight="1" x14ac:dyDescent="0.35">
      <c r="A66" s="39"/>
      <c r="B66" s="39"/>
      <c r="C66" s="144"/>
      <c r="D66" s="40"/>
      <c r="E66" s="39"/>
      <c r="F66" s="33"/>
      <c r="G66" s="23"/>
      <c r="H66" s="200"/>
      <c r="I66" s="173"/>
      <c r="J66" s="43"/>
      <c r="K66" s="43"/>
      <c r="L66" s="37"/>
      <c r="M66" s="38"/>
      <c r="N66" s="38"/>
      <c r="O66" s="38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</row>
    <row r="67" spans="1:41" ht="22" customHeight="1" x14ac:dyDescent="0.35">
      <c r="A67" s="39" t="s">
        <v>53</v>
      </c>
      <c r="B67" s="39" t="s">
        <v>54</v>
      </c>
      <c r="C67" s="144" t="s">
        <v>46</v>
      </c>
      <c r="D67" s="40">
        <v>13.42</v>
      </c>
      <c r="E67" s="39"/>
      <c r="F67" s="33">
        <v>13.42</v>
      </c>
      <c r="G67" s="23"/>
      <c r="H67" s="200"/>
      <c r="I67" s="173"/>
      <c r="J67" s="43"/>
      <c r="K67" s="43"/>
      <c r="L67" s="37"/>
      <c r="M67" s="38"/>
      <c r="N67" s="37">
        <f>F67</f>
        <v>13.42</v>
      </c>
      <c r="O67" s="38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</row>
    <row r="68" spans="1:41" ht="22" customHeight="1" x14ac:dyDescent="0.35">
      <c r="A68" s="39" t="s">
        <v>59</v>
      </c>
      <c r="B68" s="39" t="s">
        <v>60</v>
      </c>
      <c r="C68" s="144" t="s">
        <v>46</v>
      </c>
      <c r="D68" s="40">
        <v>160</v>
      </c>
      <c r="E68" s="39"/>
      <c r="F68" s="33">
        <v>28.240000000000009</v>
      </c>
      <c r="G68" s="23"/>
      <c r="H68" s="200"/>
      <c r="I68" s="173"/>
      <c r="J68" s="43"/>
      <c r="K68" s="43"/>
      <c r="L68" s="37"/>
      <c r="M68" s="37"/>
      <c r="N68" s="37">
        <f>F68-M68</f>
        <v>28.240000000000009</v>
      </c>
      <c r="O68" s="38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</row>
    <row r="69" spans="1:41" ht="22" customHeight="1" x14ac:dyDescent="0.35">
      <c r="A69" s="39"/>
      <c r="B69" s="39"/>
      <c r="C69" s="144"/>
      <c r="D69" s="40"/>
      <c r="E69" s="39"/>
      <c r="F69" s="33"/>
      <c r="G69" s="23"/>
      <c r="H69" s="209" t="s">
        <v>1238</v>
      </c>
      <c r="I69" s="110" t="s">
        <v>1203</v>
      </c>
      <c r="J69" s="101">
        <v>46161.433333333334</v>
      </c>
      <c r="K69" s="101">
        <v>46203.39166666667</v>
      </c>
      <c r="L69" s="37"/>
      <c r="M69" s="38"/>
      <c r="N69" s="38"/>
      <c r="O69" s="38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</row>
    <row r="70" spans="1:41" ht="22" customHeight="1" x14ac:dyDescent="0.35">
      <c r="A70" s="39" t="s">
        <v>344</v>
      </c>
      <c r="B70" s="39" t="s">
        <v>345</v>
      </c>
      <c r="C70" s="144" t="s">
        <v>35</v>
      </c>
      <c r="D70" s="40">
        <v>90</v>
      </c>
      <c r="E70" s="147">
        <v>0.5</v>
      </c>
      <c r="F70" s="33">
        <v>57.47</v>
      </c>
      <c r="G70" s="23"/>
      <c r="H70" s="200"/>
      <c r="I70" s="42"/>
      <c r="J70" s="43"/>
      <c r="K70" s="43"/>
      <c r="L70" s="37">
        <f>F70</f>
        <v>57.47</v>
      </c>
      <c r="M70" s="38"/>
      <c r="N70" s="38"/>
      <c r="O70" s="38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</row>
    <row r="71" spans="1:41" ht="22" customHeight="1" x14ac:dyDescent="0.35">
      <c r="A71" s="39" t="s">
        <v>255</v>
      </c>
      <c r="B71" s="39" t="s">
        <v>256</v>
      </c>
      <c r="C71" s="144" t="s">
        <v>230</v>
      </c>
      <c r="D71" s="40">
        <v>24</v>
      </c>
      <c r="E71" s="39"/>
      <c r="F71" s="33">
        <v>12</v>
      </c>
      <c r="G71" s="23"/>
      <c r="H71" s="204" t="s">
        <v>1182</v>
      </c>
      <c r="I71" s="205" t="s">
        <v>775</v>
      </c>
      <c r="J71" s="206">
        <v>46161.433333333334</v>
      </c>
      <c r="K71" s="206">
        <v>46182.433333333334</v>
      </c>
      <c r="L71" s="37"/>
      <c r="M71" s="38"/>
      <c r="N71" s="37">
        <f>F71</f>
        <v>12</v>
      </c>
      <c r="O71" s="38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</row>
    <row r="72" spans="1:41" ht="22" customHeight="1" x14ac:dyDescent="0.35">
      <c r="A72" s="39" t="s">
        <v>261</v>
      </c>
      <c r="B72" s="39" t="s">
        <v>262</v>
      </c>
      <c r="C72" s="144" t="s">
        <v>40</v>
      </c>
      <c r="D72" s="40">
        <v>180</v>
      </c>
      <c r="E72" s="39"/>
      <c r="F72" s="33">
        <v>90</v>
      </c>
      <c r="G72" s="23"/>
      <c r="H72" s="204"/>
      <c r="I72" s="205"/>
      <c r="J72" s="206"/>
      <c r="K72" s="206"/>
      <c r="L72" s="37"/>
      <c r="M72" s="38"/>
      <c r="N72" s="37">
        <f t="shared" ref="N72:N73" si="5">F72</f>
        <v>90</v>
      </c>
      <c r="O72" s="38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</row>
    <row r="73" spans="1:41" ht="22" customHeight="1" x14ac:dyDescent="0.35">
      <c r="A73" s="39" t="s">
        <v>279</v>
      </c>
      <c r="B73" s="39" t="s">
        <v>280</v>
      </c>
      <c r="C73" s="144" t="s">
        <v>40</v>
      </c>
      <c r="D73" s="40">
        <v>180</v>
      </c>
      <c r="E73" s="39"/>
      <c r="F73" s="33">
        <v>90</v>
      </c>
      <c r="G73" s="23"/>
      <c r="H73" s="204"/>
      <c r="I73" s="205"/>
      <c r="J73" s="206"/>
      <c r="K73" s="206"/>
      <c r="L73" s="37"/>
      <c r="M73" s="38"/>
      <c r="N73" s="37">
        <f t="shared" si="5"/>
        <v>90</v>
      </c>
      <c r="O73" s="38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</row>
    <row r="74" spans="1:41" ht="22" customHeight="1" x14ac:dyDescent="0.35">
      <c r="A74" s="39" t="s">
        <v>297</v>
      </c>
      <c r="B74" s="39" t="s">
        <v>298</v>
      </c>
      <c r="C74" s="144" t="s">
        <v>40</v>
      </c>
      <c r="D74" s="40">
        <v>400</v>
      </c>
      <c r="E74" s="39"/>
      <c r="F74" s="33">
        <v>200</v>
      </c>
      <c r="G74" s="23"/>
      <c r="H74" s="204" t="s">
        <v>1106</v>
      </c>
      <c r="I74" s="205" t="s">
        <v>1203</v>
      </c>
      <c r="J74" s="206">
        <v>46161.433333333334</v>
      </c>
      <c r="K74" s="206">
        <v>46203.39166666667</v>
      </c>
      <c r="L74" s="37"/>
      <c r="M74" s="38"/>
      <c r="N74" s="37">
        <v>150</v>
      </c>
      <c r="O74" s="37">
        <v>50</v>
      </c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</row>
    <row r="75" spans="1:41" ht="22" customHeight="1" x14ac:dyDescent="0.35">
      <c r="A75" s="39" t="s">
        <v>301</v>
      </c>
      <c r="B75" s="39" t="s">
        <v>302</v>
      </c>
      <c r="C75" s="144" t="s">
        <v>303</v>
      </c>
      <c r="D75" s="40">
        <v>4</v>
      </c>
      <c r="E75" s="39"/>
      <c r="F75" s="33">
        <v>2</v>
      </c>
      <c r="G75" s="23"/>
      <c r="H75" s="204"/>
      <c r="I75" s="205"/>
      <c r="J75" s="206"/>
      <c r="K75" s="206"/>
      <c r="L75" s="37"/>
      <c r="M75" s="38"/>
      <c r="N75" s="37"/>
      <c r="O75" s="37">
        <f>F75</f>
        <v>2</v>
      </c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</row>
    <row r="76" spans="1:41" ht="22" customHeight="1" x14ac:dyDescent="0.35">
      <c r="A76" s="39" t="s">
        <v>318</v>
      </c>
      <c r="B76" s="39" t="s">
        <v>319</v>
      </c>
      <c r="C76" s="144" t="s">
        <v>230</v>
      </c>
      <c r="D76" s="40">
        <v>20</v>
      </c>
      <c r="E76" s="39"/>
      <c r="F76" s="33">
        <v>10</v>
      </c>
      <c r="G76" s="23"/>
      <c r="H76" s="204"/>
      <c r="I76" s="205"/>
      <c r="J76" s="206"/>
      <c r="K76" s="206"/>
      <c r="L76" s="37"/>
      <c r="M76" s="38"/>
      <c r="N76" s="37"/>
      <c r="O76" s="37">
        <f>F76</f>
        <v>10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</row>
    <row r="77" spans="1:41" ht="22" customHeight="1" x14ac:dyDescent="0.35">
      <c r="A77" s="39"/>
      <c r="B77" s="39"/>
      <c r="C77" s="144"/>
      <c r="D77" s="40"/>
      <c r="E77" s="39"/>
      <c r="F77" s="33"/>
      <c r="G77" s="23"/>
      <c r="H77" s="201" t="s">
        <v>1239</v>
      </c>
      <c r="I77" s="202" t="s">
        <v>1201</v>
      </c>
      <c r="J77" s="203">
        <v>46161.433333333334</v>
      </c>
      <c r="K77" s="203">
        <v>46197.39166666667</v>
      </c>
      <c r="L77" s="37"/>
      <c r="M77" s="38"/>
      <c r="N77" s="38"/>
      <c r="O77" s="38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</row>
    <row r="78" spans="1:41" ht="22" customHeight="1" x14ac:dyDescent="0.35">
      <c r="A78" s="39" t="s">
        <v>255</v>
      </c>
      <c r="B78" s="39" t="s">
        <v>256</v>
      </c>
      <c r="C78" s="144" t="s">
        <v>230</v>
      </c>
      <c r="D78" s="40">
        <f>D71</f>
        <v>24</v>
      </c>
      <c r="E78" s="147">
        <v>0.5</v>
      </c>
      <c r="F78" s="33">
        <v>12</v>
      </c>
      <c r="G78" s="23"/>
      <c r="H78" s="204" t="s">
        <v>1182</v>
      </c>
      <c r="I78" s="205" t="s">
        <v>775</v>
      </c>
      <c r="J78" s="206">
        <v>46161.433333333334</v>
      </c>
      <c r="K78" s="206">
        <v>46182.433333333334</v>
      </c>
      <c r="L78" s="37"/>
      <c r="M78" s="38"/>
      <c r="N78" s="38"/>
      <c r="O78" s="37">
        <f>F78</f>
        <v>12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</row>
    <row r="79" spans="1:41" ht="22" customHeight="1" x14ac:dyDescent="0.35">
      <c r="A79" s="39" t="s">
        <v>261</v>
      </c>
      <c r="B79" s="39" t="s">
        <v>262</v>
      </c>
      <c r="C79" s="144" t="s">
        <v>40</v>
      </c>
      <c r="D79" s="40">
        <f t="shared" ref="D79:D83" si="6">D72</f>
        <v>180</v>
      </c>
      <c r="E79" s="39"/>
      <c r="F79" s="33">
        <v>90</v>
      </c>
      <c r="G79" s="23"/>
      <c r="H79" s="204"/>
      <c r="I79" s="205"/>
      <c r="J79" s="206"/>
      <c r="K79" s="206"/>
      <c r="L79" s="37"/>
      <c r="M79" s="38"/>
      <c r="N79" s="38"/>
      <c r="O79" s="37">
        <f t="shared" ref="O79:O83" si="7">F79</f>
        <v>90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</row>
    <row r="80" spans="1:41" ht="22" customHeight="1" x14ac:dyDescent="0.35">
      <c r="A80" s="39" t="s">
        <v>279</v>
      </c>
      <c r="B80" s="39" t="s">
        <v>280</v>
      </c>
      <c r="C80" s="144" t="s">
        <v>40</v>
      </c>
      <c r="D80" s="40">
        <f t="shared" si="6"/>
        <v>180</v>
      </c>
      <c r="E80" s="39"/>
      <c r="F80" s="33">
        <v>90</v>
      </c>
      <c r="G80" s="23"/>
      <c r="H80" s="204"/>
      <c r="I80" s="205"/>
      <c r="J80" s="206"/>
      <c r="K80" s="206"/>
      <c r="L80" s="37"/>
      <c r="M80" s="38"/>
      <c r="N80" s="38"/>
      <c r="O80" s="37">
        <f t="shared" si="7"/>
        <v>90</v>
      </c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</row>
    <row r="81" spans="1:41" ht="22" customHeight="1" x14ac:dyDescent="0.35">
      <c r="A81" s="39" t="s">
        <v>297</v>
      </c>
      <c r="B81" s="39" t="s">
        <v>298</v>
      </c>
      <c r="C81" s="144" t="s">
        <v>40</v>
      </c>
      <c r="D81" s="40">
        <f t="shared" si="6"/>
        <v>400</v>
      </c>
      <c r="E81" s="39"/>
      <c r="F81" s="33">
        <v>200</v>
      </c>
      <c r="G81" s="23"/>
      <c r="H81" s="204" t="s">
        <v>1106</v>
      </c>
      <c r="I81" s="205" t="s">
        <v>1201</v>
      </c>
      <c r="J81" s="206">
        <v>46161.433333333334</v>
      </c>
      <c r="K81" s="206">
        <v>46197.39166666667</v>
      </c>
      <c r="L81" s="37"/>
      <c r="M81" s="38"/>
      <c r="N81" s="37">
        <v>80</v>
      </c>
      <c r="O81" s="37">
        <v>120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</row>
    <row r="82" spans="1:41" ht="22" customHeight="1" x14ac:dyDescent="0.35">
      <c r="A82" s="39" t="s">
        <v>301</v>
      </c>
      <c r="B82" s="39" t="s">
        <v>302</v>
      </c>
      <c r="C82" s="144" t="s">
        <v>303</v>
      </c>
      <c r="D82" s="40">
        <f t="shared" si="6"/>
        <v>4</v>
      </c>
      <c r="E82" s="39"/>
      <c r="F82" s="33">
        <v>2</v>
      </c>
      <c r="G82" s="23"/>
      <c r="H82" s="149"/>
      <c r="I82" s="42"/>
      <c r="J82" s="43"/>
      <c r="K82" s="43"/>
      <c r="L82" s="37"/>
      <c r="M82" s="38"/>
      <c r="N82" s="38"/>
      <c r="O82" s="37">
        <f t="shared" si="7"/>
        <v>2</v>
      </c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</row>
    <row r="83" spans="1:41" ht="22" customHeight="1" x14ac:dyDescent="0.35">
      <c r="A83" s="39" t="s">
        <v>318</v>
      </c>
      <c r="B83" s="39" t="s">
        <v>319</v>
      </c>
      <c r="C83" s="144" t="s">
        <v>230</v>
      </c>
      <c r="D83" s="40">
        <f t="shared" si="6"/>
        <v>20</v>
      </c>
      <c r="E83" s="39"/>
      <c r="F83" s="33">
        <v>10</v>
      </c>
      <c r="G83" s="23"/>
      <c r="H83" s="149"/>
      <c r="I83" s="42"/>
      <c r="J83" s="43"/>
      <c r="K83" s="43"/>
      <c r="L83" s="37"/>
      <c r="M83" s="38"/>
      <c r="N83" s="38"/>
      <c r="O83" s="37">
        <f t="shared" si="7"/>
        <v>10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1:41" ht="22" customHeight="1" x14ac:dyDescent="0.35">
      <c r="A84" s="39"/>
      <c r="B84" s="39"/>
      <c r="C84" s="144"/>
      <c r="D84" s="40"/>
      <c r="E84" s="39"/>
      <c r="F84" s="33"/>
      <c r="G84" s="23"/>
      <c r="H84" s="149"/>
      <c r="I84" s="42"/>
      <c r="J84" s="43"/>
      <c r="K84" s="43"/>
      <c r="L84" s="37"/>
      <c r="M84" s="38"/>
      <c r="N84" s="38"/>
      <c r="O84" s="38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</row>
    <row r="85" spans="1:41" x14ac:dyDescent="0.35">
      <c r="A85" s="24"/>
      <c r="B85" s="24"/>
      <c r="C85" s="24"/>
      <c r="D85" s="51"/>
      <c r="E85" s="23"/>
      <c r="F85" s="24"/>
      <c r="G85" s="23"/>
      <c r="H85" s="23"/>
      <c r="I85" s="24"/>
      <c r="J85" s="24"/>
      <c r="K85" s="24"/>
      <c r="L85" s="24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</row>
    <row r="86" spans="1:41" x14ac:dyDescent="0.35">
      <c r="G86" s="49"/>
      <c r="H86" s="49"/>
    </row>
    <row r="87" spans="1:41" x14ac:dyDescent="0.35">
      <c r="G87" s="49"/>
      <c r="H87" s="49"/>
    </row>
    <row r="88" spans="1:41" x14ac:dyDescent="0.35">
      <c r="G88" s="49"/>
      <c r="H88" s="49"/>
    </row>
    <row r="89" spans="1:41" x14ac:dyDescent="0.35">
      <c r="G89" s="49"/>
      <c r="H89" s="49"/>
    </row>
    <row r="90" spans="1:41" x14ac:dyDescent="0.35">
      <c r="G90" s="49"/>
      <c r="H90" s="49"/>
    </row>
    <row r="91" spans="1:41" x14ac:dyDescent="0.35">
      <c r="G91" s="49"/>
      <c r="H91" s="49"/>
    </row>
    <row r="92" spans="1:41" x14ac:dyDescent="0.35">
      <c r="G92" s="49"/>
      <c r="H92" s="49"/>
    </row>
    <row r="93" spans="1:41" x14ac:dyDescent="0.35">
      <c r="G93" s="49"/>
      <c r="H93" s="49"/>
    </row>
    <row r="94" spans="1:41" x14ac:dyDescent="0.35">
      <c r="G94" s="49"/>
      <c r="H94" s="49"/>
    </row>
    <row r="95" spans="1:41" x14ac:dyDescent="0.35">
      <c r="G95" s="49"/>
      <c r="H95" s="49"/>
    </row>
    <row r="96" spans="1:41" x14ac:dyDescent="0.35">
      <c r="G96" s="49"/>
      <c r="H96" s="49"/>
    </row>
    <row r="97" spans="7:8" x14ac:dyDescent="0.35">
      <c r="G97" s="49"/>
      <c r="H97" s="49"/>
    </row>
    <row r="98" spans="7:8" x14ac:dyDescent="0.35">
      <c r="G98" s="49"/>
      <c r="H98" s="49"/>
    </row>
    <row r="99" spans="7:8" x14ac:dyDescent="0.35">
      <c r="G99" s="49"/>
      <c r="H99" s="49"/>
    </row>
    <row r="100" spans="7:8" x14ac:dyDescent="0.35">
      <c r="G100" s="49"/>
      <c r="H100" s="49"/>
    </row>
    <row r="101" spans="7:8" x14ac:dyDescent="0.35">
      <c r="G101" s="49"/>
      <c r="H101" s="49"/>
    </row>
    <row r="102" spans="7:8" x14ac:dyDescent="0.35">
      <c r="G102" s="49"/>
      <c r="H102" s="49"/>
    </row>
    <row r="103" spans="7:8" x14ac:dyDescent="0.35">
      <c r="G103" s="49"/>
      <c r="H103" s="49"/>
    </row>
    <row r="104" spans="7:8" x14ac:dyDescent="0.35">
      <c r="G104" s="49"/>
      <c r="H104" s="49"/>
    </row>
    <row r="105" spans="7:8" x14ac:dyDescent="0.35">
      <c r="G105" s="49"/>
      <c r="H105" s="49"/>
    </row>
    <row r="106" spans="7:8" x14ac:dyDescent="0.35">
      <c r="G106" s="49"/>
      <c r="H106" s="49"/>
    </row>
    <row r="107" spans="7:8" x14ac:dyDescent="0.35">
      <c r="G107" s="49"/>
      <c r="H107" s="49"/>
    </row>
    <row r="108" spans="7:8" x14ac:dyDescent="0.35">
      <c r="G108" s="49"/>
      <c r="H108" s="49"/>
    </row>
    <row r="109" spans="7:8" x14ac:dyDescent="0.35">
      <c r="G109" s="49"/>
      <c r="H109" s="49"/>
    </row>
    <row r="110" spans="7:8" x14ac:dyDescent="0.35">
      <c r="G110" s="49"/>
      <c r="H110" s="49"/>
    </row>
    <row r="111" spans="7:8" x14ac:dyDescent="0.35">
      <c r="G111" s="49"/>
      <c r="H111" s="49"/>
    </row>
    <row r="112" spans="7:8" x14ac:dyDescent="0.35">
      <c r="G112" s="49"/>
      <c r="H112" s="49"/>
    </row>
    <row r="113" spans="7:8" x14ac:dyDescent="0.35">
      <c r="G113" s="49"/>
      <c r="H113" s="49"/>
    </row>
    <row r="114" spans="7:8" x14ac:dyDescent="0.35">
      <c r="G114" s="49"/>
      <c r="H114" s="49"/>
    </row>
    <row r="115" spans="7:8" x14ac:dyDescent="0.35">
      <c r="G115" s="49"/>
      <c r="H115" s="49"/>
    </row>
    <row r="116" spans="7:8" x14ac:dyDescent="0.35">
      <c r="G116" s="49"/>
      <c r="H116" s="49"/>
    </row>
    <row r="117" spans="7:8" x14ac:dyDescent="0.35">
      <c r="G117" s="49"/>
      <c r="H117" s="49"/>
    </row>
    <row r="118" spans="7:8" x14ac:dyDescent="0.35">
      <c r="G118" s="49"/>
      <c r="H118" s="49"/>
    </row>
    <row r="119" spans="7:8" x14ac:dyDescent="0.35">
      <c r="G119" s="49"/>
      <c r="H119" s="49"/>
    </row>
  </sheetData>
  <autoFilter ref="A1:A119" xr:uid="{6F743EA4-EC46-4544-9175-6BB9FBB431D8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6549-6F2A-4DEA-9DA3-FC06277F697D}">
  <dimension ref="A1:AN440"/>
  <sheetViews>
    <sheetView zoomScale="85" zoomScaleNormal="85" workbookViewId="0">
      <pane xSplit="2" ySplit="2" topLeftCell="G7" activePane="bottomRight" state="frozen"/>
      <selection activeCell="B12" sqref="B12"/>
      <selection pane="topRight" activeCell="B12" sqref="B12"/>
      <selection pane="bottomLeft" activeCell="B12" sqref="B12"/>
      <selection pane="bottomRight" activeCell="S9" sqref="S9"/>
    </sheetView>
  </sheetViews>
  <sheetFormatPr defaultRowHeight="12.5" x14ac:dyDescent="0.35"/>
  <cols>
    <col min="1" max="1" width="8.7265625" style="2"/>
    <col min="2" max="2" width="58.81640625" style="2" customWidth="1"/>
    <col min="3" max="3" width="12.7265625" style="2" customWidth="1"/>
    <col min="4" max="4" width="15.08984375" style="49" customWidth="1"/>
    <col min="5" max="5" width="13.36328125" style="49" customWidth="1"/>
    <col min="6" max="6" width="2.08984375" style="2" customWidth="1"/>
    <col min="7" max="7" width="42.54296875" style="2" customWidth="1"/>
    <col min="8" max="8" width="10.1796875" style="49" customWidth="1"/>
    <col min="9" max="9" width="21.81640625" style="2" customWidth="1"/>
    <col min="10" max="10" width="17.81640625" style="49" customWidth="1"/>
    <col min="11" max="11" width="22.453125" style="49" customWidth="1"/>
    <col min="12" max="13" width="14.81640625" style="49" customWidth="1"/>
    <col min="14" max="14" width="12.7265625" style="2" customWidth="1"/>
    <col min="15" max="15" width="14.81640625" style="2" customWidth="1"/>
    <col min="16" max="16" width="14.453125" style="2" customWidth="1"/>
    <col min="17" max="19" width="13.90625" style="2" customWidth="1"/>
    <col min="20" max="16384" width="8.7265625" style="2"/>
  </cols>
  <sheetData>
    <row r="1" spans="1:40" ht="13" x14ac:dyDescent="0.35">
      <c r="B1" s="23"/>
      <c r="C1" s="23"/>
      <c r="D1" s="24"/>
      <c r="E1" s="24"/>
      <c r="F1" s="23"/>
      <c r="G1" s="23"/>
      <c r="H1" s="24"/>
      <c r="I1" s="23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6">
        <v>46296</v>
      </c>
      <c r="Q1" s="26">
        <v>46327</v>
      </c>
      <c r="R1" s="26">
        <v>46357</v>
      </c>
      <c r="S1" s="26">
        <v>46388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ht="24" customHeight="1" x14ac:dyDescent="0.35">
      <c r="A2" s="27" t="s">
        <v>635</v>
      </c>
      <c r="B2" s="27" t="s">
        <v>410</v>
      </c>
      <c r="C2" s="27" t="s">
        <v>636</v>
      </c>
      <c r="D2" s="27" t="s">
        <v>412</v>
      </c>
      <c r="E2" s="27" t="s">
        <v>710</v>
      </c>
      <c r="F2" s="23"/>
      <c r="G2" s="27" t="s">
        <v>413</v>
      </c>
      <c r="H2" s="117">
        <f>SUM(H3:H258)</f>
        <v>680</v>
      </c>
      <c r="I2" s="28" t="s">
        <v>414</v>
      </c>
      <c r="J2" s="27" t="s">
        <v>415</v>
      </c>
      <c r="K2" s="27" t="s">
        <v>416</v>
      </c>
      <c r="L2" s="27"/>
      <c r="M2" s="27"/>
      <c r="N2" s="29"/>
      <c r="O2" s="29"/>
      <c r="P2" s="29"/>
      <c r="Q2" s="29"/>
      <c r="R2" s="29"/>
      <c r="S2" s="29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40" ht="24" customHeight="1" x14ac:dyDescent="0.35">
      <c r="A3" s="121" t="s">
        <v>23</v>
      </c>
      <c r="B3" s="121" t="s">
        <v>24</v>
      </c>
      <c r="C3" s="122" t="s">
        <v>46</v>
      </c>
      <c r="D3" s="122">
        <v>45</v>
      </c>
      <c r="E3" s="122">
        <f>SUM(E4:E257)</f>
        <v>9971.8411764705961</v>
      </c>
      <c r="F3" s="23"/>
      <c r="G3" s="41" t="s">
        <v>938</v>
      </c>
      <c r="H3" s="41"/>
      <c r="I3" s="43" t="s">
        <v>906</v>
      </c>
      <c r="J3" s="106">
        <v>46113.354166666664</v>
      </c>
      <c r="K3" s="91">
        <v>46518.413194444445</v>
      </c>
      <c r="L3" s="109"/>
      <c r="M3" s="37"/>
      <c r="N3" s="37"/>
      <c r="O3" s="37"/>
      <c r="P3" s="37"/>
      <c r="Q3" s="37"/>
      <c r="R3" s="37"/>
      <c r="S3" s="3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40" ht="24" customHeight="1" x14ac:dyDescent="0.35">
      <c r="A4" s="121" t="s">
        <v>44</v>
      </c>
      <c r="B4" s="121" t="s">
        <v>45</v>
      </c>
      <c r="C4" s="122" t="s">
        <v>46</v>
      </c>
      <c r="D4" s="122">
        <v>1016</v>
      </c>
      <c r="E4" s="122"/>
      <c r="F4" s="23"/>
      <c r="G4" s="41" t="s">
        <v>937</v>
      </c>
      <c r="H4" s="41"/>
      <c r="I4" s="43" t="s">
        <v>906</v>
      </c>
      <c r="J4" s="106">
        <v>46113.354166666664</v>
      </c>
      <c r="K4" s="91">
        <v>46518.413194444445</v>
      </c>
      <c r="L4" s="109"/>
      <c r="M4" s="37"/>
      <c r="N4" s="37"/>
      <c r="O4" s="37"/>
      <c r="P4" s="37"/>
      <c r="Q4" s="37"/>
      <c r="R4" s="37"/>
      <c r="S4" s="37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spans="1:40" ht="24" customHeight="1" x14ac:dyDescent="0.35">
      <c r="A5" s="121" t="s">
        <v>61</v>
      </c>
      <c r="B5" s="121" t="s">
        <v>62</v>
      </c>
      <c r="C5" s="122" t="s">
        <v>46</v>
      </c>
      <c r="D5" s="122">
        <v>1857.375</v>
      </c>
      <c r="E5" s="122"/>
      <c r="F5" s="23"/>
      <c r="G5" s="41" t="s">
        <v>939</v>
      </c>
      <c r="H5" s="41"/>
      <c r="I5" s="43" t="s">
        <v>907</v>
      </c>
      <c r="J5" s="106">
        <v>46113.354166666664</v>
      </c>
      <c r="K5" s="91">
        <v>46142.666666666664</v>
      </c>
      <c r="L5" s="109"/>
      <c r="M5" s="37"/>
      <c r="N5" s="37"/>
      <c r="O5" s="37"/>
      <c r="P5" s="37"/>
      <c r="Q5" s="37"/>
      <c r="R5" s="37"/>
      <c r="S5" s="37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24" customHeight="1" x14ac:dyDescent="0.35">
      <c r="A6" s="121" t="s">
        <v>65</v>
      </c>
      <c r="B6" s="121" t="s">
        <v>66</v>
      </c>
      <c r="C6" s="122" t="s">
        <v>46</v>
      </c>
      <c r="D6" s="122">
        <v>30</v>
      </c>
      <c r="E6" s="122"/>
      <c r="F6" s="23"/>
      <c r="G6" s="41" t="s">
        <v>940</v>
      </c>
      <c r="H6" s="41"/>
      <c r="I6" s="43" t="s">
        <v>712</v>
      </c>
      <c r="J6" s="106">
        <v>46146.354166666664</v>
      </c>
      <c r="K6" s="91">
        <v>46146.658333333333</v>
      </c>
      <c r="L6" s="109"/>
      <c r="M6" s="37"/>
      <c r="N6" s="37"/>
      <c r="O6" s="37"/>
      <c r="P6" s="37"/>
      <c r="Q6" s="37"/>
      <c r="R6" s="37"/>
      <c r="S6" s="3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24" customHeight="1" x14ac:dyDescent="0.35">
      <c r="A7" s="121" t="s">
        <v>68</v>
      </c>
      <c r="B7" s="121" t="s">
        <v>69</v>
      </c>
      <c r="C7" s="122" t="s">
        <v>46</v>
      </c>
      <c r="D7" s="122">
        <v>15.3</v>
      </c>
      <c r="E7" s="122"/>
      <c r="F7" s="23"/>
      <c r="G7" s="41" t="s">
        <v>835</v>
      </c>
      <c r="H7" s="41"/>
      <c r="I7" s="43" t="s">
        <v>712</v>
      </c>
      <c r="J7" s="106">
        <v>46146.354166666664</v>
      </c>
      <c r="K7" s="91">
        <v>46146.658333333333</v>
      </c>
      <c r="L7" s="109"/>
      <c r="M7" s="37"/>
      <c r="N7" s="37"/>
      <c r="O7" s="37"/>
      <c r="P7" s="37"/>
      <c r="Q7" s="37"/>
      <c r="R7" s="37"/>
      <c r="S7" s="37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24" customHeight="1" x14ac:dyDescent="0.35">
      <c r="A8" s="121" t="s">
        <v>70</v>
      </c>
      <c r="B8" s="121" t="s">
        <v>71</v>
      </c>
      <c r="C8" s="122" t="s">
        <v>67</v>
      </c>
      <c r="D8" s="122">
        <v>2496</v>
      </c>
      <c r="E8" s="122"/>
      <c r="F8" s="23"/>
      <c r="G8" s="41"/>
      <c r="H8" s="41"/>
      <c r="I8" s="43"/>
      <c r="J8" s="106"/>
      <c r="K8" s="91"/>
      <c r="L8" s="109"/>
      <c r="M8" s="37"/>
      <c r="N8" s="37"/>
      <c r="O8" s="37"/>
      <c r="P8" s="37"/>
      <c r="Q8" s="37"/>
      <c r="R8" s="37"/>
      <c r="S8" s="37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24" customHeight="1" x14ac:dyDescent="0.35">
      <c r="A9" s="121" t="s">
        <v>74</v>
      </c>
      <c r="B9" s="121" t="s">
        <v>75</v>
      </c>
      <c r="C9" s="122" t="s">
        <v>46</v>
      </c>
      <c r="D9" s="122">
        <v>381.59999999999997</v>
      </c>
      <c r="E9" s="122"/>
      <c r="F9" s="23"/>
      <c r="G9" s="41"/>
      <c r="H9" s="41"/>
      <c r="I9" s="43"/>
      <c r="J9" s="106"/>
      <c r="K9" s="91"/>
      <c r="L9" s="109"/>
      <c r="M9" s="37"/>
      <c r="N9" s="37"/>
      <c r="O9" s="37"/>
      <c r="P9" s="37"/>
      <c r="Q9" s="37"/>
      <c r="R9" s="37"/>
      <c r="S9" s="37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24" customHeight="1" x14ac:dyDescent="0.35">
      <c r="A10" s="121" t="s">
        <v>187</v>
      </c>
      <c r="B10" s="121" t="s">
        <v>188</v>
      </c>
      <c r="C10" s="122" t="s">
        <v>35</v>
      </c>
      <c r="D10" s="122">
        <v>4576</v>
      </c>
      <c r="E10" s="122"/>
      <c r="F10" s="23"/>
      <c r="G10" s="41"/>
      <c r="H10" s="41"/>
      <c r="I10" s="43"/>
      <c r="J10" s="106"/>
      <c r="K10" s="91"/>
      <c r="L10" s="109"/>
      <c r="M10" s="37"/>
      <c r="N10" s="37"/>
      <c r="O10" s="37"/>
      <c r="P10" s="37"/>
      <c r="Q10" s="37"/>
      <c r="R10" s="37"/>
      <c r="S10" s="3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24" customHeight="1" x14ac:dyDescent="0.35">
      <c r="A11" s="41"/>
      <c r="B11" s="41"/>
      <c r="C11" s="32"/>
      <c r="D11" s="33"/>
      <c r="E11" s="33"/>
      <c r="F11" s="23"/>
      <c r="G11" s="97" t="s">
        <v>941</v>
      </c>
      <c r="H11" s="116">
        <v>20</v>
      </c>
      <c r="I11" s="99" t="s">
        <v>908</v>
      </c>
      <c r="J11" s="99">
        <v>46146.658333333333</v>
      </c>
      <c r="K11" s="99">
        <v>46161.640972222223</v>
      </c>
      <c r="L11" s="109"/>
      <c r="M11" s="37"/>
      <c r="N11" s="37"/>
      <c r="O11" s="37"/>
      <c r="P11" s="37"/>
      <c r="Q11" s="37"/>
      <c r="R11" s="37"/>
      <c r="S11" s="37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24" customHeight="1" x14ac:dyDescent="0.35">
      <c r="A12" s="41"/>
      <c r="B12" s="41"/>
      <c r="C12" s="32"/>
      <c r="D12" s="33"/>
      <c r="E12" s="33"/>
      <c r="F12" s="23"/>
      <c r="G12" s="87" t="s">
        <v>942</v>
      </c>
      <c r="H12" s="87"/>
      <c r="I12" s="101" t="s">
        <v>909</v>
      </c>
      <c r="J12" s="101">
        <v>46146.658333333333</v>
      </c>
      <c r="K12" s="90">
        <v>46150.393055555556</v>
      </c>
      <c r="L12" s="109"/>
      <c r="M12" s="37"/>
      <c r="N12" s="37"/>
      <c r="O12" s="37"/>
      <c r="P12" s="37"/>
      <c r="Q12" s="37"/>
      <c r="R12" s="37"/>
      <c r="S12" s="37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24" customHeight="1" x14ac:dyDescent="0.35">
      <c r="A13" s="41"/>
      <c r="B13" s="41"/>
      <c r="C13" s="32"/>
      <c r="D13" s="33"/>
      <c r="E13" s="33"/>
      <c r="F13" s="23"/>
      <c r="G13" s="87" t="s">
        <v>943</v>
      </c>
      <c r="H13" s="87"/>
      <c r="I13" s="101" t="s">
        <v>910</v>
      </c>
      <c r="J13" s="101">
        <v>46150.393055555556</v>
      </c>
      <c r="K13" s="90">
        <v>46160.649305555555</v>
      </c>
      <c r="L13" s="109"/>
      <c r="M13" s="37"/>
      <c r="N13" s="37"/>
      <c r="O13" s="37"/>
      <c r="P13" s="37"/>
      <c r="Q13" s="37"/>
      <c r="R13" s="37"/>
      <c r="S13" s="37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24" customHeight="1" x14ac:dyDescent="0.35">
      <c r="A14" s="41"/>
      <c r="B14" s="41"/>
      <c r="C14" s="32"/>
      <c r="D14" s="33"/>
      <c r="E14" s="33"/>
      <c r="F14" s="23"/>
      <c r="G14" s="41" t="s">
        <v>911</v>
      </c>
      <c r="H14" s="41"/>
      <c r="I14" s="43" t="s">
        <v>912</v>
      </c>
      <c r="J14" s="43">
        <v>46160.474305555559</v>
      </c>
      <c r="K14" s="91">
        <v>46160.649305555555</v>
      </c>
      <c r="L14" s="109"/>
      <c r="M14" s="37"/>
      <c r="N14" s="37"/>
      <c r="O14" s="37"/>
      <c r="P14" s="37"/>
      <c r="Q14" s="37"/>
      <c r="R14" s="37"/>
      <c r="S14" s="37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24" customHeight="1" x14ac:dyDescent="0.35">
      <c r="A15" s="41" t="s">
        <v>187</v>
      </c>
      <c r="B15" s="41" t="s">
        <v>188</v>
      </c>
      <c r="C15" s="32" t="s">
        <v>35</v>
      </c>
      <c r="D15" s="100">
        <f>$H$11/$H$2</f>
        <v>2.9411764705882353E-2</v>
      </c>
      <c r="E15" s="33">
        <f>$D$10*D15</f>
        <v>134.58823529411765</v>
      </c>
      <c r="F15" s="23"/>
      <c r="G15" s="41" t="s">
        <v>913</v>
      </c>
      <c r="H15" s="41"/>
      <c r="I15" s="43" t="s">
        <v>712</v>
      </c>
      <c r="J15" s="43">
        <v>46150.393055555556</v>
      </c>
      <c r="K15" s="91">
        <v>46153.384722222225</v>
      </c>
      <c r="L15" s="109">
        <f>E15</f>
        <v>134.58823529411765</v>
      </c>
      <c r="M15" s="37"/>
      <c r="N15" s="37"/>
      <c r="O15" s="37"/>
      <c r="P15" s="37"/>
      <c r="Q15" s="37"/>
      <c r="R15" s="37"/>
      <c r="S15" s="37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24" customHeight="1" x14ac:dyDescent="0.35">
      <c r="A16" s="41" t="s">
        <v>65</v>
      </c>
      <c r="B16" s="41" t="s">
        <v>66</v>
      </c>
      <c r="C16" s="32" t="s">
        <v>46</v>
      </c>
      <c r="D16" s="100">
        <f>$H$11/$H$2</f>
        <v>2.9411764705882353E-2</v>
      </c>
      <c r="E16" s="33">
        <f>$D$6*D16</f>
        <v>0.88235294117647056</v>
      </c>
      <c r="F16" s="23"/>
      <c r="G16" s="41" t="s">
        <v>914</v>
      </c>
      <c r="H16" s="41"/>
      <c r="I16" s="43" t="s">
        <v>712</v>
      </c>
      <c r="J16" s="43">
        <v>46155.368055555555</v>
      </c>
      <c r="K16" s="91">
        <v>46156.359722222223</v>
      </c>
      <c r="L16" s="109">
        <f>E16</f>
        <v>0.88235294117647056</v>
      </c>
      <c r="M16" s="37"/>
      <c r="N16" s="37"/>
      <c r="O16" s="37"/>
      <c r="P16" s="37"/>
      <c r="Q16" s="37"/>
      <c r="R16" s="37"/>
      <c r="S16" s="37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24" customHeight="1" x14ac:dyDescent="0.35">
      <c r="A17" s="41"/>
      <c r="B17" s="41"/>
      <c r="C17" s="32"/>
      <c r="D17" s="118"/>
      <c r="E17" s="33"/>
      <c r="F17" s="23"/>
      <c r="G17" s="41" t="s">
        <v>915</v>
      </c>
      <c r="H17" s="41"/>
      <c r="I17" s="43" t="s">
        <v>712</v>
      </c>
      <c r="J17" s="43">
        <v>46157.482638888891</v>
      </c>
      <c r="K17" s="91">
        <v>46160.474305555559</v>
      </c>
      <c r="L17" s="109"/>
      <c r="M17" s="37"/>
      <c r="N17" s="37"/>
      <c r="O17" s="37"/>
      <c r="P17" s="37"/>
      <c r="Q17" s="37"/>
      <c r="R17" s="37"/>
      <c r="S17" s="37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24" customHeight="1" x14ac:dyDescent="0.35">
      <c r="A18" s="41" t="s">
        <v>44</v>
      </c>
      <c r="B18" s="41" t="s">
        <v>45</v>
      </c>
      <c r="C18" s="32" t="s">
        <v>46</v>
      </c>
      <c r="D18" s="100">
        <f t="shared" ref="D18:D22" si="0">$H$11/$H$2</f>
        <v>2.9411764705882353E-2</v>
      </c>
      <c r="E18" s="33">
        <f>$D$4*D18</f>
        <v>29.882352941176471</v>
      </c>
      <c r="F18" s="23"/>
      <c r="G18" s="41" t="s">
        <v>916</v>
      </c>
      <c r="H18" s="41"/>
      <c r="I18" s="43" t="s">
        <v>712</v>
      </c>
      <c r="J18" s="43">
        <v>46154.376388888886</v>
      </c>
      <c r="K18" s="91">
        <v>46155.368055555555</v>
      </c>
      <c r="L18" s="109">
        <f>E18</f>
        <v>29.882352941176471</v>
      </c>
      <c r="M18" s="37"/>
      <c r="N18" s="37"/>
      <c r="O18" s="37"/>
      <c r="P18" s="37"/>
      <c r="Q18" s="37"/>
      <c r="R18" s="37"/>
      <c r="S18" s="37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24" customHeight="1" x14ac:dyDescent="0.35">
      <c r="A19" s="41" t="s">
        <v>61</v>
      </c>
      <c r="B19" s="41" t="s">
        <v>62</v>
      </c>
      <c r="C19" s="32" t="s">
        <v>46</v>
      </c>
      <c r="D19" s="100">
        <f t="shared" si="0"/>
        <v>2.9411764705882353E-2</v>
      </c>
      <c r="E19" s="33">
        <f>E18</f>
        <v>29.882352941176471</v>
      </c>
      <c r="F19" s="23"/>
      <c r="G19" s="41"/>
      <c r="H19" s="41"/>
      <c r="I19" s="43"/>
      <c r="J19" s="43"/>
      <c r="K19" s="91"/>
      <c r="L19" s="109">
        <f>E19</f>
        <v>29.882352941176471</v>
      </c>
      <c r="M19" s="37"/>
      <c r="N19" s="37"/>
      <c r="O19" s="37"/>
      <c r="P19" s="37"/>
      <c r="Q19" s="37"/>
      <c r="R19" s="37"/>
      <c r="S19" s="37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24" customHeight="1" x14ac:dyDescent="0.35">
      <c r="A20" s="41" t="s">
        <v>74</v>
      </c>
      <c r="B20" s="41" t="s">
        <v>75</v>
      </c>
      <c r="C20" s="32" t="s">
        <v>46</v>
      </c>
      <c r="D20" s="100">
        <f t="shared" si="0"/>
        <v>2.9411764705882353E-2</v>
      </c>
      <c r="E20" s="33">
        <f>$D$9*D20</f>
        <v>11.223529411764705</v>
      </c>
      <c r="F20" s="23"/>
      <c r="G20" s="41" t="s">
        <v>917</v>
      </c>
      <c r="H20" s="41"/>
      <c r="I20" s="43" t="s">
        <v>712</v>
      </c>
      <c r="J20" s="43">
        <v>46156.490972222222</v>
      </c>
      <c r="K20" s="91">
        <v>46157.482638888891</v>
      </c>
      <c r="L20" s="109">
        <f t="shared" ref="L20:L22" si="1">E20</f>
        <v>11.223529411764705</v>
      </c>
      <c r="M20" s="37"/>
      <c r="N20" s="37"/>
      <c r="O20" s="37"/>
      <c r="P20" s="37"/>
      <c r="Q20" s="37"/>
      <c r="R20" s="37"/>
      <c r="S20" s="37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24" customHeight="1" x14ac:dyDescent="0.35">
      <c r="A21" s="41" t="s">
        <v>70</v>
      </c>
      <c r="B21" s="41" t="s">
        <v>71</v>
      </c>
      <c r="C21" s="32" t="s">
        <v>67</v>
      </c>
      <c r="D21" s="100">
        <f t="shared" si="0"/>
        <v>2.9411764705882353E-2</v>
      </c>
      <c r="E21" s="33">
        <f>$D$8*D21</f>
        <v>73.411764705882348</v>
      </c>
      <c r="F21" s="23"/>
      <c r="G21" s="41" t="s">
        <v>918</v>
      </c>
      <c r="H21" s="41"/>
      <c r="I21" s="43" t="s">
        <v>912</v>
      </c>
      <c r="J21" s="43">
        <v>46156.359722222223</v>
      </c>
      <c r="K21" s="91">
        <v>46156.490972222222</v>
      </c>
      <c r="L21" s="109">
        <f t="shared" si="1"/>
        <v>73.411764705882348</v>
      </c>
      <c r="M21" s="37"/>
      <c r="N21" s="37"/>
      <c r="O21" s="37"/>
      <c r="P21" s="37"/>
      <c r="Q21" s="37"/>
      <c r="R21" s="37"/>
      <c r="S21" s="3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24" customHeight="1" x14ac:dyDescent="0.35">
      <c r="A22" s="41" t="s">
        <v>23</v>
      </c>
      <c r="B22" s="41" t="s">
        <v>24</v>
      </c>
      <c r="C22" s="32" t="s">
        <v>46</v>
      </c>
      <c r="D22" s="100">
        <f t="shared" si="0"/>
        <v>2.9411764705882353E-2</v>
      </c>
      <c r="E22" s="33">
        <f>$D$3*D22</f>
        <v>1.3235294117647058</v>
      </c>
      <c r="F22" s="23"/>
      <c r="G22" s="41" t="s">
        <v>919</v>
      </c>
      <c r="H22" s="41"/>
      <c r="I22" s="43" t="s">
        <v>712</v>
      </c>
      <c r="J22" s="43">
        <v>46153.384722222225</v>
      </c>
      <c r="K22" s="91">
        <v>46154.376388888886</v>
      </c>
      <c r="L22" s="109">
        <f t="shared" si="1"/>
        <v>1.3235294117647058</v>
      </c>
      <c r="M22" s="37"/>
      <c r="N22" s="37"/>
      <c r="O22" s="37"/>
      <c r="P22" s="37"/>
      <c r="Q22" s="37"/>
      <c r="R22" s="37"/>
      <c r="S22" s="3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24" customHeight="1" x14ac:dyDescent="0.35">
      <c r="A23" s="41"/>
      <c r="B23" s="41"/>
      <c r="C23" s="32"/>
      <c r="D23" s="33"/>
      <c r="E23" s="33"/>
      <c r="F23" s="23"/>
      <c r="G23" s="87" t="s">
        <v>944</v>
      </c>
      <c r="H23" s="87"/>
      <c r="I23" s="101" t="s">
        <v>712</v>
      </c>
      <c r="J23" s="101">
        <v>46160.649305555555</v>
      </c>
      <c r="K23" s="90">
        <v>46161.640972222223</v>
      </c>
      <c r="L23" s="109"/>
      <c r="M23" s="37"/>
      <c r="N23" s="37"/>
      <c r="O23" s="37"/>
      <c r="P23" s="37"/>
      <c r="Q23" s="37"/>
      <c r="R23" s="37"/>
      <c r="S23" s="37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24" customHeight="1" x14ac:dyDescent="0.35">
      <c r="A24" s="41"/>
      <c r="B24" s="41"/>
      <c r="C24" s="32"/>
      <c r="D24" s="33"/>
      <c r="E24" s="33"/>
      <c r="F24" s="23"/>
      <c r="G24" s="97" t="s">
        <v>945</v>
      </c>
      <c r="H24" s="116">
        <v>20</v>
      </c>
      <c r="I24" s="99" t="s">
        <v>920</v>
      </c>
      <c r="J24" s="99">
        <v>46160.474305555559</v>
      </c>
      <c r="K24" s="99">
        <v>46192.581944444442</v>
      </c>
      <c r="L24" s="109"/>
      <c r="M24" s="37"/>
      <c r="N24" s="37"/>
      <c r="O24" s="37"/>
      <c r="P24" s="37"/>
      <c r="Q24" s="37"/>
      <c r="R24" s="37"/>
      <c r="S24" s="37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24" customHeight="1" x14ac:dyDescent="0.35">
      <c r="A25" s="41"/>
      <c r="B25" s="41"/>
      <c r="C25" s="32"/>
      <c r="D25" s="33"/>
      <c r="E25" s="33"/>
      <c r="F25" s="23"/>
      <c r="G25" s="87" t="s">
        <v>942</v>
      </c>
      <c r="H25" s="87"/>
      <c r="I25" s="101" t="s">
        <v>921</v>
      </c>
      <c r="J25" s="105">
        <v>46160.474305555559</v>
      </c>
      <c r="K25" s="90">
        <v>46163.390972222223</v>
      </c>
      <c r="L25" s="109"/>
      <c r="M25" s="37"/>
      <c r="N25" s="37"/>
      <c r="O25" s="37"/>
      <c r="P25" s="37"/>
      <c r="Q25" s="37"/>
      <c r="R25" s="37"/>
      <c r="S25" s="37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24" customHeight="1" x14ac:dyDescent="0.35">
      <c r="A26" s="41"/>
      <c r="B26" s="41"/>
      <c r="C26" s="32"/>
      <c r="D26" s="33"/>
      <c r="E26" s="33"/>
      <c r="F26" s="23"/>
      <c r="G26" s="87" t="s">
        <v>943</v>
      </c>
      <c r="H26" s="87"/>
      <c r="I26" s="101" t="s">
        <v>922</v>
      </c>
      <c r="J26" s="105">
        <v>46163.390972222223</v>
      </c>
      <c r="K26" s="90">
        <v>46188.49722222222</v>
      </c>
      <c r="L26" s="109"/>
      <c r="M26" s="37"/>
      <c r="N26" s="37"/>
      <c r="O26" s="37"/>
      <c r="P26" s="37"/>
      <c r="Q26" s="37"/>
      <c r="R26" s="37"/>
      <c r="S26" s="37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24" customHeight="1" x14ac:dyDescent="0.35">
      <c r="A27" s="41"/>
      <c r="B27" s="41"/>
      <c r="C27" s="32"/>
      <c r="D27" s="33"/>
      <c r="E27" s="33"/>
      <c r="F27" s="23"/>
      <c r="G27" s="41" t="s">
        <v>911</v>
      </c>
      <c r="H27" s="41"/>
      <c r="I27" s="43" t="s">
        <v>912</v>
      </c>
      <c r="J27" s="106">
        <v>46188.363888888889</v>
      </c>
      <c r="K27" s="91">
        <v>46188.49722222222</v>
      </c>
      <c r="L27" s="109"/>
      <c r="M27" s="37"/>
      <c r="N27" s="37"/>
      <c r="O27" s="37"/>
      <c r="P27" s="37"/>
      <c r="Q27" s="37"/>
      <c r="R27" s="37"/>
      <c r="S27" s="37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24" customHeight="1" x14ac:dyDescent="0.35">
      <c r="A28" s="41" t="s">
        <v>187</v>
      </c>
      <c r="B28" s="41" t="s">
        <v>188</v>
      </c>
      <c r="C28" s="32" t="s">
        <v>35</v>
      </c>
      <c r="D28" s="100">
        <f>$H$11/$H$2</f>
        <v>2.9411764705882353E-2</v>
      </c>
      <c r="E28" s="33">
        <f>$D$10*D28</f>
        <v>134.58823529411765</v>
      </c>
      <c r="F28" s="23"/>
      <c r="G28" s="41" t="s">
        <v>913</v>
      </c>
      <c r="H28" s="41"/>
      <c r="I28" s="43" t="s">
        <v>923</v>
      </c>
      <c r="J28" s="106">
        <v>46163.390972222223</v>
      </c>
      <c r="K28" s="91">
        <v>46167.547222222223</v>
      </c>
      <c r="L28" s="109"/>
      <c r="M28" s="37">
        <f>E28</f>
        <v>134.58823529411765</v>
      </c>
      <c r="N28" s="37"/>
      <c r="O28" s="37"/>
      <c r="P28" s="37"/>
      <c r="Q28" s="37"/>
      <c r="R28" s="37"/>
      <c r="S28" s="37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24" customHeight="1" x14ac:dyDescent="0.35">
      <c r="A29" s="41" t="s">
        <v>65</v>
      </c>
      <c r="B29" s="41" t="s">
        <v>66</v>
      </c>
      <c r="C29" s="32" t="s">
        <v>46</v>
      </c>
      <c r="D29" s="100">
        <f>$H$24/$H$2</f>
        <v>2.9411764705882353E-2</v>
      </c>
      <c r="E29" s="33">
        <f>$D$6*D29</f>
        <v>0.88235294117647056</v>
      </c>
      <c r="F29" s="23"/>
      <c r="G29" s="41" t="s">
        <v>914</v>
      </c>
      <c r="H29" s="41"/>
      <c r="I29" s="43" t="s">
        <v>599</v>
      </c>
      <c r="J29" s="106">
        <v>46171.472222222219</v>
      </c>
      <c r="K29" s="91">
        <v>46176.447222222225</v>
      </c>
      <c r="L29" s="109"/>
      <c r="M29" s="37">
        <f>E29</f>
        <v>0.88235294117647056</v>
      </c>
      <c r="N29" s="37"/>
      <c r="O29" s="37"/>
      <c r="P29" s="37"/>
      <c r="Q29" s="37"/>
      <c r="R29" s="37"/>
      <c r="S29" s="3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24" customHeight="1" x14ac:dyDescent="0.35">
      <c r="A30" s="41"/>
      <c r="B30" s="41"/>
      <c r="C30" s="32"/>
      <c r="D30" s="33"/>
      <c r="E30" s="33"/>
      <c r="F30" s="23"/>
      <c r="G30" s="41" t="s">
        <v>915</v>
      </c>
      <c r="H30" s="41"/>
      <c r="I30" s="43" t="s">
        <v>924</v>
      </c>
      <c r="J30" s="106">
        <v>46184.393055555556</v>
      </c>
      <c r="K30" s="91">
        <v>46188.363888888889</v>
      </c>
      <c r="L30" s="109"/>
      <c r="M30" s="37"/>
      <c r="N30" s="37"/>
      <c r="O30" s="37"/>
      <c r="P30" s="37"/>
      <c r="Q30" s="37"/>
      <c r="R30" s="37"/>
      <c r="S30" s="37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24" customHeight="1" x14ac:dyDescent="0.35">
      <c r="A31" s="41" t="s">
        <v>44</v>
      </c>
      <c r="B31" s="41" t="s">
        <v>45</v>
      </c>
      <c r="C31" s="32" t="s">
        <v>46</v>
      </c>
      <c r="D31" s="100">
        <f t="shared" ref="D31:D35" si="2">$H$24/$H$2</f>
        <v>2.9411764705882353E-2</v>
      </c>
      <c r="E31" s="33">
        <f>$D$4*D31</f>
        <v>29.882352941176471</v>
      </c>
      <c r="F31" s="23"/>
      <c r="G31" s="41" t="s">
        <v>916</v>
      </c>
      <c r="H31" s="41"/>
      <c r="I31" s="43" t="s">
        <v>599</v>
      </c>
      <c r="J31" s="106">
        <v>46168.49722222222</v>
      </c>
      <c r="K31" s="91">
        <v>46171.472222222219</v>
      </c>
      <c r="L31" s="109"/>
      <c r="M31" s="37">
        <f>E31</f>
        <v>29.882352941176471</v>
      </c>
      <c r="N31" s="37"/>
      <c r="O31" s="37"/>
      <c r="P31" s="37"/>
      <c r="Q31" s="37"/>
      <c r="R31" s="37"/>
      <c r="S31" s="37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24" customHeight="1" x14ac:dyDescent="0.35">
      <c r="A32" s="41" t="s">
        <v>61</v>
      </c>
      <c r="B32" s="41" t="s">
        <v>62</v>
      </c>
      <c r="C32" s="32" t="s">
        <v>46</v>
      </c>
      <c r="D32" s="100">
        <f>$H$24/$H$2</f>
        <v>2.9411764705882353E-2</v>
      </c>
      <c r="E32" s="33">
        <f>E31</f>
        <v>29.882352941176471</v>
      </c>
      <c r="F32" s="23"/>
      <c r="G32" s="41"/>
      <c r="H32" s="41"/>
      <c r="I32" s="43"/>
      <c r="J32" s="106"/>
      <c r="K32" s="91"/>
      <c r="L32" s="109"/>
      <c r="M32" s="37">
        <f>E32</f>
        <v>29.882352941176471</v>
      </c>
      <c r="N32" s="37"/>
      <c r="O32" s="37"/>
      <c r="P32" s="37"/>
      <c r="Q32" s="37"/>
      <c r="R32" s="37"/>
      <c r="S32" s="37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24" customHeight="1" x14ac:dyDescent="0.35">
      <c r="A33" s="119" t="s">
        <v>74</v>
      </c>
      <c r="B33" s="119" t="s">
        <v>75</v>
      </c>
      <c r="C33" s="120" t="s">
        <v>46</v>
      </c>
      <c r="D33" s="100">
        <f t="shared" si="2"/>
        <v>2.9411764705882353E-2</v>
      </c>
      <c r="E33" s="33">
        <f>$D$9*D33</f>
        <v>11.223529411764705</v>
      </c>
      <c r="F33" s="23"/>
      <c r="G33" s="41" t="s">
        <v>917</v>
      </c>
      <c r="H33" s="41"/>
      <c r="I33" s="43" t="s">
        <v>924</v>
      </c>
      <c r="J33" s="106">
        <v>46182.422222222223</v>
      </c>
      <c r="K33" s="91">
        <v>46184.393055555556</v>
      </c>
      <c r="L33" s="109"/>
      <c r="M33" s="37">
        <f t="shared" ref="M33:M36" si="3">E33</f>
        <v>11.223529411764705</v>
      </c>
      <c r="N33" s="37"/>
      <c r="O33" s="37"/>
      <c r="P33" s="37"/>
      <c r="Q33" s="37"/>
      <c r="R33" s="37"/>
      <c r="S33" s="37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24" customHeight="1" x14ac:dyDescent="0.35">
      <c r="A34" s="41" t="s">
        <v>70</v>
      </c>
      <c r="B34" s="41" t="s">
        <v>71</v>
      </c>
      <c r="C34" s="32" t="s">
        <v>67</v>
      </c>
      <c r="D34" s="100">
        <f t="shared" si="2"/>
        <v>2.9411764705882353E-2</v>
      </c>
      <c r="E34" s="33">
        <f>$D$8*D34</f>
        <v>73.411764705882348</v>
      </c>
      <c r="F34" s="23"/>
      <c r="G34" s="41" t="s">
        <v>918</v>
      </c>
      <c r="H34" s="41"/>
      <c r="I34" s="43" t="s">
        <v>599</v>
      </c>
      <c r="J34" s="106">
        <v>46176.447222222225</v>
      </c>
      <c r="K34" s="91">
        <v>46182.422222222223</v>
      </c>
      <c r="L34" s="109"/>
      <c r="M34" s="37">
        <f t="shared" si="3"/>
        <v>73.411764705882348</v>
      </c>
      <c r="N34" s="37"/>
      <c r="O34" s="37"/>
      <c r="P34" s="37"/>
      <c r="Q34" s="37"/>
      <c r="R34" s="37"/>
      <c r="S34" s="37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24" customHeight="1" x14ac:dyDescent="0.35">
      <c r="A35" s="41" t="s">
        <v>23</v>
      </c>
      <c r="B35" s="41" t="s">
        <v>24</v>
      </c>
      <c r="C35" s="32" t="s">
        <v>46</v>
      </c>
      <c r="D35" s="100">
        <f t="shared" si="2"/>
        <v>2.9411764705882353E-2</v>
      </c>
      <c r="E35" s="33">
        <f>$D$3*D35</f>
        <v>1.3235294117647058</v>
      </c>
      <c r="F35" s="23"/>
      <c r="G35" s="41" t="s">
        <v>919</v>
      </c>
      <c r="H35" s="41"/>
      <c r="I35" s="43" t="s">
        <v>712</v>
      </c>
      <c r="J35" s="106">
        <v>46167.547222222223</v>
      </c>
      <c r="K35" s="91">
        <v>46168.49722222222</v>
      </c>
      <c r="L35" s="109"/>
      <c r="M35" s="37">
        <f t="shared" si="3"/>
        <v>1.3235294117647058</v>
      </c>
      <c r="N35" s="37"/>
      <c r="O35" s="37"/>
      <c r="P35" s="37"/>
      <c r="Q35" s="37"/>
      <c r="R35" s="37"/>
      <c r="S35" s="37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24" customHeight="1" x14ac:dyDescent="0.35">
      <c r="A36" s="41" t="s">
        <v>68</v>
      </c>
      <c r="B36" s="41" t="s">
        <v>69</v>
      </c>
      <c r="C36" s="32" t="s">
        <v>46</v>
      </c>
      <c r="D36" s="100">
        <v>0.05</v>
      </c>
      <c r="E36" s="33">
        <f>$D$7*D36</f>
        <v>0.76500000000000012</v>
      </c>
      <c r="F36" s="23"/>
      <c r="G36" s="87" t="s">
        <v>946</v>
      </c>
      <c r="H36" s="87"/>
      <c r="I36" s="101" t="s">
        <v>925</v>
      </c>
      <c r="J36" s="105">
        <v>46168.49722222222</v>
      </c>
      <c r="K36" s="90">
        <v>46191.590277777781</v>
      </c>
      <c r="L36" s="109"/>
      <c r="M36" s="37">
        <f t="shared" si="3"/>
        <v>0.76500000000000012</v>
      </c>
      <c r="N36" s="37"/>
      <c r="O36" s="37"/>
      <c r="P36" s="37"/>
      <c r="Q36" s="37"/>
      <c r="R36" s="37"/>
      <c r="S36" s="37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24" customHeight="1" x14ac:dyDescent="0.35">
      <c r="A37" s="41"/>
      <c r="B37" s="41"/>
      <c r="C37" s="32"/>
      <c r="D37" s="33"/>
      <c r="E37" s="33"/>
      <c r="F37" s="23"/>
      <c r="G37" s="87" t="s">
        <v>944</v>
      </c>
      <c r="H37" s="87"/>
      <c r="I37" s="101" t="s">
        <v>926</v>
      </c>
      <c r="J37" s="105">
        <v>46161.640972222223</v>
      </c>
      <c r="K37" s="90">
        <v>46192.581944444442</v>
      </c>
      <c r="L37" s="109"/>
      <c r="M37" s="37"/>
      <c r="N37" s="37"/>
      <c r="O37" s="37"/>
      <c r="P37" s="37"/>
      <c r="Q37" s="37"/>
      <c r="R37" s="37"/>
      <c r="S37" s="37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24" customHeight="1" x14ac:dyDescent="0.35">
      <c r="A38" s="41"/>
      <c r="B38" s="41"/>
      <c r="C38" s="32"/>
      <c r="D38" s="33"/>
      <c r="E38" s="33"/>
      <c r="F38" s="23"/>
      <c r="G38" s="97" t="s">
        <v>947</v>
      </c>
      <c r="H38" s="116">
        <v>40</v>
      </c>
      <c r="I38" s="99" t="s">
        <v>927</v>
      </c>
      <c r="J38" s="99">
        <v>46189.431944444441</v>
      </c>
      <c r="K38" s="99">
        <v>46223.581944444442</v>
      </c>
      <c r="L38" s="109"/>
      <c r="M38" s="37"/>
      <c r="N38" s="37"/>
      <c r="O38" s="37"/>
      <c r="P38" s="37"/>
      <c r="Q38" s="37"/>
      <c r="R38" s="37"/>
      <c r="S38" s="37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24" customHeight="1" x14ac:dyDescent="0.35">
      <c r="A39" s="41"/>
      <c r="B39" s="41"/>
      <c r="C39" s="32"/>
      <c r="D39" s="33"/>
      <c r="E39" s="33"/>
      <c r="F39" s="23"/>
      <c r="G39" s="87" t="s">
        <v>942</v>
      </c>
      <c r="H39" s="87"/>
      <c r="I39" s="101" t="s">
        <v>909</v>
      </c>
      <c r="J39" s="105">
        <v>46189.431944444441</v>
      </c>
      <c r="K39" s="90">
        <v>46192.477777777778</v>
      </c>
      <c r="L39" s="109"/>
      <c r="M39" s="37"/>
      <c r="N39" s="37"/>
      <c r="O39" s="37"/>
      <c r="P39" s="37"/>
      <c r="Q39" s="37"/>
      <c r="R39" s="37"/>
      <c r="S39" s="37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24" customHeight="1" x14ac:dyDescent="0.35">
      <c r="A40" s="41"/>
      <c r="B40" s="41"/>
      <c r="C40" s="32"/>
      <c r="D40" s="33"/>
      <c r="E40" s="33"/>
      <c r="F40" s="23"/>
      <c r="G40" s="87" t="s">
        <v>943</v>
      </c>
      <c r="H40" s="87"/>
      <c r="I40" s="101" t="s">
        <v>928</v>
      </c>
      <c r="J40" s="105">
        <v>46192.477777777778</v>
      </c>
      <c r="K40" s="90">
        <v>46220.419444444444</v>
      </c>
      <c r="L40" s="109"/>
      <c r="M40" s="37"/>
      <c r="N40" s="37"/>
      <c r="O40" s="37"/>
      <c r="P40" s="37"/>
      <c r="Q40" s="37"/>
      <c r="R40" s="37"/>
      <c r="S40" s="37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ht="24" customHeight="1" x14ac:dyDescent="0.35">
      <c r="A41" s="41"/>
      <c r="B41" s="41"/>
      <c r="C41" s="32"/>
      <c r="D41" s="33"/>
      <c r="E41" s="33"/>
      <c r="F41" s="23"/>
      <c r="G41" s="41" t="s">
        <v>911</v>
      </c>
      <c r="H41" s="41"/>
      <c r="I41" s="43" t="s">
        <v>912</v>
      </c>
      <c r="J41" s="106">
        <v>46219.598611111112</v>
      </c>
      <c r="K41" s="91">
        <v>46220.419444444444</v>
      </c>
      <c r="L41" s="109"/>
      <c r="M41" s="37"/>
      <c r="N41" s="37"/>
      <c r="O41" s="37"/>
      <c r="P41" s="37"/>
      <c r="Q41" s="37"/>
      <c r="R41" s="37"/>
      <c r="S41" s="37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24" customHeight="1" x14ac:dyDescent="0.35">
      <c r="A42" s="41" t="s">
        <v>187</v>
      </c>
      <c r="B42" s="41" t="s">
        <v>188</v>
      </c>
      <c r="C42" s="32" t="s">
        <v>35</v>
      </c>
      <c r="D42" s="100">
        <f>$H$38/$H$2</f>
        <v>5.8823529411764705E-2</v>
      </c>
      <c r="E42" s="33">
        <f>$D$10*D42</f>
        <v>269.1764705882353</v>
      </c>
      <c r="F42" s="23"/>
      <c r="G42" s="41" t="s">
        <v>913</v>
      </c>
      <c r="H42" s="41"/>
      <c r="I42" s="43" t="s">
        <v>929</v>
      </c>
      <c r="J42" s="106">
        <v>46192.477777777778</v>
      </c>
      <c r="K42" s="91">
        <v>46198.444444444445</v>
      </c>
      <c r="L42" s="109"/>
      <c r="M42" s="37"/>
      <c r="N42" s="37">
        <f>E42</f>
        <v>269.1764705882353</v>
      </c>
      <c r="O42" s="37"/>
      <c r="P42" s="37"/>
      <c r="Q42" s="37"/>
      <c r="R42" s="37"/>
      <c r="S42" s="37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24" customHeight="1" x14ac:dyDescent="0.35">
      <c r="A43" s="41" t="s">
        <v>65</v>
      </c>
      <c r="B43" s="41" t="s">
        <v>66</v>
      </c>
      <c r="C43" s="32" t="s">
        <v>46</v>
      </c>
      <c r="D43" s="100">
        <f>$H$38/$H$2</f>
        <v>5.8823529411764705E-2</v>
      </c>
      <c r="E43" s="33">
        <f>$D$6*D43</f>
        <v>1.7647058823529411</v>
      </c>
      <c r="F43" s="23"/>
      <c r="G43" s="41" t="s">
        <v>914</v>
      </c>
      <c r="H43" s="41"/>
      <c r="I43" s="43" t="s">
        <v>599</v>
      </c>
      <c r="J43" s="106">
        <v>46206.394444444442</v>
      </c>
      <c r="K43" s="91">
        <v>46211.369444444441</v>
      </c>
      <c r="L43" s="109"/>
      <c r="M43" s="37"/>
      <c r="N43" s="37">
        <f>E43</f>
        <v>1.7647058823529411</v>
      </c>
      <c r="O43" s="37"/>
      <c r="P43" s="37"/>
      <c r="Q43" s="37"/>
      <c r="R43" s="37"/>
      <c r="S43" s="37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24" customHeight="1" x14ac:dyDescent="0.35">
      <c r="A44" s="41"/>
      <c r="B44" s="41"/>
      <c r="C44" s="32"/>
      <c r="D44" s="33"/>
      <c r="E44" s="33"/>
      <c r="F44" s="23"/>
      <c r="G44" s="41" t="s">
        <v>915</v>
      </c>
      <c r="H44" s="41"/>
      <c r="I44" s="43" t="s">
        <v>924</v>
      </c>
      <c r="J44" s="106">
        <v>46217.62777777778</v>
      </c>
      <c r="K44" s="91">
        <v>46219.598611111112</v>
      </c>
      <c r="L44" s="109"/>
      <c r="M44" s="37"/>
      <c r="N44" s="37"/>
      <c r="O44" s="37"/>
      <c r="P44" s="37"/>
      <c r="Q44" s="37"/>
      <c r="R44" s="37"/>
      <c r="S44" s="37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24" customHeight="1" x14ac:dyDescent="0.35">
      <c r="A45" s="41" t="s">
        <v>44</v>
      </c>
      <c r="B45" s="41" t="s">
        <v>45</v>
      </c>
      <c r="C45" s="32" t="s">
        <v>46</v>
      </c>
      <c r="D45" s="100">
        <f t="shared" ref="D45:D49" si="4">$H$38/$H$2</f>
        <v>5.8823529411764705E-2</v>
      </c>
      <c r="E45" s="33">
        <f>$D$4*D45</f>
        <v>59.764705882352942</v>
      </c>
      <c r="F45" s="23"/>
      <c r="G45" s="41" t="s">
        <v>916</v>
      </c>
      <c r="H45" s="41"/>
      <c r="I45" s="43" t="s">
        <v>929</v>
      </c>
      <c r="J45" s="106">
        <v>46202.427777777775</v>
      </c>
      <c r="K45" s="91">
        <v>46206.394444444442</v>
      </c>
      <c r="L45" s="109"/>
      <c r="M45" s="37"/>
      <c r="N45" s="37">
        <f>E45</f>
        <v>59.764705882352942</v>
      </c>
      <c r="O45" s="37"/>
      <c r="P45" s="37"/>
      <c r="Q45" s="37"/>
      <c r="R45" s="37"/>
      <c r="S45" s="37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24" customHeight="1" x14ac:dyDescent="0.35">
      <c r="A46" s="41" t="s">
        <v>61</v>
      </c>
      <c r="B46" s="41" t="s">
        <v>62</v>
      </c>
      <c r="C46" s="32" t="s">
        <v>46</v>
      </c>
      <c r="D46" s="100">
        <f>$H$38/$H$2</f>
        <v>5.8823529411764705E-2</v>
      </c>
      <c r="E46" s="33">
        <f>E45</f>
        <v>59.764705882352942</v>
      </c>
      <c r="F46" s="23"/>
      <c r="G46" s="41"/>
      <c r="H46" s="41"/>
      <c r="I46" s="43"/>
      <c r="J46" s="106"/>
      <c r="K46" s="91"/>
      <c r="L46" s="109"/>
      <c r="M46" s="37"/>
      <c r="N46" s="37">
        <f>E46</f>
        <v>59.764705882352942</v>
      </c>
      <c r="O46" s="37"/>
      <c r="P46" s="37"/>
      <c r="Q46" s="37"/>
      <c r="R46" s="37"/>
      <c r="S46" s="37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24" customHeight="1" x14ac:dyDescent="0.35">
      <c r="A47" s="119" t="s">
        <v>74</v>
      </c>
      <c r="B47" s="119" t="s">
        <v>75</v>
      </c>
      <c r="C47" s="120" t="s">
        <v>46</v>
      </c>
      <c r="D47" s="100">
        <f t="shared" si="4"/>
        <v>5.8823529411764705E-2</v>
      </c>
      <c r="E47" s="33">
        <f>$D$9*D47</f>
        <v>22.44705882352941</v>
      </c>
      <c r="F47" s="23"/>
      <c r="G47" s="41" t="s">
        <v>917</v>
      </c>
      <c r="H47" s="41"/>
      <c r="I47" s="43" t="s">
        <v>924</v>
      </c>
      <c r="J47" s="106">
        <v>46213.656944444447</v>
      </c>
      <c r="K47" s="91">
        <v>46217.62777777778</v>
      </c>
      <c r="L47" s="109"/>
      <c r="M47" s="37"/>
      <c r="N47" s="37">
        <f>E47</f>
        <v>22.44705882352941</v>
      </c>
      <c r="O47" s="37"/>
      <c r="P47" s="37"/>
      <c r="Q47" s="37"/>
      <c r="R47" s="37"/>
      <c r="S47" s="37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ht="24" customHeight="1" x14ac:dyDescent="0.35">
      <c r="A48" s="41" t="s">
        <v>70</v>
      </c>
      <c r="B48" s="41" t="s">
        <v>71</v>
      </c>
      <c r="C48" s="32" t="s">
        <v>67</v>
      </c>
      <c r="D48" s="100">
        <f t="shared" si="4"/>
        <v>5.8823529411764705E-2</v>
      </c>
      <c r="E48" s="33">
        <f>$D$8*D48</f>
        <v>146.8235294117647</v>
      </c>
      <c r="F48" s="23"/>
      <c r="G48" s="41" t="s">
        <v>918</v>
      </c>
      <c r="H48" s="41"/>
      <c r="I48" s="43" t="s">
        <v>599</v>
      </c>
      <c r="J48" s="106">
        <v>46211.369444444441</v>
      </c>
      <c r="K48" s="91">
        <v>46213.656944444447</v>
      </c>
      <c r="L48" s="109"/>
      <c r="M48" s="37"/>
      <c r="N48" s="37">
        <f>E48</f>
        <v>146.8235294117647</v>
      </c>
      <c r="O48" s="37"/>
      <c r="P48" s="37"/>
      <c r="Q48" s="37"/>
      <c r="R48" s="37"/>
      <c r="S48" s="37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40" ht="24" customHeight="1" x14ac:dyDescent="0.35">
      <c r="A49" s="41" t="s">
        <v>23</v>
      </c>
      <c r="B49" s="41" t="s">
        <v>24</v>
      </c>
      <c r="C49" s="32" t="s">
        <v>46</v>
      </c>
      <c r="D49" s="100">
        <f t="shared" si="4"/>
        <v>5.8823529411764705E-2</v>
      </c>
      <c r="E49" s="33">
        <f>$D$3*D49</f>
        <v>2.6470588235294117</v>
      </c>
      <c r="F49" s="23"/>
      <c r="G49" s="41" t="s">
        <v>919</v>
      </c>
      <c r="H49" s="41"/>
      <c r="I49" s="43" t="s">
        <v>643</v>
      </c>
      <c r="J49" s="106">
        <v>46198.444444444445</v>
      </c>
      <c r="K49" s="91">
        <v>46202.427777777775</v>
      </c>
      <c r="L49" s="109"/>
      <c r="M49" s="37"/>
      <c r="N49" s="37">
        <f>E49</f>
        <v>2.6470588235294117</v>
      </c>
      <c r="O49" s="37"/>
      <c r="P49" s="37"/>
      <c r="Q49" s="37"/>
      <c r="R49" s="37"/>
      <c r="S49" s="37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 spans="1:40" ht="24" customHeight="1" x14ac:dyDescent="0.35">
      <c r="A50" s="41"/>
      <c r="B50" s="41"/>
      <c r="C50" s="32"/>
      <c r="D50" s="33"/>
      <c r="E50" s="33"/>
      <c r="F50" s="23"/>
      <c r="G50" s="87" t="s">
        <v>944</v>
      </c>
      <c r="H50" s="87"/>
      <c r="I50" s="101" t="s">
        <v>643</v>
      </c>
      <c r="J50" s="105">
        <v>46219.598611111112</v>
      </c>
      <c r="K50" s="90">
        <v>46223.581944444442</v>
      </c>
      <c r="L50" s="109"/>
      <c r="M50" s="37"/>
      <c r="N50" s="37"/>
      <c r="O50" s="37"/>
      <c r="P50" s="37"/>
      <c r="Q50" s="37"/>
      <c r="R50" s="37"/>
      <c r="S50" s="37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 spans="1:40" ht="24" customHeight="1" x14ac:dyDescent="0.35">
      <c r="A51" s="41"/>
      <c r="B51" s="41"/>
      <c r="C51" s="32"/>
      <c r="D51" s="33"/>
      <c r="E51" s="33"/>
      <c r="F51" s="23"/>
      <c r="G51" s="97" t="s">
        <v>948</v>
      </c>
      <c r="H51" s="116">
        <v>40</v>
      </c>
      <c r="I51" s="99" t="s">
        <v>930</v>
      </c>
      <c r="J51" s="99">
        <v>46219.598611111112</v>
      </c>
      <c r="K51" s="99">
        <v>46248.452777777777</v>
      </c>
      <c r="L51" s="109"/>
      <c r="M51" s="37"/>
      <c r="N51" s="37"/>
      <c r="O51" s="37"/>
      <c r="P51" s="37"/>
      <c r="Q51" s="37"/>
      <c r="R51" s="37"/>
      <c r="S51" s="37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spans="1:40" ht="24" customHeight="1" x14ac:dyDescent="0.35">
      <c r="A52" s="41"/>
      <c r="B52" s="41"/>
      <c r="C52" s="32"/>
      <c r="D52" s="33"/>
      <c r="E52" s="33"/>
      <c r="F52" s="23"/>
      <c r="G52" s="87" t="s">
        <v>942</v>
      </c>
      <c r="H52" s="87"/>
      <c r="I52" s="101" t="s">
        <v>909</v>
      </c>
      <c r="J52" s="105">
        <v>46219.598611111112</v>
      </c>
      <c r="K52" s="90">
        <v>46224.644444444442</v>
      </c>
      <c r="L52" s="109"/>
      <c r="M52" s="37"/>
      <c r="N52" s="37"/>
      <c r="O52" s="37"/>
      <c r="P52" s="37"/>
      <c r="Q52" s="37"/>
      <c r="R52" s="37"/>
      <c r="S52" s="37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24" customHeight="1" x14ac:dyDescent="0.35">
      <c r="A53" s="41"/>
      <c r="B53" s="41"/>
      <c r="C53" s="32"/>
      <c r="D53" s="33"/>
      <c r="E53" s="33"/>
      <c r="F53" s="23"/>
      <c r="G53" s="87" t="s">
        <v>943</v>
      </c>
      <c r="H53" s="87"/>
      <c r="I53" s="101" t="s">
        <v>931</v>
      </c>
      <c r="J53" s="105">
        <v>46224.644444444442</v>
      </c>
      <c r="K53" s="90">
        <v>46246.644444444442</v>
      </c>
      <c r="L53" s="109"/>
      <c r="M53" s="37"/>
      <c r="N53" s="37"/>
      <c r="O53" s="37"/>
      <c r="P53" s="37"/>
      <c r="Q53" s="37"/>
      <c r="R53" s="37"/>
      <c r="S53" s="37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 spans="1:40" ht="24" customHeight="1" x14ac:dyDescent="0.35">
      <c r="A54" s="41"/>
      <c r="B54" s="41"/>
      <c r="C54" s="32"/>
      <c r="D54" s="33"/>
      <c r="E54" s="33"/>
      <c r="F54" s="23"/>
      <c r="G54" s="41" t="s">
        <v>911</v>
      </c>
      <c r="H54" s="41"/>
      <c r="I54" s="43" t="s">
        <v>912</v>
      </c>
      <c r="J54" s="106">
        <v>46246.469444444447</v>
      </c>
      <c r="K54" s="91">
        <v>46246.644444444442</v>
      </c>
      <c r="L54" s="109"/>
      <c r="M54" s="37"/>
      <c r="N54" s="37"/>
      <c r="O54" s="37"/>
      <c r="P54" s="37"/>
      <c r="Q54" s="37"/>
      <c r="R54" s="37"/>
      <c r="S54" s="37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24" customHeight="1" x14ac:dyDescent="0.35">
      <c r="A55" s="41"/>
      <c r="B55" s="41"/>
      <c r="C55" s="32"/>
      <c r="D55" s="33"/>
      <c r="E55" s="33"/>
      <c r="F55" s="23"/>
      <c r="G55" s="41" t="s">
        <v>915</v>
      </c>
      <c r="H55" s="41"/>
      <c r="I55" s="43" t="s">
        <v>712</v>
      </c>
      <c r="J55" s="106">
        <v>46245.477777777778</v>
      </c>
      <c r="K55" s="91">
        <v>46246.469444444447</v>
      </c>
      <c r="L55" s="109"/>
      <c r="M55" s="37"/>
      <c r="N55" s="37"/>
      <c r="O55" s="37"/>
      <c r="P55" s="37"/>
      <c r="Q55" s="37"/>
      <c r="R55" s="37"/>
      <c r="S55" s="37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ht="24" customHeight="1" x14ac:dyDescent="0.35">
      <c r="A56" s="119" t="s">
        <v>74</v>
      </c>
      <c r="B56" s="119" t="s">
        <v>75</v>
      </c>
      <c r="C56" s="120" t="s">
        <v>46</v>
      </c>
      <c r="D56" s="100">
        <f>$H$51/$H$2</f>
        <v>5.8823529411764705E-2</v>
      </c>
      <c r="E56" s="33">
        <f>$D$9*D56</f>
        <v>22.44705882352941</v>
      </c>
      <c r="F56" s="23"/>
      <c r="G56" s="41" t="s">
        <v>917</v>
      </c>
      <c r="H56" s="41"/>
      <c r="I56" s="43" t="s">
        <v>643</v>
      </c>
      <c r="J56" s="106">
        <v>46241.494444444441</v>
      </c>
      <c r="K56" s="91">
        <v>46245.477777777778</v>
      </c>
      <c r="L56" s="109"/>
      <c r="M56" s="37"/>
      <c r="N56" s="37"/>
      <c r="O56" s="37">
        <f>E56</f>
        <v>22.44705882352941</v>
      </c>
      <c r="P56" s="37"/>
      <c r="Q56" s="37"/>
      <c r="R56" s="37"/>
      <c r="S56" s="37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24" customHeight="1" x14ac:dyDescent="0.35">
      <c r="A57" s="41" t="s">
        <v>70</v>
      </c>
      <c r="B57" s="41" t="s">
        <v>71</v>
      </c>
      <c r="C57" s="32" t="s">
        <v>67</v>
      </c>
      <c r="D57" s="100">
        <f t="shared" ref="D57:D61" si="5">$H$51/$H$2</f>
        <v>5.8823529411764705E-2</v>
      </c>
      <c r="E57" s="33">
        <f>$D$8*D57</f>
        <v>146.8235294117647</v>
      </c>
      <c r="F57" s="23"/>
      <c r="G57" s="41" t="s">
        <v>918</v>
      </c>
      <c r="H57" s="41"/>
      <c r="I57" s="43" t="s">
        <v>712</v>
      </c>
      <c r="J57" s="106">
        <v>46240.544444444444</v>
      </c>
      <c r="K57" s="91">
        <v>46241.494444444441</v>
      </c>
      <c r="L57" s="109"/>
      <c r="M57" s="37"/>
      <c r="N57" s="37"/>
      <c r="O57" s="37">
        <f t="shared" ref="O57:O62" si="6">E57</f>
        <v>146.8235294117647</v>
      </c>
      <c r="P57" s="37"/>
      <c r="Q57" s="37"/>
      <c r="R57" s="37"/>
      <c r="S57" s="37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ht="24" customHeight="1" x14ac:dyDescent="0.35">
      <c r="A58" s="41" t="s">
        <v>65</v>
      </c>
      <c r="B58" s="41" t="s">
        <v>66</v>
      </c>
      <c r="C58" s="32" t="s">
        <v>46</v>
      </c>
      <c r="D58" s="100">
        <f t="shared" si="5"/>
        <v>5.8823529411764705E-2</v>
      </c>
      <c r="E58" s="33">
        <f>$D$6*D58</f>
        <v>1.7647058823529411</v>
      </c>
      <c r="F58" s="23"/>
      <c r="G58" s="41" t="s">
        <v>914</v>
      </c>
      <c r="H58" s="41"/>
      <c r="I58" s="43" t="s">
        <v>643</v>
      </c>
      <c r="J58" s="106">
        <v>46238.561111111114</v>
      </c>
      <c r="K58" s="91">
        <v>46240.544444444444</v>
      </c>
      <c r="L58" s="109"/>
      <c r="M58" s="37"/>
      <c r="N58" s="37"/>
      <c r="O58" s="37">
        <f t="shared" si="6"/>
        <v>1.7647058823529411</v>
      </c>
      <c r="P58" s="37"/>
      <c r="Q58" s="37"/>
      <c r="R58" s="37"/>
      <c r="S58" s="37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24" customHeight="1" x14ac:dyDescent="0.35">
      <c r="A59" s="41" t="s">
        <v>44</v>
      </c>
      <c r="B59" s="41" t="s">
        <v>45</v>
      </c>
      <c r="C59" s="32" t="s">
        <v>46</v>
      </c>
      <c r="D59" s="100">
        <f t="shared" si="5"/>
        <v>5.8823529411764705E-2</v>
      </c>
      <c r="E59" s="33">
        <f>$D$4*D59</f>
        <v>59.764705882352942</v>
      </c>
      <c r="F59" s="23"/>
      <c r="G59" s="41" t="s">
        <v>916</v>
      </c>
      <c r="H59" s="41"/>
      <c r="I59" s="43" t="s">
        <v>929</v>
      </c>
      <c r="J59" s="106">
        <v>46232.594444444447</v>
      </c>
      <c r="K59" s="91">
        <v>46238.561111111114</v>
      </c>
      <c r="L59" s="109"/>
      <c r="M59" s="37"/>
      <c r="N59" s="37"/>
      <c r="O59" s="37">
        <f t="shared" si="6"/>
        <v>59.764705882352942</v>
      </c>
      <c r="P59" s="37"/>
      <c r="Q59" s="37"/>
      <c r="R59" s="37"/>
      <c r="S59" s="37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</row>
    <row r="60" spans="1:40" ht="24" customHeight="1" x14ac:dyDescent="0.35">
      <c r="A60" s="41" t="s">
        <v>61</v>
      </c>
      <c r="B60" s="41" t="s">
        <v>62</v>
      </c>
      <c r="C60" s="32" t="s">
        <v>46</v>
      </c>
      <c r="D60" s="100">
        <f t="shared" si="5"/>
        <v>5.8823529411764705E-2</v>
      </c>
      <c r="E60" s="33">
        <f>E59</f>
        <v>59.764705882352942</v>
      </c>
      <c r="F60" s="23"/>
      <c r="G60" s="41"/>
      <c r="H60" s="41"/>
      <c r="I60" s="43"/>
      <c r="J60" s="106"/>
      <c r="K60" s="91"/>
      <c r="L60" s="109"/>
      <c r="M60" s="37"/>
      <c r="N60" s="37"/>
      <c r="O60" s="37">
        <f t="shared" si="6"/>
        <v>59.764705882352942</v>
      </c>
      <c r="P60" s="37"/>
      <c r="Q60" s="37"/>
      <c r="R60" s="37"/>
      <c r="S60" s="37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24" customHeight="1" x14ac:dyDescent="0.35">
      <c r="A61" s="41" t="s">
        <v>23</v>
      </c>
      <c r="B61" s="41" t="s">
        <v>24</v>
      </c>
      <c r="C61" s="32" t="s">
        <v>46</v>
      </c>
      <c r="D61" s="100">
        <f t="shared" si="5"/>
        <v>5.8823529411764705E-2</v>
      </c>
      <c r="E61" s="33">
        <f>$D$3*D61</f>
        <v>2.6470588235294117</v>
      </c>
      <c r="F61" s="23"/>
      <c r="G61" s="41" t="s">
        <v>919</v>
      </c>
      <c r="H61" s="41"/>
      <c r="I61" s="43" t="s">
        <v>643</v>
      </c>
      <c r="J61" s="106">
        <v>46230.611111111109</v>
      </c>
      <c r="K61" s="91">
        <v>46232.594444444447</v>
      </c>
      <c r="L61" s="109"/>
      <c r="M61" s="37"/>
      <c r="N61" s="37"/>
      <c r="O61" s="37">
        <f t="shared" si="6"/>
        <v>2.6470588235294117</v>
      </c>
      <c r="P61" s="37"/>
      <c r="Q61" s="37"/>
      <c r="R61" s="37"/>
      <c r="S61" s="37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ht="24" customHeight="1" x14ac:dyDescent="0.35">
      <c r="A62" s="41" t="s">
        <v>187</v>
      </c>
      <c r="B62" s="41" t="s">
        <v>188</v>
      </c>
      <c r="C62" s="32" t="s">
        <v>35</v>
      </c>
      <c r="D62" s="100">
        <f>$H$51/$H$2</f>
        <v>5.8823529411764705E-2</v>
      </c>
      <c r="E62" s="33">
        <f>$D$10*D62</f>
        <v>269.1764705882353</v>
      </c>
      <c r="F62" s="23"/>
      <c r="G62" s="41" t="s">
        <v>913</v>
      </c>
      <c r="H62" s="41"/>
      <c r="I62" s="43" t="s">
        <v>929</v>
      </c>
      <c r="J62" s="106">
        <v>46224.644444444442</v>
      </c>
      <c r="K62" s="91">
        <v>46230.611111111109</v>
      </c>
      <c r="L62" s="109"/>
      <c r="M62" s="37"/>
      <c r="N62" s="37"/>
      <c r="O62" s="37">
        <f t="shared" si="6"/>
        <v>269.1764705882353</v>
      </c>
      <c r="P62" s="37"/>
      <c r="Q62" s="37"/>
      <c r="R62" s="37"/>
      <c r="S62" s="37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ht="24" customHeight="1" x14ac:dyDescent="0.35">
      <c r="A63" s="41"/>
      <c r="B63" s="41"/>
      <c r="C63" s="32"/>
      <c r="D63" s="33"/>
      <c r="E63" s="33"/>
      <c r="F63" s="23"/>
      <c r="G63" s="87" t="s">
        <v>944</v>
      </c>
      <c r="H63" s="87"/>
      <c r="I63" s="101" t="s">
        <v>643</v>
      </c>
      <c r="J63" s="105">
        <v>46246.469444444447</v>
      </c>
      <c r="K63" s="90">
        <v>46248.452777777777</v>
      </c>
      <c r="L63" s="109"/>
      <c r="M63" s="37"/>
      <c r="N63" s="37"/>
      <c r="O63" s="37"/>
      <c r="P63" s="37"/>
      <c r="Q63" s="37"/>
      <c r="R63" s="37"/>
      <c r="S63" s="37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 spans="1:40" ht="24" customHeight="1" x14ac:dyDescent="0.35">
      <c r="A64" s="41"/>
      <c r="B64" s="41"/>
      <c r="C64" s="32"/>
      <c r="D64" s="33"/>
      <c r="E64" s="33"/>
      <c r="F64" s="23"/>
      <c r="G64" s="97" t="s">
        <v>949</v>
      </c>
      <c r="H64" s="116">
        <v>40</v>
      </c>
      <c r="I64" s="99" t="s">
        <v>932</v>
      </c>
      <c r="J64" s="99">
        <v>46246.469444444447</v>
      </c>
      <c r="K64" s="99">
        <v>46269.404861111114</v>
      </c>
      <c r="L64" s="109"/>
      <c r="M64" s="37"/>
      <c r="N64" s="37"/>
      <c r="O64" s="37"/>
      <c r="P64" s="37"/>
      <c r="Q64" s="37"/>
      <c r="R64" s="37"/>
      <c r="S64" s="37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24" customHeight="1" x14ac:dyDescent="0.35">
      <c r="A65" s="41"/>
      <c r="B65" s="41"/>
      <c r="C65" s="32"/>
      <c r="D65" s="33"/>
      <c r="E65" s="33"/>
      <c r="F65" s="23"/>
      <c r="G65" s="87" t="s">
        <v>942</v>
      </c>
      <c r="H65" s="87"/>
      <c r="I65" s="101" t="s">
        <v>909</v>
      </c>
      <c r="J65" s="105">
        <v>46246.469444444447</v>
      </c>
      <c r="K65" s="90">
        <v>46251.556944444441</v>
      </c>
      <c r="L65" s="109"/>
      <c r="M65" s="37"/>
      <c r="N65" s="37"/>
      <c r="O65" s="37"/>
      <c r="P65" s="37"/>
      <c r="Q65" s="37"/>
      <c r="R65" s="37"/>
      <c r="S65" s="37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</row>
    <row r="66" spans="1:40" ht="24" customHeight="1" x14ac:dyDescent="0.35">
      <c r="A66" s="41"/>
      <c r="B66" s="41"/>
      <c r="C66" s="32"/>
      <c r="D66" s="33"/>
      <c r="E66" s="33"/>
      <c r="F66" s="23"/>
      <c r="G66" s="87" t="s">
        <v>943</v>
      </c>
      <c r="H66" s="87"/>
      <c r="I66" s="101" t="s">
        <v>933</v>
      </c>
      <c r="J66" s="105">
        <v>46251.556944444441</v>
      </c>
      <c r="K66" s="90">
        <v>46261.450694444444</v>
      </c>
      <c r="L66" s="109"/>
      <c r="M66" s="37"/>
      <c r="N66" s="37"/>
      <c r="O66" s="37"/>
      <c r="P66" s="37"/>
      <c r="Q66" s="37"/>
      <c r="R66" s="37"/>
      <c r="S66" s="37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24" customHeight="1" x14ac:dyDescent="0.35">
      <c r="A67" s="41"/>
      <c r="B67" s="41"/>
      <c r="C67" s="32"/>
      <c r="D67" s="33"/>
      <c r="E67" s="33"/>
      <c r="F67" s="23"/>
      <c r="G67" s="41" t="s">
        <v>911</v>
      </c>
      <c r="H67" s="41"/>
      <c r="I67" s="43" t="s">
        <v>912</v>
      </c>
      <c r="J67" s="106">
        <v>46260.629861111112</v>
      </c>
      <c r="K67" s="91">
        <v>46261.450694444444</v>
      </c>
      <c r="L67" s="109"/>
      <c r="M67" s="37"/>
      <c r="N67" s="37"/>
      <c r="O67" s="37"/>
      <c r="P67" s="37"/>
      <c r="Q67" s="37"/>
      <c r="R67" s="37"/>
      <c r="S67" s="37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</row>
    <row r="68" spans="1:40" ht="24" customHeight="1" x14ac:dyDescent="0.35">
      <c r="A68" s="41"/>
      <c r="B68" s="41"/>
      <c r="C68" s="32"/>
      <c r="D68" s="33"/>
      <c r="E68" s="33"/>
      <c r="F68" s="23"/>
      <c r="G68" s="41" t="s">
        <v>915</v>
      </c>
      <c r="H68" s="41"/>
      <c r="I68" s="43" t="s">
        <v>712</v>
      </c>
      <c r="J68" s="106">
        <v>46259.638194444444</v>
      </c>
      <c r="K68" s="91">
        <v>46260.629861111112</v>
      </c>
      <c r="L68" s="109"/>
      <c r="M68" s="37"/>
      <c r="N68" s="37"/>
      <c r="O68" s="37"/>
      <c r="P68" s="37"/>
      <c r="Q68" s="37"/>
      <c r="R68" s="37"/>
      <c r="S68" s="37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24" customHeight="1" x14ac:dyDescent="0.35">
      <c r="A69" s="119" t="s">
        <v>74</v>
      </c>
      <c r="B69" s="119" t="s">
        <v>75</v>
      </c>
      <c r="C69" s="120" t="s">
        <v>46</v>
      </c>
      <c r="D69" s="100">
        <f>$H$64/$H$2</f>
        <v>5.8823529411764705E-2</v>
      </c>
      <c r="E69" s="33">
        <f>$D$9*D69</f>
        <v>22.44705882352941</v>
      </c>
      <c r="F69" s="23"/>
      <c r="G69" s="41" t="s">
        <v>917</v>
      </c>
      <c r="H69" s="41"/>
      <c r="I69" s="43" t="s">
        <v>712</v>
      </c>
      <c r="J69" s="106">
        <v>46258.646527777775</v>
      </c>
      <c r="K69" s="91">
        <v>46259.638194444444</v>
      </c>
      <c r="L69" s="109"/>
      <c r="M69" s="37"/>
      <c r="N69" s="37"/>
      <c r="O69" s="37"/>
      <c r="P69" s="37">
        <f>E69</f>
        <v>22.44705882352941</v>
      </c>
      <c r="Q69" s="37"/>
      <c r="R69" s="37"/>
      <c r="S69" s="37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 spans="1:40" ht="24" customHeight="1" x14ac:dyDescent="0.35">
      <c r="A70" s="41" t="s">
        <v>70</v>
      </c>
      <c r="B70" s="41" t="s">
        <v>71</v>
      </c>
      <c r="C70" s="32" t="s">
        <v>67</v>
      </c>
      <c r="D70" s="100">
        <f t="shared" ref="D70:D75" si="7">$H$64/$H$2</f>
        <v>5.8823529411764705E-2</v>
      </c>
      <c r="E70" s="33">
        <f>$D$8*D70</f>
        <v>146.8235294117647</v>
      </c>
      <c r="F70" s="23"/>
      <c r="G70" s="41" t="s">
        <v>918</v>
      </c>
      <c r="H70" s="41"/>
      <c r="I70" s="43" t="s">
        <v>912</v>
      </c>
      <c r="J70" s="106">
        <v>46258.473611111112</v>
      </c>
      <c r="K70" s="91">
        <v>46258.646527777775</v>
      </c>
      <c r="L70" s="109"/>
      <c r="M70" s="37"/>
      <c r="N70" s="37"/>
      <c r="O70" s="37"/>
      <c r="P70" s="37">
        <f t="shared" ref="P70:P76" si="8">E70</f>
        <v>146.8235294117647</v>
      </c>
      <c r="Q70" s="37"/>
      <c r="R70" s="37"/>
      <c r="S70" s="37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24" customHeight="1" x14ac:dyDescent="0.35">
      <c r="A71" s="41" t="s">
        <v>65</v>
      </c>
      <c r="B71" s="41" t="s">
        <v>66</v>
      </c>
      <c r="C71" s="32" t="s">
        <v>46</v>
      </c>
      <c r="D71" s="100">
        <f t="shared" si="7"/>
        <v>5.8823529411764705E-2</v>
      </c>
      <c r="E71" s="33">
        <f>$D$6*D71</f>
        <v>1.7647058823529411</v>
      </c>
      <c r="F71" s="23"/>
      <c r="G71" s="41" t="s">
        <v>914</v>
      </c>
      <c r="H71" s="41"/>
      <c r="I71" s="43" t="s">
        <v>712</v>
      </c>
      <c r="J71" s="106">
        <v>46255.481944444444</v>
      </c>
      <c r="K71" s="91">
        <v>46258.473611111112</v>
      </c>
      <c r="L71" s="109"/>
      <c r="M71" s="37"/>
      <c r="N71" s="37"/>
      <c r="O71" s="37"/>
      <c r="P71" s="37">
        <f t="shared" si="8"/>
        <v>1.7647058823529411</v>
      </c>
      <c r="Q71" s="37"/>
      <c r="R71" s="37"/>
      <c r="S71" s="37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</row>
    <row r="72" spans="1:40" ht="24" customHeight="1" x14ac:dyDescent="0.35">
      <c r="A72" s="41" t="s">
        <v>44</v>
      </c>
      <c r="B72" s="41" t="s">
        <v>45</v>
      </c>
      <c r="C72" s="32" t="s">
        <v>46</v>
      </c>
      <c r="D72" s="100">
        <f t="shared" si="7"/>
        <v>5.8823529411764705E-2</v>
      </c>
      <c r="E72" s="33">
        <f>$D$4*D72</f>
        <v>59.764705882352942</v>
      </c>
      <c r="F72" s="23"/>
      <c r="G72" s="41" t="s">
        <v>916</v>
      </c>
      <c r="H72" s="41"/>
      <c r="I72" s="43" t="s">
        <v>712</v>
      </c>
      <c r="J72" s="106">
        <v>46254.490277777775</v>
      </c>
      <c r="K72" s="91">
        <v>46255.481944444444</v>
      </c>
      <c r="L72" s="109"/>
      <c r="M72" s="37"/>
      <c r="N72" s="37"/>
      <c r="O72" s="37"/>
      <c r="P72" s="37">
        <f t="shared" si="8"/>
        <v>59.764705882352942</v>
      </c>
      <c r="Q72" s="37"/>
      <c r="R72" s="37"/>
      <c r="S72" s="37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24" customHeight="1" x14ac:dyDescent="0.35">
      <c r="A73" s="41" t="s">
        <v>61</v>
      </c>
      <c r="B73" s="41" t="s">
        <v>62</v>
      </c>
      <c r="C73" s="32" t="s">
        <v>46</v>
      </c>
      <c r="D73" s="100">
        <f t="shared" si="7"/>
        <v>5.8823529411764705E-2</v>
      </c>
      <c r="E73" s="33">
        <f>E72</f>
        <v>59.764705882352942</v>
      </c>
      <c r="F73" s="23"/>
      <c r="G73" s="41"/>
      <c r="H73" s="41"/>
      <c r="I73" s="43"/>
      <c r="J73" s="106"/>
      <c r="K73" s="91"/>
      <c r="L73" s="109"/>
      <c r="M73" s="37"/>
      <c r="N73" s="37"/>
      <c r="O73" s="37"/>
      <c r="P73" s="37">
        <f t="shared" si="8"/>
        <v>59.764705882352942</v>
      </c>
      <c r="Q73" s="37"/>
      <c r="R73" s="37"/>
      <c r="S73" s="37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 spans="1:40" ht="24" customHeight="1" x14ac:dyDescent="0.35">
      <c r="A74" s="41" t="s">
        <v>23</v>
      </c>
      <c r="B74" s="41" t="s">
        <v>24</v>
      </c>
      <c r="C74" s="32" t="s">
        <v>46</v>
      </c>
      <c r="D74" s="100">
        <f t="shared" si="7"/>
        <v>5.8823529411764705E-2</v>
      </c>
      <c r="E74" s="33">
        <f>$D$3*D74</f>
        <v>2.6470588235294117</v>
      </c>
      <c r="F74" s="23"/>
      <c r="G74" s="41" t="s">
        <v>919</v>
      </c>
      <c r="H74" s="41"/>
      <c r="I74" s="43" t="s">
        <v>712</v>
      </c>
      <c r="J74" s="106">
        <v>46253.498611111114</v>
      </c>
      <c r="K74" s="91">
        <v>46254.490277777775</v>
      </c>
      <c r="L74" s="109"/>
      <c r="M74" s="37"/>
      <c r="N74" s="37"/>
      <c r="O74" s="37"/>
      <c r="P74" s="37">
        <f t="shared" si="8"/>
        <v>2.6470588235294117</v>
      </c>
      <c r="Q74" s="37"/>
      <c r="R74" s="37"/>
      <c r="S74" s="37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24" customHeight="1" x14ac:dyDescent="0.35">
      <c r="A75" s="41" t="s">
        <v>187</v>
      </c>
      <c r="B75" s="41" t="s">
        <v>188</v>
      </c>
      <c r="C75" s="32" t="s">
        <v>35</v>
      </c>
      <c r="D75" s="100">
        <f t="shared" si="7"/>
        <v>5.8823529411764705E-2</v>
      </c>
      <c r="E75" s="33">
        <f>$D$10*D75</f>
        <v>269.1764705882353</v>
      </c>
      <c r="F75" s="23"/>
      <c r="G75" s="41" t="s">
        <v>913</v>
      </c>
      <c r="H75" s="41"/>
      <c r="I75" s="43" t="s">
        <v>643</v>
      </c>
      <c r="J75" s="106">
        <v>46251.556944444441</v>
      </c>
      <c r="K75" s="91">
        <v>46253.498611111114</v>
      </c>
      <c r="L75" s="109"/>
      <c r="M75" s="37"/>
      <c r="N75" s="37"/>
      <c r="O75" s="37"/>
      <c r="P75" s="37">
        <f t="shared" si="8"/>
        <v>269.1764705882353</v>
      </c>
      <c r="Q75" s="37"/>
      <c r="R75" s="37"/>
      <c r="S75" s="37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 spans="1:40" ht="24" customHeight="1" x14ac:dyDescent="0.35">
      <c r="A76" s="41" t="s">
        <v>68</v>
      </c>
      <c r="B76" s="41" t="s">
        <v>69</v>
      </c>
      <c r="C76" s="32" t="s">
        <v>46</v>
      </c>
      <c r="D76" s="100">
        <v>0.04</v>
      </c>
      <c r="E76" s="33">
        <f>$D$7*D76</f>
        <v>0.61199999999999999</v>
      </c>
      <c r="F76" s="23"/>
      <c r="G76" s="87" t="s">
        <v>946</v>
      </c>
      <c r="H76" s="87"/>
      <c r="I76" s="101" t="s">
        <v>934</v>
      </c>
      <c r="J76" s="105">
        <v>46254.490277777775</v>
      </c>
      <c r="K76" s="90">
        <v>46269.404861111114</v>
      </c>
      <c r="L76" s="109"/>
      <c r="M76" s="37"/>
      <c r="N76" s="37"/>
      <c r="O76" s="37"/>
      <c r="P76" s="37">
        <f t="shared" si="8"/>
        <v>0.61199999999999999</v>
      </c>
      <c r="Q76" s="37"/>
      <c r="R76" s="37"/>
      <c r="S76" s="37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24" customHeight="1" x14ac:dyDescent="0.35">
      <c r="A77" s="41"/>
      <c r="B77" s="41"/>
      <c r="C77" s="32"/>
      <c r="D77" s="33"/>
      <c r="E77" s="33"/>
      <c r="F77" s="23"/>
      <c r="G77" s="87" t="s">
        <v>944</v>
      </c>
      <c r="H77" s="87"/>
      <c r="I77" s="101" t="s">
        <v>643</v>
      </c>
      <c r="J77" s="105">
        <v>46260.629861111112</v>
      </c>
      <c r="K77" s="90">
        <v>46262.613194444442</v>
      </c>
      <c r="L77" s="109"/>
      <c r="M77" s="37"/>
      <c r="N77" s="37"/>
      <c r="O77" s="37"/>
      <c r="P77" s="37"/>
      <c r="Q77" s="37"/>
      <c r="R77" s="37"/>
      <c r="S77" s="37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 spans="1:40" ht="24" customHeight="1" x14ac:dyDescent="0.35">
      <c r="A78" s="41"/>
      <c r="B78" s="41"/>
      <c r="C78" s="32"/>
      <c r="D78" s="33"/>
      <c r="E78" s="33"/>
      <c r="F78" s="23"/>
      <c r="G78" s="97" t="s">
        <v>950</v>
      </c>
      <c r="H78" s="116">
        <v>40</v>
      </c>
      <c r="I78" s="99" t="s">
        <v>932</v>
      </c>
      <c r="J78" s="99">
        <v>46260.629861111112</v>
      </c>
      <c r="K78" s="99">
        <v>46286.56527777778</v>
      </c>
      <c r="L78" s="109"/>
      <c r="M78" s="37"/>
      <c r="N78" s="37"/>
      <c r="O78" s="37"/>
      <c r="P78" s="37"/>
      <c r="Q78" s="37"/>
      <c r="R78" s="37"/>
      <c r="S78" s="37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24" customHeight="1" x14ac:dyDescent="0.35">
      <c r="A79" s="41"/>
      <c r="B79" s="41"/>
      <c r="C79" s="32"/>
      <c r="D79" s="33"/>
      <c r="E79" s="33"/>
      <c r="F79" s="23"/>
      <c r="G79" s="87" t="s">
        <v>942</v>
      </c>
      <c r="H79" s="87"/>
      <c r="I79" s="101" t="s">
        <v>909</v>
      </c>
      <c r="J79" s="105">
        <v>46260.629861111112</v>
      </c>
      <c r="K79" s="90">
        <v>46266.363194444442</v>
      </c>
      <c r="L79" s="109"/>
      <c r="M79" s="37"/>
      <c r="N79" s="37"/>
      <c r="O79" s="37"/>
      <c r="P79" s="37"/>
      <c r="Q79" s="37"/>
      <c r="R79" s="37"/>
      <c r="S79" s="37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 spans="1:40" ht="24" customHeight="1" x14ac:dyDescent="0.35">
      <c r="A80" s="41"/>
      <c r="B80" s="41"/>
      <c r="C80" s="32"/>
      <c r="D80" s="33"/>
      <c r="E80" s="33"/>
      <c r="F80" s="23"/>
      <c r="G80" s="87" t="s">
        <v>943</v>
      </c>
      <c r="H80" s="87"/>
      <c r="I80" s="101" t="s">
        <v>933</v>
      </c>
      <c r="J80" s="105">
        <v>46266.363194444442</v>
      </c>
      <c r="K80" s="90">
        <v>46276.611111111109</v>
      </c>
      <c r="L80" s="109"/>
      <c r="M80" s="37"/>
      <c r="N80" s="37"/>
      <c r="O80" s="37"/>
      <c r="P80" s="37"/>
      <c r="Q80" s="37"/>
      <c r="R80" s="37"/>
      <c r="S80" s="37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24" customHeight="1" x14ac:dyDescent="0.35">
      <c r="A81" s="41"/>
      <c r="B81" s="41"/>
      <c r="C81" s="32"/>
      <c r="D81" s="33"/>
      <c r="E81" s="33"/>
      <c r="F81" s="23"/>
      <c r="G81" s="41" t="s">
        <v>911</v>
      </c>
      <c r="H81" s="41"/>
      <c r="I81" s="43" t="s">
        <v>912</v>
      </c>
      <c r="J81" s="106">
        <v>46276.436111111114</v>
      </c>
      <c r="K81" s="91">
        <v>46276.611111111109</v>
      </c>
      <c r="L81" s="109"/>
      <c r="M81" s="37"/>
      <c r="N81" s="37"/>
      <c r="O81" s="37"/>
      <c r="P81" s="37"/>
      <c r="Q81" s="37"/>
      <c r="R81" s="37"/>
      <c r="S81" s="37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 spans="1:40" ht="24" customHeight="1" x14ac:dyDescent="0.35">
      <c r="A82" s="41"/>
      <c r="B82" s="41"/>
      <c r="C82" s="32"/>
      <c r="D82" s="33"/>
      <c r="E82" s="33"/>
      <c r="F82" s="23"/>
      <c r="G82" s="41" t="s">
        <v>915</v>
      </c>
      <c r="H82" s="41"/>
      <c r="I82" s="43" t="s">
        <v>712</v>
      </c>
      <c r="J82" s="106">
        <v>46275.444444444445</v>
      </c>
      <c r="K82" s="91">
        <v>46276.436111111114</v>
      </c>
      <c r="L82" s="109"/>
      <c r="M82" s="37"/>
      <c r="N82" s="37"/>
      <c r="O82" s="37"/>
      <c r="P82" s="37"/>
      <c r="Q82" s="37"/>
      <c r="R82" s="37"/>
      <c r="S82" s="37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24" customHeight="1" x14ac:dyDescent="0.35">
      <c r="A83" s="119" t="s">
        <v>74</v>
      </c>
      <c r="B83" s="119" t="s">
        <v>75</v>
      </c>
      <c r="C83" s="120" t="s">
        <v>46</v>
      </c>
      <c r="D83" s="100">
        <f>$H$78/$H$2</f>
        <v>5.8823529411764705E-2</v>
      </c>
      <c r="E83" s="33">
        <f>$D$9*D83</f>
        <v>22.44705882352941</v>
      </c>
      <c r="F83" s="23"/>
      <c r="G83" s="41" t="s">
        <v>917</v>
      </c>
      <c r="H83" s="41"/>
      <c r="I83" s="43" t="s">
        <v>712</v>
      </c>
      <c r="J83" s="106">
        <v>46274.452777777777</v>
      </c>
      <c r="K83" s="91">
        <v>46275.444444444445</v>
      </c>
      <c r="L83" s="109"/>
      <c r="M83" s="37"/>
      <c r="N83" s="37"/>
      <c r="O83" s="37"/>
      <c r="P83" s="37">
        <f t="shared" ref="P83:P86" si="9">E83</f>
        <v>22.44705882352941</v>
      </c>
      <c r="Q83" s="37"/>
      <c r="R83" s="37"/>
      <c r="S83" s="37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spans="1:40" ht="24" customHeight="1" x14ac:dyDescent="0.35">
      <c r="A84" s="41" t="s">
        <v>70</v>
      </c>
      <c r="B84" s="41" t="s">
        <v>71</v>
      </c>
      <c r="C84" s="32" t="s">
        <v>67</v>
      </c>
      <c r="D84" s="100">
        <f t="shared" ref="D84:D89" si="10">$H$78/$H$2</f>
        <v>5.8823529411764705E-2</v>
      </c>
      <c r="E84" s="33">
        <f>$D$8*D84</f>
        <v>146.8235294117647</v>
      </c>
      <c r="F84" s="23"/>
      <c r="G84" s="41" t="s">
        <v>918</v>
      </c>
      <c r="H84" s="41"/>
      <c r="I84" s="43" t="s">
        <v>912</v>
      </c>
      <c r="J84" s="106">
        <v>46273.634027777778</v>
      </c>
      <c r="K84" s="91">
        <v>46274.452777777777</v>
      </c>
      <c r="L84" s="109"/>
      <c r="M84" s="37"/>
      <c r="N84" s="37"/>
      <c r="O84" s="37"/>
      <c r="P84" s="37">
        <f t="shared" si="9"/>
        <v>146.8235294117647</v>
      </c>
      <c r="Q84" s="37"/>
      <c r="R84" s="37"/>
      <c r="S84" s="37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24" customHeight="1" x14ac:dyDescent="0.35">
      <c r="A85" s="41" t="s">
        <v>65</v>
      </c>
      <c r="B85" s="41" t="s">
        <v>66</v>
      </c>
      <c r="C85" s="32" t="s">
        <v>46</v>
      </c>
      <c r="D85" s="100">
        <f t="shared" si="10"/>
        <v>5.8823529411764705E-2</v>
      </c>
      <c r="E85" s="33">
        <f>$D$6*D85</f>
        <v>1.7647058823529411</v>
      </c>
      <c r="F85" s="23"/>
      <c r="G85" s="41" t="s">
        <v>914</v>
      </c>
      <c r="H85" s="41"/>
      <c r="I85" s="43" t="s">
        <v>712</v>
      </c>
      <c r="J85" s="106">
        <v>46269.642361111109</v>
      </c>
      <c r="K85" s="91">
        <v>46273.634027777778</v>
      </c>
      <c r="L85" s="109"/>
      <c r="M85" s="37"/>
      <c r="N85" s="37"/>
      <c r="O85" s="37"/>
      <c r="P85" s="37">
        <f t="shared" si="9"/>
        <v>1.7647058823529411</v>
      </c>
      <c r="Q85" s="37"/>
      <c r="R85" s="37"/>
      <c r="S85" s="37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 spans="1:40" ht="24" customHeight="1" x14ac:dyDescent="0.35">
      <c r="A86" s="41" t="s">
        <v>44</v>
      </c>
      <c r="B86" s="41" t="s">
        <v>45</v>
      </c>
      <c r="C86" s="32" t="s">
        <v>46</v>
      </c>
      <c r="D86" s="100">
        <f t="shared" si="10"/>
        <v>5.8823529411764705E-2</v>
      </c>
      <c r="E86" s="33">
        <f>$D$4*D86</f>
        <v>59.764705882352942</v>
      </c>
      <c r="F86" s="23"/>
      <c r="G86" s="41" t="s">
        <v>916</v>
      </c>
      <c r="H86" s="41"/>
      <c r="I86" s="43" t="s">
        <v>712</v>
      </c>
      <c r="J86" s="106">
        <v>46268.650694444441</v>
      </c>
      <c r="K86" s="91">
        <v>46269.642361111109</v>
      </c>
      <c r="L86" s="109"/>
      <c r="M86" s="37"/>
      <c r="N86" s="37"/>
      <c r="O86" s="37"/>
      <c r="P86" s="37">
        <f t="shared" si="9"/>
        <v>59.764705882352942</v>
      </c>
      <c r="Q86" s="37"/>
      <c r="R86" s="37"/>
      <c r="S86" s="37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24" customHeight="1" x14ac:dyDescent="0.35">
      <c r="A87" s="41" t="s">
        <v>61</v>
      </c>
      <c r="B87" s="41" t="s">
        <v>62</v>
      </c>
      <c r="C87" s="32" t="s">
        <v>46</v>
      </c>
      <c r="D87" s="100">
        <f t="shared" si="10"/>
        <v>5.8823529411764705E-2</v>
      </c>
      <c r="E87" s="33">
        <f>E86</f>
        <v>59.764705882352942</v>
      </c>
      <c r="F87" s="23"/>
      <c r="G87" s="41"/>
      <c r="H87" s="41"/>
      <c r="I87" s="43"/>
      <c r="J87" s="106"/>
      <c r="K87" s="91"/>
      <c r="L87" s="109"/>
      <c r="M87" s="37"/>
      <c r="N87" s="37"/>
      <c r="O87" s="37"/>
      <c r="P87" s="37"/>
      <c r="Q87" s="37"/>
      <c r="R87" s="37"/>
      <c r="S87" s="37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</row>
    <row r="88" spans="1:40" ht="24" customHeight="1" x14ac:dyDescent="0.35">
      <c r="A88" s="41" t="s">
        <v>23</v>
      </c>
      <c r="B88" s="41" t="s">
        <v>24</v>
      </c>
      <c r="C88" s="32" t="s">
        <v>46</v>
      </c>
      <c r="D88" s="100">
        <f t="shared" si="10"/>
        <v>5.8823529411764705E-2</v>
      </c>
      <c r="E88" s="33">
        <f>$D$3*D88</f>
        <v>2.6470588235294117</v>
      </c>
      <c r="F88" s="23"/>
      <c r="G88" s="41" t="s">
        <v>919</v>
      </c>
      <c r="H88" s="41"/>
      <c r="I88" s="43" t="s">
        <v>712</v>
      </c>
      <c r="J88" s="106">
        <v>46267.65902777778</v>
      </c>
      <c r="K88" s="91">
        <v>46268.650694444441</v>
      </c>
      <c r="L88" s="109"/>
      <c r="M88" s="37"/>
      <c r="N88" s="37"/>
      <c r="O88" s="37"/>
      <c r="P88" s="37">
        <f t="shared" ref="P88:P90" si="11">E88</f>
        <v>2.6470588235294117</v>
      </c>
      <c r="Q88" s="37"/>
      <c r="R88" s="37"/>
      <c r="S88" s="37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24" customHeight="1" x14ac:dyDescent="0.35">
      <c r="A89" s="41" t="s">
        <v>187</v>
      </c>
      <c r="B89" s="41" t="s">
        <v>188</v>
      </c>
      <c r="C89" s="32" t="s">
        <v>35</v>
      </c>
      <c r="D89" s="100">
        <f t="shared" si="10"/>
        <v>5.8823529411764705E-2</v>
      </c>
      <c r="E89" s="33">
        <f>$D$10*D89</f>
        <v>269.1764705882353</v>
      </c>
      <c r="F89" s="23"/>
      <c r="G89" s="41" t="s">
        <v>913</v>
      </c>
      <c r="H89" s="41"/>
      <c r="I89" s="43" t="s">
        <v>643</v>
      </c>
      <c r="J89" s="106">
        <v>46266.363194444442</v>
      </c>
      <c r="K89" s="91">
        <v>46267.65902777778</v>
      </c>
      <c r="L89" s="109"/>
      <c r="M89" s="37"/>
      <c r="N89" s="37"/>
      <c r="O89" s="37"/>
      <c r="P89" s="37">
        <f t="shared" si="11"/>
        <v>269.1764705882353</v>
      </c>
      <c r="Q89" s="37"/>
      <c r="R89" s="37"/>
      <c r="S89" s="37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</row>
    <row r="90" spans="1:40" ht="24" customHeight="1" x14ac:dyDescent="0.35">
      <c r="A90" s="41" t="s">
        <v>68</v>
      </c>
      <c r="B90" s="41" t="s">
        <v>69</v>
      </c>
      <c r="C90" s="32" t="s">
        <v>46</v>
      </c>
      <c r="D90" s="100">
        <v>0.05</v>
      </c>
      <c r="E90" s="33">
        <f>$D$7*D90</f>
        <v>0.76500000000000012</v>
      </c>
      <c r="F90" s="23"/>
      <c r="G90" s="87" t="s">
        <v>946</v>
      </c>
      <c r="H90" s="87"/>
      <c r="I90" s="101" t="s">
        <v>934</v>
      </c>
      <c r="J90" s="105">
        <v>46268.650694444441</v>
      </c>
      <c r="K90" s="90">
        <v>46286.56527777778</v>
      </c>
      <c r="L90" s="109"/>
      <c r="M90" s="37"/>
      <c r="N90" s="37"/>
      <c r="O90" s="37"/>
      <c r="P90" s="37">
        <f t="shared" si="11"/>
        <v>0.76500000000000012</v>
      </c>
      <c r="Q90" s="37"/>
      <c r="R90" s="37"/>
      <c r="S90" s="37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</row>
    <row r="91" spans="1:40" ht="24" customHeight="1" x14ac:dyDescent="0.35">
      <c r="A91" s="41"/>
      <c r="B91" s="41"/>
      <c r="C91" s="32"/>
      <c r="D91" s="33"/>
      <c r="E91" s="33"/>
      <c r="F91" s="23"/>
      <c r="G91" s="87" t="s">
        <v>944</v>
      </c>
      <c r="H91" s="87"/>
      <c r="I91" s="101" t="s">
        <v>643</v>
      </c>
      <c r="J91" s="105">
        <v>46276.436111111114</v>
      </c>
      <c r="K91" s="90">
        <v>46280.419444444444</v>
      </c>
      <c r="L91" s="109"/>
      <c r="M91" s="37"/>
      <c r="N91" s="37"/>
      <c r="O91" s="37"/>
      <c r="P91" s="37"/>
      <c r="Q91" s="37"/>
      <c r="R91" s="37"/>
      <c r="S91" s="37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</row>
    <row r="92" spans="1:40" ht="24" customHeight="1" x14ac:dyDescent="0.35">
      <c r="A92" s="41"/>
      <c r="B92" s="41"/>
      <c r="C92" s="32"/>
      <c r="D92" s="33"/>
      <c r="E92" s="33"/>
      <c r="F92" s="23"/>
      <c r="G92" s="97" t="s">
        <v>951</v>
      </c>
      <c r="H92" s="116">
        <v>40</v>
      </c>
      <c r="I92" s="99" t="s">
        <v>932</v>
      </c>
      <c r="J92" s="99">
        <v>46276.436111111114</v>
      </c>
      <c r="K92" s="99">
        <v>46301.371527777781</v>
      </c>
      <c r="L92" s="109"/>
      <c r="M92" s="37"/>
      <c r="N92" s="37"/>
      <c r="O92" s="37"/>
      <c r="P92" s="37"/>
      <c r="Q92" s="37"/>
      <c r="R92" s="37"/>
      <c r="S92" s="37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24" customHeight="1" x14ac:dyDescent="0.35">
      <c r="A93" s="41"/>
      <c r="B93" s="41"/>
      <c r="C93" s="32"/>
      <c r="D93" s="33"/>
      <c r="E93" s="33"/>
      <c r="F93" s="23"/>
      <c r="G93" s="87" t="s">
        <v>942</v>
      </c>
      <c r="H93" s="87"/>
      <c r="I93" s="101" t="s">
        <v>909</v>
      </c>
      <c r="J93" s="105">
        <v>46276.436111111114</v>
      </c>
      <c r="K93" s="90">
        <v>46281.481944444444</v>
      </c>
      <c r="L93" s="109"/>
      <c r="M93" s="37"/>
      <c r="N93" s="37"/>
      <c r="O93" s="37"/>
      <c r="P93" s="37"/>
      <c r="Q93" s="37"/>
      <c r="R93" s="37"/>
      <c r="S93" s="37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 spans="1:40" ht="24" customHeight="1" x14ac:dyDescent="0.35">
      <c r="A94" s="41"/>
      <c r="B94" s="41"/>
      <c r="C94" s="32"/>
      <c r="D94" s="33"/>
      <c r="E94" s="33"/>
      <c r="F94" s="23"/>
      <c r="G94" s="87" t="s">
        <v>943</v>
      </c>
      <c r="H94" s="87"/>
      <c r="I94" s="101" t="s">
        <v>933</v>
      </c>
      <c r="J94" s="105">
        <v>46281.481944444444</v>
      </c>
      <c r="K94" s="90">
        <v>46293.417361111111</v>
      </c>
      <c r="L94" s="109"/>
      <c r="M94" s="37"/>
      <c r="N94" s="37"/>
      <c r="O94" s="37"/>
      <c r="P94" s="37"/>
      <c r="Q94" s="37"/>
      <c r="R94" s="37"/>
      <c r="S94" s="37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24" customHeight="1" x14ac:dyDescent="0.35">
      <c r="A95" s="41"/>
      <c r="B95" s="41"/>
      <c r="C95" s="32"/>
      <c r="D95" s="33"/>
      <c r="E95" s="33"/>
      <c r="F95" s="23"/>
      <c r="G95" s="41" t="s">
        <v>911</v>
      </c>
      <c r="H95" s="41"/>
      <c r="I95" s="43" t="s">
        <v>912</v>
      </c>
      <c r="J95" s="106">
        <v>46290.59652777778</v>
      </c>
      <c r="K95" s="91">
        <v>46293.417361111111</v>
      </c>
      <c r="L95" s="109"/>
      <c r="M95" s="37"/>
      <c r="N95" s="37"/>
      <c r="O95" s="37"/>
      <c r="P95" s="37"/>
      <c r="Q95" s="37"/>
      <c r="R95" s="37"/>
      <c r="S95" s="37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 spans="1:40" ht="24" customHeight="1" x14ac:dyDescent="0.35">
      <c r="A96" s="41"/>
      <c r="B96" s="41"/>
      <c r="C96" s="32"/>
      <c r="D96" s="33"/>
      <c r="E96" s="33"/>
      <c r="F96" s="23"/>
      <c r="G96" s="41" t="s">
        <v>915</v>
      </c>
      <c r="H96" s="41"/>
      <c r="I96" s="43" t="s">
        <v>712</v>
      </c>
      <c r="J96" s="106">
        <v>46289.604861111111</v>
      </c>
      <c r="K96" s="91">
        <v>46290.59652777778</v>
      </c>
      <c r="L96" s="109"/>
      <c r="M96" s="37"/>
      <c r="N96" s="37"/>
      <c r="O96" s="37"/>
      <c r="P96" s="37"/>
      <c r="Q96" s="37"/>
      <c r="R96" s="37"/>
      <c r="S96" s="37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24" customHeight="1" x14ac:dyDescent="0.35">
      <c r="A97" s="119" t="s">
        <v>74</v>
      </c>
      <c r="B97" s="119" t="s">
        <v>75</v>
      </c>
      <c r="C97" s="120" t="s">
        <v>46</v>
      </c>
      <c r="D97" s="100">
        <f>$H$92/$H$2</f>
        <v>5.8823529411764705E-2</v>
      </c>
      <c r="E97" s="33">
        <f>$D$9*D97</f>
        <v>22.44705882352941</v>
      </c>
      <c r="F97" s="23"/>
      <c r="G97" s="41" t="s">
        <v>917</v>
      </c>
      <c r="H97" s="41"/>
      <c r="I97" s="43" t="s">
        <v>712</v>
      </c>
      <c r="J97" s="106">
        <v>46288.613194444442</v>
      </c>
      <c r="K97" s="91">
        <v>46289.604861111111</v>
      </c>
      <c r="L97" s="109"/>
      <c r="M97" s="37"/>
      <c r="N97" s="37"/>
      <c r="O97" s="37"/>
      <c r="P97" s="37"/>
      <c r="Q97" s="37">
        <f>E97</f>
        <v>22.44705882352941</v>
      </c>
      <c r="R97" s="37"/>
      <c r="S97" s="37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 spans="1:40" ht="24" customHeight="1" x14ac:dyDescent="0.35">
      <c r="A98" s="41" t="s">
        <v>70</v>
      </c>
      <c r="B98" s="41" t="s">
        <v>71</v>
      </c>
      <c r="C98" s="32" t="s">
        <v>67</v>
      </c>
      <c r="D98" s="100">
        <f t="shared" ref="D98:D103" si="12">$H$92/$H$2</f>
        <v>5.8823529411764705E-2</v>
      </c>
      <c r="E98" s="33">
        <f>$D$8*D98</f>
        <v>146.8235294117647</v>
      </c>
      <c r="F98" s="23"/>
      <c r="G98" s="41" t="s">
        <v>918</v>
      </c>
      <c r="H98" s="41"/>
      <c r="I98" s="43" t="s">
        <v>912</v>
      </c>
      <c r="J98" s="106">
        <v>46288.44027777778</v>
      </c>
      <c r="K98" s="91">
        <v>46288.613194444442</v>
      </c>
      <c r="L98" s="109"/>
      <c r="M98" s="37"/>
      <c r="N98" s="37"/>
      <c r="O98" s="37"/>
      <c r="P98" s="37"/>
      <c r="Q98" s="37">
        <f t="shared" ref="Q98:Q104" si="13">E98</f>
        <v>146.8235294117647</v>
      </c>
      <c r="R98" s="37"/>
      <c r="S98" s="37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24" customHeight="1" x14ac:dyDescent="0.35">
      <c r="A99" s="41" t="s">
        <v>65</v>
      </c>
      <c r="B99" s="41" t="s">
        <v>66</v>
      </c>
      <c r="C99" s="32" t="s">
        <v>46</v>
      </c>
      <c r="D99" s="100">
        <f t="shared" si="12"/>
        <v>5.8823529411764705E-2</v>
      </c>
      <c r="E99" s="33">
        <f>$D$6*D99</f>
        <v>1.7647058823529411</v>
      </c>
      <c r="F99" s="23"/>
      <c r="G99" s="41" t="s">
        <v>914</v>
      </c>
      <c r="H99" s="41"/>
      <c r="I99" s="43" t="s">
        <v>712</v>
      </c>
      <c r="J99" s="106">
        <v>46287.448611111111</v>
      </c>
      <c r="K99" s="91">
        <v>46288.44027777778</v>
      </c>
      <c r="L99" s="109"/>
      <c r="M99" s="37"/>
      <c r="N99" s="37"/>
      <c r="O99" s="37"/>
      <c r="P99" s="37"/>
      <c r="Q99" s="37">
        <f t="shared" si="13"/>
        <v>1.7647058823529411</v>
      </c>
      <c r="R99" s="37"/>
      <c r="S99" s="37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 spans="1:40" ht="24" customHeight="1" x14ac:dyDescent="0.35">
      <c r="A100" s="41" t="s">
        <v>44</v>
      </c>
      <c r="B100" s="41" t="s">
        <v>45</v>
      </c>
      <c r="C100" s="32" t="s">
        <v>46</v>
      </c>
      <c r="D100" s="100">
        <f t="shared" si="12"/>
        <v>5.8823529411764705E-2</v>
      </c>
      <c r="E100" s="33">
        <f>$D$4*D100</f>
        <v>59.764705882352942</v>
      </c>
      <c r="F100" s="23"/>
      <c r="G100" s="41" t="s">
        <v>916</v>
      </c>
      <c r="H100" s="41"/>
      <c r="I100" s="43" t="s">
        <v>712</v>
      </c>
      <c r="J100" s="106">
        <v>46286.456944444442</v>
      </c>
      <c r="K100" s="91">
        <v>46287.448611111111</v>
      </c>
      <c r="L100" s="109"/>
      <c r="M100" s="37"/>
      <c r="N100" s="37"/>
      <c r="O100" s="37"/>
      <c r="P100" s="37"/>
      <c r="Q100" s="37">
        <f t="shared" si="13"/>
        <v>59.764705882352942</v>
      </c>
      <c r="R100" s="37"/>
      <c r="S100" s="37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  <row r="101" spans="1:40" ht="24" customHeight="1" x14ac:dyDescent="0.35">
      <c r="A101" s="41" t="s">
        <v>61</v>
      </c>
      <c r="B101" s="41" t="s">
        <v>62</v>
      </c>
      <c r="C101" s="32" t="s">
        <v>46</v>
      </c>
      <c r="D101" s="100">
        <f t="shared" si="12"/>
        <v>5.8823529411764705E-2</v>
      </c>
      <c r="E101" s="33">
        <f>E100</f>
        <v>59.764705882352942</v>
      </c>
      <c r="F101" s="23"/>
      <c r="G101" s="41"/>
      <c r="H101" s="41"/>
      <c r="I101" s="43"/>
      <c r="J101" s="106"/>
      <c r="K101" s="91"/>
      <c r="L101" s="109"/>
      <c r="M101" s="37"/>
      <c r="N101" s="37"/>
      <c r="O101" s="37"/>
      <c r="P101" s="37"/>
      <c r="Q101" s="37">
        <f t="shared" si="13"/>
        <v>59.764705882352942</v>
      </c>
      <c r="R101" s="37"/>
      <c r="S101" s="37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 spans="1:40" ht="24" customHeight="1" x14ac:dyDescent="0.35">
      <c r="A102" s="41" t="s">
        <v>23</v>
      </c>
      <c r="B102" s="41" t="s">
        <v>24</v>
      </c>
      <c r="C102" s="32" t="s">
        <v>46</v>
      </c>
      <c r="D102" s="100">
        <f t="shared" si="12"/>
        <v>5.8823529411764705E-2</v>
      </c>
      <c r="E102" s="33">
        <f>$D$3*D102</f>
        <v>2.6470588235294117</v>
      </c>
      <c r="F102" s="23"/>
      <c r="G102" s="41" t="s">
        <v>919</v>
      </c>
      <c r="H102" s="41"/>
      <c r="I102" s="43" t="s">
        <v>712</v>
      </c>
      <c r="J102" s="106">
        <v>46283.465277777781</v>
      </c>
      <c r="K102" s="91">
        <v>46286.456944444442</v>
      </c>
      <c r="L102" s="109"/>
      <c r="M102" s="37"/>
      <c r="N102" s="37"/>
      <c r="O102" s="37"/>
      <c r="P102" s="37"/>
      <c r="Q102" s="37">
        <f t="shared" si="13"/>
        <v>2.6470588235294117</v>
      </c>
      <c r="R102" s="37"/>
      <c r="S102" s="37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</row>
    <row r="103" spans="1:40" ht="24" customHeight="1" x14ac:dyDescent="0.35">
      <c r="A103" s="41" t="s">
        <v>187</v>
      </c>
      <c r="B103" s="41" t="s">
        <v>188</v>
      </c>
      <c r="C103" s="32" t="s">
        <v>35</v>
      </c>
      <c r="D103" s="100">
        <f t="shared" si="12"/>
        <v>5.8823529411764705E-2</v>
      </c>
      <c r="E103" s="33">
        <f>$D$10*D103</f>
        <v>269.1764705882353</v>
      </c>
      <c r="F103" s="23"/>
      <c r="G103" s="41" t="s">
        <v>913</v>
      </c>
      <c r="H103" s="41"/>
      <c r="I103" s="43" t="s">
        <v>643</v>
      </c>
      <c r="J103" s="106">
        <v>46281.481944444444</v>
      </c>
      <c r="K103" s="91">
        <v>46283.465277777781</v>
      </c>
      <c r="L103" s="109"/>
      <c r="M103" s="37"/>
      <c r="N103" s="37"/>
      <c r="O103" s="37"/>
      <c r="P103" s="37"/>
      <c r="Q103" s="37">
        <f t="shared" si="13"/>
        <v>269.1764705882353</v>
      </c>
      <c r="R103" s="37"/>
      <c r="S103" s="37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</row>
    <row r="104" spans="1:40" ht="24" customHeight="1" x14ac:dyDescent="0.35">
      <c r="A104" s="41" t="s">
        <v>68</v>
      </c>
      <c r="B104" s="41" t="s">
        <v>69</v>
      </c>
      <c r="C104" s="32" t="s">
        <v>46</v>
      </c>
      <c r="D104" s="100">
        <v>0.06</v>
      </c>
      <c r="E104" s="33">
        <f>$D$7*D104</f>
        <v>0.91800000000000004</v>
      </c>
      <c r="F104" s="23"/>
      <c r="G104" s="87" t="s">
        <v>946</v>
      </c>
      <c r="H104" s="87"/>
      <c r="I104" s="101" t="s">
        <v>934</v>
      </c>
      <c r="J104" s="105">
        <v>46286.456944444442</v>
      </c>
      <c r="K104" s="90">
        <v>46301.371527777781</v>
      </c>
      <c r="L104" s="109"/>
      <c r="M104" s="37"/>
      <c r="N104" s="37"/>
      <c r="O104" s="37"/>
      <c r="P104" s="37"/>
      <c r="Q104" s="37">
        <f t="shared" si="13"/>
        <v>0.91800000000000004</v>
      </c>
      <c r="R104" s="37"/>
      <c r="S104" s="37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</row>
    <row r="105" spans="1:40" ht="24" customHeight="1" x14ac:dyDescent="0.35">
      <c r="A105" s="41"/>
      <c r="B105" s="41"/>
      <c r="C105" s="32"/>
      <c r="D105" s="33"/>
      <c r="E105" s="33"/>
      <c r="F105" s="23"/>
      <c r="G105" s="87" t="s">
        <v>944</v>
      </c>
      <c r="H105" s="87"/>
      <c r="I105" s="101" t="s">
        <v>643</v>
      </c>
      <c r="J105" s="105">
        <v>46290.59652777778</v>
      </c>
      <c r="K105" s="90">
        <v>46294.579861111109</v>
      </c>
      <c r="L105" s="109"/>
      <c r="M105" s="37"/>
      <c r="N105" s="37"/>
      <c r="O105" s="37"/>
      <c r="P105" s="37"/>
      <c r="Q105" s="37"/>
      <c r="R105" s="37"/>
      <c r="S105" s="37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</row>
    <row r="106" spans="1:40" ht="24" customHeight="1" x14ac:dyDescent="0.35">
      <c r="A106" s="41"/>
      <c r="B106" s="41"/>
      <c r="C106" s="32"/>
      <c r="D106" s="33"/>
      <c r="E106" s="33"/>
      <c r="F106" s="23"/>
      <c r="G106" s="97" t="s">
        <v>952</v>
      </c>
      <c r="H106" s="116">
        <v>40</v>
      </c>
      <c r="I106" s="99" t="s">
        <v>935</v>
      </c>
      <c r="J106" s="99">
        <v>46290.59652777778</v>
      </c>
      <c r="K106" s="99">
        <v>46317.654861111114</v>
      </c>
      <c r="L106" s="109"/>
      <c r="M106" s="37"/>
      <c r="N106" s="37"/>
      <c r="O106" s="37"/>
      <c r="P106" s="37"/>
      <c r="Q106" s="37"/>
      <c r="R106" s="37"/>
      <c r="S106" s="37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</row>
    <row r="107" spans="1:40" ht="24" customHeight="1" x14ac:dyDescent="0.35">
      <c r="A107" s="41"/>
      <c r="B107" s="41"/>
      <c r="C107" s="32"/>
      <c r="D107" s="33"/>
      <c r="E107" s="33"/>
      <c r="F107" s="23"/>
      <c r="G107" s="87" t="s">
        <v>942</v>
      </c>
      <c r="H107" s="87"/>
      <c r="I107" s="101" t="s">
        <v>909</v>
      </c>
      <c r="J107" s="105">
        <v>46290.59652777778</v>
      </c>
      <c r="K107" s="90">
        <v>46295.642361111109</v>
      </c>
      <c r="L107" s="109"/>
      <c r="M107" s="37"/>
      <c r="N107" s="37"/>
      <c r="O107" s="37"/>
      <c r="P107" s="37"/>
      <c r="Q107" s="37"/>
      <c r="R107" s="37"/>
      <c r="S107" s="37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</row>
    <row r="108" spans="1:40" ht="24" customHeight="1" x14ac:dyDescent="0.35">
      <c r="A108" s="41"/>
      <c r="B108" s="41"/>
      <c r="C108" s="32"/>
      <c r="D108" s="33"/>
      <c r="E108" s="33"/>
      <c r="F108" s="23"/>
      <c r="G108" s="87" t="s">
        <v>943</v>
      </c>
      <c r="H108" s="87"/>
      <c r="I108" s="101" t="s">
        <v>933</v>
      </c>
      <c r="J108" s="105">
        <v>46295.642361111109</v>
      </c>
      <c r="K108" s="90">
        <v>46308.577777777777</v>
      </c>
      <c r="L108" s="109"/>
      <c r="M108" s="37"/>
      <c r="N108" s="37"/>
      <c r="O108" s="37"/>
      <c r="P108" s="37"/>
      <c r="Q108" s="37"/>
      <c r="R108" s="37"/>
      <c r="S108" s="37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</row>
    <row r="109" spans="1:40" ht="24" customHeight="1" x14ac:dyDescent="0.35">
      <c r="A109" s="41"/>
      <c r="B109" s="41"/>
      <c r="C109" s="32"/>
      <c r="D109" s="33"/>
      <c r="E109" s="33"/>
      <c r="F109" s="23"/>
      <c r="G109" s="41" t="s">
        <v>911</v>
      </c>
      <c r="H109" s="41"/>
      <c r="I109" s="43" t="s">
        <v>912</v>
      </c>
      <c r="J109" s="106">
        <v>46308.402777777781</v>
      </c>
      <c r="K109" s="91">
        <v>46308.577777777777</v>
      </c>
      <c r="L109" s="109"/>
      <c r="M109" s="37"/>
      <c r="N109" s="37"/>
      <c r="O109" s="37"/>
      <c r="P109" s="37"/>
      <c r="Q109" s="37"/>
      <c r="R109" s="37"/>
      <c r="S109" s="37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</row>
    <row r="110" spans="1:40" ht="24" customHeight="1" x14ac:dyDescent="0.35">
      <c r="A110" s="41"/>
      <c r="B110" s="41"/>
      <c r="C110" s="32"/>
      <c r="D110" s="33"/>
      <c r="E110" s="33"/>
      <c r="F110" s="23"/>
      <c r="G110" s="41" t="s">
        <v>915</v>
      </c>
      <c r="H110" s="41"/>
      <c r="I110" s="43" t="s">
        <v>712</v>
      </c>
      <c r="J110" s="106">
        <v>46304.411111111112</v>
      </c>
      <c r="K110" s="91">
        <v>46308.402777777781</v>
      </c>
      <c r="L110" s="109"/>
      <c r="M110" s="37"/>
      <c r="N110" s="37"/>
      <c r="O110" s="37"/>
      <c r="P110" s="37"/>
      <c r="Q110" s="37"/>
      <c r="R110" s="37"/>
      <c r="S110" s="37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</row>
    <row r="111" spans="1:40" ht="24" customHeight="1" x14ac:dyDescent="0.35">
      <c r="A111" s="119" t="s">
        <v>74</v>
      </c>
      <c r="B111" s="119" t="s">
        <v>75</v>
      </c>
      <c r="C111" s="120" t="s">
        <v>46</v>
      </c>
      <c r="D111" s="100">
        <f>$H$106/$H$2</f>
        <v>5.8823529411764705E-2</v>
      </c>
      <c r="E111" s="33">
        <f>$D$9*D111</f>
        <v>22.44705882352941</v>
      </c>
      <c r="F111" s="23"/>
      <c r="G111" s="41" t="s">
        <v>917</v>
      </c>
      <c r="H111" s="41"/>
      <c r="I111" s="43" t="s">
        <v>712</v>
      </c>
      <c r="J111" s="106">
        <v>46303.419444444444</v>
      </c>
      <c r="K111" s="91">
        <v>46304.411111111112</v>
      </c>
      <c r="L111" s="109"/>
      <c r="M111" s="37"/>
      <c r="N111" s="37"/>
      <c r="O111" s="37"/>
      <c r="P111" s="37"/>
      <c r="Q111" s="37">
        <f t="shared" ref="Q111:Q118" si="14">E111</f>
        <v>22.44705882352941</v>
      </c>
      <c r="R111" s="37"/>
      <c r="S111" s="37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</row>
    <row r="112" spans="1:40" ht="24" customHeight="1" x14ac:dyDescent="0.35">
      <c r="A112" s="41" t="s">
        <v>70</v>
      </c>
      <c r="B112" s="41" t="s">
        <v>71</v>
      </c>
      <c r="C112" s="32" t="s">
        <v>67</v>
      </c>
      <c r="D112" s="100">
        <f t="shared" ref="D112:D117" si="15">$H$106/$H$2</f>
        <v>5.8823529411764705E-2</v>
      </c>
      <c r="E112" s="33">
        <f>$D$8*D112</f>
        <v>146.8235294117647</v>
      </c>
      <c r="F112" s="23"/>
      <c r="G112" s="41" t="s">
        <v>918</v>
      </c>
      <c r="H112" s="41"/>
      <c r="I112" s="43" t="s">
        <v>912</v>
      </c>
      <c r="J112" s="106">
        <v>46302.600694444445</v>
      </c>
      <c r="K112" s="91">
        <v>46303.419444444444</v>
      </c>
      <c r="L112" s="109"/>
      <c r="M112" s="37"/>
      <c r="N112" s="37"/>
      <c r="O112" s="37"/>
      <c r="P112" s="37"/>
      <c r="Q112" s="37">
        <f t="shared" si="14"/>
        <v>146.8235294117647</v>
      </c>
      <c r="R112" s="37"/>
      <c r="S112" s="37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</row>
    <row r="113" spans="1:40" ht="24" customHeight="1" x14ac:dyDescent="0.35">
      <c r="A113" s="41" t="s">
        <v>65</v>
      </c>
      <c r="B113" s="41" t="s">
        <v>66</v>
      </c>
      <c r="C113" s="32" t="s">
        <v>46</v>
      </c>
      <c r="D113" s="100">
        <f t="shared" si="15"/>
        <v>5.8823529411764705E-2</v>
      </c>
      <c r="E113" s="33">
        <f>$D$6*D113</f>
        <v>1.7647058823529411</v>
      </c>
      <c r="F113" s="23"/>
      <c r="G113" s="41" t="s">
        <v>914</v>
      </c>
      <c r="H113" s="41"/>
      <c r="I113" s="43" t="s">
        <v>712</v>
      </c>
      <c r="J113" s="106">
        <v>46301.609027777777</v>
      </c>
      <c r="K113" s="91">
        <v>46302.600694444445</v>
      </c>
      <c r="L113" s="109"/>
      <c r="M113" s="37"/>
      <c r="N113" s="37"/>
      <c r="O113" s="37"/>
      <c r="P113" s="37"/>
      <c r="Q113" s="37">
        <f t="shared" si="14"/>
        <v>1.7647058823529411</v>
      </c>
      <c r="R113" s="37"/>
      <c r="S113" s="37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</row>
    <row r="114" spans="1:40" ht="24" customHeight="1" x14ac:dyDescent="0.35">
      <c r="A114" s="41" t="s">
        <v>44</v>
      </c>
      <c r="B114" s="41" t="s">
        <v>45</v>
      </c>
      <c r="C114" s="32" t="s">
        <v>46</v>
      </c>
      <c r="D114" s="100">
        <f t="shared" si="15"/>
        <v>5.8823529411764705E-2</v>
      </c>
      <c r="E114" s="33">
        <f>$D$4*D114</f>
        <v>59.764705882352942</v>
      </c>
      <c r="F114" s="23"/>
      <c r="G114" s="41" t="s">
        <v>916</v>
      </c>
      <c r="H114" s="41"/>
      <c r="I114" s="43" t="s">
        <v>712</v>
      </c>
      <c r="J114" s="106">
        <v>46300.617361111108</v>
      </c>
      <c r="K114" s="91">
        <v>46301.609027777777</v>
      </c>
      <c r="L114" s="109"/>
      <c r="M114" s="37"/>
      <c r="N114" s="37"/>
      <c r="O114" s="37"/>
      <c r="P114" s="37"/>
      <c r="Q114" s="37">
        <f t="shared" si="14"/>
        <v>59.764705882352942</v>
      </c>
      <c r="R114" s="37"/>
      <c r="S114" s="37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</row>
    <row r="115" spans="1:40" ht="24" customHeight="1" x14ac:dyDescent="0.35">
      <c r="A115" s="41" t="s">
        <v>61</v>
      </c>
      <c r="B115" s="41" t="s">
        <v>62</v>
      </c>
      <c r="C115" s="32" t="s">
        <v>46</v>
      </c>
      <c r="D115" s="100">
        <f t="shared" si="15"/>
        <v>5.8823529411764705E-2</v>
      </c>
      <c r="E115" s="33">
        <f>E114</f>
        <v>59.764705882352942</v>
      </c>
      <c r="F115" s="23"/>
      <c r="G115" s="41"/>
      <c r="H115" s="41"/>
      <c r="I115" s="43"/>
      <c r="J115" s="106"/>
      <c r="K115" s="91"/>
      <c r="L115" s="109"/>
      <c r="M115" s="37"/>
      <c r="N115" s="37"/>
      <c r="O115" s="37"/>
      <c r="P115" s="37"/>
      <c r="Q115" s="37">
        <f t="shared" si="14"/>
        <v>59.764705882352942</v>
      </c>
      <c r="R115" s="37"/>
      <c r="S115" s="37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</row>
    <row r="116" spans="1:40" ht="24" customHeight="1" x14ac:dyDescent="0.35">
      <c r="A116" s="41" t="s">
        <v>23</v>
      </c>
      <c r="B116" s="41" t="s">
        <v>24</v>
      </c>
      <c r="C116" s="32" t="s">
        <v>46</v>
      </c>
      <c r="D116" s="100">
        <f t="shared" si="15"/>
        <v>5.8823529411764705E-2</v>
      </c>
      <c r="E116" s="33">
        <f>$D$3*D116</f>
        <v>2.6470588235294117</v>
      </c>
      <c r="F116" s="23"/>
      <c r="G116" s="41" t="s">
        <v>919</v>
      </c>
      <c r="H116" s="41"/>
      <c r="I116" s="43" t="s">
        <v>712</v>
      </c>
      <c r="J116" s="106">
        <v>46297.625694444447</v>
      </c>
      <c r="K116" s="91">
        <v>46300.617361111108</v>
      </c>
      <c r="L116" s="109"/>
      <c r="M116" s="37"/>
      <c r="N116" s="37"/>
      <c r="O116" s="37"/>
      <c r="P116" s="37"/>
      <c r="Q116" s="37">
        <f t="shared" si="14"/>
        <v>2.6470588235294117</v>
      </c>
      <c r="R116" s="37"/>
      <c r="S116" s="37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</row>
    <row r="117" spans="1:40" ht="24" customHeight="1" x14ac:dyDescent="0.35">
      <c r="A117" s="41" t="s">
        <v>187</v>
      </c>
      <c r="B117" s="41" t="s">
        <v>188</v>
      </c>
      <c r="C117" s="32" t="s">
        <v>35</v>
      </c>
      <c r="D117" s="100">
        <f t="shared" si="15"/>
        <v>5.8823529411764705E-2</v>
      </c>
      <c r="E117" s="33">
        <f>$D$10*D117</f>
        <v>269.1764705882353</v>
      </c>
      <c r="F117" s="23"/>
      <c r="G117" s="41" t="s">
        <v>913</v>
      </c>
      <c r="H117" s="41"/>
      <c r="I117" s="43" t="s">
        <v>643</v>
      </c>
      <c r="J117" s="106">
        <v>46295.642361111109</v>
      </c>
      <c r="K117" s="91">
        <v>46297.625694444447</v>
      </c>
      <c r="L117" s="109"/>
      <c r="M117" s="37"/>
      <c r="N117" s="37"/>
      <c r="O117" s="37"/>
      <c r="P117" s="37"/>
      <c r="Q117" s="37">
        <f t="shared" si="14"/>
        <v>269.1764705882353</v>
      </c>
      <c r="R117" s="37"/>
      <c r="S117" s="37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</row>
    <row r="118" spans="1:40" ht="24" customHeight="1" x14ac:dyDescent="0.35">
      <c r="A118" s="41" t="s">
        <v>68</v>
      </c>
      <c r="B118" s="41" t="s">
        <v>69</v>
      </c>
      <c r="C118" s="32" t="s">
        <v>46</v>
      </c>
      <c r="D118" s="100">
        <v>0.08</v>
      </c>
      <c r="E118" s="33">
        <f>$D$7*D118</f>
        <v>1.224</v>
      </c>
      <c r="F118" s="23"/>
      <c r="G118" s="87" t="s">
        <v>946</v>
      </c>
      <c r="H118" s="87"/>
      <c r="I118" s="101" t="s">
        <v>934</v>
      </c>
      <c r="J118" s="105">
        <v>46300.617361111108</v>
      </c>
      <c r="K118" s="90">
        <v>46316.490277777775</v>
      </c>
      <c r="L118" s="109"/>
      <c r="M118" s="37"/>
      <c r="N118" s="37"/>
      <c r="O118" s="37"/>
      <c r="P118" s="37"/>
      <c r="Q118" s="37">
        <f t="shared" si="14"/>
        <v>1.224</v>
      </c>
      <c r="S118" s="37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</row>
    <row r="119" spans="1:40" ht="24" customHeight="1" x14ac:dyDescent="0.35">
      <c r="A119" s="41"/>
      <c r="B119" s="41"/>
      <c r="C119" s="32"/>
      <c r="D119" s="33"/>
      <c r="E119" s="33"/>
      <c r="F119" s="23"/>
      <c r="G119" s="87" t="s">
        <v>944</v>
      </c>
      <c r="H119" s="87"/>
      <c r="I119" s="101" t="s">
        <v>643</v>
      </c>
      <c r="J119" s="105">
        <v>46316.359027777777</v>
      </c>
      <c r="K119" s="90">
        <v>46317.654861111114</v>
      </c>
      <c r="L119" s="109"/>
      <c r="M119" s="37"/>
      <c r="N119" s="37"/>
      <c r="O119" s="37"/>
      <c r="P119" s="37"/>
      <c r="Q119" s="37"/>
      <c r="R119" s="37"/>
      <c r="S119" s="37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 spans="1:40" ht="24" customHeight="1" x14ac:dyDescent="0.35">
      <c r="A120" s="41"/>
      <c r="B120" s="41"/>
      <c r="C120" s="32"/>
      <c r="D120" s="33"/>
      <c r="E120" s="33"/>
      <c r="F120" s="23"/>
      <c r="G120" s="97" t="s">
        <v>953</v>
      </c>
      <c r="H120" s="116">
        <v>40</v>
      </c>
      <c r="I120" s="99" t="s">
        <v>936</v>
      </c>
      <c r="J120" s="99">
        <v>46315.367361111108</v>
      </c>
      <c r="K120" s="99">
        <v>46331.469444444447</v>
      </c>
      <c r="L120" s="109"/>
      <c r="M120" s="37"/>
      <c r="N120" s="37"/>
      <c r="O120" s="37"/>
      <c r="P120" s="37"/>
      <c r="Q120" s="37"/>
      <c r="R120" s="37"/>
      <c r="S120" s="37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</row>
    <row r="121" spans="1:40" ht="24" customHeight="1" x14ac:dyDescent="0.35">
      <c r="A121" s="41"/>
      <c r="B121" s="41"/>
      <c r="C121" s="32"/>
      <c r="D121" s="33"/>
      <c r="E121" s="33"/>
      <c r="F121" s="23"/>
      <c r="G121" s="87" t="s">
        <v>942</v>
      </c>
      <c r="H121" s="87"/>
      <c r="I121" s="101" t="s">
        <v>909</v>
      </c>
      <c r="J121" s="105">
        <v>46315.367361111108</v>
      </c>
      <c r="K121" s="90">
        <v>46318.413194444445</v>
      </c>
      <c r="L121" s="109"/>
      <c r="M121" s="37"/>
      <c r="N121" s="37"/>
      <c r="O121" s="37"/>
      <c r="P121" s="37"/>
      <c r="Q121" s="37"/>
      <c r="R121" s="37"/>
      <c r="S121" s="37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</row>
    <row r="122" spans="1:40" ht="24" customHeight="1" x14ac:dyDescent="0.35">
      <c r="A122" s="41"/>
      <c r="B122" s="41"/>
      <c r="C122" s="32"/>
      <c r="D122" s="33"/>
      <c r="E122" s="33"/>
      <c r="F122" s="23"/>
      <c r="G122" s="87" t="s">
        <v>943</v>
      </c>
      <c r="H122" s="87"/>
      <c r="I122" s="101" t="s">
        <v>933</v>
      </c>
      <c r="J122" s="105">
        <v>46318.413194444445</v>
      </c>
      <c r="K122" s="90">
        <v>46329.661111111112</v>
      </c>
      <c r="L122" s="109"/>
      <c r="M122" s="37"/>
      <c r="N122" s="37"/>
      <c r="O122" s="37"/>
      <c r="P122" s="37"/>
      <c r="Q122" s="37"/>
      <c r="R122" s="37"/>
      <c r="S122" s="37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</row>
    <row r="123" spans="1:40" ht="24" customHeight="1" x14ac:dyDescent="0.35">
      <c r="A123" s="41"/>
      <c r="B123" s="41"/>
      <c r="C123" s="32"/>
      <c r="D123" s="33"/>
      <c r="E123" s="33"/>
      <c r="F123" s="23"/>
      <c r="G123" s="41" t="s">
        <v>911</v>
      </c>
      <c r="H123" s="41"/>
      <c r="I123" s="43" t="s">
        <v>912</v>
      </c>
      <c r="J123" s="106">
        <v>46329.486111111109</v>
      </c>
      <c r="K123" s="91">
        <v>46329.661111111112</v>
      </c>
      <c r="L123" s="109"/>
      <c r="M123" s="37"/>
      <c r="N123" s="37"/>
      <c r="O123" s="37"/>
      <c r="P123" s="37"/>
      <c r="Q123" s="37"/>
      <c r="R123" s="37"/>
      <c r="S123" s="37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</row>
    <row r="124" spans="1:40" ht="24" customHeight="1" x14ac:dyDescent="0.35">
      <c r="A124" s="41"/>
      <c r="B124" s="41"/>
      <c r="C124" s="32"/>
      <c r="D124" s="33"/>
      <c r="E124" s="33"/>
      <c r="F124" s="23"/>
      <c r="G124" s="41" t="s">
        <v>915</v>
      </c>
      <c r="H124" s="41"/>
      <c r="I124" s="43" t="s">
        <v>712</v>
      </c>
      <c r="J124" s="106">
        <v>46328.494444444441</v>
      </c>
      <c r="K124" s="91">
        <v>46329.486111111109</v>
      </c>
      <c r="L124" s="109"/>
      <c r="M124" s="37"/>
      <c r="N124" s="37"/>
      <c r="O124" s="37"/>
      <c r="P124" s="37"/>
      <c r="Q124" s="37"/>
      <c r="R124" s="37"/>
      <c r="S124" s="37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</row>
    <row r="125" spans="1:40" ht="24" customHeight="1" x14ac:dyDescent="0.35">
      <c r="A125" s="119" t="s">
        <v>74</v>
      </c>
      <c r="B125" s="119" t="s">
        <v>75</v>
      </c>
      <c r="C125" s="120" t="s">
        <v>46</v>
      </c>
      <c r="D125" s="100">
        <f>$H$120/$H$2</f>
        <v>5.8823529411764705E-2</v>
      </c>
      <c r="E125" s="33">
        <f>$D$9*D125</f>
        <v>22.44705882352941</v>
      </c>
      <c r="F125" s="23"/>
      <c r="G125" s="41" t="s">
        <v>917</v>
      </c>
      <c r="H125" s="41"/>
      <c r="I125" s="43" t="s">
        <v>712</v>
      </c>
      <c r="J125" s="106">
        <v>46325.544444444444</v>
      </c>
      <c r="K125" s="91">
        <v>46328.494444444441</v>
      </c>
      <c r="L125" s="109"/>
      <c r="M125" s="37"/>
      <c r="N125" s="37"/>
      <c r="O125" s="37"/>
      <c r="P125" s="37"/>
      <c r="Q125" s="37"/>
      <c r="R125" s="37">
        <f>E125</f>
        <v>22.44705882352941</v>
      </c>
      <c r="S125" s="37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</row>
    <row r="126" spans="1:40" ht="24" customHeight="1" x14ac:dyDescent="0.35">
      <c r="A126" s="41" t="s">
        <v>70</v>
      </c>
      <c r="B126" s="41" t="s">
        <v>71</v>
      </c>
      <c r="C126" s="32" t="s">
        <v>67</v>
      </c>
      <c r="D126" s="100">
        <f t="shared" ref="D126:D131" si="16">$H$120/$H$2</f>
        <v>5.8823529411764705E-2</v>
      </c>
      <c r="E126" s="33">
        <f>$D$8*D126</f>
        <v>146.8235294117647</v>
      </c>
      <c r="F126" s="23"/>
      <c r="G126" s="41" t="s">
        <v>918</v>
      </c>
      <c r="H126" s="41"/>
      <c r="I126" s="43" t="s">
        <v>912</v>
      </c>
      <c r="J126" s="106">
        <v>46325.371527777781</v>
      </c>
      <c r="K126" s="91">
        <v>46325.544444444444</v>
      </c>
      <c r="L126" s="109"/>
      <c r="M126" s="37"/>
      <c r="N126" s="37"/>
      <c r="O126" s="37"/>
      <c r="P126" s="37"/>
      <c r="Q126" s="37"/>
      <c r="R126" s="37">
        <f t="shared" ref="R126:R131" si="17">E126</f>
        <v>146.8235294117647</v>
      </c>
      <c r="S126" s="37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</row>
    <row r="127" spans="1:40" ht="24" customHeight="1" x14ac:dyDescent="0.35">
      <c r="A127" s="41" t="s">
        <v>65</v>
      </c>
      <c r="B127" s="41" t="s">
        <v>66</v>
      </c>
      <c r="C127" s="32" t="s">
        <v>46</v>
      </c>
      <c r="D127" s="100">
        <f t="shared" si="16"/>
        <v>5.8823529411764705E-2</v>
      </c>
      <c r="E127" s="33">
        <f>$D$6*D127</f>
        <v>1.7647058823529411</v>
      </c>
      <c r="F127" s="23"/>
      <c r="G127" s="41" t="s">
        <v>914</v>
      </c>
      <c r="H127" s="41"/>
      <c r="I127" s="43" t="s">
        <v>712</v>
      </c>
      <c r="J127" s="106">
        <v>46324.379861111112</v>
      </c>
      <c r="K127" s="91">
        <v>46325.371527777781</v>
      </c>
      <c r="L127" s="109"/>
      <c r="M127" s="37"/>
      <c r="N127" s="37"/>
      <c r="O127" s="37"/>
      <c r="P127" s="37"/>
      <c r="Q127" s="37"/>
      <c r="R127" s="37">
        <f t="shared" si="17"/>
        <v>1.7647058823529411</v>
      </c>
      <c r="S127" s="37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</row>
    <row r="128" spans="1:40" ht="24" customHeight="1" x14ac:dyDescent="0.35">
      <c r="A128" s="41" t="s">
        <v>44</v>
      </c>
      <c r="B128" s="41" t="s">
        <v>45</v>
      </c>
      <c r="C128" s="32" t="s">
        <v>46</v>
      </c>
      <c r="D128" s="100">
        <f t="shared" si="16"/>
        <v>5.8823529411764705E-2</v>
      </c>
      <c r="E128" s="33">
        <f>$D$4*D128</f>
        <v>59.764705882352942</v>
      </c>
      <c r="F128" s="23"/>
      <c r="G128" s="41" t="s">
        <v>916</v>
      </c>
      <c r="H128" s="41"/>
      <c r="I128" s="43" t="s">
        <v>712</v>
      </c>
      <c r="J128" s="106">
        <v>46323.388194444444</v>
      </c>
      <c r="K128" s="91">
        <v>46324.379861111112</v>
      </c>
      <c r="L128" s="109"/>
      <c r="M128" s="37"/>
      <c r="N128" s="37"/>
      <c r="O128" s="37"/>
      <c r="P128" s="37"/>
      <c r="Q128" s="37"/>
      <c r="R128" s="37">
        <f t="shared" si="17"/>
        <v>59.764705882352942</v>
      </c>
      <c r="S128" s="37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</row>
    <row r="129" spans="1:40" ht="24" customHeight="1" x14ac:dyDescent="0.35">
      <c r="A129" s="41" t="s">
        <v>61</v>
      </c>
      <c r="B129" s="41" t="s">
        <v>62</v>
      </c>
      <c r="C129" s="32" t="s">
        <v>46</v>
      </c>
      <c r="D129" s="100">
        <f t="shared" si="16"/>
        <v>5.8823529411764705E-2</v>
      </c>
      <c r="E129" s="33">
        <f>$D$5*D129</f>
        <v>109.25735294117646</v>
      </c>
      <c r="F129" s="23"/>
      <c r="G129" s="41"/>
      <c r="H129" s="41"/>
      <c r="I129" s="43"/>
      <c r="J129" s="106"/>
      <c r="K129" s="91"/>
      <c r="L129" s="109"/>
      <c r="M129" s="37"/>
      <c r="N129" s="37"/>
      <c r="O129" s="37"/>
      <c r="P129" s="37"/>
      <c r="Q129" s="37"/>
      <c r="R129" s="37">
        <f t="shared" si="17"/>
        <v>109.25735294117646</v>
      </c>
      <c r="S129" s="37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</row>
    <row r="130" spans="1:40" ht="24" customHeight="1" x14ac:dyDescent="0.35">
      <c r="A130" s="41" t="s">
        <v>23</v>
      </c>
      <c r="B130" s="41" t="s">
        <v>24</v>
      </c>
      <c r="C130" s="32" t="s">
        <v>46</v>
      </c>
      <c r="D130" s="100">
        <f t="shared" si="16"/>
        <v>5.8823529411764705E-2</v>
      </c>
      <c r="E130" s="33">
        <f>$D$3*D130</f>
        <v>2.6470588235294117</v>
      </c>
      <c r="F130" s="23"/>
      <c r="G130" s="41" t="s">
        <v>919</v>
      </c>
      <c r="H130" s="41"/>
      <c r="I130" s="43" t="s">
        <v>712</v>
      </c>
      <c r="J130" s="106">
        <v>46322.396527777775</v>
      </c>
      <c r="K130" s="91">
        <v>46323.388194444444</v>
      </c>
      <c r="L130" s="109"/>
      <c r="M130" s="37"/>
      <c r="N130" s="37"/>
      <c r="O130" s="37"/>
      <c r="P130" s="37"/>
      <c r="Q130" s="37"/>
      <c r="R130" s="37">
        <f t="shared" si="17"/>
        <v>2.6470588235294117</v>
      </c>
      <c r="S130" s="37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</row>
    <row r="131" spans="1:40" ht="24" customHeight="1" x14ac:dyDescent="0.35">
      <c r="A131" s="41" t="s">
        <v>187</v>
      </c>
      <c r="B131" s="41" t="s">
        <v>188</v>
      </c>
      <c r="C131" s="32" t="s">
        <v>35</v>
      </c>
      <c r="D131" s="100">
        <f t="shared" si="16"/>
        <v>5.8823529411764705E-2</v>
      </c>
      <c r="E131" s="33">
        <f>$D$10*D131</f>
        <v>269.1764705882353</v>
      </c>
      <c r="F131" s="23"/>
      <c r="G131" s="41" t="s">
        <v>913</v>
      </c>
      <c r="H131" s="41"/>
      <c r="I131" s="43" t="s">
        <v>643</v>
      </c>
      <c r="J131" s="106">
        <v>46318.413194444445</v>
      </c>
      <c r="K131" s="91">
        <v>46322.396527777775</v>
      </c>
      <c r="L131" s="109"/>
      <c r="M131" s="37"/>
      <c r="N131" s="37"/>
      <c r="O131" s="37"/>
      <c r="P131" s="37"/>
      <c r="Q131" s="37"/>
      <c r="R131" s="37">
        <f t="shared" si="17"/>
        <v>269.1764705882353</v>
      </c>
      <c r="S131" s="37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</row>
    <row r="132" spans="1:40" ht="24" customHeight="1" x14ac:dyDescent="0.35">
      <c r="A132" s="41"/>
      <c r="B132" s="41"/>
      <c r="C132" s="32"/>
      <c r="D132" s="33"/>
      <c r="E132" s="33"/>
      <c r="F132" s="23"/>
      <c r="G132" s="87" t="s">
        <v>944</v>
      </c>
      <c r="H132" s="87"/>
      <c r="I132" s="101" t="s">
        <v>643</v>
      </c>
      <c r="J132" s="105">
        <v>46329.486111111109</v>
      </c>
      <c r="K132" s="90">
        <v>46331.469444444447</v>
      </c>
      <c r="L132" s="109"/>
      <c r="M132" s="37"/>
      <c r="N132" s="37"/>
      <c r="O132" s="37"/>
      <c r="P132" s="37"/>
      <c r="Q132" s="37"/>
      <c r="R132" s="37"/>
      <c r="S132" s="37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</row>
    <row r="133" spans="1:40" ht="24" customHeight="1" x14ac:dyDescent="0.35">
      <c r="A133" s="41"/>
      <c r="B133" s="41"/>
      <c r="C133" s="32"/>
      <c r="D133" s="33"/>
      <c r="E133" s="33"/>
      <c r="F133" s="23"/>
      <c r="G133" s="97" t="s">
        <v>954</v>
      </c>
      <c r="H133" s="116">
        <v>40</v>
      </c>
      <c r="I133" s="99" t="s">
        <v>932</v>
      </c>
      <c r="J133" s="99">
        <v>46329.486111111109</v>
      </c>
      <c r="K133" s="99">
        <v>46353.421527777777</v>
      </c>
      <c r="L133" s="109"/>
      <c r="M133" s="37"/>
      <c r="N133" s="37"/>
      <c r="O133" s="37"/>
      <c r="P133" s="37"/>
      <c r="Q133" s="37"/>
      <c r="R133" s="37"/>
      <c r="S133" s="37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</row>
    <row r="134" spans="1:40" ht="24" customHeight="1" x14ac:dyDescent="0.35">
      <c r="A134" s="41"/>
      <c r="B134" s="41"/>
      <c r="C134" s="32"/>
      <c r="D134" s="33"/>
      <c r="E134" s="33"/>
      <c r="F134" s="23"/>
      <c r="G134" s="87" t="s">
        <v>942</v>
      </c>
      <c r="H134" s="87"/>
      <c r="I134" s="101" t="s">
        <v>909</v>
      </c>
      <c r="J134" s="105">
        <v>46329.486111111109</v>
      </c>
      <c r="K134" s="90">
        <v>46332.573611111111</v>
      </c>
      <c r="L134" s="109"/>
      <c r="M134" s="37"/>
      <c r="N134" s="37"/>
      <c r="O134" s="37"/>
      <c r="P134" s="37"/>
      <c r="Q134" s="37"/>
      <c r="R134" s="37"/>
      <c r="S134" s="37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</row>
    <row r="135" spans="1:40" ht="24" customHeight="1" x14ac:dyDescent="0.35">
      <c r="A135" s="41"/>
      <c r="B135" s="41"/>
      <c r="C135" s="32"/>
      <c r="D135" s="33"/>
      <c r="E135" s="33"/>
      <c r="F135" s="23"/>
      <c r="G135" s="87" t="s">
        <v>943</v>
      </c>
      <c r="H135" s="87"/>
      <c r="I135" s="101" t="s">
        <v>933</v>
      </c>
      <c r="J135" s="105">
        <v>46332.573611111111</v>
      </c>
      <c r="K135" s="90">
        <v>46344.467361111114</v>
      </c>
      <c r="L135" s="109"/>
      <c r="M135" s="37"/>
      <c r="N135" s="37"/>
      <c r="O135" s="37"/>
      <c r="P135" s="37"/>
      <c r="Q135" s="37"/>
      <c r="R135" s="37"/>
      <c r="S135" s="37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</row>
    <row r="136" spans="1:40" ht="24" customHeight="1" x14ac:dyDescent="0.35">
      <c r="A136" s="41"/>
      <c r="B136" s="41"/>
      <c r="C136" s="32"/>
      <c r="D136" s="33"/>
      <c r="E136" s="33"/>
      <c r="F136" s="23"/>
      <c r="G136" s="41" t="s">
        <v>911</v>
      </c>
      <c r="H136" s="41"/>
      <c r="I136" s="43" t="s">
        <v>912</v>
      </c>
      <c r="J136" s="106">
        <v>46343.646527777775</v>
      </c>
      <c r="K136" s="91">
        <v>46344.467361111114</v>
      </c>
      <c r="L136" s="109"/>
      <c r="M136" s="37"/>
      <c r="N136" s="37"/>
      <c r="O136" s="37"/>
      <c r="P136" s="37"/>
      <c r="Q136" s="37"/>
      <c r="R136" s="37"/>
      <c r="S136" s="37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</row>
    <row r="137" spans="1:40" ht="24" customHeight="1" x14ac:dyDescent="0.35">
      <c r="A137" s="41"/>
      <c r="B137" s="41"/>
      <c r="C137" s="32"/>
      <c r="D137" s="33"/>
      <c r="E137" s="33"/>
      <c r="F137" s="23"/>
      <c r="G137" s="41" t="s">
        <v>915</v>
      </c>
      <c r="H137" s="41"/>
      <c r="I137" s="43" t="s">
        <v>712</v>
      </c>
      <c r="J137" s="106">
        <v>46342.654861111114</v>
      </c>
      <c r="K137" s="91">
        <v>46343.646527777775</v>
      </c>
      <c r="L137" s="109"/>
      <c r="M137" s="37"/>
      <c r="N137" s="37"/>
      <c r="O137" s="37"/>
      <c r="P137" s="37"/>
      <c r="Q137" s="37"/>
      <c r="R137" s="37"/>
      <c r="S137" s="37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</row>
    <row r="138" spans="1:40" ht="24" customHeight="1" x14ac:dyDescent="0.35">
      <c r="A138" s="119" t="s">
        <v>74</v>
      </c>
      <c r="B138" s="119" t="s">
        <v>75</v>
      </c>
      <c r="C138" s="120" t="s">
        <v>46</v>
      </c>
      <c r="D138" s="100">
        <f>$H$133/$H$2</f>
        <v>5.8823529411764705E-2</v>
      </c>
      <c r="E138" s="33">
        <f>$D$9*D138</f>
        <v>22.44705882352941</v>
      </c>
      <c r="F138" s="23"/>
      <c r="G138" s="41" t="s">
        <v>917</v>
      </c>
      <c r="H138" s="41"/>
      <c r="I138" s="43" t="s">
        <v>712</v>
      </c>
      <c r="J138" s="106">
        <v>46339.663194444445</v>
      </c>
      <c r="K138" s="91">
        <v>46342.654861111114</v>
      </c>
      <c r="L138" s="109"/>
      <c r="M138" s="37"/>
      <c r="N138" s="37"/>
      <c r="O138" s="37"/>
      <c r="P138" s="37"/>
      <c r="Q138" s="37"/>
      <c r="R138" s="37">
        <f>E138</f>
        <v>22.44705882352941</v>
      </c>
      <c r="S138" s="37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</row>
    <row r="139" spans="1:40" ht="24" customHeight="1" x14ac:dyDescent="0.35">
      <c r="A139" s="41" t="s">
        <v>70</v>
      </c>
      <c r="B139" s="41" t="s">
        <v>71</v>
      </c>
      <c r="C139" s="32" t="s">
        <v>67</v>
      </c>
      <c r="D139" s="100">
        <f t="shared" ref="D139:D144" si="18">$H$133/$H$2</f>
        <v>5.8823529411764705E-2</v>
      </c>
      <c r="E139" s="33">
        <f>$D$8*D139</f>
        <v>146.8235294117647</v>
      </c>
      <c r="F139" s="23"/>
      <c r="G139" s="41" t="s">
        <v>918</v>
      </c>
      <c r="H139" s="41"/>
      <c r="I139" s="43" t="s">
        <v>912</v>
      </c>
      <c r="J139" s="106">
        <v>46339.490277777775</v>
      </c>
      <c r="K139" s="91">
        <v>46339.663194444445</v>
      </c>
      <c r="L139" s="109"/>
      <c r="M139" s="37"/>
      <c r="N139" s="37"/>
      <c r="O139" s="37"/>
      <c r="P139" s="37"/>
      <c r="Q139" s="37"/>
      <c r="R139" s="37">
        <f t="shared" ref="R139:R145" si="19">E139</f>
        <v>146.8235294117647</v>
      </c>
      <c r="S139" s="37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</row>
    <row r="140" spans="1:40" ht="24" customHeight="1" x14ac:dyDescent="0.35">
      <c r="A140" s="41" t="s">
        <v>65</v>
      </c>
      <c r="B140" s="41" t="s">
        <v>66</v>
      </c>
      <c r="C140" s="32" t="s">
        <v>46</v>
      </c>
      <c r="D140" s="100">
        <f t="shared" si="18"/>
        <v>5.8823529411764705E-2</v>
      </c>
      <c r="E140" s="33">
        <f>$D$6*D140</f>
        <v>1.7647058823529411</v>
      </c>
      <c r="F140" s="23"/>
      <c r="G140" s="41" t="s">
        <v>914</v>
      </c>
      <c r="H140" s="41"/>
      <c r="I140" s="43" t="s">
        <v>712</v>
      </c>
      <c r="J140" s="106">
        <v>46338.498611111114</v>
      </c>
      <c r="K140" s="91">
        <v>46339.490277777775</v>
      </c>
      <c r="L140" s="109"/>
      <c r="M140" s="37"/>
      <c r="N140" s="37"/>
      <c r="O140" s="37"/>
      <c r="P140" s="37"/>
      <c r="Q140" s="37"/>
      <c r="R140" s="37">
        <f t="shared" si="19"/>
        <v>1.7647058823529411</v>
      </c>
      <c r="S140" s="37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</row>
    <row r="141" spans="1:40" ht="24" customHeight="1" x14ac:dyDescent="0.35">
      <c r="A141" s="41" t="s">
        <v>44</v>
      </c>
      <c r="B141" s="41" t="s">
        <v>45</v>
      </c>
      <c r="C141" s="32" t="s">
        <v>46</v>
      </c>
      <c r="D141" s="100">
        <f t="shared" si="18"/>
        <v>5.8823529411764705E-2</v>
      </c>
      <c r="E141" s="33">
        <f>$D$4*D141</f>
        <v>59.764705882352942</v>
      </c>
      <c r="F141" s="23"/>
      <c r="G141" s="41" t="s">
        <v>916</v>
      </c>
      <c r="H141" s="41"/>
      <c r="I141" s="43" t="s">
        <v>712</v>
      </c>
      <c r="J141" s="106">
        <v>46337.548611111109</v>
      </c>
      <c r="K141" s="91">
        <v>46338.498611111114</v>
      </c>
      <c r="L141" s="109"/>
      <c r="M141" s="37"/>
      <c r="N141" s="37"/>
      <c r="O141" s="37"/>
      <c r="P141" s="37"/>
      <c r="Q141" s="37"/>
      <c r="R141" s="37">
        <f t="shared" si="19"/>
        <v>59.764705882352942</v>
      </c>
      <c r="S141" s="37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</row>
    <row r="142" spans="1:40" ht="24" customHeight="1" x14ac:dyDescent="0.35">
      <c r="A142" s="41" t="s">
        <v>61</v>
      </c>
      <c r="B142" s="41" t="s">
        <v>62</v>
      </c>
      <c r="C142" s="32" t="s">
        <v>46</v>
      </c>
      <c r="D142" s="100">
        <f t="shared" si="18"/>
        <v>5.8823529411764705E-2</v>
      </c>
      <c r="E142" s="33">
        <f>E141</f>
        <v>59.764705882352942</v>
      </c>
      <c r="F142" s="23"/>
      <c r="G142" s="41"/>
      <c r="H142" s="41"/>
      <c r="I142" s="43"/>
      <c r="J142" s="106"/>
      <c r="K142" s="91"/>
      <c r="L142" s="109"/>
      <c r="M142" s="37"/>
      <c r="N142" s="37"/>
      <c r="O142" s="37"/>
      <c r="P142" s="37"/>
      <c r="Q142" s="37"/>
      <c r="R142" s="37">
        <f t="shared" si="19"/>
        <v>59.764705882352942</v>
      </c>
      <c r="S142" s="37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</row>
    <row r="143" spans="1:40" ht="24" customHeight="1" x14ac:dyDescent="0.35">
      <c r="A143" s="41" t="s">
        <v>23</v>
      </c>
      <c r="B143" s="41" t="s">
        <v>24</v>
      </c>
      <c r="C143" s="32" t="s">
        <v>46</v>
      </c>
      <c r="D143" s="100">
        <f>$H$133/$H$2</f>
        <v>5.8823529411764705E-2</v>
      </c>
      <c r="E143" s="33">
        <f>$D$3*D143</f>
        <v>2.6470588235294117</v>
      </c>
      <c r="F143" s="23"/>
      <c r="G143" s="41" t="s">
        <v>919</v>
      </c>
      <c r="H143" s="41"/>
      <c r="I143" s="43" t="s">
        <v>712</v>
      </c>
      <c r="J143" s="106">
        <v>46336.556944444441</v>
      </c>
      <c r="K143" s="91">
        <v>46337.548611111109</v>
      </c>
      <c r="L143" s="109"/>
      <c r="M143" s="37"/>
      <c r="N143" s="37"/>
      <c r="O143" s="37"/>
      <c r="P143" s="37"/>
      <c r="Q143" s="37"/>
      <c r="R143" s="37">
        <f t="shared" si="19"/>
        <v>2.6470588235294117</v>
      </c>
      <c r="S143" s="37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</row>
    <row r="144" spans="1:40" ht="24" customHeight="1" x14ac:dyDescent="0.35">
      <c r="A144" s="41" t="s">
        <v>187</v>
      </c>
      <c r="B144" s="41" t="s">
        <v>188</v>
      </c>
      <c r="C144" s="32" t="s">
        <v>35</v>
      </c>
      <c r="D144" s="100">
        <f t="shared" si="18"/>
        <v>5.8823529411764705E-2</v>
      </c>
      <c r="E144" s="33">
        <f>$D$10*D144</f>
        <v>269.1764705882353</v>
      </c>
      <c r="F144" s="23"/>
      <c r="G144" s="41" t="s">
        <v>913</v>
      </c>
      <c r="H144" s="41"/>
      <c r="I144" s="43" t="s">
        <v>643</v>
      </c>
      <c r="J144" s="106">
        <v>46332.573611111111</v>
      </c>
      <c r="K144" s="91">
        <v>46336.556944444441</v>
      </c>
      <c r="L144" s="109"/>
      <c r="M144" s="37"/>
      <c r="N144" s="37"/>
      <c r="O144" s="37"/>
      <c r="P144" s="37"/>
      <c r="Q144" s="37"/>
      <c r="R144" s="37">
        <f t="shared" si="19"/>
        <v>269.1764705882353</v>
      </c>
      <c r="S144" s="37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</row>
    <row r="145" spans="1:40" ht="24" customHeight="1" x14ac:dyDescent="0.35">
      <c r="A145" s="41" t="s">
        <v>68</v>
      </c>
      <c r="B145" s="41" t="s">
        <v>69</v>
      </c>
      <c r="C145" s="32" t="s">
        <v>46</v>
      </c>
      <c r="D145" s="100">
        <v>0.08</v>
      </c>
      <c r="E145" s="33">
        <f>$D$7*D145</f>
        <v>1.224</v>
      </c>
      <c r="F145" s="23"/>
      <c r="G145" s="87" t="s">
        <v>946</v>
      </c>
      <c r="H145" s="87"/>
      <c r="I145" s="101" t="s">
        <v>934</v>
      </c>
      <c r="J145" s="105">
        <v>46337.548611111109</v>
      </c>
      <c r="K145" s="90">
        <v>46353.421527777777</v>
      </c>
      <c r="L145" s="109"/>
      <c r="M145" s="37"/>
      <c r="N145" s="37"/>
      <c r="O145" s="37"/>
      <c r="P145" s="37"/>
      <c r="Q145" s="37"/>
      <c r="R145" s="37">
        <f t="shared" si="19"/>
        <v>1.224</v>
      </c>
      <c r="S145" s="37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</row>
    <row r="146" spans="1:40" ht="24" customHeight="1" x14ac:dyDescent="0.35">
      <c r="A146" s="41"/>
      <c r="B146" s="41"/>
      <c r="C146" s="32"/>
      <c r="D146" s="33"/>
      <c r="E146" s="33"/>
      <c r="F146" s="23"/>
      <c r="G146" s="87" t="s">
        <v>944</v>
      </c>
      <c r="H146" s="87"/>
      <c r="I146" s="101" t="s">
        <v>643</v>
      </c>
      <c r="J146" s="105">
        <v>46343.646527777775</v>
      </c>
      <c r="K146" s="90">
        <v>46345.629861111112</v>
      </c>
      <c r="L146" s="109"/>
      <c r="M146" s="37"/>
      <c r="N146" s="37"/>
      <c r="O146" s="37"/>
      <c r="P146" s="37"/>
      <c r="Q146" s="37"/>
      <c r="R146" s="37"/>
      <c r="S146" s="37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</row>
    <row r="147" spans="1:40" ht="24" customHeight="1" x14ac:dyDescent="0.35">
      <c r="A147" s="41"/>
      <c r="B147" s="41"/>
      <c r="C147" s="32"/>
      <c r="D147" s="33"/>
      <c r="E147" s="33"/>
      <c r="F147" s="23"/>
      <c r="G147" s="97" t="s">
        <v>955</v>
      </c>
      <c r="H147" s="116">
        <v>40</v>
      </c>
      <c r="I147" s="99" t="s">
        <v>936</v>
      </c>
      <c r="J147" s="99">
        <v>46343.646527777775</v>
      </c>
      <c r="K147" s="99">
        <v>46363.436111111114</v>
      </c>
      <c r="L147" s="109"/>
      <c r="M147" s="37"/>
      <c r="N147" s="37"/>
      <c r="O147" s="37"/>
      <c r="P147" s="37"/>
      <c r="Q147" s="37"/>
      <c r="R147" s="37"/>
      <c r="S147" s="37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</row>
    <row r="148" spans="1:40" ht="24" customHeight="1" x14ac:dyDescent="0.35">
      <c r="A148" s="41"/>
      <c r="B148" s="41"/>
      <c r="C148" s="32"/>
      <c r="D148" s="33"/>
      <c r="E148" s="33"/>
      <c r="F148" s="23"/>
      <c r="G148" s="87" t="s">
        <v>942</v>
      </c>
      <c r="H148" s="87"/>
      <c r="I148" s="101" t="s">
        <v>909</v>
      </c>
      <c r="J148" s="105">
        <v>46343.646527777775</v>
      </c>
      <c r="K148" s="90">
        <v>46350.379861111112</v>
      </c>
      <c r="L148" s="109"/>
      <c r="M148" s="37"/>
      <c r="N148" s="37"/>
      <c r="O148" s="37"/>
      <c r="P148" s="37"/>
      <c r="Q148" s="37"/>
      <c r="R148" s="37"/>
      <c r="S148" s="37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</row>
    <row r="149" spans="1:40" ht="24" customHeight="1" x14ac:dyDescent="0.35">
      <c r="A149" s="41"/>
      <c r="B149" s="41"/>
      <c r="C149" s="32"/>
      <c r="D149" s="33"/>
      <c r="E149" s="33"/>
      <c r="F149" s="23"/>
      <c r="G149" s="87" t="s">
        <v>943</v>
      </c>
      <c r="H149" s="87"/>
      <c r="I149" s="101" t="s">
        <v>933</v>
      </c>
      <c r="J149" s="105">
        <v>46350.379861111112</v>
      </c>
      <c r="K149" s="90">
        <v>46359.62777777778</v>
      </c>
      <c r="L149" s="109"/>
      <c r="M149" s="37"/>
      <c r="N149" s="37"/>
      <c r="O149" s="37"/>
      <c r="P149" s="37"/>
      <c r="Q149" s="37"/>
      <c r="R149" s="37"/>
      <c r="S149" s="37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</row>
    <row r="150" spans="1:40" ht="24" customHeight="1" x14ac:dyDescent="0.35">
      <c r="A150" s="41"/>
      <c r="B150" s="41"/>
      <c r="C150" s="32"/>
      <c r="D150" s="33"/>
      <c r="E150" s="33"/>
      <c r="F150" s="23"/>
      <c r="G150" s="41" t="s">
        <v>911</v>
      </c>
      <c r="H150" s="41"/>
      <c r="I150" s="43" t="s">
        <v>912</v>
      </c>
      <c r="J150" s="106">
        <v>46359.452777777777</v>
      </c>
      <c r="K150" s="91">
        <v>46359.62777777778</v>
      </c>
      <c r="L150" s="109"/>
      <c r="M150" s="37"/>
      <c r="N150" s="37"/>
      <c r="O150" s="37"/>
      <c r="P150" s="37"/>
      <c r="Q150" s="37"/>
      <c r="R150" s="37"/>
      <c r="S150" s="37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spans="1:40" ht="24" customHeight="1" x14ac:dyDescent="0.35">
      <c r="A151" s="41"/>
      <c r="B151" s="41"/>
      <c r="C151" s="32"/>
      <c r="D151" s="33"/>
      <c r="E151" s="33"/>
      <c r="F151" s="23"/>
      <c r="G151" s="41" t="s">
        <v>915</v>
      </c>
      <c r="H151" s="41"/>
      <c r="I151" s="43" t="s">
        <v>712</v>
      </c>
      <c r="J151" s="106">
        <v>46358.461111111108</v>
      </c>
      <c r="K151" s="91">
        <v>46359.452777777777</v>
      </c>
      <c r="L151" s="109"/>
      <c r="M151" s="37"/>
      <c r="N151" s="37"/>
      <c r="O151" s="37"/>
      <c r="P151" s="37"/>
      <c r="Q151" s="37"/>
      <c r="R151" s="37"/>
      <c r="S151" s="37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</row>
    <row r="152" spans="1:40" ht="24" customHeight="1" x14ac:dyDescent="0.35">
      <c r="A152" s="119" t="s">
        <v>74</v>
      </c>
      <c r="B152" s="119" t="s">
        <v>75</v>
      </c>
      <c r="C152" s="120" t="s">
        <v>46</v>
      </c>
      <c r="D152" s="100">
        <f>$H$147/$H$2</f>
        <v>5.8823529411764705E-2</v>
      </c>
      <c r="E152" s="33">
        <f>$D$9*D152</f>
        <v>22.44705882352941</v>
      </c>
      <c r="F152" s="23"/>
      <c r="G152" s="41" t="s">
        <v>917</v>
      </c>
      <c r="H152" s="41"/>
      <c r="I152" s="43" t="s">
        <v>712</v>
      </c>
      <c r="J152" s="106">
        <v>46357.469444444447</v>
      </c>
      <c r="K152" s="91">
        <v>46358.461111111108</v>
      </c>
      <c r="L152" s="109"/>
      <c r="M152" s="37"/>
      <c r="N152" s="37"/>
      <c r="O152" s="37"/>
      <c r="P152" s="37"/>
      <c r="Q152" s="37"/>
      <c r="R152" s="37"/>
      <c r="S152" s="37">
        <f>E152</f>
        <v>22.44705882352941</v>
      </c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</row>
    <row r="153" spans="1:40" ht="24" customHeight="1" x14ac:dyDescent="0.35">
      <c r="A153" s="41" t="s">
        <v>70</v>
      </c>
      <c r="B153" s="41" t="s">
        <v>71</v>
      </c>
      <c r="C153" s="32" t="s">
        <v>67</v>
      </c>
      <c r="D153" s="100">
        <f t="shared" ref="D153:D158" si="20">$H$147/$H$2</f>
        <v>5.8823529411764705E-2</v>
      </c>
      <c r="E153" s="33">
        <f>$D$8*D153</f>
        <v>146.8235294117647</v>
      </c>
      <c r="F153" s="23"/>
      <c r="G153" s="41" t="s">
        <v>918</v>
      </c>
      <c r="H153" s="41"/>
      <c r="I153" s="43" t="s">
        <v>912</v>
      </c>
      <c r="J153" s="106">
        <v>46356.650694444441</v>
      </c>
      <c r="K153" s="91">
        <v>46357.469444444447</v>
      </c>
      <c r="L153" s="109"/>
      <c r="M153" s="37"/>
      <c r="N153" s="37"/>
      <c r="O153" s="37"/>
      <c r="P153" s="37"/>
      <c r="Q153" s="37"/>
      <c r="R153" s="37"/>
      <c r="S153" s="37">
        <f t="shared" ref="S153:S158" si="21">E153</f>
        <v>146.8235294117647</v>
      </c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</row>
    <row r="154" spans="1:40" ht="24" customHeight="1" x14ac:dyDescent="0.35">
      <c r="A154" s="41" t="s">
        <v>65</v>
      </c>
      <c r="B154" s="41" t="s">
        <v>66</v>
      </c>
      <c r="C154" s="32" t="s">
        <v>46</v>
      </c>
      <c r="D154" s="100">
        <f t="shared" si="20"/>
        <v>5.8823529411764705E-2</v>
      </c>
      <c r="E154" s="33">
        <f>$D$6*D154</f>
        <v>1.7647058823529411</v>
      </c>
      <c r="F154" s="23"/>
      <c r="G154" s="41" t="s">
        <v>914</v>
      </c>
      <c r="H154" s="41"/>
      <c r="I154" s="43" t="s">
        <v>712</v>
      </c>
      <c r="J154" s="106">
        <v>46353.65902777778</v>
      </c>
      <c r="K154" s="91">
        <v>46356.650694444441</v>
      </c>
      <c r="L154" s="109"/>
      <c r="M154" s="37"/>
      <c r="N154" s="37"/>
      <c r="O154" s="37"/>
      <c r="P154" s="37"/>
      <c r="Q154" s="37"/>
      <c r="R154" s="37"/>
      <c r="S154" s="37">
        <f t="shared" si="21"/>
        <v>1.7647058823529411</v>
      </c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</row>
    <row r="155" spans="1:40" ht="24" customHeight="1" x14ac:dyDescent="0.35">
      <c r="A155" s="41" t="s">
        <v>44</v>
      </c>
      <c r="B155" s="41" t="s">
        <v>45</v>
      </c>
      <c r="C155" s="32" t="s">
        <v>46</v>
      </c>
      <c r="D155" s="100">
        <f t="shared" si="20"/>
        <v>5.8823529411764705E-2</v>
      </c>
      <c r="E155" s="33">
        <f>$D$4*D155</f>
        <v>59.764705882352942</v>
      </c>
      <c r="F155" s="23"/>
      <c r="G155" s="41" t="s">
        <v>916</v>
      </c>
      <c r="H155" s="41"/>
      <c r="I155" s="43" t="s">
        <v>712</v>
      </c>
      <c r="J155" s="106">
        <v>46353.354861111111</v>
      </c>
      <c r="K155" s="91">
        <v>46353.65902777778</v>
      </c>
      <c r="L155" s="109"/>
      <c r="M155" s="37"/>
      <c r="N155" s="37"/>
      <c r="O155" s="37"/>
      <c r="P155" s="37"/>
      <c r="Q155" s="37"/>
      <c r="R155" s="37"/>
      <c r="S155" s="37">
        <f t="shared" si="21"/>
        <v>59.764705882352942</v>
      </c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</row>
    <row r="156" spans="1:40" ht="24" customHeight="1" x14ac:dyDescent="0.35">
      <c r="A156" s="41" t="s">
        <v>61</v>
      </c>
      <c r="B156" s="41" t="s">
        <v>62</v>
      </c>
      <c r="C156" s="32" t="s">
        <v>46</v>
      </c>
      <c r="D156" s="100">
        <f t="shared" si="20"/>
        <v>5.8823529411764705E-2</v>
      </c>
      <c r="E156" s="33">
        <f>E155</f>
        <v>59.764705882352942</v>
      </c>
      <c r="F156" s="23"/>
      <c r="G156" s="41"/>
      <c r="H156" s="41"/>
      <c r="I156" s="43"/>
      <c r="J156" s="106"/>
      <c r="K156" s="91"/>
      <c r="L156" s="109"/>
      <c r="M156" s="37"/>
      <c r="N156" s="37"/>
      <c r="O156" s="37"/>
      <c r="P156" s="37"/>
      <c r="Q156" s="37"/>
      <c r="R156" s="37"/>
      <c r="S156" s="37">
        <f t="shared" si="21"/>
        <v>59.764705882352942</v>
      </c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</row>
    <row r="157" spans="1:40" ht="24" customHeight="1" x14ac:dyDescent="0.35">
      <c r="A157" s="41" t="s">
        <v>23</v>
      </c>
      <c r="B157" s="41" t="s">
        <v>24</v>
      </c>
      <c r="C157" s="32" t="s">
        <v>46</v>
      </c>
      <c r="D157" s="100">
        <f t="shared" si="20"/>
        <v>5.8823529411764705E-2</v>
      </c>
      <c r="E157" s="33">
        <f>$D$3*D157</f>
        <v>2.6470588235294117</v>
      </c>
      <c r="F157" s="23"/>
      <c r="G157" s="41" t="s">
        <v>919</v>
      </c>
      <c r="H157" s="41"/>
      <c r="I157" s="43" t="s">
        <v>712</v>
      </c>
      <c r="J157" s="106">
        <v>46352.363194444442</v>
      </c>
      <c r="K157" s="91">
        <v>46353.354861111111</v>
      </c>
      <c r="L157" s="109"/>
      <c r="M157" s="37"/>
      <c r="N157" s="37"/>
      <c r="O157" s="37"/>
      <c r="P157" s="37"/>
      <c r="Q157" s="37"/>
      <c r="R157" s="37"/>
      <c r="S157" s="37">
        <f t="shared" si="21"/>
        <v>2.6470588235294117</v>
      </c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</row>
    <row r="158" spans="1:40" ht="24" customHeight="1" x14ac:dyDescent="0.35">
      <c r="A158" s="41" t="s">
        <v>187</v>
      </c>
      <c r="B158" s="41" t="s">
        <v>188</v>
      </c>
      <c r="C158" s="32" t="s">
        <v>35</v>
      </c>
      <c r="D158" s="100">
        <f t="shared" si="20"/>
        <v>5.8823529411764705E-2</v>
      </c>
      <c r="E158" s="33">
        <f>$D$10*D158</f>
        <v>269.1764705882353</v>
      </c>
      <c r="F158" s="23"/>
      <c r="G158" s="41" t="s">
        <v>913</v>
      </c>
      <c r="H158" s="41"/>
      <c r="I158" s="43" t="s">
        <v>643</v>
      </c>
      <c r="J158" s="106">
        <v>46350.379861111112</v>
      </c>
      <c r="K158" s="91">
        <v>46352.363194444442</v>
      </c>
      <c r="L158" s="109"/>
      <c r="M158" s="37"/>
      <c r="N158" s="37"/>
      <c r="O158" s="37"/>
      <c r="P158" s="37"/>
      <c r="Q158" s="37"/>
      <c r="R158" s="37"/>
      <c r="S158" s="37">
        <f t="shared" si="21"/>
        <v>269.1764705882353</v>
      </c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</row>
    <row r="159" spans="1:40" ht="24" customHeight="1" x14ac:dyDescent="0.35">
      <c r="A159" s="41"/>
      <c r="B159" s="41"/>
      <c r="C159" s="32"/>
      <c r="D159" s="33"/>
      <c r="E159" s="33"/>
      <c r="F159" s="23"/>
      <c r="G159" s="87" t="s">
        <v>944</v>
      </c>
      <c r="H159" s="87"/>
      <c r="I159" s="101" t="s">
        <v>643</v>
      </c>
      <c r="J159" s="105">
        <v>46359.452777777777</v>
      </c>
      <c r="K159" s="90">
        <v>46363.436111111114</v>
      </c>
      <c r="L159" s="109"/>
      <c r="M159" s="37"/>
      <c r="N159" s="37"/>
      <c r="O159" s="37"/>
      <c r="P159" s="37"/>
      <c r="Q159" s="37"/>
      <c r="R159" s="37"/>
      <c r="S159" s="37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</row>
    <row r="160" spans="1:40" ht="24" customHeight="1" x14ac:dyDescent="0.35">
      <c r="A160" s="41"/>
      <c r="B160" s="41"/>
      <c r="C160" s="32"/>
      <c r="D160" s="33"/>
      <c r="E160" s="33"/>
      <c r="F160" s="23"/>
      <c r="G160" s="97" t="s">
        <v>956</v>
      </c>
      <c r="H160" s="116">
        <v>40</v>
      </c>
      <c r="I160" s="99" t="s">
        <v>935</v>
      </c>
      <c r="J160" s="99">
        <v>46359.452777777777</v>
      </c>
      <c r="K160" s="99">
        <v>46386.552777777775</v>
      </c>
      <c r="L160" s="109"/>
      <c r="M160" s="37"/>
      <c r="N160" s="37"/>
      <c r="O160" s="37"/>
      <c r="P160" s="37"/>
      <c r="Q160" s="37"/>
      <c r="R160" s="37"/>
      <c r="S160" s="37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</row>
    <row r="161" spans="1:40" ht="24" customHeight="1" x14ac:dyDescent="0.35">
      <c r="A161" s="41"/>
      <c r="B161" s="41"/>
      <c r="C161" s="32"/>
      <c r="D161" s="33"/>
      <c r="E161" s="33"/>
      <c r="F161" s="23"/>
      <c r="G161" s="87" t="s">
        <v>942</v>
      </c>
      <c r="H161" s="87"/>
      <c r="I161" s="101" t="s">
        <v>909</v>
      </c>
      <c r="J161" s="105">
        <v>46359.452777777777</v>
      </c>
      <c r="K161" s="90">
        <v>46364.498611111114</v>
      </c>
      <c r="L161" s="109"/>
      <c r="M161" s="37"/>
      <c r="N161" s="37"/>
      <c r="O161" s="37"/>
      <c r="P161" s="37"/>
      <c r="Q161" s="37"/>
      <c r="R161" s="37"/>
      <c r="S161" s="37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</row>
    <row r="162" spans="1:40" ht="24" customHeight="1" x14ac:dyDescent="0.35">
      <c r="A162" s="41"/>
      <c r="B162" s="41"/>
      <c r="C162" s="32"/>
      <c r="D162" s="33"/>
      <c r="E162" s="33"/>
      <c r="F162" s="23"/>
      <c r="G162" s="87" t="s">
        <v>943</v>
      </c>
      <c r="H162" s="87"/>
      <c r="I162" s="101" t="s">
        <v>933</v>
      </c>
      <c r="J162" s="105">
        <v>46364.498611111114</v>
      </c>
      <c r="K162" s="90">
        <v>46374.434027777781</v>
      </c>
      <c r="L162" s="109"/>
      <c r="M162" s="37"/>
      <c r="N162" s="37"/>
      <c r="O162" s="37"/>
      <c r="P162" s="37"/>
      <c r="Q162" s="37"/>
      <c r="R162" s="37"/>
      <c r="S162" s="37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</row>
    <row r="163" spans="1:40" ht="24" customHeight="1" x14ac:dyDescent="0.35">
      <c r="A163" s="41"/>
      <c r="B163" s="41"/>
      <c r="C163" s="32"/>
      <c r="D163" s="33"/>
      <c r="E163" s="33"/>
      <c r="F163" s="23"/>
      <c r="G163" s="41" t="s">
        <v>911</v>
      </c>
      <c r="H163" s="41"/>
      <c r="I163" s="43" t="s">
        <v>912</v>
      </c>
      <c r="J163" s="106">
        <v>46373.613194444442</v>
      </c>
      <c r="K163" s="91">
        <v>46374.434027777781</v>
      </c>
      <c r="L163" s="109"/>
      <c r="M163" s="37"/>
      <c r="N163" s="37"/>
      <c r="O163" s="37"/>
      <c r="P163" s="37"/>
      <c r="Q163" s="37"/>
      <c r="R163" s="37"/>
      <c r="S163" s="37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</row>
    <row r="164" spans="1:40" ht="24" customHeight="1" x14ac:dyDescent="0.35">
      <c r="A164" s="41"/>
      <c r="B164" s="41"/>
      <c r="C164" s="32"/>
      <c r="D164" s="33"/>
      <c r="E164" s="33"/>
      <c r="F164" s="23"/>
      <c r="G164" s="41" t="s">
        <v>915</v>
      </c>
      <c r="H164" s="41"/>
      <c r="I164" s="43" t="s">
        <v>712</v>
      </c>
      <c r="J164" s="106">
        <v>46372.621527777781</v>
      </c>
      <c r="K164" s="91">
        <v>46373.613194444442</v>
      </c>
      <c r="L164" s="109"/>
      <c r="M164" s="37"/>
      <c r="N164" s="37"/>
      <c r="O164" s="37"/>
      <c r="P164" s="37"/>
      <c r="Q164" s="37"/>
      <c r="R164" s="37"/>
      <c r="S164" s="37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</row>
    <row r="165" spans="1:40" ht="24" customHeight="1" x14ac:dyDescent="0.35">
      <c r="A165" s="119" t="s">
        <v>74</v>
      </c>
      <c r="B165" s="119" t="s">
        <v>75</v>
      </c>
      <c r="C165" s="120" t="s">
        <v>46</v>
      </c>
      <c r="D165" s="100">
        <f>$H$160/$H$2</f>
        <v>5.8823529411764705E-2</v>
      </c>
      <c r="E165" s="33">
        <f>$D$9*D165</f>
        <v>22.44705882352941</v>
      </c>
      <c r="F165" s="23"/>
      <c r="G165" s="41" t="s">
        <v>917</v>
      </c>
      <c r="H165" s="41"/>
      <c r="I165" s="43" t="s">
        <v>712</v>
      </c>
      <c r="J165" s="106">
        <v>46371.629861111112</v>
      </c>
      <c r="K165" s="91">
        <v>46372.621527777781</v>
      </c>
      <c r="L165" s="109"/>
      <c r="M165" s="37"/>
      <c r="N165" s="37"/>
      <c r="O165" s="37"/>
      <c r="P165" s="37"/>
      <c r="Q165" s="37"/>
      <c r="R165" s="37"/>
      <c r="S165" s="37">
        <f t="shared" ref="S165:S172" si="22">E165</f>
        <v>22.44705882352941</v>
      </c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</row>
    <row r="166" spans="1:40" ht="24" customHeight="1" x14ac:dyDescent="0.35">
      <c r="A166" s="41" t="s">
        <v>70</v>
      </c>
      <c r="B166" s="41" t="s">
        <v>71</v>
      </c>
      <c r="C166" s="32" t="s">
        <v>67</v>
      </c>
      <c r="D166" s="100">
        <f t="shared" ref="D166:D171" si="23">$H$160/$H$2</f>
        <v>5.8823529411764705E-2</v>
      </c>
      <c r="E166" s="33">
        <f>$D$8*D166</f>
        <v>146.8235294117647</v>
      </c>
      <c r="F166" s="23"/>
      <c r="G166" s="41" t="s">
        <v>918</v>
      </c>
      <c r="H166" s="41"/>
      <c r="I166" s="43" t="s">
        <v>912</v>
      </c>
      <c r="J166" s="106">
        <v>46371.456944444442</v>
      </c>
      <c r="K166" s="91">
        <v>46371.629861111112</v>
      </c>
      <c r="L166" s="109"/>
      <c r="M166" s="37"/>
      <c r="N166" s="37"/>
      <c r="O166" s="37"/>
      <c r="P166" s="37"/>
      <c r="Q166" s="37"/>
      <c r="R166" s="37"/>
      <c r="S166" s="37">
        <f t="shared" si="22"/>
        <v>146.8235294117647</v>
      </c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</row>
    <row r="167" spans="1:40" ht="24" customHeight="1" x14ac:dyDescent="0.35">
      <c r="A167" s="41" t="s">
        <v>65</v>
      </c>
      <c r="B167" s="41" t="s">
        <v>66</v>
      </c>
      <c r="C167" s="32" t="s">
        <v>46</v>
      </c>
      <c r="D167" s="100">
        <f t="shared" si="23"/>
        <v>5.8823529411764705E-2</v>
      </c>
      <c r="E167" s="33">
        <f>$D$6*D167</f>
        <v>1.7647058823529411</v>
      </c>
      <c r="F167" s="23"/>
      <c r="G167" s="41" t="s">
        <v>914</v>
      </c>
      <c r="H167" s="41"/>
      <c r="I167" s="43" t="s">
        <v>712</v>
      </c>
      <c r="J167" s="106">
        <v>46370.465277777781</v>
      </c>
      <c r="K167" s="91">
        <v>46371.456944444442</v>
      </c>
      <c r="L167" s="109"/>
      <c r="M167" s="37"/>
      <c r="N167" s="37"/>
      <c r="O167" s="37"/>
      <c r="P167" s="37"/>
      <c r="Q167" s="37"/>
      <c r="R167" s="37"/>
      <c r="S167" s="37">
        <f t="shared" si="22"/>
        <v>1.7647058823529411</v>
      </c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24" customHeight="1" x14ac:dyDescent="0.35">
      <c r="A168" s="41" t="s">
        <v>44</v>
      </c>
      <c r="B168" s="41" t="s">
        <v>45</v>
      </c>
      <c r="C168" s="32" t="s">
        <v>46</v>
      </c>
      <c r="D168" s="100">
        <f t="shared" si="23"/>
        <v>5.8823529411764705E-2</v>
      </c>
      <c r="E168" s="33">
        <f>$D$4*D168</f>
        <v>59.764705882352942</v>
      </c>
      <c r="F168" s="23"/>
      <c r="G168" s="41" t="s">
        <v>916</v>
      </c>
      <c r="H168" s="41"/>
      <c r="I168" s="43" t="s">
        <v>712</v>
      </c>
      <c r="J168" s="106">
        <v>46367.473611111112</v>
      </c>
      <c r="K168" s="91">
        <v>46370.465277777781</v>
      </c>
      <c r="L168" s="109"/>
      <c r="M168" s="37"/>
      <c r="N168" s="37"/>
      <c r="O168" s="37"/>
      <c r="P168" s="37"/>
      <c r="Q168" s="37"/>
      <c r="R168" s="37"/>
      <c r="S168" s="37">
        <f t="shared" si="22"/>
        <v>59.764705882352942</v>
      </c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24" customHeight="1" x14ac:dyDescent="0.35">
      <c r="A169" s="41" t="s">
        <v>61</v>
      </c>
      <c r="B169" s="41" t="s">
        <v>62</v>
      </c>
      <c r="C169" s="32" t="s">
        <v>46</v>
      </c>
      <c r="D169" s="100">
        <f t="shared" si="23"/>
        <v>5.8823529411764705E-2</v>
      </c>
      <c r="E169" s="33">
        <f>$D$5*D169</f>
        <v>109.25735294117646</v>
      </c>
      <c r="F169" s="23"/>
      <c r="G169" s="41"/>
      <c r="H169" s="41"/>
      <c r="I169" s="43"/>
      <c r="J169" s="106"/>
      <c r="K169" s="91"/>
      <c r="L169" s="109"/>
      <c r="M169" s="37"/>
      <c r="N169" s="37"/>
      <c r="O169" s="37"/>
      <c r="P169" s="37"/>
      <c r="Q169" s="37"/>
      <c r="R169" s="37"/>
      <c r="S169" s="37">
        <f t="shared" si="22"/>
        <v>109.25735294117646</v>
      </c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24" customHeight="1" x14ac:dyDescent="0.35">
      <c r="A170" s="41" t="s">
        <v>23</v>
      </c>
      <c r="B170" s="41" t="s">
        <v>24</v>
      </c>
      <c r="C170" s="32" t="s">
        <v>46</v>
      </c>
      <c r="D170" s="100">
        <f t="shared" si="23"/>
        <v>5.8823529411764705E-2</v>
      </c>
      <c r="E170" s="33">
        <f>$D$3*D170</f>
        <v>2.6470588235294117</v>
      </c>
      <c r="F170" s="23"/>
      <c r="G170" s="41" t="s">
        <v>919</v>
      </c>
      <c r="H170" s="41"/>
      <c r="I170" s="43" t="s">
        <v>712</v>
      </c>
      <c r="J170" s="106">
        <v>46366.481944444444</v>
      </c>
      <c r="K170" s="91">
        <v>46367.473611111112</v>
      </c>
      <c r="L170" s="109"/>
      <c r="M170" s="37"/>
      <c r="N170" s="37"/>
      <c r="O170" s="37"/>
      <c r="P170" s="37"/>
      <c r="Q170" s="37"/>
      <c r="R170" s="37"/>
      <c r="S170" s="37">
        <f t="shared" si="22"/>
        <v>2.6470588235294117</v>
      </c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4" customHeight="1" x14ac:dyDescent="0.35">
      <c r="A171" s="41" t="s">
        <v>187</v>
      </c>
      <c r="B171" s="41" t="s">
        <v>188</v>
      </c>
      <c r="C171" s="32" t="s">
        <v>35</v>
      </c>
      <c r="D171" s="100">
        <f t="shared" si="23"/>
        <v>5.8823529411764705E-2</v>
      </c>
      <c r="E171" s="33">
        <f>$D$10*D171</f>
        <v>269.1764705882353</v>
      </c>
      <c r="F171" s="23"/>
      <c r="G171" s="41" t="s">
        <v>913</v>
      </c>
      <c r="H171" s="41"/>
      <c r="I171" s="43" t="s">
        <v>643</v>
      </c>
      <c r="J171" s="106">
        <v>46364.498611111114</v>
      </c>
      <c r="K171" s="91">
        <v>46366.481944444444</v>
      </c>
      <c r="L171" s="109"/>
      <c r="M171" s="37"/>
      <c r="N171" s="37"/>
      <c r="O171" s="37"/>
      <c r="P171" s="37"/>
      <c r="Q171" s="37"/>
      <c r="R171" s="37"/>
      <c r="S171" s="37">
        <f t="shared" si="22"/>
        <v>269.1764705882353</v>
      </c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4" customHeight="1" x14ac:dyDescent="0.35">
      <c r="A172" s="41" t="s">
        <v>68</v>
      </c>
      <c r="B172" s="41" t="s">
        <v>69</v>
      </c>
      <c r="C172" s="32" t="s">
        <v>46</v>
      </c>
      <c r="D172" s="100">
        <v>0.05</v>
      </c>
      <c r="E172" s="33">
        <f>$D$7*D172</f>
        <v>0.76500000000000012</v>
      </c>
      <c r="F172" s="23"/>
      <c r="G172" s="87" t="s">
        <v>946</v>
      </c>
      <c r="H172" s="87"/>
      <c r="I172" s="101" t="s">
        <v>934</v>
      </c>
      <c r="J172" s="105">
        <v>46367.473611111112</v>
      </c>
      <c r="K172" s="90">
        <v>46385.388194444444</v>
      </c>
      <c r="L172" s="109"/>
      <c r="M172" s="37"/>
      <c r="N172" s="37"/>
      <c r="O172" s="37"/>
      <c r="P172" s="37"/>
      <c r="Q172" s="37"/>
      <c r="R172" s="37"/>
      <c r="S172" s="37">
        <f t="shared" si="22"/>
        <v>0.76500000000000012</v>
      </c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</row>
    <row r="173" spans="1:40" ht="24" customHeight="1" x14ac:dyDescent="0.35">
      <c r="A173" s="41"/>
      <c r="B173" s="41"/>
      <c r="C173" s="32"/>
      <c r="D173" s="33"/>
      <c r="E173" s="33"/>
      <c r="F173" s="23"/>
      <c r="G173" s="87" t="s">
        <v>944</v>
      </c>
      <c r="H173" s="87"/>
      <c r="I173" s="101" t="s">
        <v>643</v>
      </c>
      <c r="J173" s="105">
        <v>46384.569444444445</v>
      </c>
      <c r="K173" s="90">
        <v>46386.552777777775</v>
      </c>
      <c r="L173" s="109"/>
      <c r="M173" s="37"/>
      <c r="N173" s="37"/>
      <c r="O173" s="37"/>
      <c r="P173" s="37"/>
      <c r="Q173" s="37"/>
      <c r="R173" s="37"/>
      <c r="S173" s="37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</row>
    <row r="174" spans="1:40" ht="24" customHeight="1" x14ac:dyDescent="0.35">
      <c r="A174" s="41"/>
      <c r="B174" s="41"/>
      <c r="C174" s="32"/>
      <c r="D174" s="33"/>
      <c r="E174" s="33"/>
      <c r="F174" s="23"/>
      <c r="G174" s="97" t="s">
        <v>957</v>
      </c>
      <c r="H174" s="116">
        <v>40</v>
      </c>
      <c r="I174" s="99" t="s">
        <v>936</v>
      </c>
      <c r="J174" s="99">
        <v>46373.613194444442</v>
      </c>
      <c r="K174" s="99">
        <v>46394.402777777781</v>
      </c>
      <c r="L174" s="109"/>
      <c r="M174" s="37"/>
      <c r="N174" s="37"/>
      <c r="O174" s="37"/>
      <c r="P174" s="37"/>
      <c r="Q174" s="37"/>
      <c r="R174" s="37"/>
      <c r="S174" s="37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</row>
    <row r="175" spans="1:40" ht="24" customHeight="1" x14ac:dyDescent="0.35">
      <c r="A175" s="41"/>
      <c r="B175" s="41"/>
      <c r="C175" s="32"/>
      <c r="D175" s="33"/>
      <c r="E175" s="33"/>
      <c r="F175" s="23"/>
      <c r="G175" s="87" t="s">
        <v>942</v>
      </c>
      <c r="H175" s="87"/>
      <c r="I175" s="101" t="s">
        <v>909</v>
      </c>
      <c r="J175" s="105">
        <v>46373.613194444442</v>
      </c>
      <c r="K175" s="90">
        <v>46378.65902777778</v>
      </c>
      <c r="L175" s="109"/>
      <c r="M175" s="37"/>
      <c r="N175" s="37"/>
      <c r="O175" s="37"/>
      <c r="P175" s="37"/>
      <c r="Q175" s="37"/>
      <c r="R175" s="37"/>
      <c r="S175" s="37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</row>
    <row r="176" spans="1:40" ht="24" customHeight="1" x14ac:dyDescent="0.35">
      <c r="A176" s="41"/>
      <c r="B176" s="41"/>
      <c r="C176" s="32"/>
      <c r="D176" s="33"/>
      <c r="E176" s="33"/>
      <c r="F176" s="23"/>
      <c r="G176" s="87" t="s">
        <v>943</v>
      </c>
      <c r="H176" s="87"/>
      <c r="I176" s="101" t="s">
        <v>933</v>
      </c>
      <c r="J176" s="105">
        <v>46378.65902777778</v>
      </c>
      <c r="K176" s="90">
        <v>46392.594444444447</v>
      </c>
      <c r="L176" s="109"/>
      <c r="M176" s="37"/>
      <c r="N176" s="37"/>
      <c r="O176" s="37"/>
      <c r="P176" s="37"/>
      <c r="Q176" s="37"/>
      <c r="R176" s="37"/>
      <c r="S176" s="37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</row>
    <row r="177" spans="1:40" ht="24" customHeight="1" x14ac:dyDescent="0.35">
      <c r="A177" s="41"/>
      <c r="B177" s="41"/>
      <c r="C177" s="32"/>
      <c r="D177" s="33"/>
      <c r="E177" s="33"/>
      <c r="F177" s="23"/>
      <c r="G177" s="41" t="s">
        <v>911</v>
      </c>
      <c r="H177" s="41"/>
      <c r="I177" s="43" t="s">
        <v>912</v>
      </c>
      <c r="J177" s="106">
        <v>46392.419444444444</v>
      </c>
      <c r="K177" s="91">
        <v>46392.594444444447</v>
      </c>
      <c r="L177" s="109"/>
      <c r="M177" s="37"/>
      <c r="N177" s="37"/>
      <c r="O177" s="37"/>
      <c r="P177" s="37"/>
      <c r="Q177" s="37"/>
      <c r="R177" s="37"/>
      <c r="S177" s="37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</row>
    <row r="178" spans="1:40" ht="24" customHeight="1" x14ac:dyDescent="0.35">
      <c r="A178" s="41"/>
      <c r="B178" s="41"/>
      <c r="C178" s="32"/>
      <c r="D178" s="33"/>
      <c r="E178" s="33"/>
      <c r="F178" s="23"/>
      <c r="G178" s="41" t="s">
        <v>915</v>
      </c>
      <c r="H178" s="41"/>
      <c r="I178" s="43" t="s">
        <v>712</v>
      </c>
      <c r="J178" s="106">
        <v>46391.427777777775</v>
      </c>
      <c r="K178" s="91">
        <v>46392.419444444444</v>
      </c>
      <c r="L178" s="109"/>
      <c r="M178" s="37"/>
      <c r="N178" s="37"/>
      <c r="O178" s="37"/>
      <c r="P178" s="37"/>
      <c r="Q178" s="37"/>
      <c r="R178" s="37"/>
      <c r="S178" s="37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</row>
    <row r="179" spans="1:40" ht="24" customHeight="1" x14ac:dyDescent="0.35">
      <c r="A179" s="119" t="s">
        <v>74</v>
      </c>
      <c r="B179" s="119" t="s">
        <v>75</v>
      </c>
      <c r="C179" s="120" t="s">
        <v>46</v>
      </c>
      <c r="D179" s="100">
        <f>$H$174/$H$2</f>
        <v>5.8823529411764705E-2</v>
      </c>
      <c r="E179" s="33">
        <f>$D$9*D179</f>
        <v>22.44705882352941</v>
      </c>
      <c r="F179" s="23"/>
      <c r="G179" s="41" t="s">
        <v>917</v>
      </c>
      <c r="H179" s="41"/>
      <c r="I179" s="43" t="s">
        <v>712</v>
      </c>
      <c r="J179" s="106">
        <v>46387.436111111114</v>
      </c>
      <c r="K179" s="91">
        <v>46391.427777777775</v>
      </c>
      <c r="L179" s="109"/>
      <c r="M179" s="37"/>
      <c r="N179" s="37"/>
      <c r="O179" s="37"/>
      <c r="P179" s="37"/>
      <c r="Q179" s="37"/>
      <c r="R179" s="37"/>
      <c r="S179" s="37">
        <f t="shared" ref="S179:S186" si="24">E179</f>
        <v>22.44705882352941</v>
      </c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</row>
    <row r="180" spans="1:40" ht="22" customHeight="1" x14ac:dyDescent="0.35">
      <c r="A180" s="41" t="s">
        <v>70</v>
      </c>
      <c r="B180" s="41" t="s">
        <v>71</v>
      </c>
      <c r="C180" s="32" t="s">
        <v>67</v>
      </c>
      <c r="D180" s="100">
        <f t="shared" ref="D180:D185" si="25">$H$174/$H$2</f>
        <v>5.8823529411764705E-2</v>
      </c>
      <c r="E180" s="33">
        <f>$D$8*D180</f>
        <v>146.8235294117647</v>
      </c>
      <c r="F180" s="23"/>
      <c r="G180" s="41" t="s">
        <v>918</v>
      </c>
      <c r="H180" s="41"/>
      <c r="I180" s="43" t="s">
        <v>912</v>
      </c>
      <c r="J180" s="106">
        <v>46386.617361111108</v>
      </c>
      <c r="K180" s="91">
        <v>46387.436111111114</v>
      </c>
      <c r="L180" s="109"/>
      <c r="M180" s="37"/>
      <c r="N180" s="37"/>
      <c r="O180" s="37"/>
      <c r="P180" s="37"/>
      <c r="Q180" s="37"/>
      <c r="R180" s="37"/>
      <c r="S180" s="37">
        <f t="shared" si="24"/>
        <v>146.8235294117647</v>
      </c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</row>
    <row r="181" spans="1:40" ht="22" customHeight="1" x14ac:dyDescent="0.35">
      <c r="A181" s="41" t="s">
        <v>65</v>
      </c>
      <c r="B181" s="41" t="s">
        <v>66</v>
      </c>
      <c r="C181" s="32" t="s">
        <v>46</v>
      </c>
      <c r="D181" s="100">
        <f t="shared" si="25"/>
        <v>5.8823529411764705E-2</v>
      </c>
      <c r="E181" s="33">
        <f>$D$6*D181</f>
        <v>1.7647058823529411</v>
      </c>
      <c r="F181" s="23"/>
      <c r="G181" s="41" t="s">
        <v>914</v>
      </c>
      <c r="H181" s="41"/>
      <c r="I181" s="43" t="s">
        <v>712</v>
      </c>
      <c r="J181" s="106">
        <v>46385.625694444447</v>
      </c>
      <c r="K181" s="91">
        <v>46386.617361111108</v>
      </c>
      <c r="L181" s="109"/>
      <c r="M181" s="37"/>
      <c r="N181" s="37"/>
      <c r="O181" s="37"/>
      <c r="P181" s="37"/>
      <c r="Q181" s="37"/>
      <c r="R181" s="37"/>
      <c r="S181" s="37">
        <f t="shared" si="24"/>
        <v>1.7647058823529411</v>
      </c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</row>
    <row r="182" spans="1:40" ht="22" customHeight="1" x14ac:dyDescent="0.35">
      <c r="A182" s="41" t="s">
        <v>44</v>
      </c>
      <c r="B182" s="41" t="s">
        <v>45</v>
      </c>
      <c r="C182" s="32" t="s">
        <v>46</v>
      </c>
      <c r="D182" s="100">
        <f t="shared" si="25"/>
        <v>5.8823529411764705E-2</v>
      </c>
      <c r="E182" s="33">
        <f>$D$4*D182</f>
        <v>59.764705882352942</v>
      </c>
      <c r="F182" s="23"/>
      <c r="G182" s="41" t="s">
        <v>916</v>
      </c>
      <c r="H182" s="41"/>
      <c r="I182" s="43" t="s">
        <v>712</v>
      </c>
      <c r="J182" s="106">
        <v>46384.634027777778</v>
      </c>
      <c r="K182" s="91">
        <v>46385.625694444447</v>
      </c>
      <c r="L182" s="109"/>
      <c r="M182" s="37"/>
      <c r="N182" s="37"/>
      <c r="O182" s="37"/>
      <c r="P182" s="37"/>
      <c r="Q182" s="37"/>
      <c r="R182" s="37"/>
      <c r="S182" s="37">
        <f t="shared" si="24"/>
        <v>59.764705882352942</v>
      </c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</row>
    <row r="183" spans="1:40" ht="22" customHeight="1" x14ac:dyDescent="0.35">
      <c r="A183" s="41" t="s">
        <v>61</v>
      </c>
      <c r="B183" s="41" t="s">
        <v>62</v>
      </c>
      <c r="C183" s="32" t="s">
        <v>46</v>
      </c>
      <c r="D183" s="100">
        <f t="shared" si="25"/>
        <v>5.8823529411764705E-2</v>
      </c>
      <c r="E183" s="33">
        <f>$D$5*D183</f>
        <v>109.25735294117646</v>
      </c>
      <c r="F183" s="23"/>
      <c r="G183" s="41"/>
      <c r="H183" s="41"/>
      <c r="I183" s="43"/>
      <c r="J183" s="106"/>
      <c r="K183" s="91"/>
      <c r="L183" s="109"/>
      <c r="M183" s="37"/>
      <c r="N183" s="37"/>
      <c r="O183" s="37"/>
      <c r="P183" s="37"/>
      <c r="Q183" s="37"/>
      <c r="R183" s="37"/>
      <c r="S183" s="37">
        <f t="shared" si="24"/>
        <v>109.25735294117646</v>
      </c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</row>
    <row r="184" spans="1:40" ht="22" customHeight="1" x14ac:dyDescent="0.35">
      <c r="A184" s="41" t="s">
        <v>23</v>
      </c>
      <c r="B184" s="41" t="s">
        <v>24</v>
      </c>
      <c r="C184" s="32" t="s">
        <v>46</v>
      </c>
      <c r="D184" s="100">
        <f t="shared" si="25"/>
        <v>5.8823529411764705E-2</v>
      </c>
      <c r="E184" s="33">
        <f>$D$3*D184</f>
        <v>2.6470588235294117</v>
      </c>
      <c r="F184" s="23"/>
      <c r="G184" s="41" t="s">
        <v>919</v>
      </c>
      <c r="H184" s="41"/>
      <c r="I184" s="43" t="s">
        <v>712</v>
      </c>
      <c r="J184" s="106">
        <v>46380.642361111109</v>
      </c>
      <c r="K184" s="91">
        <v>46384.634027777778</v>
      </c>
      <c r="L184" s="37"/>
      <c r="M184" s="37"/>
      <c r="N184" s="37"/>
      <c r="O184" s="37"/>
      <c r="P184" s="37"/>
      <c r="Q184" s="37"/>
      <c r="R184" s="37"/>
      <c r="S184" s="37">
        <f t="shared" si="24"/>
        <v>2.6470588235294117</v>
      </c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</row>
    <row r="185" spans="1:40" ht="22" customHeight="1" x14ac:dyDescent="0.35">
      <c r="A185" s="41" t="s">
        <v>187</v>
      </c>
      <c r="B185" s="41" t="s">
        <v>188</v>
      </c>
      <c r="C185" s="32" t="s">
        <v>35</v>
      </c>
      <c r="D185" s="100">
        <f t="shared" si="25"/>
        <v>5.8823529411764705E-2</v>
      </c>
      <c r="E185" s="33">
        <f>$D$10*D185</f>
        <v>269.1764705882353</v>
      </c>
      <c r="F185" s="23"/>
      <c r="G185" s="41" t="s">
        <v>913</v>
      </c>
      <c r="H185" s="41"/>
      <c r="I185" s="43" t="s">
        <v>643</v>
      </c>
      <c r="J185" s="106">
        <v>46378.65902777778</v>
      </c>
      <c r="K185" s="91">
        <v>46380.642361111109</v>
      </c>
      <c r="L185" s="37"/>
      <c r="M185" s="37"/>
      <c r="N185" s="37"/>
      <c r="O185" s="37"/>
      <c r="P185" s="37"/>
      <c r="Q185" s="37"/>
      <c r="R185" s="37"/>
      <c r="S185" s="37">
        <f t="shared" si="24"/>
        <v>269.1764705882353</v>
      </c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</row>
    <row r="186" spans="1:40" ht="22" customHeight="1" thickBot="1" x14ac:dyDescent="0.4">
      <c r="A186" s="123"/>
      <c r="B186" s="123"/>
      <c r="C186" s="124"/>
      <c r="D186" s="125"/>
      <c r="E186" s="125"/>
      <c r="F186" s="23"/>
      <c r="G186" s="126" t="s">
        <v>944</v>
      </c>
      <c r="H186" s="126"/>
      <c r="I186" s="127" t="s">
        <v>643</v>
      </c>
      <c r="J186" s="128">
        <v>46392.419444444444</v>
      </c>
      <c r="K186" s="129">
        <v>46394.402777777781</v>
      </c>
      <c r="L186" s="130"/>
      <c r="M186" s="130"/>
      <c r="N186" s="130"/>
      <c r="O186" s="130"/>
      <c r="P186" s="130"/>
      <c r="Q186" s="130"/>
      <c r="R186" s="130"/>
      <c r="S186" s="37">
        <f t="shared" si="24"/>
        <v>0</v>
      </c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</row>
    <row r="187" spans="1:40" ht="22" customHeight="1" thickTop="1" x14ac:dyDescent="0.35">
      <c r="A187" s="131"/>
      <c r="B187" s="131"/>
      <c r="C187" s="132"/>
      <c r="D187" s="133"/>
      <c r="E187" s="133"/>
      <c r="F187" s="134"/>
      <c r="G187" s="135" t="s">
        <v>966</v>
      </c>
      <c r="H187" s="136">
        <v>40</v>
      </c>
      <c r="I187" s="137" t="s">
        <v>935</v>
      </c>
      <c r="J187" s="137">
        <v>46392.419444444444</v>
      </c>
      <c r="K187" s="137">
        <v>46416.477777777778</v>
      </c>
      <c r="L187" s="138"/>
      <c r="M187" s="138"/>
      <c r="N187" s="138"/>
      <c r="O187" s="138"/>
      <c r="P187" s="138"/>
      <c r="Q187" s="138"/>
      <c r="R187" s="138"/>
      <c r="S187" s="138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</row>
    <row r="188" spans="1:40" ht="22" customHeight="1" x14ac:dyDescent="0.35">
      <c r="A188" s="41"/>
      <c r="B188" s="41"/>
      <c r="C188" s="32"/>
      <c r="D188" s="33"/>
      <c r="E188" s="33"/>
      <c r="F188" s="23"/>
      <c r="G188" s="87" t="s">
        <v>942</v>
      </c>
      <c r="H188" s="87"/>
      <c r="I188" s="101" t="s">
        <v>909</v>
      </c>
      <c r="J188" s="105">
        <v>46392.419444444444</v>
      </c>
      <c r="K188" s="101">
        <v>46395.465277777781</v>
      </c>
      <c r="L188" s="37"/>
      <c r="M188" s="37"/>
      <c r="N188" s="37"/>
      <c r="O188" s="37"/>
      <c r="P188" s="37"/>
      <c r="Q188" s="37"/>
      <c r="R188" s="37"/>
      <c r="S188" s="37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</row>
    <row r="189" spans="1:40" ht="22" customHeight="1" x14ac:dyDescent="0.35">
      <c r="A189" s="41"/>
      <c r="B189" s="41"/>
      <c r="C189" s="32"/>
      <c r="D189" s="33"/>
      <c r="E189" s="33"/>
      <c r="F189" s="23"/>
      <c r="G189" s="87" t="s">
        <v>943</v>
      </c>
      <c r="H189" s="87"/>
      <c r="I189" s="101" t="s">
        <v>933</v>
      </c>
      <c r="J189" s="105">
        <v>46395.465277777781</v>
      </c>
      <c r="K189" s="101">
        <v>46407.400694444441</v>
      </c>
      <c r="L189" s="37"/>
      <c r="M189" s="37"/>
      <c r="N189" s="37"/>
      <c r="O189" s="37"/>
      <c r="P189" s="37"/>
      <c r="Q189" s="37"/>
      <c r="R189" s="37"/>
      <c r="S189" s="37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</row>
    <row r="190" spans="1:40" ht="22" customHeight="1" x14ac:dyDescent="0.35">
      <c r="A190" s="41"/>
      <c r="B190" s="41"/>
      <c r="C190" s="32"/>
      <c r="D190" s="33"/>
      <c r="E190" s="33"/>
      <c r="F190" s="23"/>
      <c r="G190" s="41" t="s">
        <v>911</v>
      </c>
      <c r="H190" s="41"/>
      <c r="I190" s="43" t="s">
        <v>912</v>
      </c>
      <c r="J190" s="106">
        <v>46406.579861111109</v>
      </c>
      <c r="K190" s="43">
        <v>46407.400694444441</v>
      </c>
      <c r="L190" s="37"/>
      <c r="M190" s="37"/>
      <c r="N190" s="37"/>
      <c r="O190" s="37"/>
      <c r="P190" s="37"/>
      <c r="Q190" s="37"/>
      <c r="R190" s="37"/>
      <c r="S190" s="37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</row>
    <row r="191" spans="1:40" ht="22" customHeight="1" x14ac:dyDescent="0.35">
      <c r="A191" s="41"/>
      <c r="B191" s="41"/>
      <c r="C191" s="32"/>
      <c r="D191" s="33"/>
      <c r="E191" s="33"/>
      <c r="F191" s="23"/>
      <c r="G191" s="41" t="s">
        <v>915</v>
      </c>
      <c r="H191" s="41"/>
      <c r="I191" s="43" t="s">
        <v>712</v>
      </c>
      <c r="J191" s="106">
        <v>46405.588194444441</v>
      </c>
      <c r="K191" s="43">
        <v>46406.579861111109</v>
      </c>
      <c r="L191" s="37"/>
      <c r="M191" s="37"/>
      <c r="N191" s="37"/>
      <c r="O191" s="37"/>
      <c r="P191" s="37"/>
      <c r="Q191" s="37"/>
      <c r="R191" s="37"/>
      <c r="S191" s="37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</row>
    <row r="192" spans="1:40" ht="22" customHeight="1" x14ac:dyDescent="0.35">
      <c r="A192" s="119" t="s">
        <v>74</v>
      </c>
      <c r="B192" s="119" t="s">
        <v>75</v>
      </c>
      <c r="C192" s="120" t="s">
        <v>46</v>
      </c>
      <c r="D192" s="100">
        <f>$H$187/$H$2</f>
        <v>5.8823529411764705E-2</v>
      </c>
      <c r="E192" s="33">
        <f>$D$9*D192</f>
        <v>22.44705882352941</v>
      </c>
      <c r="F192" s="23"/>
      <c r="G192" s="41" t="s">
        <v>917</v>
      </c>
      <c r="H192" s="41"/>
      <c r="I192" s="43" t="s">
        <v>712</v>
      </c>
      <c r="J192" s="106">
        <v>46402.59652777778</v>
      </c>
      <c r="K192" s="43">
        <v>46405.588194444441</v>
      </c>
      <c r="L192" s="37"/>
      <c r="M192" s="37"/>
      <c r="N192" s="37"/>
      <c r="O192" s="37"/>
      <c r="P192" s="37"/>
      <c r="Q192" s="37"/>
      <c r="R192" s="37"/>
      <c r="S192" s="37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</row>
    <row r="193" spans="1:40" ht="22" customHeight="1" x14ac:dyDescent="0.35">
      <c r="A193" s="41" t="s">
        <v>70</v>
      </c>
      <c r="B193" s="41" t="s">
        <v>71</v>
      </c>
      <c r="C193" s="32" t="s">
        <v>67</v>
      </c>
      <c r="D193" s="100">
        <f t="shared" ref="D193:D198" si="26">$H$187/$H$2</f>
        <v>5.8823529411764705E-2</v>
      </c>
      <c r="E193" s="33">
        <f>$D$8*D193</f>
        <v>146.8235294117647</v>
      </c>
      <c r="F193" s="23"/>
      <c r="G193" s="41" t="s">
        <v>918</v>
      </c>
      <c r="H193" s="41"/>
      <c r="I193" s="43" t="s">
        <v>912</v>
      </c>
      <c r="J193" s="106">
        <v>46402.423611111109</v>
      </c>
      <c r="K193" s="43">
        <v>46402.59652777778</v>
      </c>
      <c r="L193" s="37"/>
      <c r="M193" s="37"/>
      <c r="N193" s="37"/>
      <c r="O193" s="37"/>
      <c r="P193" s="37"/>
      <c r="Q193" s="37"/>
      <c r="R193" s="37"/>
      <c r="S193" s="37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</row>
    <row r="194" spans="1:40" ht="22" customHeight="1" x14ac:dyDescent="0.35">
      <c r="A194" s="41" t="s">
        <v>65</v>
      </c>
      <c r="B194" s="41" t="s">
        <v>66</v>
      </c>
      <c r="C194" s="32" t="s">
        <v>46</v>
      </c>
      <c r="D194" s="100">
        <f t="shared" si="26"/>
        <v>5.8823529411764705E-2</v>
      </c>
      <c r="E194" s="33">
        <f>$D$6*D194</f>
        <v>1.7647058823529411</v>
      </c>
      <c r="F194" s="23"/>
      <c r="G194" s="41" t="s">
        <v>914</v>
      </c>
      <c r="H194" s="41"/>
      <c r="I194" s="43" t="s">
        <v>712</v>
      </c>
      <c r="J194" s="106">
        <v>46401.431944444441</v>
      </c>
      <c r="K194" s="43">
        <v>46402.423611111109</v>
      </c>
      <c r="L194" s="37"/>
      <c r="M194" s="37"/>
      <c r="N194" s="37"/>
      <c r="O194" s="37"/>
      <c r="P194" s="37"/>
      <c r="Q194" s="37"/>
      <c r="R194" s="37"/>
      <c r="S194" s="37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</row>
    <row r="195" spans="1:40" ht="22" customHeight="1" x14ac:dyDescent="0.35">
      <c r="A195" s="41" t="s">
        <v>44</v>
      </c>
      <c r="B195" s="41" t="s">
        <v>45</v>
      </c>
      <c r="C195" s="32" t="s">
        <v>46</v>
      </c>
      <c r="D195" s="100">
        <f t="shared" si="26"/>
        <v>5.8823529411764705E-2</v>
      </c>
      <c r="E195" s="33">
        <f>$D$4*D195</f>
        <v>59.764705882352942</v>
      </c>
      <c r="F195" s="23"/>
      <c r="G195" s="41" t="s">
        <v>916</v>
      </c>
      <c r="H195" s="41"/>
      <c r="I195" s="43" t="s">
        <v>712</v>
      </c>
      <c r="J195" s="106">
        <v>46400.44027777778</v>
      </c>
      <c r="K195" s="43">
        <v>46401.431944444441</v>
      </c>
      <c r="L195" s="37"/>
      <c r="M195" s="37"/>
      <c r="N195" s="37"/>
      <c r="O195" s="37"/>
      <c r="P195" s="37"/>
      <c r="Q195" s="37"/>
      <c r="R195" s="37"/>
      <c r="S195" s="37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</row>
    <row r="196" spans="1:40" ht="22" customHeight="1" x14ac:dyDescent="0.35">
      <c r="A196" s="41" t="s">
        <v>61</v>
      </c>
      <c r="B196" s="41" t="s">
        <v>62</v>
      </c>
      <c r="C196" s="32" t="s">
        <v>46</v>
      </c>
      <c r="D196" s="100">
        <f t="shared" si="26"/>
        <v>5.8823529411764705E-2</v>
      </c>
      <c r="E196" s="33">
        <f>$D$5*D196</f>
        <v>109.25735294117646</v>
      </c>
      <c r="F196" s="23"/>
      <c r="G196" s="41"/>
      <c r="H196" s="41"/>
      <c r="I196" s="43"/>
      <c r="J196" s="106"/>
      <c r="K196" s="43"/>
      <c r="L196" s="37"/>
      <c r="M196" s="37"/>
      <c r="N196" s="37"/>
      <c r="O196" s="37"/>
      <c r="P196" s="37"/>
      <c r="Q196" s="37"/>
      <c r="R196" s="37"/>
      <c r="S196" s="37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</row>
    <row r="197" spans="1:40" ht="22" customHeight="1" x14ac:dyDescent="0.35">
      <c r="A197" s="41" t="s">
        <v>23</v>
      </c>
      <c r="B197" s="41" t="s">
        <v>24</v>
      </c>
      <c r="C197" s="32" t="s">
        <v>46</v>
      </c>
      <c r="D197" s="100">
        <f t="shared" si="26"/>
        <v>5.8823529411764705E-2</v>
      </c>
      <c r="E197" s="33">
        <f>$D$3*D197</f>
        <v>2.6470588235294117</v>
      </c>
      <c r="F197" s="23"/>
      <c r="G197" s="41" t="s">
        <v>919</v>
      </c>
      <c r="H197" s="41"/>
      <c r="I197" s="43" t="s">
        <v>712</v>
      </c>
      <c r="J197" s="106">
        <v>46399.448611111111</v>
      </c>
      <c r="K197" s="43">
        <v>46400.44027777778</v>
      </c>
      <c r="L197" s="37"/>
      <c r="M197" s="37"/>
      <c r="N197" s="37"/>
      <c r="O197" s="37"/>
      <c r="P197" s="37"/>
      <c r="Q197" s="37"/>
      <c r="R197" s="37"/>
      <c r="S197" s="37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</row>
    <row r="198" spans="1:40" ht="22" customHeight="1" x14ac:dyDescent="0.35">
      <c r="A198" s="41" t="s">
        <v>187</v>
      </c>
      <c r="B198" s="41" t="s">
        <v>188</v>
      </c>
      <c r="C198" s="32" t="s">
        <v>35</v>
      </c>
      <c r="D198" s="100">
        <f t="shared" si="26"/>
        <v>5.8823529411764705E-2</v>
      </c>
      <c r="E198" s="33">
        <f>$D$10*D198</f>
        <v>269.1764705882353</v>
      </c>
      <c r="F198" s="23"/>
      <c r="G198" s="41" t="s">
        <v>913</v>
      </c>
      <c r="H198" s="41"/>
      <c r="I198" s="43" t="s">
        <v>643</v>
      </c>
      <c r="J198" s="106">
        <v>46395.465277777781</v>
      </c>
      <c r="K198" s="43">
        <v>46399.448611111111</v>
      </c>
      <c r="L198" s="37"/>
      <c r="M198" s="37"/>
      <c r="N198" s="37"/>
      <c r="O198" s="37"/>
      <c r="P198" s="37"/>
      <c r="Q198" s="37"/>
      <c r="R198" s="37"/>
      <c r="S198" s="37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</row>
    <row r="199" spans="1:40" ht="22" customHeight="1" x14ac:dyDescent="0.35">
      <c r="A199" s="41" t="s">
        <v>68</v>
      </c>
      <c r="B199" s="41" t="s">
        <v>69</v>
      </c>
      <c r="C199" s="32" t="s">
        <v>46</v>
      </c>
      <c r="D199" s="100">
        <v>0.14000000000000001</v>
      </c>
      <c r="E199" s="33">
        <f>$D$7*D199</f>
        <v>2.1420000000000003</v>
      </c>
      <c r="F199" s="23"/>
      <c r="G199" s="87" t="s">
        <v>946</v>
      </c>
      <c r="H199" s="87"/>
      <c r="I199" s="101" t="s">
        <v>934</v>
      </c>
      <c r="J199" s="105">
        <v>46400.44027777778</v>
      </c>
      <c r="K199" s="101">
        <v>46415.354861111111</v>
      </c>
      <c r="L199" s="37"/>
      <c r="M199" s="37"/>
      <c r="N199" s="37"/>
      <c r="O199" s="37"/>
      <c r="P199" s="37"/>
      <c r="Q199" s="37"/>
      <c r="R199" s="37"/>
      <c r="S199" s="37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</row>
    <row r="200" spans="1:40" ht="22" customHeight="1" x14ac:dyDescent="0.35">
      <c r="A200" s="41"/>
      <c r="B200" s="41"/>
      <c r="C200" s="32"/>
      <c r="D200" s="33"/>
      <c r="E200" s="33"/>
      <c r="F200" s="23"/>
      <c r="G200" s="87" t="s">
        <v>944</v>
      </c>
      <c r="H200" s="87"/>
      <c r="I200" s="101" t="s">
        <v>643</v>
      </c>
      <c r="J200" s="105">
        <v>46414.494444444441</v>
      </c>
      <c r="K200" s="101">
        <v>46416.477777777778</v>
      </c>
      <c r="L200" s="37"/>
      <c r="M200" s="37"/>
      <c r="N200" s="37"/>
      <c r="O200" s="37"/>
      <c r="P200" s="37"/>
      <c r="Q200" s="37"/>
      <c r="R200" s="37"/>
      <c r="S200" s="37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</row>
    <row r="201" spans="1:40" ht="22" customHeight="1" x14ac:dyDescent="0.35">
      <c r="A201" s="41"/>
      <c r="B201" s="41"/>
      <c r="C201" s="32"/>
      <c r="D201" s="33"/>
      <c r="E201" s="33"/>
      <c r="F201" s="23"/>
      <c r="G201" s="97" t="s">
        <v>967</v>
      </c>
      <c r="H201" s="116">
        <v>40</v>
      </c>
      <c r="I201" s="99" t="s">
        <v>936</v>
      </c>
      <c r="J201" s="99">
        <v>46413.544444444444</v>
      </c>
      <c r="K201" s="99">
        <v>46429.646527777775</v>
      </c>
      <c r="L201" s="37"/>
      <c r="M201" s="37"/>
      <c r="N201" s="37"/>
      <c r="O201" s="37"/>
      <c r="P201" s="37"/>
      <c r="Q201" s="37"/>
      <c r="R201" s="37"/>
      <c r="S201" s="37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</row>
    <row r="202" spans="1:40" ht="22" customHeight="1" x14ac:dyDescent="0.35">
      <c r="A202" s="41"/>
      <c r="B202" s="41"/>
      <c r="C202" s="32"/>
      <c r="D202" s="33"/>
      <c r="E202" s="33"/>
      <c r="F202" s="23"/>
      <c r="G202" s="87" t="s">
        <v>942</v>
      </c>
      <c r="H202" s="87"/>
      <c r="I202" s="101" t="s">
        <v>909</v>
      </c>
      <c r="J202" s="105">
        <v>46413.544444444444</v>
      </c>
      <c r="K202" s="101">
        <v>46416.590277777781</v>
      </c>
      <c r="L202" s="37"/>
      <c r="M202" s="37"/>
      <c r="N202" s="37"/>
      <c r="O202" s="37"/>
      <c r="P202" s="37"/>
      <c r="Q202" s="37"/>
      <c r="R202" s="37"/>
      <c r="S202" s="37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</row>
    <row r="203" spans="1:40" ht="22" customHeight="1" x14ac:dyDescent="0.35">
      <c r="A203" s="41"/>
      <c r="B203" s="41"/>
      <c r="C203" s="32"/>
      <c r="D203" s="33"/>
      <c r="E203" s="33"/>
      <c r="F203" s="23"/>
      <c r="G203" s="87" t="s">
        <v>943</v>
      </c>
      <c r="H203" s="87"/>
      <c r="I203" s="101" t="s">
        <v>933</v>
      </c>
      <c r="J203" s="105">
        <v>46416.590277777781</v>
      </c>
      <c r="K203" s="101">
        <v>46428.484027777777</v>
      </c>
      <c r="L203" s="37"/>
      <c r="M203" s="37"/>
      <c r="N203" s="37"/>
      <c r="O203" s="37"/>
      <c r="P203" s="37"/>
      <c r="Q203" s="37"/>
      <c r="R203" s="37"/>
      <c r="S203" s="37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</row>
    <row r="204" spans="1:40" ht="22" customHeight="1" x14ac:dyDescent="0.35">
      <c r="A204" s="41"/>
      <c r="B204" s="41"/>
      <c r="C204" s="32"/>
      <c r="D204" s="33"/>
      <c r="E204" s="33"/>
      <c r="F204" s="23"/>
      <c r="G204" s="41" t="s">
        <v>911</v>
      </c>
      <c r="H204" s="41"/>
      <c r="I204" s="43" t="s">
        <v>912</v>
      </c>
      <c r="J204" s="106">
        <v>46427.663194444445</v>
      </c>
      <c r="K204" s="43">
        <v>46428.484027777777</v>
      </c>
      <c r="L204" s="37"/>
      <c r="M204" s="37"/>
      <c r="N204" s="37"/>
      <c r="O204" s="37"/>
      <c r="P204" s="37"/>
      <c r="Q204" s="37"/>
      <c r="R204" s="37"/>
      <c r="S204" s="37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spans="1:40" ht="22" customHeight="1" x14ac:dyDescent="0.35">
      <c r="A205" s="41"/>
      <c r="B205" s="41"/>
      <c r="C205" s="32"/>
      <c r="D205" s="33"/>
      <c r="E205" s="33"/>
      <c r="F205" s="23"/>
      <c r="G205" s="41" t="s">
        <v>915</v>
      </c>
      <c r="H205" s="41"/>
      <c r="I205" s="43" t="s">
        <v>712</v>
      </c>
      <c r="J205" s="106">
        <v>46427.359027777777</v>
      </c>
      <c r="K205" s="43">
        <v>46427.663194444445</v>
      </c>
      <c r="L205" s="37"/>
      <c r="M205" s="37"/>
      <c r="N205" s="37"/>
      <c r="O205" s="37"/>
      <c r="P205" s="37"/>
      <c r="Q205" s="37"/>
      <c r="R205" s="37"/>
      <c r="S205" s="37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</row>
    <row r="206" spans="1:40" ht="22" customHeight="1" x14ac:dyDescent="0.35">
      <c r="A206" s="119" t="s">
        <v>74</v>
      </c>
      <c r="B206" s="119" t="s">
        <v>75</v>
      </c>
      <c r="C206" s="120" t="s">
        <v>46</v>
      </c>
      <c r="D206" s="100">
        <f>$H$201/$H$2</f>
        <v>5.8823529411764705E-2</v>
      </c>
      <c r="E206" s="33">
        <f>$D$9*D206</f>
        <v>22.44705882352941</v>
      </c>
      <c r="F206" s="23"/>
      <c r="G206" s="41" t="s">
        <v>917</v>
      </c>
      <c r="H206" s="41"/>
      <c r="I206" s="43" t="s">
        <v>712</v>
      </c>
      <c r="J206" s="106">
        <v>46426.367361111108</v>
      </c>
      <c r="K206" s="43">
        <v>46427.359027777777</v>
      </c>
      <c r="L206" s="37"/>
      <c r="M206" s="37"/>
      <c r="N206" s="37"/>
      <c r="O206" s="37"/>
      <c r="P206" s="37"/>
      <c r="Q206" s="37"/>
      <c r="R206" s="37"/>
      <c r="S206" s="37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</row>
    <row r="207" spans="1:40" ht="22" customHeight="1" x14ac:dyDescent="0.35">
      <c r="A207" s="41" t="s">
        <v>70</v>
      </c>
      <c r="B207" s="41" t="s">
        <v>71</v>
      </c>
      <c r="C207" s="32" t="s">
        <v>67</v>
      </c>
      <c r="D207" s="100">
        <f t="shared" ref="D207:D212" si="27">$H$201/$H$2</f>
        <v>5.8823529411764705E-2</v>
      </c>
      <c r="E207" s="33">
        <f>$D$8*D207</f>
        <v>146.8235294117647</v>
      </c>
      <c r="F207" s="23"/>
      <c r="G207" s="41" t="s">
        <v>918</v>
      </c>
      <c r="H207" s="41"/>
      <c r="I207" s="43" t="s">
        <v>912</v>
      </c>
      <c r="J207" s="106">
        <v>46423.548611111109</v>
      </c>
      <c r="K207" s="43">
        <v>46426.367361111108</v>
      </c>
      <c r="L207" s="37"/>
      <c r="M207" s="37"/>
      <c r="N207" s="37"/>
      <c r="O207" s="37"/>
      <c r="P207" s="37"/>
      <c r="Q207" s="37"/>
      <c r="R207" s="37"/>
      <c r="S207" s="37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</row>
    <row r="208" spans="1:40" ht="22" customHeight="1" x14ac:dyDescent="0.35">
      <c r="A208" s="41" t="s">
        <v>65</v>
      </c>
      <c r="B208" s="41" t="s">
        <v>66</v>
      </c>
      <c r="C208" s="32" t="s">
        <v>46</v>
      </c>
      <c r="D208" s="100">
        <f t="shared" si="27"/>
        <v>5.8823529411764705E-2</v>
      </c>
      <c r="E208" s="33">
        <f>$D$6*D208</f>
        <v>1.7647058823529411</v>
      </c>
      <c r="F208" s="23"/>
      <c r="G208" s="41" t="s">
        <v>914</v>
      </c>
      <c r="H208" s="41"/>
      <c r="I208" s="43" t="s">
        <v>712</v>
      </c>
      <c r="J208" s="106">
        <v>46422.556944444441</v>
      </c>
      <c r="K208" s="43">
        <v>46423.548611111109</v>
      </c>
      <c r="L208" s="37"/>
      <c r="M208" s="37"/>
      <c r="N208" s="37"/>
      <c r="O208" s="37"/>
      <c r="P208" s="37"/>
      <c r="Q208" s="37"/>
      <c r="R208" s="37"/>
      <c r="S208" s="37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</row>
    <row r="209" spans="1:40" ht="22" customHeight="1" x14ac:dyDescent="0.35">
      <c r="A209" s="41" t="s">
        <v>44</v>
      </c>
      <c r="B209" s="41" t="s">
        <v>45</v>
      </c>
      <c r="C209" s="32" t="s">
        <v>46</v>
      </c>
      <c r="D209" s="100">
        <f t="shared" si="27"/>
        <v>5.8823529411764705E-2</v>
      </c>
      <c r="E209" s="33">
        <f>$D$4*D209</f>
        <v>59.764705882352942</v>
      </c>
      <c r="F209" s="23"/>
      <c r="G209" s="41" t="s">
        <v>916</v>
      </c>
      <c r="H209" s="41"/>
      <c r="I209" s="43" t="s">
        <v>712</v>
      </c>
      <c r="J209" s="106">
        <v>46421.56527777778</v>
      </c>
      <c r="K209" s="43">
        <v>46422.556944444441</v>
      </c>
      <c r="L209" s="37"/>
      <c r="M209" s="37"/>
      <c r="N209" s="37"/>
      <c r="O209" s="37"/>
      <c r="P209" s="37"/>
      <c r="Q209" s="37"/>
      <c r="R209" s="37"/>
      <c r="S209" s="37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</row>
    <row r="210" spans="1:40" ht="22" customHeight="1" x14ac:dyDescent="0.35">
      <c r="A210" s="41" t="s">
        <v>61</v>
      </c>
      <c r="B210" s="41" t="s">
        <v>62</v>
      </c>
      <c r="C210" s="32" t="s">
        <v>46</v>
      </c>
      <c r="D210" s="100">
        <f t="shared" si="27"/>
        <v>5.8823529411764705E-2</v>
      </c>
      <c r="E210" s="33">
        <f>$D$5*D210</f>
        <v>109.25735294117646</v>
      </c>
      <c r="F210" s="23"/>
      <c r="G210" s="41"/>
      <c r="H210" s="41"/>
      <c r="I210" s="43"/>
      <c r="J210" s="106"/>
      <c r="K210" s="43"/>
      <c r="L210" s="37"/>
      <c r="M210" s="37"/>
      <c r="N210" s="37"/>
      <c r="O210" s="37"/>
      <c r="P210" s="37"/>
      <c r="Q210" s="37"/>
      <c r="R210" s="37"/>
      <c r="S210" s="37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</row>
    <row r="211" spans="1:40" ht="22" customHeight="1" x14ac:dyDescent="0.35">
      <c r="A211" s="41" t="s">
        <v>23</v>
      </c>
      <c r="B211" s="41" t="s">
        <v>24</v>
      </c>
      <c r="C211" s="32" t="s">
        <v>46</v>
      </c>
      <c r="D211" s="100">
        <f t="shared" si="27"/>
        <v>5.8823529411764705E-2</v>
      </c>
      <c r="E211" s="33">
        <f>$D$3*D211</f>
        <v>2.6470588235294117</v>
      </c>
      <c r="F211" s="23"/>
      <c r="G211" s="41" t="s">
        <v>919</v>
      </c>
      <c r="H211" s="41"/>
      <c r="I211" s="43" t="s">
        <v>712</v>
      </c>
      <c r="J211" s="106">
        <v>46420.573611111111</v>
      </c>
      <c r="K211" s="43">
        <v>46421.56527777778</v>
      </c>
      <c r="L211" s="37"/>
      <c r="M211" s="37"/>
      <c r="N211" s="37"/>
      <c r="O211" s="37"/>
      <c r="P211" s="37"/>
      <c r="Q211" s="37"/>
      <c r="R211" s="37"/>
      <c r="S211" s="37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</row>
    <row r="212" spans="1:40" ht="22" customHeight="1" x14ac:dyDescent="0.35">
      <c r="A212" s="41" t="s">
        <v>187</v>
      </c>
      <c r="B212" s="41" t="s">
        <v>188</v>
      </c>
      <c r="C212" s="32" t="s">
        <v>35</v>
      </c>
      <c r="D212" s="100">
        <f t="shared" si="27"/>
        <v>5.8823529411764705E-2</v>
      </c>
      <c r="E212" s="33">
        <f>$D$10*D212</f>
        <v>269.1764705882353</v>
      </c>
      <c r="F212" s="23"/>
      <c r="G212" s="41" t="s">
        <v>913</v>
      </c>
      <c r="H212" s="41"/>
      <c r="I212" s="43" t="s">
        <v>643</v>
      </c>
      <c r="J212" s="106">
        <v>46416.590277777781</v>
      </c>
      <c r="K212" s="43">
        <v>46420.573611111111</v>
      </c>
      <c r="L212" s="37"/>
      <c r="M212" s="37"/>
      <c r="N212" s="37"/>
      <c r="O212" s="37"/>
      <c r="P212" s="37"/>
      <c r="Q212" s="37"/>
      <c r="R212" s="37"/>
      <c r="S212" s="37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</row>
    <row r="213" spans="1:40" ht="22" customHeight="1" x14ac:dyDescent="0.35">
      <c r="A213" s="41"/>
      <c r="B213" s="41"/>
      <c r="C213" s="32"/>
      <c r="D213" s="33"/>
      <c r="E213" s="33"/>
      <c r="F213" s="23"/>
      <c r="G213" s="87" t="s">
        <v>944</v>
      </c>
      <c r="H213" s="87"/>
      <c r="I213" s="101" t="s">
        <v>643</v>
      </c>
      <c r="J213" s="105">
        <v>46427.663194444445</v>
      </c>
      <c r="K213" s="101">
        <v>46429.646527777775</v>
      </c>
      <c r="L213" s="37"/>
      <c r="M213" s="37"/>
      <c r="N213" s="37"/>
      <c r="O213" s="37"/>
      <c r="P213" s="37"/>
      <c r="Q213" s="37"/>
      <c r="R213" s="37"/>
      <c r="S213" s="37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</row>
    <row r="214" spans="1:40" ht="22" customHeight="1" x14ac:dyDescent="0.35">
      <c r="A214" s="41"/>
      <c r="B214" s="41"/>
      <c r="C214" s="32"/>
      <c r="D214" s="33"/>
      <c r="E214" s="33"/>
      <c r="F214" s="23"/>
      <c r="G214" s="97" t="s">
        <v>968</v>
      </c>
      <c r="H214" s="116">
        <v>40</v>
      </c>
      <c r="I214" s="99" t="s">
        <v>958</v>
      </c>
      <c r="J214" s="99">
        <v>46427.663194444445</v>
      </c>
      <c r="K214" s="99">
        <v>46456.563194444447</v>
      </c>
      <c r="L214" s="37"/>
      <c r="M214" s="37"/>
      <c r="N214" s="37"/>
      <c r="O214" s="37"/>
      <c r="P214" s="37"/>
      <c r="Q214" s="37"/>
      <c r="R214" s="37"/>
      <c r="S214" s="37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</row>
    <row r="215" spans="1:40" ht="22" customHeight="1" x14ac:dyDescent="0.35">
      <c r="A215" s="41"/>
      <c r="B215" s="41"/>
      <c r="C215" s="32"/>
      <c r="D215" s="33"/>
      <c r="E215" s="33"/>
      <c r="F215" s="23"/>
      <c r="G215" s="87" t="s">
        <v>942</v>
      </c>
      <c r="H215" s="87"/>
      <c r="I215" s="101" t="s">
        <v>909</v>
      </c>
      <c r="J215" s="105">
        <v>46427.663194444445</v>
      </c>
      <c r="K215" s="101">
        <v>46433.396527777775</v>
      </c>
      <c r="L215" s="37"/>
      <c r="M215" s="37"/>
      <c r="N215" s="37"/>
      <c r="O215" s="37"/>
      <c r="P215" s="37"/>
      <c r="Q215" s="37"/>
      <c r="R215" s="37"/>
      <c r="S215" s="37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</row>
    <row r="216" spans="1:40" ht="22" customHeight="1" x14ac:dyDescent="0.35">
      <c r="A216" s="41"/>
      <c r="B216" s="41"/>
      <c r="C216" s="32"/>
      <c r="D216" s="33"/>
      <c r="E216" s="33"/>
      <c r="F216" s="23"/>
      <c r="G216" s="87" t="s">
        <v>943</v>
      </c>
      <c r="H216" s="87"/>
      <c r="I216" s="101" t="s">
        <v>959</v>
      </c>
      <c r="J216" s="105">
        <v>46433.396527777775</v>
      </c>
      <c r="K216" s="101">
        <v>46443.636111111111</v>
      </c>
      <c r="L216" s="37"/>
      <c r="M216" s="37"/>
      <c r="N216" s="37"/>
      <c r="O216" s="37"/>
      <c r="P216" s="37"/>
      <c r="Q216" s="37"/>
      <c r="R216" s="37"/>
      <c r="S216" s="37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</row>
    <row r="217" spans="1:40" ht="22" customHeight="1" x14ac:dyDescent="0.35">
      <c r="A217" s="41"/>
      <c r="B217" s="41"/>
      <c r="C217" s="32"/>
      <c r="D217" s="33"/>
      <c r="E217" s="33"/>
      <c r="F217" s="23"/>
      <c r="G217" s="41" t="s">
        <v>911</v>
      </c>
      <c r="H217" s="41"/>
      <c r="I217" s="43" t="s">
        <v>912</v>
      </c>
      <c r="J217" s="106">
        <v>46443.461111111108</v>
      </c>
      <c r="K217" s="43">
        <v>46443.636111111111</v>
      </c>
      <c r="L217" s="37"/>
      <c r="M217" s="37"/>
      <c r="N217" s="37"/>
      <c r="O217" s="37"/>
      <c r="P217" s="37"/>
      <c r="Q217" s="37"/>
      <c r="R217" s="37"/>
      <c r="S217" s="37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</row>
    <row r="218" spans="1:40" ht="22" customHeight="1" x14ac:dyDescent="0.35">
      <c r="A218" s="41"/>
      <c r="B218" s="41"/>
      <c r="C218" s="32"/>
      <c r="D218" s="33"/>
      <c r="E218" s="33"/>
      <c r="F218" s="23"/>
      <c r="G218" s="41" t="s">
        <v>915</v>
      </c>
      <c r="H218" s="41"/>
      <c r="I218" s="43" t="s">
        <v>712</v>
      </c>
      <c r="J218" s="106">
        <v>46442.469444444447</v>
      </c>
      <c r="K218" s="43">
        <v>46443.461111111108</v>
      </c>
      <c r="L218" s="37"/>
      <c r="M218" s="37"/>
      <c r="N218" s="37"/>
      <c r="O218" s="37"/>
      <c r="P218" s="37"/>
      <c r="Q218" s="37"/>
      <c r="R218" s="37"/>
      <c r="S218" s="37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</row>
    <row r="219" spans="1:40" ht="22" customHeight="1" x14ac:dyDescent="0.35">
      <c r="A219" s="119" t="s">
        <v>74</v>
      </c>
      <c r="B219" s="119" t="s">
        <v>75</v>
      </c>
      <c r="C219" s="120" t="s">
        <v>46</v>
      </c>
      <c r="D219" s="100">
        <f>$H$214/$H$2</f>
        <v>5.8823529411764705E-2</v>
      </c>
      <c r="E219" s="33">
        <f>$D$9*D219</f>
        <v>22.44705882352941</v>
      </c>
      <c r="F219" s="23"/>
      <c r="G219" s="41" t="s">
        <v>917</v>
      </c>
      <c r="H219" s="41"/>
      <c r="I219" s="43" t="s">
        <v>712</v>
      </c>
      <c r="J219" s="106">
        <v>46441.477777777778</v>
      </c>
      <c r="K219" s="43">
        <v>46442.469444444447</v>
      </c>
      <c r="L219" s="37"/>
      <c r="M219" s="37"/>
      <c r="N219" s="37"/>
      <c r="O219" s="37"/>
      <c r="P219" s="37"/>
      <c r="Q219" s="37"/>
      <c r="R219" s="37"/>
      <c r="S219" s="37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</row>
    <row r="220" spans="1:40" ht="22" customHeight="1" x14ac:dyDescent="0.35">
      <c r="A220" s="41" t="s">
        <v>70</v>
      </c>
      <c r="B220" s="41" t="s">
        <v>71</v>
      </c>
      <c r="C220" s="32" t="s">
        <v>67</v>
      </c>
      <c r="D220" s="100">
        <f t="shared" ref="D220:D225" si="28">$H$214/$H$2</f>
        <v>5.8823529411764705E-2</v>
      </c>
      <c r="E220" s="33">
        <f>$D$8*D220</f>
        <v>146.8235294117647</v>
      </c>
      <c r="F220" s="23"/>
      <c r="G220" s="41" t="s">
        <v>918</v>
      </c>
      <c r="H220" s="41"/>
      <c r="I220" s="43" t="s">
        <v>912</v>
      </c>
      <c r="J220" s="106">
        <v>46440.65902777778</v>
      </c>
      <c r="K220" s="43">
        <v>46441.477777777778</v>
      </c>
      <c r="L220" s="37"/>
      <c r="M220" s="37"/>
      <c r="N220" s="37"/>
      <c r="O220" s="37"/>
      <c r="P220" s="37"/>
      <c r="Q220" s="37"/>
      <c r="R220" s="37"/>
      <c r="S220" s="37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</row>
    <row r="221" spans="1:40" ht="22" customHeight="1" x14ac:dyDescent="0.35">
      <c r="A221" s="41" t="s">
        <v>65</v>
      </c>
      <c r="B221" s="41" t="s">
        <v>66</v>
      </c>
      <c r="C221" s="32" t="s">
        <v>46</v>
      </c>
      <c r="D221" s="100">
        <f t="shared" si="28"/>
        <v>5.8823529411764705E-2</v>
      </c>
      <c r="E221" s="33">
        <f>$D$6*D221</f>
        <v>1.7647058823529411</v>
      </c>
      <c r="F221" s="23"/>
      <c r="G221" s="41" t="s">
        <v>914</v>
      </c>
      <c r="H221" s="41"/>
      <c r="I221" s="43" t="s">
        <v>712</v>
      </c>
      <c r="J221" s="106">
        <v>46440.354861111111</v>
      </c>
      <c r="K221" s="43">
        <v>46440.65902777778</v>
      </c>
      <c r="L221" s="37"/>
      <c r="M221" s="37"/>
      <c r="N221" s="37"/>
      <c r="O221" s="37"/>
      <c r="P221" s="37"/>
      <c r="Q221" s="37"/>
      <c r="R221" s="37"/>
      <c r="S221" s="37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</row>
    <row r="222" spans="1:40" ht="22" customHeight="1" x14ac:dyDescent="0.35">
      <c r="A222" s="41" t="s">
        <v>44</v>
      </c>
      <c r="B222" s="41" t="s">
        <v>45</v>
      </c>
      <c r="C222" s="32" t="s">
        <v>46</v>
      </c>
      <c r="D222" s="100">
        <f t="shared" si="28"/>
        <v>5.8823529411764705E-2</v>
      </c>
      <c r="E222" s="33">
        <f>$D$4*D222</f>
        <v>59.764705882352942</v>
      </c>
      <c r="F222" s="23"/>
      <c r="G222" s="41" t="s">
        <v>916</v>
      </c>
      <c r="H222" s="41"/>
      <c r="I222" s="43" t="s">
        <v>712</v>
      </c>
      <c r="J222" s="106">
        <v>46437.363194444442</v>
      </c>
      <c r="K222" s="43">
        <v>46440.354861111111</v>
      </c>
      <c r="L222" s="37"/>
      <c r="M222" s="37"/>
      <c r="N222" s="37"/>
      <c r="O222" s="37"/>
      <c r="P222" s="37"/>
      <c r="Q222" s="37"/>
      <c r="R222" s="37"/>
      <c r="S222" s="37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</row>
    <row r="223" spans="1:40" ht="22" customHeight="1" x14ac:dyDescent="0.35">
      <c r="A223" s="41" t="s">
        <v>61</v>
      </c>
      <c r="B223" s="41" t="s">
        <v>62</v>
      </c>
      <c r="C223" s="32" t="s">
        <v>46</v>
      </c>
      <c r="D223" s="100">
        <f t="shared" si="28"/>
        <v>5.8823529411764705E-2</v>
      </c>
      <c r="E223" s="33">
        <f>$D$5*D223</f>
        <v>109.25735294117646</v>
      </c>
      <c r="F223" s="23"/>
      <c r="G223" s="41"/>
      <c r="H223" s="41"/>
      <c r="I223" s="43"/>
      <c r="J223" s="106"/>
      <c r="K223" s="43"/>
      <c r="L223" s="37"/>
      <c r="M223" s="37"/>
      <c r="N223" s="37"/>
      <c r="O223" s="37"/>
      <c r="P223" s="37"/>
      <c r="Q223" s="37"/>
      <c r="R223" s="37"/>
      <c r="S223" s="37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</row>
    <row r="224" spans="1:40" ht="22" customHeight="1" x14ac:dyDescent="0.35">
      <c r="A224" s="41" t="s">
        <v>23</v>
      </c>
      <c r="B224" s="41" t="s">
        <v>24</v>
      </c>
      <c r="C224" s="32" t="s">
        <v>46</v>
      </c>
      <c r="D224" s="100">
        <f t="shared" si="28"/>
        <v>5.8823529411764705E-2</v>
      </c>
      <c r="E224" s="33">
        <f>$D$3*D224</f>
        <v>2.6470588235294117</v>
      </c>
      <c r="F224" s="23"/>
      <c r="G224" s="41" t="s">
        <v>919</v>
      </c>
      <c r="H224" s="41"/>
      <c r="I224" s="43" t="s">
        <v>712</v>
      </c>
      <c r="J224" s="106">
        <v>46436.371527777781</v>
      </c>
      <c r="K224" s="43">
        <v>46437.363194444442</v>
      </c>
      <c r="L224" s="37"/>
      <c r="M224" s="37"/>
      <c r="N224" s="37"/>
      <c r="O224" s="37"/>
      <c r="P224" s="37"/>
      <c r="Q224" s="37"/>
      <c r="R224" s="37"/>
      <c r="S224" s="37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spans="1:40" ht="22" customHeight="1" x14ac:dyDescent="0.35">
      <c r="A225" s="41" t="s">
        <v>187</v>
      </c>
      <c r="B225" s="41" t="s">
        <v>188</v>
      </c>
      <c r="C225" s="32" t="s">
        <v>35</v>
      </c>
      <c r="D225" s="100">
        <f t="shared" si="28"/>
        <v>5.8823529411764705E-2</v>
      </c>
      <c r="E225" s="33">
        <f>$D$10*D225</f>
        <v>269.1764705882353</v>
      </c>
      <c r="F225" s="23"/>
      <c r="G225" s="41" t="s">
        <v>913</v>
      </c>
      <c r="H225" s="41"/>
      <c r="I225" s="43" t="s">
        <v>599</v>
      </c>
      <c r="J225" s="106">
        <v>46433.396527777775</v>
      </c>
      <c r="K225" s="43">
        <v>46436.371527777781</v>
      </c>
      <c r="L225" s="37"/>
      <c r="M225" s="37"/>
      <c r="N225" s="37"/>
      <c r="O225" s="37"/>
      <c r="P225" s="37"/>
      <c r="Q225" s="37"/>
      <c r="R225" s="37"/>
      <c r="S225" s="37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</row>
    <row r="226" spans="1:40" ht="22" customHeight="1" x14ac:dyDescent="0.35">
      <c r="A226" s="41" t="s">
        <v>68</v>
      </c>
      <c r="B226" s="41" t="s">
        <v>69</v>
      </c>
      <c r="C226" s="32" t="s">
        <v>46</v>
      </c>
      <c r="D226" s="100">
        <v>0.15</v>
      </c>
      <c r="E226" s="33">
        <f>$D$7*D226</f>
        <v>2.2949999999999999</v>
      </c>
      <c r="F226" s="23"/>
      <c r="G226" s="87" t="s">
        <v>946</v>
      </c>
      <c r="H226" s="87"/>
      <c r="I226" s="101" t="s">
        <v>960</v>
      </c>
      <c r="J226" s="106">
        <v>46437.363194444442</v>
      </c>
      <c r="K226" s="43">
        <v>46455.398611111108</v>
      </c>
      <c r="L226" s="37"/>
      <c r="M226" s="37"/>
      <c r="N226" s="37"/>
      <c r="O226" s="37"/>
      <c r="P226" s="37"/>
      <c r="Q226" s="37"/>
      <c r="R226" s="37"/>
      <c r="S226" s="37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</row>
    <row r="227" spans="1:40" ht="22" customHeight="1" x14ac:dyDescent="0.35">
      <c r="A227" s="41"/>
      <c r="B227" s="41"/>
      <c r="C227" s="32"/>
      <c r="D227" s="33"/>
      <c r="E227" s="33"/>
      <c r="F227" s="23"/>
      <c r="G227" s="87" t="s">
        <v>944</v>
      </c>
      <c r="H227" s="87"/>
      <c r="I227" s="101" t="s">
        <v>643</v>
      </c>
      <c r="J227" s="105">
        <v>46454.579861111109</v>
      </c>
      <c r="K227" s="101">
        <v>46456.563194444447</v>
      </c>
      <c r="L227" s="37"/>
      <c r="M227" s="37"/>
      <c r="N227" s="37"/>
      <c r="O227" s="37"/>
      <c r="P227" s="37"/>
      <c r="Q227" s="37"/>
      <c r="R227" s="37"/>
      <c r="S227" s="37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</row>
    <row r="228" spans="1:40" ht="22" customHeight="1" x14ac:dyDescent="0.35">
      <c r="A228" s="41"/>
      <c r="B228" s="41"/>
      <c r="C228" s="32"/>
      <c r="D228" s="33"/>
      <c r="E228" s="33"/>
      <c r="F228" s="23"/>
      <c r="G228" s="97" t="s">
        <v>965</v>
      </c>
      <c r="H228" s="116">
        <v>40</v>
      </c>
      <c r="I228" s="99" t="s">
        <v>961</v>
      </c>
      <c r="J228" s="99">
        <v>46451.588194444441</v>
      </c>
      <c r="K228" s="99">
        <v>46478.559027777781</v>
      </c>
      <c r="L228" s="37"/>
      <c r="M228" s="37"/>
      <c r="N228" s="37"/>
      <c r="O228" s="37"/>
      <c r="P228" s="37"/>
      <c r="Q228" s="37"/>
      <c r="R228" s="37"/>
      <c r="S228" s="37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</row>
    <row r="229" spans="1:40" ht="22" customHeight="1" x14ac:dyDescent="0.35">
      <c r="A229" s="41"/>
      <c r="B229" s="41"/>
      <c r="C229" s="32"/>
      <c r="D229" s="33"/>
      <c r="E229" s="33"/>
      <c r="F229" s="23"/>
      <c r="G229" s="87" t="s">
        <v>942</v>
      </c>
      <c r="H229" s="87"/>
      <c r="I229" s="101" t="s">
        <v>909</v>
      </c>
      <c r="J229" s="105">
        <v>46451.588194444441</v>
      </c>
      <c r="K229" s="101">
        <v>46456.634027777778</v>
      </c>
      <c r="L229" s="37"/>
      <c r="M229" s="37"/>
      <c r="N229" s="37"/>
      <c r="O229" s="37"/>
      <c r="P229" s="37"/>
      <c r="Q229" s="37"/>
      <c r="R229" s="37"/>
      <c r="S229" s="37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</row>
    <row r="230" spans="1:40" ht="22" customHeight="1" x14ac:dyDescent="0.35">
      <c r="A230" s="41"/>
      <c r="B230" s="41"/>
      <c r="C230" s="32"/>
      <c r="D230" s="33"/>
      <c r="E230" s="33"/>
      <c r="F230" s="23"/>
      <c r="G230" s="87" t="s">
        <v>943</v>
      </c>
      <c r="H230" s="87"/>
      <c r="I230" s="101" t="s">
        <v>959</v>
      </c>
      <c r="J230" s="105">
        <v>46456.634027777778</v>
      </c>
      <c r="K230" s="101">
        <v>46469.561111111114</v>
      </c>
      <c r="L230" s="37"/>
      <c r="M230" s="37"/>
      <c r="N230" s="37"/>
      <c r="O230" s="37"/>
      <c r="P230" s="37"/>
      <c r="Q230" s="37"/>
      <c r="R230" s="37"/>
      <c r="S230" s="37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</row>
    <row r="231" spans="1:40" ht="22" customHeight="1" x14ac:dyDescent="0.35">
      <c r="A231" s="41"/>
      <c r="B231" s="41"/>
      <c r="C231" s="32"/>
      <c r="D231" s="33"/>
      <c r="E231" s="33"/>
      <c r="F231" s="23"/>
      <c r="G231" s="41" t="s">
        <v>911</v>
      </c>
      <c r="H231" s="41"/>
      <c r="I231" s="43" t="s">
        <v>912</v>
      </c>
      <c r="J231" s="106">
        <v>46469.386111111111</v>
      </c>
      <c r="K231" s="43">
        <v>46469.561111111114</v>
      </c>
      <c r="L231" s="37"/>
      <c r="M231" s="37"/>
      <c r="N231" s="37"/>
      <c r="O231" s="37"/>
      <c r="P231" s="37"/>
      <c r="Q231" s="37"/>
      <c r="R231" s="37"/>
      <c r="S231" s="37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</row>
    <row r="232" spans="1:40" ht="22" customHeight="1" x14ac:dyDescent="0.35">
      <c r="A232" s="41"/>
      <c r="B232" s="41"/>
      <c r="C232" s="32"/>
      <c r="D232" s="33"/>
      <c r="E232" s="33"/>
      <c r="F232" s="23"/>
      <c r="G232" s="41" t="s">
        <v>915</v>
      </c>
      <c r="H232" s="41"/>
      <c r="I232" s="43" t="s">
        <v>712</v>
      </c>
      <c r="J232" s="106">
        <v>46468.394444444442</v>
      </c>
      <c r="K232" s="43">
        <v>46469.386111111111</v>
      </c>
      <c r="L232" s="37"/>
      <c r="M232" s="37"/>
      <c r="N232" s="37"/>
      <c r="O232" s="37"/>
      <c r="P232" s="37"/>
      <c r="Q232" s="37"/>
      <c r="R232" s="37"/>
      <c r="S232" s="37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</row>
    <row r="233" spans="1:40" ht="22" customHeight="1" x14ac:dyDescent="0.35">
      <c r="A233" s="119" t="s">
        <v>74</v>
      </c>
      <c r="B233" s="119" t="s">
        <v>75</v>
      </c>
      <c r="C233" s="120" t="s">
        <v>46</v>
      </c>
      <c r="D233" s="100">
        <f>$H$228/$H$2</f>
        <v>5.8823529411764705E-2</v>
      </c>
      <c r="E233" s="33">
        <f>$D$9*D233</f>
        <v>22.44705882352941</v>
      </c>
      <c r="F233" s="23"/>
      <c r="G233" s="41" t="s">
        <v>917</v>
      </c>
      <c r="H233" s="41"/>
      <c r="I233" s="43" t="s">
        <v>712</v>
      </c>
      <c r="J233" s="106">
        <v>46465.402777777781</v>
      </c>
      <c r="K233" s="43">
        <v>46468.394444444442</v>
      </c>
      <c r="L233" s="37"/>
      <c r="M233" s="37"/>
      <c r="N233" s="37"/>
      <c r="O233" s="37"/>
      <c r="P233" s="37"/>
      <c r="Q233" s="37"/>
      <c r="R233" s="37"/>
      <c r="S233" s="37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</row>
    <row r="234" spans="1:40" ht="22" customHeight="1" x14ac:dyDescent="0.35">
      <c r="A234" s="41" t="s">
        <v>70</v>
      </c>
      <c r="B234" s="41" t="s">
        <v>71</v>
      </c>
      <c r="C234" s="32" t="s">
        <v>67</v>
      </c>
      <c r="D234" s="100">
        <f t="shared" ref="D234:D239" si="29">$H$228/$H$2</f>
        <v>5.8823529411764705E-2</v>
      </c>
      <c r="E234" s="33">
        <f>$D$8*D234</f>
        <v>146.8235294117647</v>
      </c>
      <c r="F234" s="23"/>
      <c r="G234" s="41" t="s">
        <v>918</v>
      </c>
      <c r="H234" s="41"/>
      <c r="I234" s="43" t="s">
        <v>912</v>
      </c>
      <c r="J234" s="106">
        <v>46464.584027777775</v>
      </c>
      <c r="K234" s="43">
        <v>46465.402777777781</v>
      </c>
      <c r="L234" s="37"/>
      <c r="M234" s="37"/>
      <c r="N234" s="37"/>
      <c r="O234" s="37"/>
      <c r="P234" s="37"/>
      <c r="Q234" s="37"/>
      <c r="R234" s="37"/>
      <c r="S234" s="37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</row>
    <row r="235" spans="1:40" ht="22" customHeight="1" x14ac:dyDescent="0.35">
      <c r="A235" s="41" t="s">
        <v>65</v>
      </c>
      <c r="B235" s="41" t="s">
        <v>66</v>
      </c>
      <c r="C235" s="32" t="s">
        <v>46</v>
      </c>
      <c r="D235" s="100">
        <f t="shared" si="29"/>
        <v>5.8823529411764705E-2</v>
      </c>
      <c r="E235" s="33">
        <f>$D$6*D235</f>
        <v>1.7647058823529411</v>
      </c>
      <c r="F235" s="23"/>
      <c r="G235" s="41" t="s">
        <v>914</v>
      </c>
      <c r="H235" s="41"/>
      <c r="I235" s="43" t="s">
        <v>712</v>
      </c>
      <c r="J235" s="106">
        <v>46463.592361111114</v>
      </c>
      <c r="K235" s="43">
        <v>46464.584027777775</v>
      </c>
      <c r="L235" s="37"/>
      <c r="M235" s="37"/>
      <c r="N235" s="37"/>
      <c r="O235" s="37"/>
      <c r="P235" s="37"/>
      <c r="Q235" s="37"/>
      <c r="R235" s="37"/>
      <c r="S235" s="37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</row>
    <row r="236" spans="1:40" ht="22" customHeight="1" x14ac:dyDescent="0.35">
      <c r="A236" s="41" t="s">
        <v>44</v>
      </c>
      <c r="B236" s="41" t="s">
        <v>45</v>
      </c>
      <c r="C236" s="32" t="s">
        <v>46</v>
      </c>
      <c r="D236" s="100">
        <f t="shared" si="29"/>
        <v>5.8823529411764705E-2</v>
      </c>
      <c r="E236" s="33">
        <f>$D$4*D236</f>
        <v>59.764705882352942</v>
      </c>
      <c r="F236" s="23"/>
      <c r="G236" s="41" t="s">
        <v>916</v>
      </c>
      <c r="H236" s="41"/>
      <c r="I236" s="43" t="s">
        <v>712</v>
      </c>
      <c r="J236" s="106">
        <v>46462.600694444445</v>
      </c>
      <c r="K236" s="43">
        <v>46463.592361111114</v>
      </c>
      <c r="L236" s="37"/>
      <c r="M236" s="37"/>
      <c r="N236" s="37"/>
      <c r="O236" s="37"/>
      <c r="P236" s="37"/>
      <c r="Q236" s="37"/>
      <c r="R236" s="37"/>
      <c r="S236" s="37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22" customHeight="1" x14ac:dyDescent="0.35">
      <c r="A237" s="41" t="s">
        <v>61</v>
      </c>
      <c r="B237" s="41" t="s">
        <v>62</v>
      </c>
      <c r="C237" s="32" t="s">
        <v>46</v>
      </c>
      <c r="D237" s="100">
        <f t="shared" si="29"/>
        <v>5.8823529411764705E-2</v>
      </c>
      <c r="E237" s="33">
        <f>$D$5*D237</f>
        <v>109.25735294117646</v>
      </c>
      <c r="F237" s="23"/>
      <c r="G237" s="41"/>
      <c r="H237" s="41"/>
      <c r="I237" s="43"/>
      <c r="J237" s="106"/>
      <c r="K237" s="43"/>
      <c r="L237" s="37"/>
      <c r="M237" s="37"/>
      <c r="N237" s="37"/>
      <c r="O237" s="37"/>
      <c r="P237" s="37"/>
      <c r="Q237" s="37"/>
      <c r="R237" s="37"/>
      <c r="S237" s="37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22" customHeight="1" x14ac:dyDescent="0.35">
      <c r="A238" s="41" t="s">
        <v>23</v>
      </c>
      <c r="B238" s="41" t="s">
        <v>24</v>
      </c>
      <c r="C238" s="32" t="s">
        <v>46</v>
      </c>
      <c r="D238" s="100">
        <f t="shared" si="29"/>
        <v>5.8823529411764705E-2</v>
      </c>
      <c r="E238" s="33">
        <f>$D$3*D238</f>
        <v>2.6470588235294117</v>
      </c>
      <c r="F238" s="23"/>
      <c r="G238" s="41" t="s">
        <v>919</v>
      </c>
      <c r="H238" s="41"/>
      <c r="I238" s="43" t="s">
        <v>712</v>
      </c>
      <c r="J238" s="106">
        <v>46461.609027777777</v>
      </c>
      <c r="K238" s="43">
        <v>46462.600694444445</v>
      </c>
      <c r="L238" s="37"/>
      <c r="M238" s="37"/>
      <c r="N238" s="37"/>
      <c r="O238" s="37"/>
      <c r="P238" s="37"/>
      <c r="Q238" s="37"/>
      <c r="R238" s="37"/>
      <c r="S238" s="37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2" customHeight="1" x14ac:dyDescent="0.35">
      <c r="A239" s="41" t="s">
        <v>187</v>
      </c>
      <c r="B239" s="41" t="s">
        <v>188</v>
      </c>
      <c r="C239" s="32" t="s">
        <v>35</v>
      </c>
      <c r="D239" s="100">
        <f t="shared" si="29"/>
        <v>5.8823529411764705E-2</v>
      </c>
      <c r="E239" s="33">
        <f>$D$10*D239</f>
        <v>269.1764705882353</v>
      </c>
      <c r="F239" s="23"/>
      <c r="G239" s="41" t="s">
        <v>913</v>
      </c>
      <c r="H239" s="41"/>
      <c r="I239" s="43" t="s">
        <v>599</v>
      </c>
      <c r="J239" s="106">
        <v>46456.634027777778</v>
      </c>
      <c r="K239" s="43">
        <v>46461.609027777777</v>
      </c>
      <c r="L239" s="37"/>
      <c r="M239" s="37"/>
      <c r="N239" s="37"/>
      <c r="O239" s="37"/>
      <c r="P239" s="37"/>
      <c r="Q239" s="37"/>
      <c r="R239" s="37"/>
      <c r="S239" s="37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2" customHeight="1" x14ac:dyDescent="0.35">
      <c r="A240" s="41" t="s">
        <v>68</v>
      </c>
      <c r="B240" s="41" t="s">
        <v>69</v>
      </c>
      <c r="C240" s="32" t="s">
        <v>46</v>
      </c>
      <c r="D240" s="100">
        <v>0.15</v>
      </c>
      <c r="E240" s="33">
        <f>$D$7*D240</f>
        <v>2.2949999999999999</v>
      </c>
      <c r="F240" s="23"/>
      <c r="G240" s="87" t="s">
        <v>946</v>
      </c>
      <c r="H240" s="87"/>
      <c r="I240" s="101" t="s">
        <v>962</v>
      </c>
      <c r="J240" s="105">
        <v>46462.600694444445</v>
      </c>
      <c r="K240" s="101">
        <v>46477.394444444442</v>
      </c>
      <c r="L240" s="37"/>
      <c r="M240" s="37"/>
      <c r="N240" s="37"/>
      <c r="O240" s="37"/>
      <c r="P240" s="37"/>
      <c r="Q240" s="37"/>
      <c r="R240" s="37"/>
      <c r="S240" s="37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</row>
    <row r="241" spans="1:40" ht="22" customHeight="1" x14ac:dyDescent="0.35">
      <c r="A241" s="41"/>
      <c r="B241" s="41"/>
      <c r="C241" s="32"/>
      <c r="D241" s="33"/>
      <c r="E241" s="33"/>
      <c r="F241" s="23"/>
      <c r="G241" s="87" t="s">
        <v>944</v>
      </c>
      <c r="H241" s="87"/>
      <c r="I241" s="101" t="s">
        <v>643</v>
      </c>
      <c r="J241" s="105">
        <v>46476.575694444444</v>
      </c>
      <c r="K241" s="101">
        <v>46478.559027777781</v>
      </c>
      <c r="L241" s="37"/>
      <c r="M241" s="37"/>
      <c r="N241" s="37"/>
      <c r="O241" s="37"/>
      <c r="P241" s="37"/>
      <c r="Q241" s="37"/>
      <c r="R241" s="37"/>
      <c r="S241" s="37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</row>
    <row r="242" spans="1:40" ht="22" customHeight="1" x14ac:dyDescent="0.35">
      <c r="A242" s="41"/>
      <c r="B242" s="41"/>
      <c r="C242" s="32"/>
      <c r="D242" s="33"/>
      <c r="E242" s="33"/>
      <c r="F242" s="23"/>
      <c r="G242" s="97" t="s">
        <v>964</v>
      </c>
      <c r="H242" s="116">
        <v>40</v>
      </c>
      <c r="I242" s="99" t="s">
        <v>963</v>
      </c>
      <c r="J242" s="99">
        <v>46475.584027777775</v>
      </c>
      <c r="K242" s="99">
        <v>46514.429861111108</v>
      </c>
      <c r="L242" s="37"/>
      <c r="M242" s="37"/>
      <c r="N242" s="37"/>
      <c r="O242" s="37"/>
      <c r="P242" s="37"/>
      <c r="Q242" s="37"/>
      <c r="R242" s="37"/>
      <c r="S242" s="37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</row>
    <row r="243" spans="1:40" ht="22" customHeight="1" x14ac:dyDescent="0.35">
      <c r="A243" s="41"/>
      <c r="B243" s="41"/>
      <c r="C243" s="32"/>
      <c r="D243" s="33"/>
      <c r="E243" s="33"/>
      <c r="F243" s="23"/>
      <c r="G243" s="41" t="s">
        <v>942</v>
      </c>
      <c r="H243" s="41"/>
      <c r="I243" s="43" t="s">
        <v>909</v>
      </c>
      <c r="J243" s="106">
        <v>46475.584027777775</v>
      </c>
      <c r="K243" s="43">
        <v>46478.629861111112</v>
      </c>
      <c r="L243" s="37"/>
      <c r="M243" s="37"/>
      <c r="N243" s="37"/>
      <c r="O243" s="37"/>
      <c r="P243" s="37"/>
      <c r="Q243" s="37"/>
      <c r="R243" s="37"/>
      <c r="S243" s="37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</row>
    <row r="244" spans="1:40" ht="22" customHeight="1" x14ac:dyDescent="0.35">
      <c r="A244" s="41"/>
      <c r="B244" s="41"/>
      <c r="C244" s="32"/>
      <c r="D244" s="33"/>
      <c r="E244" s="33"/>
      <c r="F244" s="23"/>
      <c r="G244" s="41" t="s">
        <v>943</v>
      </c>
      <c r="H244" s="41"/>
      <c r="I244" s="43" t="s">
        <v>933</v>
      </c>
      <c r="J244" s="106">
        <v>46478.629861111112</v>
      </c>
      <c r="K244" s="43">
        <v>46490.56527777778</v>
      </c>
      <c r="L244" s="37"/>
      <c r="M244" s="37"/>
      <c r="N244" s="37"/>
      <c r="O244" s="37"/>
      <c r="P244" s="37"/>
      <c r="Q244" s="37"/>
      <c r="R244" s="37"/>
      <c r="S244" s="37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</row>
    <row r="245" spans="1:40" ht="22" customHeight="1" x14ac:dyDescent="0.35">
      <c r="A245" s="41"/>
      <c r="B245" s="41"/>
      <c r="C245" s="32"/>
      <c r="D245" s="33"/>
      <c r="E245" s="33"/>
      <c r="F245" s="23"/>
      <c r="G245" s="41" t="s">
        <v>911</v>
      </c>
      <c r="H245" s="41"/>
      <c r="I245" s="43" t="s">
        <v>912</v>
      </c>
      <c r="J245" s="106">
        <v>46490.390277777777</v>
      </c>
      <c r="K245" s="43">
        <v>46490.56527777778</v>
      </c>
      <c r="L245" s="37"/>
      <c r="M245" s="37"/>
      <c r="N245" s="37"/>
      <c r="O245" s="37"/>
      <c r="P245" s="37"/>
      <c r="Q245" s="37"/>
      <c r="R245" s="37"/>
      <c r="S245" s="37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</row>
    <row r="246" spans="1:40" ht="22" customHeight="1" x14ac:dyDescent="0.35">
      <c r="A246" s="41"/>
      <c r="B246" s="41"/>
      <c r="C246" s="32"/>
      <c r="D246" s="33"/>
      <c r="E246" s="33"/>
      <c r="F246" s="23"/>
      <c r="G246" s="41" t="s">
        <v>915</v>
      </c>
      <c r="H246" s="41"/>
      <c r="I246" s="43" t="s">
        <v>712</v>
      </c>
      <c r="J246" s="106">
        <v>46489.398611111108</v>
      </c>
      <c r="K246" s="43">
        <v>46490.390277777777</v>
      </c>
      <c r="L246" s="37"/>
      <c r="M246" s="37"/>
      <c r="N246" s="37"/>
      <c r="O246" s="37"/>
      <c r="P246" s="37"/>
      <c r="Q246" s="37"/>
      <c r="R246" s="37"/>
      <c r="S246" s="37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</row>
    <row r="247" spans="1:40" ht="22" customHeight="1" x14ac:dyDescent="0.35">
      <c r="A247" s="119" t="s">
        <v>74</v>
      </c>
      <c r="B247" s="119" t="s">
        <v>75</v>
      </c>
      <c r="C247" s="120" t="s">
        <v>46</v>
      </c>
      <c r="D247" s="100">
        <f>$H$242/$H$2</f>
        <v>5.8823529411764705E-2</v>
      </c>
      <c r="E247" s="33">
        <f>$D$9*D247</f>
        <v>22.44705882352941</v>
      </c>
      <c r="F247" s="23"/>
      <c r="G247" s="41" t="s">
        <v>917</v>
      </c>
      <c r="H247" s="41"/>
      <c r="I247" s="43" t="s">
        <v>712</v>
      </c>
      <c r="J247" s="106">
        <v>46486.406944444447</v>
      </c>
      <c r="K247" s="43">
        <v>46489.398611111108</v>
      </c>
      <c r="L247" s="37"/>
      <c r="M247" s="37"/>
      <c r="N247" s="37"/>
      <c r="O247" s="37"/>
      <c r="P247" s="37"/>
      <c r="Q247" s="37"/>
      <c r="R247" s="37"/>
      <c r="S247" s="37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</row>
    <row r="248" spans="1:40" ht="22" customHeight="1" x14ac:dyDescent="0.35">
      <c r="A248" s="41" t="s">
        <v>70</v>
      </c>
      <c r="B248" s="41" t="s">
        <v>71</v>
      </c>
      <c r="C248" s="32" t="s">
        <v>67</v>
      </c>
      <c r="D248" s="100">
        <f t="shared" ref="D248:D253" si="30">$H$242/$H$2</f>
        <v>5.8823529411764705E-2</v>
      </c>
      <c r="E248" s="33">
        <f>$D$8*D248</f>
        <v>146.8235294117647</v>
      </c>
      <c r="F248" s="23"/>
      <c r="G248" s="41" t="s">
        <v>918</v>
      </c>
      <c r="H248" s="41"/>
      <c r="I248" s="43" t="s">
        <v>912</v>
      </c>
      <c r="J248" s="106">
        <v>46485.588194444441</v>
      </c>
      <c r="K248" s="43">
        <v>46486.406944444447</v>
      </c>
      <c r="L248" s="37"/>
      <c r="M248" s="37"/>
      <c r="N248" s="37"/>
      <c r="O248" s="37"/>
      <c r="P248" s="37"/>
      <c r="Q248" s="37"/>
      <c r="R248" s="37"/>
      <c r="S248" s="37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</row>
    <row r="249" spans="1:40" ht="22" customHeight="1" x14ac:dyDescent="0.35">
      <c r="A249" s="41" t="s">
        <v>65</v>
      </c>
      <c r="B249" s="41" t="s">
        <v>66</v>
      </c>
      <c r="C249" s="32" t="s">
        <v>46</v>
      </c>
      <c r="D249" s="100">
        <f t="shared" si="30"/>
        <v>5.8823529411764705E-2</v>
      </c>
      <c r="E249" s="33">
        <f>$D$6*D249</f>
        <v>1.7647058823529411</v>
      </c>
      <c r="F249" s="23"/>
      <c r="G249" s="41" t="s">
        <v>914</v>
      </c>
      <c r="H249" s="41"/>
      <c r="I249" s="43" t="s">
        <v>712</v>
      </c>
      <c r="J249" s="106">
        <v>46484.59652777778</v>
      </c>
      <c r="K249" s="43">
        <v>46485.588194444441</v>
      </c>
      <c r="L249" s="37"/>
      <c r="M249" s="37"/>
      <c r="N249" s="37"/>
      <c r="O249" s="37"/>
      <c r="P249" s="37"/>
      <c r="Q249" s="37"/>
      <c r="R249" s="37"/>
      <c r="S249" s="37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</row>
    <row r="250" spans="1:40" ht="22" customHeight="1" x14ac:dyDescent="0.35">
      <c r="A250" s="41" t="s">
        <v>44</v>
      </c>
      <c r="B250" s="41" t="s">
        <v>45</v>
      </c>
      <c r="C250" s="32" t="s">
        <v>46</v>
      </c>
      <c r="D250" s="100">
        <f t="shared" si="30"/>
        <v>5.8823529411764705E-2</v>
      </c>
      <c r="E250" s="33">
        <f>$D$4*D250</f>
        <v>59.764705882352942</v>
      </c>
      <c r="F250" s="115"/>
      <c r="G250" s="41" t="s">
        <v>916</v>
      </c>
      <c r="H250" s="41"/>
      <c r="I250" s="43" t="s">
        <v>712</v>
      </c>
      <c r="J250" s="106">
        <v>46483.604861111111</v>
      </c>
      <c r="K250" s="43">
        <v>46484.59652777778</v>
      </c>
      <c r="L250" s="37"/>
      <c r="M250" s="37"/>
      <c r="N250" s="37"/>
      <c r="O250" s="37"/>
      <c r="P250" s="37"/>
      <c r="Q250" s="37"/>
      <c r="R250" s="37"/>
      <c r="S250" s="37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</row>
    <row r="251" spans="1:40" ht="22" customHeight="1" x14ac:dyDescent="0.35">
      <c r="A251" s="41" t="s">
        <v>61</v>
      </c>
      <c r="B251" s="41" t="s">
        <v>62</v>
      </c>
      <c r="C251" s="32" t="s">
        <v>46</v>
      </c>
      <c r="D251" s="100">
        <f t="shared" si="30"/>
        <v>5.8823529411764705E-2</v>
      </c>
      <c r="E251" s="33">
        <f>$D$5*D251</f>
        <v>109.25735294117646</v>
      </c>
      <c r="F251" s="115"/>
      <c r="G251" s="41"/>
      <c r="H251" s="41"/>
      <c r="I251" s="43"/>
      <c r="J251" s="106"/>
      <c r="K251" s="43"/>
      <c r="L251" s="37"/>
      <c r="M251" s="37"/>
      <c r="N251" s="37"/>
      <c r="O251" s="37"/>
      <c r="P251" s="37"/>
      <c r="Q251" s="37"/>
      <c r="R251" s="37"/>
      <c r="S251" s="37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</row>
    <row r="252" spans="1:40" ht="22" customHeight="1" x14ac:dyDescent="0.35">
      <c r="A252" s="41" t="s">
        <v>23</v>
      </c>
      <c r="B252" s="41" t="s">
        <v>24</v>
      </c>
      <c r="C252" s="32" t="s">
        <v>46</v>
      </c>
      <c r="D252" s="100">
        <f t="shared" si="30"/>
        <v>5.8823529411764705E-2</v>
      </c>
      <c r="E252" s="33">
        <f>$D$3*D252</f>
        <v>2.6470588235294117</v>
      </c>
      <c r="F252" s="23"/>
      <c r="G252" s="41" t="s">
        <v>919</v>
      </c>
      <c r="H252" s="41"/>
      <c r="I252" s="43" t="s">
        <v>712</v>
      </c>
      <c r="J252" s="106">
        <v>46482.613194444442</v>
      </c>
      <c r="K252" s="43">
        <v>46483.604861111111</v>
      </c>
      <c r="L252" s="37"/>
      <c r="M252" s="37"/>
      <c r="N252" s="37"/>
      <c r="O252" s="37"/>
      <c r="P252" s="37"/>
      <c r="Q252" s="37"/>
      <c r="R252" s="37"/>
      <c r="S252" s="37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</row>
    <row r="253" spans="1:40" ht="22" customHeight="1" x14ac:dyDescent="0.35">
      <c r="A253" s="41" t="s">
        <v>187</v>
      </c>
      <c r="B253" s="41" t="s">
        <v>188</v>
      </c>
      <c r="C253" s="32" t="s">
        <v>35</v>
      </c>
      <c r="D253" s="100">
        <f t="shared" si="30"/>
        <v>5.8823529411764705E-2</v>
      </c>
      <c r="E253" s="33">
        <f>$D$10*D253</f>
        <v>269.1764705882353</v>
      </c>
      <c r="F253" s="23"/>
      <c r="G253" s="107" t="s">
        <v>913</v>
      </c>
      <c r="H253" s="107"/>
      <c r="I253" s="43" t="s">
        <v>643</v>
      </c>
      <c r="J253" s="106">
        <v>46478.629861111112</v>
      </c>
      <c r="K253" s="43">
        <v>46482.613194444442</v>
      </c>
      <c r="L253" s="37"/>
      <c r="M253" s="37"/>
      <c r="N253" s="37"/>
      <c r="O253" s="37"/>
      <c r="P253" s="37"/>
      <c r="Q253" s="37"/>
      <c r="R253" s="37"/>
      <c r="S253" s="37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</row>
    <row r="254" spans="1:40" ht="22" customHeight="1" x14ac:dyDescent="0.35">
      <c r="A254" s="41" t="s">
        <v>68</v>
      </c>
      <c r="B254" s="41" t="s">
        <v>69</v>
      </c>
      <c r="C254" s="32" t="s">
        <v>46</v>
      </c>
      <c r="D254" s="100">
        <v>0.15</v>
      </c>
      <c r="E254" s="33">
        <f>$D$7*D254</f>
        <v>2.2949999999999999</v>
      </c>
      <c r="F254" s="23"/>
      <c r="G254" s="114" t="s">
        <v>946</v>
      </c>
      <c r="H254" s="114"/>
      <c r="I254" s="101" t="s">
        <v>934</v>
      </c>
      <c r="J254" s="105">
        <v>46483.604861111111</v>
      </c>
      <c r="K254" s="101">
        <v>46498.477777777778</v>
      </c>
      <c r="L254" s="37"/>
      <c r="M254" s="37"/>
      <c r="N254" s="37"/>
      <c r="O254" s="37"/>
      <c r="P254" s="37"/>
      <c r="Q254" s="37"/>
      <c r="R254" s="37"/>
      <c r="S254" s="37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</row>
    <row r="255" spans="1:40" ht="22" customHeight="1" x14ac:dyDescent="0.35">
      <c r="A255" s="41"/>
      <c r="B255" s="41"/>
      <c r="C255" s="32"/>
      <c r="D255" s="33"/>
      <c r="E255" s="33"/>
      <c r="F255" s="23"/>
      <c r="G255" s="114" t="s">
        <v>944</v>
      </c>
      <c r="H255" s="114"/>
      <c r="I255" s="101" t="s">
        <v>715</v>
      </c>
      <c r="J255" s="105">
        <v>46497.65902777778</v>
      </c>
      <c r="K255" s="101">
        <v>46514.429861111108</v>
      </c>
      <c r="L255" s="37"/>
      <c r="M255" s="37"/>
      <c r="N255" s="37"/>
      <c r="O255" s="37"/>
      <c r="P255" s="37"/>
      <c r="Q255" s="37"/>
      <c r="R255" s="37"/>
      <c r="S255" s="37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</row>
    <row r="256" spans="1:40" ht="22" customHeight="1" x14ac:dyDescent="0.35">
      <c r="A256" s="41"/>
      <c r="B256" s="41"/>
      <c r="C256" s="32"/>
      <c r="D256" s="33"/>
      <c r="E256" s="33"/>
      <c r="F256" s="23"/>
      <c r="G256" s="87"/>
      <c r="H256" s="87"/>
      <c r="I256" s="101"/>
      <c r="J256" s="105"/>
      <c r="K256" s="101"/>
      <c r="L256" s="37"/>
      <c r="M256" s="37"/>
      <c r="N256" s="37"/>
      <c r="O256" s="37"/>
      <c r="P256" s="37"/>
      <c r="Q256" s="37"/>
      <c r="R256" s="37"/>
      <c r="S256" s="37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</row>
    <row r="257" spans="1:40" ht="22" customHeight="1" x14ac:dyDescent="0.35">
      <c r="A257" s="41"/>
      <c r="B257" s="41"/>
      <c r="C257" s="32"/>
      <c r="D257" s="33"/>
      <c r="E257" s="33"/>
      <c r="F257" s="23"/>
      <c r="G257" s="87"/>
      <c r="H257" s="87"/>
      <c r="I257" s="101"/>
      <c r="J257" s="105"/>
      <c r="K257" s="101"/>
      <c r="L257" s="37"/>
      <c r="M257" s="37"/>
      <c r="N257" s="37"/>
      <c r="O257" s="37"/>
      <c r="P257" s="37"/>
      <c r="Q257" s="37"/>
      <c r="R257" s="37"/>
      <c r="S257" s="37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</row>
    <row r="258" spans="1:40" x14ac:dyDescent="0.35">
      <c r="G258" s="23"/>
      <c r="H258" s="23"/>
      <c r="I258" s="23"/>
      <c r="J258" s="24"/>
      <c r="K258" s="24"/>
      <c r="L258" s="24"/>
      <c r="M258" s="24"/>
      <c r="N258" s="23"/>
      <c r="O258" s="23"/>
      <c r="P258" s="23"/>
      <c r="Q258" s="23"/>
      <c r="R258" s="23"/>
      <c r="S258" s="23"/>
    </row>
    <row r="259" spans="1:40" x14ac:dyDescent="0.35">
      <c r="E259" s="2"/>
      <c r="H259" s="2"/>
      <c r="J259" s="2"/>
      <c r="K259" s="2"/>
      <c r="L259" s="2"/>
      <c r="M259" s="2"/>
    </row>
    <row r="260" spans="1:40" x14ac:dyDescent="0.35">
      <c r="E260" s="2"/>
      <c r="H260" s="2"/>
      <c r="J260" s="2"/>
      <c r="K260" s="2"/>
      <c r="L260" s="2"/>
      <c r="M260" s="2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40" x14ac:dyDescent="0.35">
      <c r="E261" s="2"/>
      <c r="H261" s="2"/>
      <c r="J261" s="2"/>
      <c r="K261" s="2"/>
      <c r="L261" s="2"/>
      <c r="M261" s="2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40" x14ac:dyDescent="0.35">
      <c r="E262" s="2"/>
      <c r="H262" s="2"/>
      <c r="J262" s="2"/>
      <c r="K262" s="2"/>
      <c r="L262" s="2"/>
      <c r="M262" s="2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40" x14ac:dyDescent="0.35">
      <c r="E263" s="2"/>
      <c r="H263" s="2"/>
      <c r="J263" s="2"/>
      <c r="K263" s="2"/>
      <c r="L263" s="2"/>
      <c r="M263" s="2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40" x14ac:dyDescent="0.35">
      <c r="E264" s="2"/>
      <c r="H264" s="2"/>
      <c r="J264" s="2"/>
      <c r="K264" s="2"/>
      <c r="L264" s="2"/>
      <c r="M264" s="2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40" x14ac:dyDescent="0.35">
      <c r="F265" s="49"/>
      <c r="G265" s="49"/>
      <c r="I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40" x14ac:dyDescent="0.35">
      <c r="F266" s="49"/>
      <c r="G266" s="49"/>
      <c r="I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40" x14ac:dyDescent="0.35">
      <c r="F267" s="49"/>
      <c r="G267" s="49"/>
      <c r="I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40" x14ac:dyDescent="0.35">
      <c r="F268" s="49"/>
      <c r="G268" s="49"/>
      <c r="I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40" x14ac:dyDescent="0.35">
      <c r="F269" s="49"/>
      <c r="G269" s="49"/>
      <c r="I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40" x14ac:dyDescent="0.35">
      <c r="F270" s="49"/>
      <c r="G270" s="49"/>
      <c r="I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40" x14ac:dyDescent="0.35">
      <c r="F271" s="49"/>
      <c r="G271" s="49"/>
      <c r="I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40" x14ac:dyDescent="0.35">
      <c r="F272" s="49"/>
      <c r="G272" s="49"/>
      <c r="I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6:27" x14ac:dyDescent="0.35">
      <c r="F273" s="49"/>
      <c r="G273" s="49"/>
      <c r="I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6:27" x14ac:dyDescent="0.35">
      <c r="F274" s="49"/>
      <c r="G274" s="49"/>
      <c r="I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6:27" x14ac:dyDescent="0.35">
      <c r="F275" s="49"/>
      <c r="G275" s="49"/>
      <c r="I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6:27" x14ac:dyDescent="0.35">
      <c r="F276" s="49"/>
      <c r="G276" s="49"/>
      <c r="I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6:27" x14ac:dyDescent="0.35">
      <c r="F277" s="49"/>
      <c r="G277" s="49"/>
      <c r="I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6:27" x14ac:dyDescent="0.35">
      <c r="F278" s="49"/>
      <c r="G278" s="49"/>
      <c r="I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6:27" x14ac:dyDescent="0.35">
      <c r="F279" s="49"/>
      <c r="G279" s="49"/>
      <c r="I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6:27" x14ac:dyDescent="0.35">
      <c r="F280" s="49"/>
      <c r="G280" s="49"/>
      <c r="I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6:27" x14ac:dyDescent="0.35">
      <c r="F281" s="49"/>
      <c r="G281" s="49"/>
      <c r="I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6:27" x14ac:dyDescent="0.35">
      <c r="F282" s="49"/>
      <c r="G282" s="49"/>
      <c r="I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6:27" x14ac:dyDescent="0.35">
      <c r="F283" s="49"/>
      <c r="G283" s="49"/>
      <c r="I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6:27" x14ac:dyDescent="0.35">
      <c r="F284" s="49"/>
      <c r="G284" s="49"/>
      <c r="I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6:27" x14ac:dyDescent="0.35">
      <c r="F285" s="49"/>
      <c r="G285" s="49"/>
      <c r="I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6:27" x14ac:dyDescent="0.35">
      <c r="F286" s="49"/>
      <c r="G286" s="49"/>
      <c r="I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6:27" x14ac:dyDescent="0.35">
      <c r="F287" s="49"/>
      <c r="G287" s="49"/>
      <c r="I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6:27" x14ac:dyDescent="0.35">
      <c r="F288" s="49"/>
      <c r="G288" s="49"/>
      <c r="I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6:27" x14ac:dyDescent="0.35">
      <c r="F289" s="49"/>
      <c r="G289" s="49"/>
      <c r="I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6:27" x14ac:dyDescent="0.35">
      <c r="F290" s="49"/>
      <c r="G290" s="49"/>
      <c r="I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6:27" x14ac:dyDescent="0.35">
      <c r="F291" s="49"/>
      <c r="G291" s="49"/>
      <c r="I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6:27" x14ac:dyDescent="0.35">
      <c r="F292" s="49"/>
      <c r="G292" s="49"/>
      <c r="I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6:27" x14ac:dyDescent="0.35">
      <c r="F293" s="49"/>
      <c r="G293" s="49"/>
      <c r="I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6:27" x14ac:dyDescent="0.35">
      <c r="F294" s="49"/>
      <c r="G294" s="49"/>
      <c r="I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6:27" x14ac:dyDescent="0.35">
      <c r="F295" s="49"/>
      <c r="G295" s="49"/>
      <c r="I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6:27" x14ac:dyDescent="0.35">
      <c r="F296" s="49"/>
      <c r="G296" s="49"/>
      <c r="I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6:27" x14ac:dyDescent="0.35">
      <c r="F297" s="49"/>
      <c r="G297" s="49"/>
      <c r="I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6:27" x14ac:dyDescent="0.35">
      <c r="F298" s="49"/>
      <c r="G298" s="49"/>
      <c r="I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6:27" x14ac:dyDescent="0.35">
      <c r="F299" s="49"/>
      <c r="G299" s="49"/>
      <c r="I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6:27" x14ac:dyDescent="0.35">
      <c r="F300" s="49"/>
      <c r="G300" s="49"/>
      <c r="I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6:27" x14ac:dyDescent="0.35">
      <c r="F301" s="49"/>
      <c r="G301" s="49"/>
      <c r="I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6:27" x14ac:dyDescent="0.35">
      <c r="F302" s="49"/>
      <c r="G302" s="49"/>
      <c r="I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6:27" x14ac:dyDescent="0.35">
      <c r="F303" s="49"/>
      <c r="G303" s="49"/>
      <c r="I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6:27" x14ac:dyDescent="0.35">
      <c r="F304" s="49"/>
      <c r="G304" s="49"/>
      <c r="I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6:27" x14ac:dyDescent="0.35">
      <c r="F305" s="49"/>
      <c r="G305" s="49"/>
      <c r="I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6:27" x14ac:dyDescent="0.35">
      <c r="F306" s="49"/>
      <c r="G306" s="49"/>
      <c r="I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6:27" x14ac:dyDescent="0.35">
      <c r="F307" s="49"/>
      <c r="G307" s="49"/>
      <c r="I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6:27" x14ac:dyDescent="0.35">
      <c r="F308" s="49"/>
      <c r="G308" s="49"/>
      <c r="I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6:27" x14ac:dyDescent="0.35">
      <c r="F309" s="49"/>
      <c r="G309" s="49"/>
      <c r="I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6:27" x14ac:dyDescent="0.35">
      <c r="F310" s="49"/>
      <c r="G310" s="49"/>
      <c r="I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6:27" x14ac:dyDescent="0.35">
      <c r="F311" s="49"/>
      <c r="G311" s="49"/>
      <c r="I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6:27" x14ac:dyDescent="0.35">
      <c r="F312" s="49"/>
      <c r="G312" s="49"/>
      <c r="I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6:27" x14ac:dyDescent="0.35">
      <c r="F313" s="49"/>
      <c r="G313" s="49"/>
      <c r="I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6:27" x14ac:dyDescent="0.35">
      <c r="F314" s="49"/>
      <c r="G314" s="49"/>
      <c r="I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6:27" x14ac:dyDescent="0.35">
      <c r="F315" s="49"/>
      <c r="G315" s="49"/>
      <c r="I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6:27" x14ac:dyDescent="0.35">
      <c r="F316" s="49"/>
      <c r="G316" s="49"/>
      <c r="I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6:27" x14ac:dyDescent="0.35">
      <c r="F317" s="49"/>
      <c r="G317" s="49"/>
      <c r="I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6:27" x14ac:dyDescent="0.35">
      <c r="F318" s="49"/>
      <c r="G318" s="49"/>
      <c r="I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6:27" x14ac:dyDescent="0.35">
      <c r="F319" s="49"/>
      <c r="G319" s="49"/>
      <c r="I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6:27" x14ac:dyDescent="0.35">
      <c r="F320" s="49"/>
      <c r="G320" s="49"/>
      <c r="I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6:27" x14ac:dyDescent="0.35">
      <c r="F321" s="49"/>
      <c r="G321" s="49"/>
      <c r="I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6:27" x14ac:dyDescent="0.35">
      <c r="F322" s="49"/>
      <c r="G322" s="49"/>
      <c r="I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6:27" x14ac:dyDescent="0.35">
      <c r="F323" s="49"/>
      <c r="G323" s="49"/>
      <c r="I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6:27" x14ac:dyDescent="0.35">
      <c r="F324" s="49"/>
      <c r="G324" s="49"/>
      <c r="I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6:27" x14ac:dyDescent="0.35">
      <c r="F325" s="49"/>
      <c r="G325" s="49"/>
      <c r="I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6:27" x14ac:dyDescent="0.35">
      <c r="F326" s="49"/>
      <c r="G326" s="49"/>
      <c r="I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6:27" x14ac:dyDescent="0.35">
      <c r="F327" s="49"/>
      <c r="G327" s="49"/>
      <c r="I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6:27" x14ac:dyDescent="0.35">
      <c r="F328" s="49"/>
      <c r="G328" s="49"/>
      <c r="I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6:27" x14ac:dyDescent="0.35">
      <c r="F329" s="49"/>
      <c r="G329" s="49"/>
      <c r="I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6:27" x14ac:dyDescent="0.35">
      <c r="F330" s="49"/>
      <c r="G330" s="49"/>
      <c r="I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6:27" x14ac:dyDescent="0.35">
      <c r="F331" s="49"/>
      <c r="G331" s="49"/>
      <c r="I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6:27" x14ac:dyDescent="0.35">
      <c r="F332" s="49"/>
      <c r="G332" s="49"/>
      <c r="I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6:27" x14ac:dyDescent="0.35">
      <c r="F333" s="49"/>
      <c r="G333" s="49"/>
      <c r="I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6:27" x14ac:dyDescent="0.35">
      <c r="F334" s="49"/>
      <c r="G334" s="49"/>
      <c r="I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6:27" x14ac:dyDescent="0.35">
      <c r="F335" s="49"/>
      <c r="G335" s="49"/>
      <c r="I335" s="49"/>
      <c r="N335" s="49"/>
      <c r="O335" s="49"/>
    </row>
    <row r="336" spans="6:27" x14ac:dyDescent="0.35">
      <c r="F336" s="49"/>
      <c r="G336" s="49"/>
      <c r="I336" s="49"/>
      <c r="N336" s="49"/>
      <c r="O336" s="49"/>
    </row>
    <row r="337" spans="6:16" x14ac:dyDescent="0.35">
      <c r="F337" s="49"/>
      <c r="G337" s="49"/>
      <c r="I337" s="49"/>
      <c r="N337" s="49"/>
      <c r="O337" s="49"/>
    </row>
    <row r="338" spans="6:16" x14ac:dyDescent="0.35">
      <c r="F338" s="49"/>
      <c r="G338" s="49"/>
      <c r="I338" s="49"/>
      <c r="N338" s="49"/>
      <c r="O338" s="49"/>
      <c r="P338" s="93"/>
    </row>
    <row r="339" spans="6:16" x14ac:dyDescent="0.35">
      <c r="F339" s="49"/>
      <c r="G339" s="49"/>
      <c r="I339" s="49"/>
      <c r="N339" s="49"/>
      <c r="O339" s="49"/>
      <c r="P339" s="93"/>
    </row>
    <row r="340" spans="6:16" x14ac:dyDescent="0.35">
      <c r="F340" s="49"/>
      <c r="G340" s="49"/>
      <c r="I340" s="49"/>
      <c r="N340" s="49"/>
      <c r="O340" s="49"/>
      <c r="P340" s="93"/>
    </row>
    <row r="341" spans="6:16" x14ac:dyDescent="0.35">
      <c r="F341" s="49"/>
      <c r="G341" s="49"/>
      <c r="I341" s="49"/>
      <c r="N341" s="49"/>
      <c r="O341" s="49"/>
      <c r="P341" s="93"/>
    </row>
    <row r="342" spans="6:16" x14ac:dyDescent="0.35">
      <c r="F342" s="49"/>
      <c r="G342" s="49"/>
      <c r="I342" s="49"/>
      <c r="N342" s="49"/>
      <c r="O342" s="49"/>
      <c r="P342" s="93"/>
    </row>
    <row r="343" spans="6:16" x14ac:dyDescent="0.35">
      <c r="F343" s="49"/>
      <c r="G343" s="49"/>
      <c r="I343" s="49"/>
      <c r="N343" s="49"/>
      <c r="O343" s="49"/>
      <c r="P343" s="93"/>
    </row>
    <row r="344" spans="6:16" x14ac:dyDescent="0.35">
      <c r="F344" s="49"/>
      <c r="G344" s="49"/>
      <c r="I344" s="49"/>
      <c r="N344" s="49"/>
      <c r="O344" s="49"/>
      <c r="P344" s="93"/>
    </row>
    <row r="345" spans="6:16" x14ac:dyDescent="0.35">
      <c r="F345" s="49"/>
      <c r="G345" s="49"/>
      <c r="I345" s="49"/>
      <c r="N345" s="49"/>
      <c r="O345" s="49"/>
      <c r="P345" s="93"/>
    </row>
    <row r="346" spans="6:16" x14ac:dyDescent="0.35">
      <c r="F346" s="49"/>
      <c r="G346" s="49"/>
      <c r="I346" s="49"/>
      <c r="N346" s="49"/>
      <c r="O346" s="49"/>
      <c r="P346" s="93"/>
    </row>
    <row r="347" spans="6:16" x14ac:dyDescent="0.35">
      <c r="F347" s="49"/>
      <c r="G347" s="49"/>
      <c r="I347" s="49"/>
      <c r="N347" s="49"/>
      <c r="O347" s="49"/>
      <c r="P347" s="93"/>
    </row>
    <row r="348" spans="6:16" x14ac:dyDescent="0.35">
      <c r="F348" s="49"/>
      <c r="G348" s="49"/>
      <c r="I348" s="49"/>
      <c r="N348" s="49"/>
      <c r="O348" s="49"/>
      <c r="P348" s="93"/>
    </row>
    <row r="349" spans="6:16" x14ac:dyDescent="0.35">
      <c r="F349" s="49"/>
      <c r="G349" s="49"/>
      <c r="I349" s="49"/>
      <c r="N349" s="49"/>
      <c r="O349" s="49"/>
      <c r="P349" s="93"/>
    </row>
    <row r="350" spans="6:16" x14ac:dyDescent="0.35">
      <c r="F350" s="49"/>
      <c r="G350" s="49"/>
      <c r="I350" s="49"/>
      <c r="N350" s="49"/>
      <c r="O350" s="49"/>
      <c r="P350" s="93"/>
    </row>
    <row r="351" spans="6:16" x14ac:dyDescent="0.35">
      <c r="F351" s="49"/>
      <c r="G351" s="49"/>
      <c r="I351" s="49"/>
      <c r="N351" s="49"/>
      <c r="O351" s="49"/>
      <c r="P351" s="93"/>
    </row>
    <row r="352" spans="6:16" x14ac:dyDescent="0.35">
      <c r="F352" s="49"/>
      <c r="G352" s="49"/>
      <c r="I352" s="49"/>
      <c r="N352" s="49"/>
      <c r="O352" s="49"/>
      <c r="P352" s="93"/>
    </row>
    <row r="353" spans="6:16" x14ac:dyDescent="0.35">
      <c r="F353" s="49"/>
      <c r="G353" s="49"/>
      <c r="I353" s="49"/>
      <c r="N353" s="49"/>
      <c r="O353" s="49"/>
      <c r="P353" s="93"/>
    </row>
    <row r="354" spans="6:16" x14ac:dyDescent="0.35">
      <c r="F354" s="49"/>
      <c r="G354" s="49"/>
      <c r="I354" s="49"/>
      <c r="N354" s="49"/>
      <c r="O354" s="49"/>
      <c r="P354" s="93"/>
    </row>
    <row r="355" spans="6:16" x14ac:dyDescent="0.35">
      <c r="F355" s="49"/>
      <c r="G355" s="49"/>
      <c r="I355" s="49"/>
      <c r="N355" s="49"/>
      <c r="O355" s="49"/>
      <c r="P355" s="93"/>
    </row>
    <row r="356" spans="6:16" x14ac:dyDescent="0.35">
      <c r="F356" s="49"/>
      <c r="G356" s="49"/>
      <c r="I356" s="49"/>
      <c r="N356" s="49"/>
      <c r="O356" s="49"/>
      <c r="P356" s="93"/>
    </row>
    <row r="357" spans="6:16" x14ac:dyDescent="0.35">
      <c r="F357" s="49"/>
      <c r="G357" s="49"/>
      <c r="I357" s="49"/>
      <c r="N357" s="49"/>
      <c r="O357" s="49"/>
      <c r="P357" s="93"/>
    </row>
    <row r="358" spans="6:16" x14ac:dyDescent="0.35">
      <c r="F358" s="49"/>
      <c r="G358" s="49"/>
      <c r="I358" s="49"/>
      <c r="N358" s="49"/>
      <c r="O358" s="49"/>
      <c r="P358" s="93"/>
    </row>
    <row r="359" spans="6:16" x14ac:dyDescent="0.35">
      <c r="F359" s="49"/>
      <c r="G359" s="49"/>
      <c r="I359" s="49"/>
      <c r="N359" s="49"/>
      <c r="O359" s="49"/>
      <c r="P359" s="93"/>
    </row>
    <row r="360" spans="6:16" x14ac:dyDescent="0.35">
      <c r="F360" s="49"/>
      <c r="G360" s="49"/>
      <c r="I360" s="49"/>
      <c r="N360" s="49"/>
      <c r="O360" s="49"/>
      <c r="P360" s="93"/>
    </row>
    <row r="361" spans="6:16" x14ac:dyDescent="0.35">
      <c r="F361" s="49"/>
      <c r="G361" s="49"/>
      <c r="I361" s="49"/>
      <c r="N361" s="49"/>
      <c r="O361" s="49"/>
      <c r="P361" s="93"/>
    </row>
    <row r="362" spans="6:16" x14ac:dyDescent="0.35">
      <c r="F362" s="49"/>
      <c r="G362" s="49"/>
      <c r="I362" s="49"/>
      <c r="N362" s="49"/>
      <c r="O362" s="49"/>
      <c r="P362" s="93"/>
    </row>
    <row r="363" spans="6:16" x14ac:dyDescent="0.35">
      <c r="F363" s="49"/>
      <c r="G363" s="49"/>
      <c r="I363" s="49"/>
      <c r="N363" s="49"/>
      <c r="O363" s="49"/>
      <c r="P363" s="93"/>
    </row>
    <row r="364" spans="6:16" x14ac:dyDescent="0.35">
      <c r="F364" s="49"/>
      <c r="G364" s="49"/>
      <c r="I364" s="49"/>
      <c r="N364" s="49"/>
      <c r="O364" s="49"/>
      <c r="P364" s="93"/>
    </row>
    <row r="365" spans="6:16" x14ac:dyDescent="0.35">
      <c r="F365" s="49"/>
      <c r="G365" s="49"/>
      <c r="I365" s="49"/>
      <c r="N365" s="49"/>
      <c r="O365" s="49"/>
      <c r="P365" s="93"/>
    </row>
    <row r="366" spans="6:16" x14ac:dyDescent="0.35">
      <c r="F366" s="49"/>
      <c r="G366" s="49"/>
      <c r="I366" s="49"/>
      <c r="N366" s="49"/>
      <c r="O366" s="49"/>
      <c r="P366" s="93"/>
    </row>
    <row r="367" spans="6:16" x14ac:dyDescent="0.35">
      <c r="F367" s="49"/>
      <c r="G367" s="49"/>
      <c r="I367" s="49"/>
      <c r="N367" s="49"/>
      <c r="O367" s="49"/>
      <c r="P367" s="93"/>
    </row>
    <row r="368" spans="6:16" x14ac:dyDescent="0.35">
      <c r="F368" s="49"/>
      <c r="G368" s="49"/>
      <c r="I368" s="49"/>
      <c r="N368" s="49"/>
      <c r="O368" s="49"/>
      <c r="P368" s="93"/>
    </row>
    <row r="369" spans="6:16" x14ac:dyDescent="0.35">
      <c r="F369" s="49"/>
      <c r="G369" s="49"/>
      <c r="I369" s="49"/>
      <c r="N369" s="49"/>
      <c r="O369" s="49"/>
      <c r="P369" s="93"/>
    </row>
    <row r="370" spans="6:16" x14ac:dyDescent="0.35">
      <c r="F370" s="49"/>
      <c r="G370" s="49"/>
      <c r="I370" s="49"/>
      <c r="N370" s="49"/>
      <c r="O370" s="49"/>
      <c r="P370" s="93"/>
    </row>
    <row r="371" spans="6:16" x14ac:dyDescent="0.35">
      <c r="F371" s="49"/>
      <c r="G371" s="49"/>
      <c r="I371" s="49"/>
      <c r="N371" s="49"/>
      <c r="O371" s="49"/>
      <c r="P371" s="93"/>
    </row>
    <row r="372" spans="6:16" x14ac:dyDescent="0.35">
      <c r="F372" s="49"/>
      <c r="G372" s="49"/>
      <c r="I372" s="49"/>
      <c r="N372" s="49"/>
      <c r="O372" s="49"/>
      <c r="P372" s="93"/>
    </row>
    <row r="373" spans="6:16" x14ac:dyDescent="0.35">
      <c r="F373" s="49"/>
      <c r="G373" s="49"/>
      <c r="I373" s="49"/>
      <c r="N373" s="49"/>
      <c r="O373" s="49"/>
      <c r="P373" s="93"/>
    </row>
    <row r="374" spans="6:16" x14ac:dyDescent="0.35">
      <c r="F374" s="49"/>
      <c r="G374" s="49"/>
      <c r="I374" s="49"/>
      <c r="N374" s="49"/>
      <c r="O374" s="49"/>
      <c r="P374" s="93"/>
    </row>
    <row r="375" spans="6:16" x14ac:dyDescent="0.35">
      <c r="F375" s="49"/>
      <c r="G375" s="49"/>
      <c r="I375" s="49"/>
      <c r="N375" s="49"/>
      <c r="O375" s="49"/>
      <c r="P375" s="93"/>
    </row>
    <row r="376" spans="6:16" x14ac:dyDescent="0.35">
      <c r="F376" s="49"/>
      <c r="G376" s="49"/>
      <c r="I376" s="49"/>
      <c r="N376" s="49"/>
      <c r="O376" s="49"/>
      <c r="P376" s="93"/>
    </row>
    <row r="377" spans="6:16" x14ac:dyDescent="0.35">
      <c r="F377" s="49"/>
      <c r="G377" s="49"/>
      <c r="I377" s="49"/>
      <c r="N377" s="49"/>
      <c r="O377" s="49"/>
      <c r="P377" s="93"/>
    </row>
    <row r="378" spans="6:16" x14ac:dyDescent="0.35">
      <c r="F378" s="49"/>
      <c r="G378" s="49"/>
      <c r="I378" s="49"/>
      <c r="N378" s="49"/>
      <c r="O378" s="49"/>
      <c r="P378" s="93"/>
    </row>
    <row r="379" spans="6:16" x14ac:dyDescent="0.35">
      <c r="F379" s="49"/>
      <c r="G379" s="49"/>
      <c r="I379" s="49"/>
      <c r="N379" s="49"/>
      <c r="O379" s="49"/>
      <c r="P379" s="93"/>
    </row>
    <row r="380" spans="6:16" x14ac:dyDescent="0.35">
      <c r="F380" s="49"/>
      <c r="G380" s="49"/>
      <c r="I380" s="49"/>
      <c r="N380" s="49"/>
      <c r="O380" s="49"/>
      <c r="P380" s="93"/>
    </row>
    <row r="381" spans="6:16" x14ac:dyDescent="0.35">
      <c r="F381" s="49"/>
      <c r="G381" s="49"/>
      <c r="I381" s="49"/>
      <c r="N381" s="49"/>
      <c r="O381" s="49"/>
      <c r="P381" s="93"/>
    </row>
    <row r="382" spans="6:16" x14ac:dyDescent="0.35">
      <c r="F382" s="49"/>
      <c r="G382" s="49"/>
      <c r="I382" s="49"/>
      <c r="N382" s="49"/>
      <c r="O382" s="49"/>
      <c r="P382" s="93"/>
    </row>
    <row r="383" spans="6:16" x14ac:dyDescent="0.35">
      <c r="F383" s="49"/>
      <c r="G383" s="49"/>
      <c r="I383" s="49"/>
      <c r="N383" s="49"/>
      <c r="O383" s="49"/>
      <c r="P383" s="93"/>
    </row>
    <row r="384" spans="6:16" x14ac:dyDescent="0.35">
      <c r="F384" s="49"/>
      <c r="G384" s="49"/>
      <c r="I384" s="49"/>
      <c r="N384" s="49"/>
      <c r="O384" s="49"/>
      <c r="P384" s="93"/>
    </row>
    <row r="385" spans="6:16" x14ac:dyDescent="0.35">
      <c r="F385" s="49"/>
      <c r="G385" s="49"/>
      <c r="I385" s="49"/>
      <c r="N385" s="49"/>
      <c r="O385" s="49"/>
      <c r="P385" s="93"/>
    </row>
    <row r="386" spans="6:16" x14ac:dyDescent="0.35">
      <c r="F386" s="49"/>
      <c r="G386" s="49"/>
      <c r="I386" s="49"/>
      <c r="N386" s="49"/>
      <c r="O386" s="49"/>
      <c r="P386" s="93"/>
    </row>
    <row r="387" spans="6:16" x14ac:dyDescent="0.35">
      <c r="F387" s="49"/>
      <c r="G387" s="49"/>
      <c r="I387" s="49"/>
      <c r="N387" s="49"/>
      <c r="O387" s="49"/>
      <c r="P387" s="93"/>
    </row>
    <row r="388" spans="6:16" x14ac:dyDescent="0.35">
      <c r="F388" s="49"/>
      <c r="G388" s="49"/>
      <c r="I388" s="49"/>
      <c r="N388" s="49"/>
      <c r="O388" s="49"/>
      <c r="P388" s="93"/>
    </row>
    <row r="389" spans="6:16" x14ac:dyDescent="0.35">
      <c r="F389" s="49"/>
      <c r="G389" s="49"/>
      <c r="I389" s="49"/>
      <c r="N389" s="49"/>
      <c r="O389" s="49"/>
      <c r="P389" s="93"/>
    </row>
    <row r="390" spans="6:16" x14ac:dyDescent="0.35">
      <c r="F390" s="49"/>
      <c r="G390" s="49"/>
      <c r="I390" s="49"/>
      <c r="N390" s="49"/>
      <c r="O390" s="49"/>
      <c r="P390" s="93"/>
    </row>
    <row r="391" spans="6:16" x14ac:dyDescent="0.35">
      <c r="F391" s="49"/>
      <c r="G391" s="49"/>
      <c r="I391" s="49"/>
      <c r="N391" s="49"/>
      <c r="O391" s="49"/>
      <c r="P391" s="93"/>
    </row>
    <row r="392" spans="6:16" x14ac:dyDescent="0.35">
      <c r="F392" s="49"/>
      <c r="G392" s="49"/>
      <c r="I392" s="49"/>
      <c r="N392" s="49"/>
      <c r="O392" s="49"/>
      <c r="P392" s="93"/>
    </row>
    <row r="393" spans="6:16" x14ac:dyDescent="0.35">
      <c r="F393" s="49"/>
      <c r="G393" s="49"/>
      <c r="I393" s="49"/>
      <c r="N393" s="49"/>
      <c r="O393" s="49"/>
      <c r="P393" s="93"/>
    </row>
    <row r="394" spans="6:16" x14ac:dyDescent="0.35">
      <c r="F394" s="49"/>
      <c r="G394" s="49"/>
      <c r="I394" s="49"/>
      <c r="N394" s="49"/>
      <c r="O394" s="49"/>
      <c r="P394" s="93"/>
    </row>
    <row r="395" spans="6:16" x14ac:dyDescent="0.35">
      <c r="F395" s="49"/>
      <c r="G395" s="49"/>
      <c r="I395" s="49"/>
      <c r="N395" s="49"/>
      <c r="O395" s="49"/>
      <c r="P395" s="93"/>
    </row>
    <row r="396" spans="6:16" x14ac:dyDescent="0.35">
      <c r="F396" s="49"/>
      <c r="G396" s="49"/>
      <c r="I396" s="49"/>
      <c r="N396" s="49"/>
      <c r="O396" s="49"/>
      <c r="P396" s="93"/>
    </row>
    <row r="397" spans="6:16" x14ac:dyDescent="0.35">
      <c r="F397" s="49"/>
      <c r="G397" s="49"/>
      <c r="I397" s="49"/>
      <c r="N397" s="49"/>
      <c r="O397" s="49"/>
      <c r="P397" s="93"/>
    </row>
    <row r="398" spans="6:16" x14ac:dyDescent="0.35">
      <c r="F398" s="49"/>
      <c r="G398" s="49"/>
      <c r="I398" s="49"/>
      <c r="N398" s="49"/>
      <c r="O398" s="49"/>
      <c r="P398" s="93"/>
    </row>
    <row r="399" spans="6:16" x14ac:dyDescent="0.35">
      <c r="F399" s="49"/>
      <c r="G399" s="49"/>
      <c r="I399" s="49"/>
      <c r="N399" s="49"/>
      <c r="O399" s="49"/>
      <c r="P399" s="93"/>
    </row>
    <row r="400" spans="6:16" x14ac:dyDescent="0.35">
      <c r="F400" s="49"/>
      <c r="G400" s="49"/>
      <c r="I400" s="49"/>
      <c r="N400" s="49"/>
      <c r="O400" s="49"/>
      <c r="P400" s="93"/>
    </row>
    <row r="401" spans="6:16" x14ac:dyDescent="0.35">
      <c r="F401" s="49"/>
      <c r="G401" s="49"/>
      <c r="I401" s="49"/>
      <c r="N401" s="49"/>
      <c r="O401" s="49"/>
      <c r="P401" s="93"/>
    </row>
    <row r="402" spans="6:16" x14ac:dyDescent="0.35">
      <c r="F402" s="49"/>
      <c r="G402" s="49"/>
      <c r="I402" s="49"/>
      <c r="N402" s="49"/>
      <c r="O402" s="49"/>
      <c r="P402" s="93"/>
    </row>
    <row r="403" spans="6:16" x14ac:dyDescent="0.35">
      <c r="F403" s="49"/>
      <c r="G403" s="49"/>
      <c r="I403" s="49"/>
      <c r="N403" s="49"/>
      <c r="O403" s="49"/>
      <c r="P403" s="93"/>
    </row>
    <row r="404" spans="6:16" x14ac:dyDescent="0.35">
      <c r="F404" s="49"/>
      <c r="G404" s="49"/>
      <c r="I404" s="49"/>
      <c r="N404" s="49"/>
      <c r="O404" s="49"/>
      <c r="P404" s="93"/>
    </row>
    <row r="405" spans="6:16" x14ac:dyDescent="0.35">
      <c r="F405" s="49"/>
      <c r="G405" s="49"/>
      <c r="I405" s="49"/>
      <c r="N405" s="49"/>
      <c r="O405" s="49"/>
      <c r="P405" s="93"/>
    </row>
    <row r="406" spans="6:16" x14ac:dyDescent="0.35">
      <c r="F406" s="49"/>
      <c r="G406" s="49"/>
      <c r="I406" s="49"/>
      <c r="N406" s="49"/>
      <c r="O406" s="49"/>
      <c r="P406" s="93"/>
    </row>
    <row r="407" spans="6:16" x14ac:dyDescent="0.35">
      <c r="F407" s="49"/>
      <c r="G407" s="49"/>
      <c r="I407" s="49"/>
      <c r="N407" s="49"/>
      <c r="O407" s="49"/>
      <c r="P407" s="93"/>
    </row>
    <row r="408" spans="6:16" x14ac:dyDescent="0.35">
      <c r="F408" s="49"/>
      <c r="G408" s="49"/>
      <c r="I408" s="49"/>
      <c r="N408" s="49"/>
      <c r="O408" s="49"/>
      <c r="P408" s="93"/>
    </row>
    <row r="409" spans="6:16" x14ac:dyDescent="0.35">
      <c r="H409" s="2"/>
      <c r="J409" s="2"/>
      <c r="K409" s="2"/>
      <c r="L409" s="2"/>
      <c r="M409" s="2"/>
      <c r="O409" s="93"/>
      <c r="P409" s="93"/>
    </row>
    <row r="410" spans="6:16" x14ac:dyDescent="0.35">
      <c r="H410" s="2"/>
      <c r="J410" s="2"/>
      <c r="K410" s="2"/>
      <c r="L410" s="2"/>
      <c r="M410" s="2"/>
      <c r="O410" s="93"/>
      <c r="P410" s="93"/>
    </row>
    <row r="411" spans="6:16" x14ac:dyDescent="0.35">
      <c r="H411" s="2"/>
      <c r="J411" s="2"/>
      <c r="K411" s="2"/>
      <c r="L411" s="2"/>
      <c r="M411" s="2"/>
      <c r="O411" s="93"/>
      <c r="P411" s="93"/>
    </row>
    <row r="412" spans="6:16" x14ac:dyDescent="0.35">
      <c r="H412" s="2"/>
      <c r="J412" s="2"/>
      <c r="K412" s="2"/>
      <c r="L412" s="2"/>
      <c r="M412" s="2"/>
      <c r="O412" s="93"/>
      <c r="P412" s="93"/>
    </row>
    <row r="413" spans="6:16" x14ac:dyDescent="0.35">
      <c r="H413" s="2"/>
      <c r="J413" s="2"/>
      <c r="K413" s="2"/>
      <c r="L413" s="2"/>
      <c r="M413" s="2"/>
      <c r="O413" s="93"/>
      <c r="P413" s="93"/>
    </row>
    <row r="414" spans="6:16" x14ac:dyDescent="0.35">
      <c r="H414" s="2"/>
      <c r="J414" s="2"/>
      <c r="K414" s="2"/>
      <c r="L414" s="2"/>
      <c r="M414" s="2"/>
      <c r="O414" s="93"/>
      <c r="P414" s="93"/>
    </row>
    <row r="415" spans="6:16" x14ac:dyDescent="0.35">
      <c r="H415" s="2"/>
      <c r="J415" s="2"/>
      <c r="K415" s="2"/>
      <c r="L415" s="2"/>
      <c r="M415" s="2"/>
      <c r="O415" s="93"/>
      <c r="P415" s="93"/>
    </row>
    <row r="416" spans="6:16" x14ac:dyDescent="0.35">
      <c r="H416" s="2"/>
      <c r="J416" s="2"/>
      <c r="K416" s="2"/>
      <c r="L416" s="2"/>
      <c r="M416" s="2"/>
      <c r="O416" s="93"/>
      <c r="P416" s="93"/>
    </row>
    <row r="417" spans="8:16" x14ac:dyDescent="0.35">
      <c r="H417" s="2"/>
      <c r="J417" s="2"/>
      <c r="K417" s="2"/>
      <c r="L417" s="2"/>
      <c r="M417" s="2"/>
      <c r="O417" s="93"/>
      <c r="P417" s="93"/>
    </row>
    <row r="418" spans="8:16" x14ac:dyDescent="0.35">
      <c r="H418" s="2"/>
      <c r="J418" s="2"/>
      <c r="K418" s="2"/>
      <c r="L418" s="2"/>
      <c r="M418" s="2"/>
      <c r="O418" s="93"/>
      <c r="P418" s="93"/>
    </row>
    <row r="419" spans="8:16" x14ac:dyDescent="0.35">
      <c r="H419" s="2"/>
      <c r="J419" s="2"/>
      <c r="K419" s="2"/>
      <c r="L419" s="2"/>
      <c r="M419" s="2"/>
      <c r="O419" s="93"/>
      <c r="P419" s="93"/>
    </row>
    <row r="420" spans="8:16" x14ac:dyDescent="0.35">
      <c r="H420" s="2"/>
      <c r="J420" s="2"/>
      <c r="K420" s="2"/>
      <c r="L420" s="2"/>
      <c r="M420" s="2"/>
      <c r="O420" s="93"/>
      <c r="P420" s="93"/>
    </row>
    <row r="421" spans="8:16" x14ac:dyDescent="0.35">
      <c r="H421" s="2"/>
      <c r="J421" s="2"/>
      <c r="K421" s="2"/>
      <c r="L421" s="2"/>
      <c r="M421" s="2"/>
      <c r="O421" s="93"/>
      <c r="P421" s="93"/>
    </row>
    <row r="422" spans="8:16" x14ac:dyDescent="0.35">
      <c r="H422" s="2"/>
      <c r="J422" s="2"/>
      <c r="K422" s="2"/>
      <c r="L422" s="2"/>
      <c r="M422" s="2"/>
      <c r="O422" s="93"/>
      <c r="P422" s="93"/>
    </row>
    <row r="423" spans="8:16" x14ac:dyDescent="0.35">
      <c r="H423" s="2"/>
      <c r="J423" s="2"/>
      <c r="K423" s="2"/>
      <c r="L423" s="2"/>
      <c r="M423" s="2"/>
      <c r="O423" s="93"/>
      <c r="P423" s="93"/>
    </row>
    <row r="424" spans="8:16" x14ac:dyDescent="0.35">
      <c r="H424" s="2"/>
      <c r="J424" s="2"/>
      <c r="K424" s="2"/>
      <c r="L424" s="2"/>
      <c r="M424" s="2"/>
      <c r="O424" s="93"/>
      <c r="P424" s="93"/>
    </row>
    <row r="425" spans="8:16" x14ac:dyDescent="0.35">
      <c r="H425" s="2"/>
      <c r="J425" s="2"/>
      <c r="K425" s="2"/>
      <c r="L425" s="2"/>
      <c r="M425" s="2"/>
      <c r="O425" s="93"/>
      <c r="P425" s="93"/>
    </row>
    <row r="426" spans="8:16" x14ac:dyDescent="0.35">
      <c r="H426" s="2"/>
      <c r="J426" s="2"/>
      <c r="K426" s="2"/>
      <c r="L426" s="2"/>
      <c r="M426" s="2"/>
      <c r="O426" s="93"/>
      <c r="P426" s="93"/>
    </row>
    <row r="427" spans="8:16" x14ac:dyDescent="0.35">
      <c r="H427" s="2"/>
      <c r="J427" s="2"/>
      <c r="K427" s="2"/>
      <c r="L427" s="2"/>
      <c r="M427" s="2"/>
      <c r="O427" s="93"/>
      <c r="P427" s="93"/>
    </row>
    <row r="428" spans="8:16" x14ac:dyDescent="0.35">
      <c r="H428" s="2"/>
      <c r="J428" s="2"/>
      <c r="K428" s="2"/>
      <c r="L428" s="2"/>
      <c r="M428" s="2"/>
      <c r="O428" s="93"/>
      <c r="P428" s="93"/>
    </row>
    <row r="429" spans="8:16" x14ac:dyDescent="0.35">
      <c r="H429" s="2"/>
      <c r="J429" s="2"/>
      <c r="K429" s="2"/>
      <c r="L429" s="2"/>
      <c r="M429" s="2"/>
      <c r="O429" s="93"/>
      <c r="P429" s="93"/>
    </row>
    <row r="430" spans="8:16" x14ac:dyDescent="0.35">
      <c r="H430" s="2"/>
      <c r="J430" s="2"/>
      <c r="K430" s="2"/>
      <c r="L430" s="2"/>
      <c r="M430" s="2"/>
      <c r="O430" s="93"/>
      <c r="P430" s="93"/>
    </row>
    <row r="431" spans="8:16" x14ac:dyDescent="0.35">
      <c r="H431" s="2"/>
      <c r="J431" s="2"/>
      <c r="K431" s="2"/>
      <c r="L431" s="2"/>
      <c r="M431" s="2"/>
      <c r="O431" s="93"/>
      <c r="P431" s="93"/>
    </row>
    <row r="432" spans="8:16" x14ac:dyDescent="0.35">
      <c r="H432" s="2"/>
      <c r="J432" s="2"/>
      <c r="K432" s="2"/>
      <c r="L432" s="2"/>
      <c r="M432" s="2"/>
      <c r="O432" s="93"/>
      <c r="P432" s="93"/>
    </row>
    <row r="433" spans="8:16" x14ac:dyDescent="0.35">
      <c r="H433" s="2"/>
      <c r="J433" s="2"/>
      <c r="K433" s="2"/>
      <c r="L433" s="2"/>
      <c r="M433" s="2"/>
      <c r="O433" s="93"/>
      <c r="P433" s="93"/>
    </row>
    <row r="434" spans="8:16" x14ac:dyDescent="0.35">
      <c r="H434" s="2"/>
      <c r="J434" s="2"/>
      <c r="K434" s="2"/>
      <c r="L434" s="2"/>
      <c r="M434" s="2"/>
      <c r="O434" s="93"/>
      <c r="P434" s="93"/>
    </row>
    <row r="435" spans="8:16" x14ac:dyDescent="0.35">
      <c r="H435" s="2"/>
      <c r="J435" s="2"/>
      <c r="K435" s="2"/>
      <c r="L435" s="2"/>
      <c r="M435" s="2"/>
      <c r="O435" s="93"/>
      <c r="P435" s="93"/>
    </row>
    <row r="436" spans="8:16" x14ac:dyDescent="0.35">
      <c r="H436" s="2"/>
      <c r="J436" s="2"/>
      <c r="K436" s="2"/>
      <c r="L436" s="2"/>
      <c r="M436" s="2"/>
      <c r="O436" s="93"/>
      <c r="P436" s="93"/>
    </row>
    <row r="437" spans="8:16" x14ac:dyDescent="0.35">
      <c r="H437" s="2"/>
      <c r="J437" s="2"/>
      <c r="K437" s="2"/>
      <c r="L437" s="2"/>
      <c r="M437" s="2"/>
      <c r="O437" s="93"/>
      <c r="P437" s="93"/>
    </row>
    <row r="438" spans="8:16" x14ac:dyDescent="0.35">
      <c r="H438" s="2"/>
      <c r="J438" s="2"/>
      <c r="K438" s="2"/>
      <c r="L438" s="2"/>
      <c r="M438" s="2"/>
      <c r="O438" s="93"/>
      <c r="P438" s="93"/>
    </row>
    <row r="439" spans="8:16" x14ac:dyDescent="0.35">
      <c r="H439" s="2"/>
      <c r="J439" s="2"/>
      <c r="K439" s="2"/>
      <c r="L439" s="2"/>
      <c r="M439" s="2"/>
      <c r="O439" s="93"/>
      <c r="P439" s="93"/>
    </row>
    <row r="440" spans="8:16" x14ac:dyDescent="0.35">
      <c r="H440" s="2"/>
      <c r="J440" s="2"/>
      <c r="K440" s="2"/>
      <c r="L440" s="2"/>
      <c r="M440" s="2"/>
    </row>
  </sheetData>
  <autoFilter ref="G1:G440" xr:uid="{22E96549-6F2A-4DEA-9DA3-FC06277F697D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9737-CA4A-4DE0-988A-4D7883BA7FC4}">
  <sheetPr filterMode="1"/>
  <dimension ref="A1:AO68"/>
  <sheetViews>
    <sheetView zoomScale="85" zoomScaleNormal="85" workbookViewId="0">
      <pane xSplit="5" ySplit="2" topLeftCell="F17" activePane="bottomRight" state="frozen"/>
      <selection activeCell="B12" sqref="B12"/>
      <selection pane="topRight" activeCell="B12" sqref="B12"/>
      <selection pane="bottomLeft" activeCell="B12" sqref="B12"/>
      <selection pane="bottomRight" activeCell="N22" sqref="N22"/>
    </sheetView>
  </sheetViews>
  <sheetFormatPr defaultRowHeight="12.5" x14ac:dyDescent="0.35"/>
  <cols>
    <col min="1" max="1" width="11.08984375" style="2" customWidth="1"/>
    <col min="2" max="2" width="55.81640625" style="2" customWidth="1"/>
    <col min="3" max="3" width="9.26953125" style="49" customWidth="1"/>
    <col min="4" max="4" width="17" style="146" customWidth="1"/>
    <col min="5" max="5" width="15.08984375" style="49" customWidth="1"/>
    <col min="6" max="6" width="2.08984375" style="2" customWidth="1"/>
    <col min="7" max="7" width="55.36328125" style="2" customWidth="1"/>
    <col min="8" max="8" width="13.36328125" style="2" customWidth="1"/>
    <col min="9" max="9" width="15.1796875" style="2" customWidth="1"/>
    <col min="10" max="10" width="15.1796875" style="49" customWidth="1"/>
    <col min="11" max="11" width="20.6328125" style="49" customWidth="1"/>
    <col min="12" max="12" width="21.54296875" style="49" customWidth="1"/>
    <col min="13" max="14" width="17.453125" style="49" customWidth="1"/>
    <col min="15" max="15" width="17.453125" style="2" customWidth="1"/>
    <col min="16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3"/>
      <c r="I1" s="23"/>
      <c r="J1" s="24"/>
      <c r="K1" s="24"/>
      <c r="L1" s="24"/>
      <c r="M1" s="26">
        <v>46143</v>
      </c>
      <c r="N1" s="26">
        <v>46174</v>
      </c>
      <c r="O1" s="26">
        <v>46204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hidden="1" customHeight="1" x14ac:dyDescent="0.35">
      <c r="A2" s="27" t="s">
        <v>16</v>
      </c>
      <c r="B2" s="27" t="s">
        <v>410</v>
      </c>
      <c r="C2" s="27"/>
      <c r="D2" s="145" t="s">
        <v>709</v>
      </c>
      <c r="E2" s="27"/>
      <c r="F2" s="23"/>
      <c r="G2" s="28" t="s">
        <v>413</v>
      </c>
      <c r="H2" s="27" t="s">
        <v>1318</v>
      </c>
      <c r="I2" s="27" t="s">
        <v>1319</v>
      </c>
      <c r="J2" s="27" t="s">
        <v>414</v>
      </c>
      <c r="K2" s="27" t="s">
        <v>415</v>
      </c>
      <c r="L2" s="27" t="s">
        <v>416</v>
      </c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hidden="1" customHeight="1" thickBot="1" x14ac:dyDescent="0.4">
      <c r="A3" s="227"/>
      <c r="B3" s="227"/>
      <c r="C3" s="228"/>
      <c r="D3" s="124"/>
      <c r="E3" s="125"/>
      <c r="F3" s="23"/>
      <c r="G3" s="223" t="s">
        <v>1367</v>
      </c>
      <c r="H3" s="224" t="s">
        <v>1368</v>
      </c>
      <c r="I3" s="224" t="s">
        <v>1369</v>
      </c>
      <c r="J3" s="225" t="s">
        <v>1370</v>
      </c>
      <c r="K3" s="226" t="s">
        <v>1371</v>
      </c>
      <c r="L3" s="226">
        <v>46181.64166666667</v>
      </c>
      <c r="M3" s="37"/>
      <c r="N3" s="37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hidden="1" customHeight="1" thickTop="1" thickBot="1" x14ac:dyDescent="0.4">
      <c r="A4" s="232"/>
      <c r="B4" s="235" t="s">
        <v>1423</v>
      </c>
      <c r="C4" s="233"/>
      <c r="D4" s="234"/>
      <c r="E4" s="237"/>
      <c r="F4" s="23"/>
      <c r="G4" s="149" t="s">
        <v>1372</v>
      </c>
      <c r="H4" s="212">
        <v>1</v>
      </c>
      <c r="I4" s="212">
        <v>0</v>
      </c>
      <c r="J4" s="42" t="s">
        <v>1170</v>
      </c>
      <c r="K4" s="43" t="s">
        <v>1173</v>
      </c>
      <c r="L4" s="43"/>
      <c r="M4" s="37"/>
      <c r="N4" s="37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hidden="1" customHeight="1" thickTop="1" x14ac:dyDescent="0.35">
      <c r="A5" s="229"/>
      <c r="B5" s="229"/>
      <c r="C5" s="230"/>
      <c r="D5" s="231"/>
      <c r="E5" s="236"/>
      <c r="F5" s="23"/>
      <c r="G5" s="149" t="s">
        <v>1373</v>
      </c>
      <c r="H5" s="212">
        <v>1</v>
      </c>
      <c r="I5" s="212">
        <v>1</v>
      </c>
      <c r="J5" s="42" t="s">
        <v>1170</v>
      </c>
      <c r="K5" s="43" t="s">
        <v>1371</v>
      </c>
      <c r="L5" s="43"/>
      <c r="M5" s="37"/>
      <c r="N5" s="37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hidden="1" customHeight="1" x14ac:dyDescent="0.35">
      <c r="A6" s="39" t="s">
        <v>189</v>
      </c>
      <c r="B6" s="39" t="s">
        <v>190</v>
      </c>
      <c r="C6" s="144" t="s">
        <v>67</v>
      </c>
      <c r="D6" s="40"/>
      <c r="E6" s="33">
        <v>5.8040000000000003</v>
      </c>
      <c r="F6" s="23"/>
      <c r="G6" s="165" t="s">
        <v>1374</v>
      </c>
      <c r="H6" s="214">
        <v>1</v>
      </c>
      <c r="I6" s="214" t="s">
        <v>1375</v>
      </c>
      <c r="J6" s="151" t="s">
        <v>1376</v>
      </c>
      <c r="K6" s="99" t="s">
        <v>1371</v>
      </c>
      <c r="L6" s="99">
        <v>46160.4375</v>
      </c>
      <c r="M6" s="37"/>
      <c r="N6" s="37">
        <f>E6</f>
        <v>5.8040000000000003</v>
      </c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hidden="1" customHeight="1" x14ac:dyDescent="0.35">
      <c r="A7" s="39" t="s">
        <v>193</v>
      </c>
      <c r="B7" s="39" t="s">
        <v>194</v>
      </c>
      <c r="C7" s="144" t="s">
        <v>67</v>
      </c>
      <c r="D7" s="40"/>
      <c r="E7" s="33">
        <v>170.05199999999999</v>
      </c>
      <c r="F7" s="23"/>
      <c r="G7" s="149" t="s">
        <v>1377</v>
      </c>
      <c r="H7" s="212">
        <v>1</v>
      </c>
      <c r="I7" s="212" t="s">
        <v>1378</v>
      </c>
      <c r="J7" s="42" t="s">
        <v>1379</v>
      </c>
      <c r="K7" s="43" t="s">
        <v>1371</v>
      </c>
      <c r="L7" s="43">
        <v>46148.6875</v>
      </c>
      <c r="M7" s="37"/>
      <c r="N7" s="37">
        <f>E7</f>
        <v>170.05199999999999</v>
      </c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hidden="1" customHeight="1" x14ac:dyDescent="0.35">
      <c r="A8" s="39" t="s">
        <v>195</v>
      </c>
      <c r="B8" s="39" t="s">
        <v>196</v>
      </c>
      <c r="C8" s="144" t="s">
        <v>67</v>
      </c>
      <c r="D8" s="40"/>
      <c r="E8" s="33">
        <v>2479.8339999999998</v>
      </c>
      <c r="F8" s="23"/>
      <c r="G8" s="149" t="s">
        <v>1380</v>
      </c>
      <c r="H8" s="212">
        <v>1</v>
      </c>
      <c r="I8" s="212" t="s">
        <v>1381</v>
      </c>
      <c r="J8" s="42" t="s">
        <v>1379</v>
      </c>
      <c r="K8" s="43" t="s">
        <v>1371</v>
      </c>
      <c r="L8" s="43">
        <v>46148.6875</v>
      </c>
      <c r="M8" s="37"/>
      <c r="N8" s="37">
        <f>E8</f>
        <v>2479.8339999999998</v>
      </c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hidden="1" customHeight="1" x14ac:dyDescent="0.35">
      <c r="A9" s="39" t="s">
        <v>214</v>
      </c>
      <c r="B9" s="39" t="s">
        <v>215</v>
      </c>
      <c r="C9" s="144" t="s">
        <v>205</v>
      </c>
      <c r="D9" s="40"/>
      <c r="E9" s="33">
        <v>13</v>
      </c>
      <c r="F9" s="23"/>
      <c r="G9" s="149" t="s">
        <v>1382</v>
      </c>
      <c r="H9" s="212">
        <v>1</v>
      </c>
      <c r="I9" s="212">
        <v>0</v>
      </c>
      <c r="J9" s="42" t="s">
        <v>1383</v>
      </c>
      <c r="K9" s="43">
        <v>46142.333333333336</v>
      </c>
      <c r="L9" s="43">
        <v>46150.583333333336</v>
      </c>
      <c r="M9" s="37"/>
      <c r="N9" s="37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hidden="1" customHeight="1" x14ac:dyDescent="0.35">
      <c r="A10" s="39"/>
      <c r="B10" s="39"/>
      <c r="C10" s="144"/>
      <c r="D10" s="40"/>
      <c r="E10" s="33"/>
      <c r="F10" s="23"/>
      <c r="G10" s="149" t="s">
        <v>1384</v>
      </c>
      <c r="H10" s="212">
        <v>1</v>
      </c>
      <c r="I10" s="212">
        <v>1</v>
      </c>
      <c r="J10" s="42" t="s">
        <v>1385</v>
      </c>
      <c r="K10" s="43" t="s">
        <v>1386</v>
      </c>
      <c r="L10" s="43" t="s">
        <v>1387</v>
      </c>
      <c r="M10" s="37"/>
      <c r="N10" s="37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hidden="1" customHeight="1" x14ac:dyDescent="0.35">
      <c r="A11" s="39"/>
      <c r="B11" s="39"/>
      <c r="C11" s="144"/>
      <c r="D11" s="40"/>
      <c r="E11" s="33"/>
      <c r="F11" s="23"/>
      <c r="G11" s="149" t="s">
        <v>1388</v>
      </c>
      <c r="H11" s="212">
        <v>1</v>
      </c>
      <c r="I11" s="212">
        <v>0</v>
      </c>
      <c r="J11" s="42" t="s">
        <v>1383</v>
      </c>
      <c r="K11" s="43">
        <v>46150.583333333336</v>
      </c>
      <c r="L11" s="43">
        <v>46160.4375</v>
      </c>
      <c r="M11" s="37"/>
      <c r="N11" s="37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hidden="1" customHeight="1" x14ac:dyDescent="0.35">
      <c r="A12" s="39" t="s">
        <v>197</v>
      </c>
      <c r="B12" s="39" t="s">
        <v>190</v>
      </c>
      <c r="C12" s="144" t="s">
        <v>67</v>
      </c>
      <c r="D12" s="40"/>
      <c r="E12" s="33">
        <v>5.8040000000000003</v>
      </c>
      <c r="F12" s="23"/>
      <c r="G12" s="165" t="s">
        <v>1389</v>
      </c>
      <c r="H12" s="214">
        <v>0</v>
      </c>
      <c r="I12" s="214">
        <v>0</v>
      </c>
      <c r="J12" s="151" t="s">
        <v>1390</v>
      </c>
      <c r="K12" s="99">
        <v>46149.433333333334</v>
      </c>
      <c r="L12" s="99">
        <v>46181.64166666667</v>
      </c>
      <c r="M12" s="37"/>
      <c r="N12" s="37">
        <f>E12</f>
        <v>5.8040000000000003</v>
      </c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hidden="1" customHeight="1" x14ac:dyDescent="0.35">
      <c r="A13" s="39" t="s">
        <v>199</v>
      </c>
      <c r="B13" s="39" t="s">
        <v>194</v>
      </c>
      <c r="C13" s="144" t="s">
        <v>67</v>
      </c>
      <c r="D13" s="40"/>
      <c r="E13" s="33">
        <v>170.05199999999999</v>
      </c>
      <c r="F13" s="23"/>
      <c r="G13" s="149" t="s">
        <v>1391</v>
      </c>
      <c r="H13" s="212">
        <v>0</v>
      </c>
      <c r="I13" s="212">
        <v>0</v>
      </c>
      <c r="J13" s="42" t="s">
        <v>723</v>
      </c>
      <c r="K13" s="43" t="s">
        <v>1392</v>
      </c>
      <c r="L13" s="43">
        <v>46153.474999999999</v>
      </c>
      <c r="M13" s="37"/>
      <c r="N13" s="37">
        <f>E13</f>
        <v>170.05199999999999</v>
      </c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hidden="1" customHeight="1" x14ac:dyDescent="0.35">
      <c r="A14" s="39" t="s">
        <v>200</v>
      </c>
      <c r="B14" s="39" t="s">
        <v>196</v>
      </c>
      <c r="C14" s="144" t="s">
        <v>67</v>
      </c>
      <c r="D14" s="40"/>
      <c r="E14" s="33">
        <v>2479.8339999999998</v>
      </c>
      <c r="F14" s="23"/>
      <c r="G14" s="152" t="s">
        <v>1393</v>
      </c>
      <c r="H14" s="213">
        <v>0</v>
      </c>
      <c r="I14" s="213">
        <v>0</v>
      </c>
      <c r="J14" s="110" t="s">
        <v>1394</v>
      </c>
      <c r="K14" s="101">
        <v>46153.474999999999</v>
      </c>
      <c r="L14" s="43">
        <v>46170.683333333334</v>
      </c>
      <c r="M14" s="37"/>
      <c r="N14" s="37">
        <f>E14</f>
        <v>2479.8339999999998</v>
      </c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hidden="1" customHeight="1" x14ac:dyDescent="0.35">
      <c r="A15" s="39" t="s">
        <v>203</v>
      </c>
      <c r="B15" s="39" t="s">
        <v>204</v>
      </c>
      <c r="C15" s="144" t="s">
        <v>205</v>
      </c>
      <c r="D15" s="40" t="s">
        <v>1402</v>
      </c>
      <c r="E15" s="33">
        <v>2</v>
      </c>
      <c r="F15" s="23"/>
      <c r="G15" s="149" t="s">
        <v>1401</v>
      </c>
      <c r="H15" s="212">
        <v>0</v>
      </c>
      <c r="I15" s="212">
        <v>0</v>
      </c>
      <c r="J15" s="42" t="s">
        <v>746</v>
      </c>
      <c r="K15" s="43">
        <v>46157.35</v>
      </c>
      <c r="L15" s="43">
        <v>46160.45416666667</v>
      </c>
      <c r="M15" s="37"/>
      <c r="N15" s="37">
        <f>E15</f>
        <v>2</v>
      </c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hidden="1" customHeight="1" x14ac:dyDescent="0.35">
      <c r="A16" s="39" t="s">
        <v>206</v>
      </c>
      <c r="B16" s="39" t="s">
        <v>207</v>
      </c>
      <c r="C16" s="144" t="s">
        <v>205</v>
      </c>
      <c r="D16" s="40" t="s">
        <v>1402</v>
      </c>
      <c r="E16" s="33">
        <v>10</v>
      </c>
      <c r="F16" s="23"/>
      <c r="G16" s="152" t="s">
        <v>1395</v>
      </c>
      <c r="H16" s="213">
        <v>0</v>
      </c>
      <c r="I16" s="213">
        <v>0</v>
      </c>
      <c r="J16" s="110" t="s">
        <v>1396</v>
      </c>
      <c r="K16" s="101">
        <v>46155.474999999999</v>
      </c>
      <c r="L16" s="101">
        <v>46175.57916666667</v>
      </c>
      <c r="M16" s="37"/>
      <c r="N16" s="37">
        <f>E16</f>
        <v>10</v>
      </c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 t="s">
        <v>208</v>
      </c>
      <c r="B17" s="39" t="s">
        <v>209</v>
      </c>
      <c r="C17" s="144" t="s">
        <v>205</v>
      </c>
      <c r="D17" s="40"/>
      <c r="E17" s="33">
        <v>2809.3658</v>
      </c>
      <c r="F17" s="23"/>
      <c r="G17" s="149" t="s">
        <v>1401</v>
      </c>
      <c r="H17" s="212">
        <v>0</v>
      </c>
      <c r="I17" s="212">
        <v>0</v>
      </c>
      <c r="J17" s="42" t="s">
        <v>746</v>
      </c>
      <c r="K17" s="43">
        <v>46161.35</v>
      </c>
      <c r="L17" s="101">
        <v>46162.45416666667</v>
      </c>
      <c r="M17" s="37"/>
      <c r="N17" s="37">
        <f>E17-1688.7-80</f>
        <v>1040.6658</v>
      </c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hidden="1" customHeight="1" x14ac:dyDescent="0.35">
      <c r="A18" s="39" t="s">
        <v>210</v>
      </c>
      <c r="B18" s="39" t="s">
        <v>211</v>
      </c>
      <c r="C18" s="144" t="s">
        <v>205</v>
      </c>
      <c r="D18" s="40"/>
      <c r="E18" s="33">
        <v>2</v>
      </c>
      <c r="F18" s="23"/>
      <c r="G18" s="149" t="s">
        <v>1397</v>
      </c>
      <c r="H18" s="212">
        <v>0</v>
      </c>
      <c r="I18" s="212">
        <v>0</v>
      </c>
      <c r="J18" s="42" t="s">
        <v>1398</v>
      </c>
      <c r="K18" s="43">
        <v>46157.474999999999</v>
      </c>
      <c r="L18" s="43">
        <v>46164.64166666667</v>
      </c>
      <c r="M18" s="37"/>
      <c r="N18" s="37">
        <f>E18</f>
        <v>2</v>
      </c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hidden="1" customHeight="1" x14ac:dyDescent="0.35">
      <c r="A19" s="39" t="s">
        <v>212</v>
      </c>
      <c r="B19" s="39" t="s">
        <v>213</v>
      </c>
      <c r="C19" s="144" t="s">
        <v>205</v>
      </c>
      <c r="D19" s="40"/>
      <c r="E19" s="33">
        <v>8</v>
      </c>
      <c r="F19" s="23"/>
      <c r="G19" s="149" t="s">
        <v>1399</v>
      </c>
      <c r="H19" s="212">
        <v>0</v>
      </c>
      <c r="I19" s="212">
        <v>0</v>
      </c>
      <c r="J19" s="42" t="s">
        <v>1400</v>
      </c>
      <c r="K19" s="43">
        <v>46161.57916666667</v>
      </c>
      <c r="L19" s="43">
        <v>46181.64166666667</v>
      </c>
      <c r="M19" s="37"/>
      <c r="N19" s="37">
        <v>7</v>
      </c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hidden="1" customHeight="1" thickBot="1" x14ac:dyDescent="0.4">
      <c r="A20" s="39"/>
      <c r="B20" s="39"/>
      <c r="C20" s="144"/>
      <c r="D20" s="40"/>
      <c r="E20" s="33"/>
      <c r="F20" s="23"/>
      <c r="G20" s="149"/>
      <c r="H20" s="212"/>
      <c r="I20" s="212"/>
      <c r="J20" s="42"/>
      <c r="K20" s="43"/>
      <c r="L20" s="43"/>
      <c r="M20" s="37"/>
      <c r="N20" s="37"/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hidden="1" customHeight="1" thickTop="1" thickBot="1" x14ac:dyDescent="0.4">
      <c r="A21" s="232"/>
      <c r="B21" s="235" t="s">
        <v>1424</v>
      </c>
      <c r="C21" s="233"/>
      <c r="D21" s="234"/>
      <c r="E21" s="237"/>
      <c r="F21" s="23"/>
      <c r="G21" s="223" t="s">
        <v>1403</v>
      </c>
      <c r="H21" s="224" t="s">
        <v>1404</v>
      </c>
      <c r="I21" s="224" t="s">
        <v>1405</v>
      </c>
      <c r="J21" s="225" t="s">
        <v>1406</v>
      </c>
      <c r="K21" s="226" t="s">
        <v>1407</v>
      </c>
      <c r="L21" s="226">
        <v>46196.408333333333</v>
      </c>
      <c r="M21" s="37"/>
      <c r="N21" s="37"/>
      <c r="O21" s="38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 t="s">
        <v>208</v>
      </c>
      <c r="B22" s="39" t="s">
        <v>209</v>
      </c>
      <c r="C22" s="144" t="s">
        <v>205</v>
      </c>
      <c r="D22" s="40"/>
      <c r="E22" s="33">
        <v>877.04099999999994</v>
      </c>
      <c r="F22" s="23"/>
      <c r="G22" s="149" t="s">
        <v>1408</v>
      </c>
      <c r="H22" s="212">
        <v>1</v>
      </c>
      <c r="I22" s="212">
        <v>1</v>
      </c>
      <c r="J22" s="42" t="s">
        <v>1409</v>
      </c>
      <c r="K22" s="43" t="s">
        <v>1407</v>
      </c>
      <c r="L22" s="43" t="s">
        <v>1410</v>
      </c>
      <c r="M22" s="37"/>
      <c r="N22" s="37">
        <f>E22</f>
        <v>877.04099999999994</v>
      </c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hidden="1" customHeight="1" x14ac:dyDescent="0.35">
      <c r="A23" s="39" t="s">
        <v>189</v>
      </c>
      <c r="B23" s="39" t="s">
        <v>190</v>
      </c>
      <c r="C23" s="144" t="s">
        <v>67</v>
      </c>
      <c r="D23" s="40"/>
      <c r="E23" s="33">
        <v>236.39999999999998</v>
      </c>
      <c r="F23" s="23"/>
      <c r="G23" s="149" t="s">
        <v>1411</v>
      </c>
      <c r="H23" s="212">
        <v>1</v>
      </c>
      <c r="I23" s="212">
        <v>1</v>
      </c>
      <c r="J23" s="42" t="s">
        <v>613</v>
      </c>
      <c r="K23" s="43" t="s">
        <v>1407</v>
      </c>
      <c r="L23" s="43" t="s">
        <v>1412</v>
      </c>
      <c r="M23" s="37">
        <f t="shared" ref="M23:M24" si="0">E23</f>
        <v>236.39999999999998</v>
      </c>
      <c r="N23" s="37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hidden="1" customHeight="1" x14ac:dyDescent="0.35">
      <c r="A24" s="39" t="s">
        <v>191</v>
      </c>
      <c r="B24" s="39" t="s">
        <v>192</v>
      </c>
      <c r="C24" s="144" t="s">
        <v>67</v>
      </c>
      <c r="D24" s="40"/>
      <c r="E24" s="33">
        <v>186</v>
      </c>
      <c r="F24" s="23"/>
      <c r="G24" s="149" t="s">
        <v>1413</v>
      </c>
      <c r="H24" s="212">
        <v>1</v>
      </c>
      <c r="I24" s="212">
        <v>1</v>
      </c>
      <c r="J24" s="42" t="s">
        <v>1216</v>
      </c>
      <c r="K24" s="43" t="s">
        <v>1412</v>
      </c>
      <c r="L24" s="43" t="s">
        <v>1410</v>
      </c>
      <c r="M24" s="37">
        <f t="shared" si="0"/>
        <v>186</v>
      </c>
      <c r="N24" s="37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hidden="1" customHeight="1" x14ac:dyDescent="0.35">
      <c r="A25" s="39" t="s">
        <v>197</v>
      </c>
      <c r="B25" s="39" t="s">
        <v>190</v>
      </c>
      <c r="C25" s="144" t="s">
        <v>67</v>
      </c>
      <c r="D25" s="40"/>
      <c r="E25" s="33">
        <v>448.50400000000002</v>
      </c>
      <c r="F25" s="23"/>
      <c r="G25" s="165" t="s">
        <v>1374</v>
      </c>
      <c r="H25" s="214">
        <v>0</v>
      </c>
      <c r="I25" s="214">
        <v>0</v>
      </c>
      <c r="J25" s="151" t="s">
        <v>1102</v>
      </c>
      <c r="K25" s="99">
        <v>46153.366666666669</v>
      </c>
      <c r="L25" s="99">
        <v>46156.45</v>
      </c>
      <c r="M25" s="37">
        <f>E25</f>
        <v>448.50400000000002</v>
      </c>
      <c r="N25" s="37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hidden="1" customHeight="1" x14ac:dyDescent="0.35">
      <c r="A26" s="39" t="s">
        <v>198</v>
      </c>
      <c r="B26" s="39" t="s">
        <v>192</v>
      </c>
      <c r="C26" s="144" t="s">
        <v>67</v>
      </c>
      <c r="D26" s="40"/>
      <c r="E26" s="33">
        <v>27.051000000000002</v>
      </c>
      <c r="F26" s="23"/>
      <c r="G26" s="165" t="s">
        <v>1389</v>
      </c>
      <c r="H26" s="214" t="s">
        <v>1369</v>
      </c>
      <c r="I26" s="214">
        <v>0</v>
      </c>
      <c r="J26" s="151" t="s">
        <v>1181</v>
      </c>
      <c r="K26" s="99">
        <v>46153.366666666669</v>
      </c>
      <c r="L26" s="99">
        <v>46183.679166666669</v>
      </c>
      <c r="M26" s="37"/>
      <c r="N26" s="37">
        <f>E26</f>
        <v>27.051000000000002</v>
      </c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hidden="1" customHeight="1" x14ac:dyDescent="0.35">
      <c r="A27" s="39" t="s">
        <v>199</v>
      </c>
      <c r="B27" s="39" t="s">
        <v>194</v>
      </c>
      <c r="C27" s="144" t="s">
        <v>67</v>
      </c>
      <c r="D27" s="40"/>
      <c r="E27" s="33">
        <v>967.06399999999985</v>
      </c>
      <c r="F27" s="23"/>
      <c r="G27" s="149" t="s">
        <v>1413</v>
      </c>
      <c r="H27" s="212" t="s">
        <v>1414</v>
      </c>
      <c r="I27" s="212">
        <v>0</v>
      </c>
      <c r="J27" s="42" t="s">
        <v>1415</v>
      </c>
      <c r="K27" s="43">
        <v>46153.366666666669</v>
      </c>
      <c r="L27" s="43">
        <v>46162.491666666669</v>
      </c>
      <c r="M27" s="37"/>
      <c r="N27" s="37">
        <f t="shared" ref="N27" si="1">E27</f>
        <v>967.06399999999985</v>
      </c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hidden="1" customHeight="1" x14ac:dyDescent="0.35">
      <c r="A28" s="39" t="s">
        <v>203</v>
      </c>
      <c r="B28" s="39" t="s">
        <v>204</v>
      </c>
      <c r="C28" s="144" t="s">
        <v>205</v>
      </c>
      <c r="D28" s="40"/>
      <c r="E28" s="33">
        <v>8</v>
      </c>
      <c r="F28" s="23"/>
      <c r="G28" s="149" t="s">
        <v>1411</v>
      </c>
      <c r="H28" s="212" t="s">
        <v>1416</v>
      </c>
      <c r="I28" s="212">
        <v>0</v>
      </c>
      <c r="J28" s="42" t="s">
        <v>1246</v>
      </c>
      <c r="K28" s="43">
        <v>46162.491666666669</v>
      </c>
      <c r="L28" s="43">
        <v>46171.345833333333</v>
      </c>
      <c r="M28" s="37"/>
      <c r="N28" s="37">
        <f>E28-4</f>
        <v>4</v>
      </c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hidden="1" customHeight="1" x14ac:dyDescent="0.35">
      <c r="A29" s="39"/>
      <c r="B29" s="39"/>
      <c r="C29" s="144"/>
      <c r="D29" s="40"/>
      <c r="E29" s="33"/>
      <c r="F29" s="23"/>
      <c r="G29" s="149" t="s">
        <v>1417</v>
      </c>
      <c r="H29" s="212">
        <v>0</v>
      </c>
      <c r="I29" s="212">
        <v>0</v>
      </c>
      <c r="J29" s="42" t="s">
        <v>1418</v>
      </c>
      <c r="K29" s="43">
        <v>46170.637499999997</v>
      </c>
      <c r="L29" s="43">
        <v>46183.679166666669</v>
      </c>
      <c r="M29" s="37"/>
      <c r="N29" s="37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hidden="1" customHeight="1" x14ac:dyDescent="0.35">
      <c r="A30" s="39"/>
      <c r="B30" s="39"/>
      <c r="C30" s="144"/>
      <c r="D30" s="40"/>
      <c r="E30" s="33"/>
      <c r="F30" s="23"/>
      <c r="G30" s="165" t="s">
        <v>1419</v>
      </c>
      <c r="H30" s="214">
        <v>0</v>
      </c>
      <c r="I30" s="214">
        <v>0</v>
      </c>
      <c r="J30" s="151" t="s">
        <v>1420</v>
      </c>
      <c r="K30" s="99">
        <v>46153.366666666669</v>
      </c>
      <c r="L30" s="99">
        <v>46164.356249999997</v>
      </c>
      <c r="M30" s="37"/>
      <c r="N30" s="37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hidden="1" customHeight="1" x14ac:dyDescent="0.35">
      <c r="A31" s="39"/>
      <c r="B31" s="39"/>
      <c r="C31" s="144"/>
      <c r="D31" s="40"/>
      <c r="E31" s="33"/>
      <c r="F31" s="23"/>
      <c r="G31" s="149" t="s">
        <v>1419</v>
      </c>
      <c r="H31" s="212">
        <v>0</v>
      </c>
      <c r="I31" s="212">
        <v>0</v>
      </c>
      <c r="J31" s="42" t="s">
        <v>1420</v>
      </c>
      <c r="K31" s="43">
        <v>46153.366666666669</v>
      </c>
      <c r="L31" s="43">
        <v>46164.356249999997</v>
      </c>
      <c r="M31" s="37"/>
      <c r="N31" s="37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hidden="1" customHeight="1" x14ac:dyDescent="0.35">
      <c r="A32" s="39"/>
      <c r="B32" s="39"/>
      <c r="C32" s="144"/>
      <c r="D32" s="40"/>
      <c r="E32" s="33"/>
      <c r="F32" s="23"/>
      <c r="G32" s="149" t="s">
        <v>1425</v>
      </c>
      <c r="H32" s="212">
        <v>0</v>
      </c>
      <c r="I32" s="212">
        <v>0</v>
      </c>
      <c r="J32" s="42" t="s">
        <v>1170</v>
      </c>
      <c r="K32" s="43"/>
      <c r="L32" s="43">
        <v>46153.366666666669</v>
      </c>
      <c r="M32" s="37"/>
      <c r="N32" s="37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hidden="1" customHeight="1" x14ac:dyDescent="0.35">
      <c r="A33" s="39"/>
      <c r="B33" s="39"/>
      <c r="C33" s="144"/>
      <c r="D33" s="40"/>
      <c r="E33" s="33"/>
      <c r="F33" s="23"/>
      <c r="G33" s="149" t="s">
        <v>1426</v>
      </c>
      <c r="H33" s="212">
        <v>0</v>
      </c>
      <c r="I33" s="212">
        <v>0</v>
      </c>
      <c r="J33" s="42" t="s">
        <v>1052</v>
      </c>
      <c r="K33" s="43" t="s">
        <v>1427</v>
      </c>
      <c r="L33" s="43">
        <v>46154.564583333333</v>
      </c>
      <c r="M33" s="37"/>
      <c r="N33" s="37"/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hidden="1" customHeight="1" x14ac:dyDescent="0.35">
      <c r="A34" s="39"/>
      <c r="B34" s="39"/>
      <c r="C34" s="144"/>
      <c r="D34" s="40"/>
      <c r="E34" s="33"/>
      <c r="F34" s="23"/>
      <c r="G34" s="149" t="s">
        <v>716</v>
      </c>
      <c r="H34" s="212">
        <v>0</v>
      </c>
      <c r="I34" s="212">
        <v>0</v>
      </c>
      <c r="J34" s="42" t="s">
        <v>723</v>
      </c>
      <c r="K34" s="43">
        <v>46154.564583333333</v>
      </c>
      <c r="L34" s="43">
        <v>46156.606249999997</v>
      </c>
      <c r="M34" s="37"/>
      <c r="N34" s="37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hidden="1" customHeight="1" x14ac:dyDescent="0.35">
      <c r="A35" s="39"/>
      <c r="B35" s="39"/>
      <c r="C35" s="144"/>
      <c r="D35" s="40"/>
      <c r="E35" s="33"/>
      <c r="F35" s="23"/>
      <c r="G35" s="149" t="s">
        <v>1428</v>
      </c>
      <c r="H35" s="212">
        <v>0</v>
      </c>
      <c r="I35" s="212">
        <v>0</v>
      </c>
      <c r="J35" s="42" t="s">
        <v>723</v>
      </c>
      <c r="K35" s="43">
        <v>46156.606249999997</v>
      </c>
      <c r="L35" s="43">
        <v>46160.647916666669</v>
      </c>
      <c r="M35" s="37"/>
      <c r="N35" s="37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hidden="1" customHeight="1" x14ac:dyDescent="0.35">
      <c r="A36" s="39"/>
      <c r="B36" s="39"/>
      <c r="C36" s="144"/>
      <c r="D36" s="40"/>
      <c r="E36" s="33"/>
      <c r="F36" s="23"/>
      <c r="G36" s="149" t="s">
        <v>1429</v>
      </c>
      <c r="H36" s="212">
        <v>0</v>
      </c>
      <c r="I36" s="212">
        <v>0</v>
      </c>
      <c r="J36" s="42" t="s">
        <v>1090</v>
      </c>
      <c r="K36" s="43">
        <v>46160.647916666669</v>
      </c>
      <c r="L36" s="43">
        <v>46164.356249999997</v>
      </c>
      <c r="M36" s="37"/>
      <c r="N36" s="37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hidden="1" customHeight="1" thickBot="1" x14ac:dyDescent="0.4">
      <c r="A37" s="39"/>
      <c r="B37" s="39"/>
      <c r="C37" s="144"/>
      <c r="D37" s="40"/>
      <c r="E37" s="33"/>
      <c r="F37" s="23"/>
      <c r="G37" s="165" t="s">
        <v>1421</v>
      </c>
      <c r="H37" s="214">
        <v>0</v>
      </c>
      <c r="I37" s="214">
        <v>0</v>
      </c>
      <c r="J37" s="151" t="s">
        <v>1422</v>
      </c>
      <c r="K37" s="99">
        <v>46183.679166666669</v>
      </c>
      <c r="L37" s="99">
        <v>46196.408333333333</v>
      </c>
      <c r="M37" s="37"/>
      <c r="N37" s="37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hidden="1" customHeight="1" thickTop="1" thickBot="1" x14ac:dyDescent="0.4">
      <c r="A38" s="232"/>
      <c r="B38" s="235" t="s">
        <v>1430</v>
      </c>
      <c r="C38" s="233"/>
      <c r="D38" s="234"/>
      <c r="E38" s="237"/>
      <c r="F38" s="23"/>
      <c r="G38" s="223" t="s">
        <v>1431</v>
      </c>
      <c r="H38" s="224" t="s">
        <v>1432</v>
      </c>
      <c r="I38" s="224" t="s">
        <v>1433</v>
      </c>
      <c r="J38" s="225" t="s">
        <v>1434</v>
      </c>
      <c r="K38" s="226" t="s">
        <v>1407</v>
      </c>
      <c r="L38" s="226">
        <v>46170.583333333336</v>
      </c>
      <c r="M38" s="37"/>
      <c r="N38" s="37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hidden="1" customHeight="1" thickTop="1" x14ac:dyDescent="0.35">
      <c r="A39" s="39" t="s">
        <v>189</v>
      </c>
      <c r="B39" s="39" t="s">
        <v>190</v>
      </c>
      <c r="C39" s="144" t="s">
        <v>67</v>
      </c>
      <c r="D39" s="40"/>
      <c r="E39" s="33">
        <v>57.6</v>
      </c>
      <c r="F39" s="23"/>
      <c r="G39" s="204" t="s">
        <v>1374</v>
      </c>
      <c r="H39" s="215">
        <v>1</v>
      </c>
      <c r="I39" s="215">
        <v>1</v>
      </c>
      <c r="J39" s="205" t="s">
        <v>1227</v>
      </c>
      <c r="K39" s="206" t="s">
        <v>1435</v>
      </c>
      <c r="L39" s="206" t="s">
        <v>1436</v>
      </c>
      <c r="M39" s="37">
        <f>E39</f>
        <v>57.6</v>
      </c>
      <c r="N39" s="37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hidden="1" customHeight="1" x14ac:dyDescent="0.35">
      <c r="A40" s="39" t="s">
        <v>191</v>
      </c>
      <c r="B40" s="39" t="s">
        <v>192</v>
      </c>
      <c r="C40" s="144" t="s">
        <v>67</v>
      </c>
      <c r="D40" s="40"/>
      <c r="E40" s="33">
        <v>11</v>
      </c>
      <c r="F40" s="23"/>
      <c r="G40" s="149"/>
      <c r="H40" s="212"/>
      <c r="I40" s="212"/>
      <c r="J40" s="42"/>
      <c r="K40" s="43"/>
      <c r="L40" s="43"/>
      <c r="M40" s="37">
        <f t="shared" ref="M40:M41" si="2">E40</f>
        <v>11</v>
      </c>
      <c r="N40" s="37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hidden="1" customHeight="1" x14ac:dyDescent="0.35">
      <c r="A41" s="39" t="s">
        <v>193</v>
      </c>
      <c r="B41" s="39" t="s">
        <v>194</v>
      </c>
      <c r="C41" s="144" t="s">
        <v>67</v>
      </c>
      <c r="D41" s="40"/>
      <c r="E41" s="33">
        <v>299.572</v>
      </c>
      <c r="F41" s="23"/>
      <c r="G41" s="149"/>
      <c r="H41" s="212"/>
      <c r="I41" s="212"/>
      <c r="J41" s="42"/>
      <c r="K41" s="43"/>
      <c r="L41" s="43"/>
      <c r="M41" s="37">
        <f t="shared" si="2"/>
        <v>299.572</v>
      </c>
      <c r="N41" s="37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hidden="1" customHeight="1" x14ac:dyDescent="0.35">
      <c r="A42" s="39" t="s">
        <v>197</v>
      </c>
      <c r="B42" s="39" t="s">
        <v>190</v>
      </c>
      <c r="C42" s="144" t="s">
        <v>67</v>
      </c>
      <c r="D42" s="40"/>
      <c r="E42" s="33">
        <v>369.786</v>
      </c>
      <c r="F42" s="23"/>
      <c r="G42" s="204" t="s">
        <v>1389</v>
      </c>
      <c r="H42" s="215">
        <v>1</v>
      </c>
      <c r="I42" s="215" t="s">
        <v>1437</v>
      </c>
      <c r="J42" s="205" t="s">
        <v>1438</v>
      </c>
      <c r="K42" s="206" t="s">
        <v>1407</v>
      </c>
      <c r="L42" s="206">
        <v>46142.604166666664</v>
      </c>
      <c r="M42" s="37"/>
      <c r="N42" s="37">
        <f>E42</f>
        <v>369.786</v>
      </c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hidden="1" customHeight="1" x14ac:dyDescent="0.35">
      <c r="A43" s="39" t="s">
        <v>198</v>
      </c>
      <c r="B43" s="39" t="s">
        <v>192</v>
      </c>
      <c r="C43" s="144" t="s">
        <v>67</v>
      </c>
      <c r="D43" s="40"/>
      <c r="E43" s="33">
        <v>107.048</v>
      </c>
      <c r="F43" s="23"/>
      <c r="G43" s="204" t="s">
        <v>1421</v>
      </c>
      <c r="H43" s="215" t="s">
        <v>1439</v>
      </c>
      <c r="I43" s="215">
        <v>0</v>
      </c>
      <c r="J43" s="205" t="s">
        <v>1440</v>
      </c>
      <c r="K43" s="206">
        <v>46142.604166666664</v>
      </c>
      <c r="L43" s="206">
        <v>46170.583333333336</v>
      </c>
      <c r="M43" s="37"/>
      <c r="N43" s="37">
        <f t="shared" ref="N43:N45" si="3">E43</f>
        <v>107.048</v>
      </c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hidden="1" customHeight="1" x14ac:dyDescent="0.35">
      <c r="A44" s="39" t="s">
        <v>199</v>
      </c>
      <c r="B44" s="39" t="s">
        <v>194</v>
      </c>
      <c r="C44" s="144" t="s">
        <v>67</v>
      </c>
      <c r="D44" s="40"/>
      <c r="E44" s="33">
        <v>418.97899999999998</v>
      </c>
      <c r="F44" s="23"/>
      <c r="G44" s="149"/>
      <c r="H44" s="212"/>
      <c r="I44" s="212"/>
      <c r="J44" s="42"/>
      <c r="K44" s="43"/>
      <c r="L44" s="43"/>
      <c r="M44" s="37"/>
      <c r="N44" s="37">
        <f t="shared" si="3"/>
        <v>418.97899999999998</v>
      </c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4" hidden="1" customHeight="1" x14ac:dyDescent="0.35">
      <c r="A45" s="39" t="s">
        <v>203</v>
      </c>
      <c r="B45" s="39" t="s">
        <v>204</v>
      </c>
      <c r="C45" s="144" t="s">
        <v>67</v>
      </c>
      <c r="D45" s="40"/>
      <c r="E45" s="33">
        <v>8</v>
      </c>
      <c r="F45" s="23"/>
      <c r="G45" s="149"/>
      <c r="H45" s="212"/>
      <c r="I45" s="212"/>
      <c r="J45" s="42"/>
      <c r="K45" s="43"/>
      <c r="L45" s="43"/>
      <c r="M45" s="37"/>
      <c r="N45" s="37">
        <f t="shared" si="3"/>
        <v>8</v>
      </c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4" customHeight="1" x14ac:dyDescent="0.35">
      <c r="A46" s="39" t="s">
        <v>208</v>
      </c>
      <c r="B46" s="39" t="s">
        <v>209</v>
      </c>
      <c r="C46" s="144" t="s">
        <v>205</v>
      </c>
      <c r="D46" s="40"/>
      <c r="E46" s="33">
        <v>358.14699999999999</v>
      </c>
      <c r="F46" s="23"/>
      <c r="G46" s="149"/>
      <c r="H46" s="212"/>
      <c r="I46" s="212"/>
      <c r="J46" s="42"/>
      <c r="K46" s="43"/>
      <c r="L46" s="43"/>
      <c r="M46" s="37"/>
      <c r="N46" s="37">
        <f>E46</f>
        <v>358.14699999999999</v>
      </c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4" hidden="1" customHeight="1" x14ac:dyDescent="0.35">
      <c r="A47" s="39" t="s">
        <v>210</v>
      </c>
      <c r="B47" s="39" t="s">
        <v>211</v>
      </c>
      <c r="C47" s="144" t="s">
        <v>205</v>
      </c>
      <c r="D47" s="40"/>
      <c r="E47" s="33">
        <v>2</v>
      </c>
      <c r="F47" s="23"/>
      <c r="G47" s="149"/>
      <c r="H47" s="212"/>
      <c r="I47" s="212"/>
      <c r="J47" s="42"/>
      <c r="K47" s="43"/>
      <c r="L47" s="43"/>
      <c r="M47" s="37"/>
      <c r="N47" s="37">
        <f>E47</f>
        <v>2</v>
      </c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4" hidden="1" customHeight="1" x14ac:dyDescent="0.35">
      <c r="A48" s="39"/>
      <c r="B48" s="39"/>
      <c r="C48" s="144"/>
      <c r="D48" s="40"/>
      <c r="E48" s="33"/>
      <c r="F48" s="23"/>
      <c r="G48" s="149"/>
      <c r="H48" s="212"/>
      <c r="I48" s="212"/>
      <c r="J48" s="42"/>
      <c r="K48" s="43"/>
      <c r="L48" s="43"/>
      <c r="M48" s="37"/>
      <c r="N48" s="37"/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6:25" hidden="1" x14ac:dyDescent="0.35">
      <c r="F49" s="49"/>
      <c r="G49" s="49"/>
      <c r="H49" s="49"/>
      <c r="I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6:25" hidden="1" x14ac:dyDescent="0.35">
      <c r="F50" s="49"/>
      <c r="G50" s="49"/>
      <c r="H50" s="49"/>
      <c r="I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6:25" hidden="1" x14ac:dyDescent="0.35">
      <c r="F51" s="49"/>
      <c r="G51" s="49"/>
      <c r="H51" s="49"/>
      <c r="I51" s="49"/>
      <c r="J51" s="94"/>
      <c r="L51" s="95"/>
      <c r="M51" s="95"/>
      <c r="N51" s="95"/>
      <c r="O51" s="95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6:25" hidden="1" x14ac:dyDescent="0.35">
      <c r="F52" s="49"/>
      <c r="G52" s="49"/>
      <c r="H52" s="49"/>
      <c r="I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6:25" hidden="1" x14ac:dyDescent="0.35">
      <c r="F53" s="49"/>
      <c r="G53" s="49"/>
      <c r="H53" s="49"/>
      <c r="I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6:25" hidden="1" x14ac:dyDescent="0.35">
      <c r="F54" s="49"/>
      <c r="G54" s="49"/>
      <c r="H54" s="49"/>
      <c r="I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6:25" hidden="1" x14ac:dyDescent="0.35">
      <c r="F55" s="49"/>
      <c r="G55" s="49"/>
      <c r="H55" s="49"/>
      <c r="I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6:25" hidden="1" x14ac:dyDescent="0.35">
      <c r="F56" s="49"/>
      <c r="G56" s="49"/>
      <c r="H56" s="49"/>
      <c r="I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6:25" hidden="1" x14ac:dyDescent="0.35">
      <c r="M57" s="2"/>
      <c r="N57" s="2"/>
    </row>
    <row r="58" spans="6:25" hidden="1" x14ac:dyDescent="0.35">
      <c r="M58" s="2"/>
      <c r="N58" s="2"/>
    </row>
    <row r="59" spans="6:25" hidden="1" x14ac:dyDescent="0.35">
      <c r="M59" s="2"/>
      <c r="N59" s="2"/>
    </row>
    <row r="60" spans="6:25" hidden="1" x14ac:dyDescent="0.35">
      <c r="M60" s="2"/>
      <c r="N60" s="2"/>
    </row>
    <row r="61" spans="6:25" hidden="1" x14ac:dyDescent="0.35">
      <c r="M61" s="2"/>
      <c r="N61" s="2"/>
    </row>
    <row r="62" spans="6:25" hidden="1" x14ac:dyDescent="0.35">
      <c r="M62" s="2"/>
      <c r="N62" s="2"/>
    </row>
    <row r="63" spans="6:25" hidden="1" x14ac:dyDescent="0.35">
      <c r="M63" s="2"/>
      <c r="N63" s="2"/>
    </row>
    <row r="64" spans="6:25" hidden="1" x14ac:dyDescent="0.35">
      <c r="M64" s="2"/>
      <c r="N64" s="2"/>
    </row>
    <row r="65" spans="13:14" hidden="1" x14ac:dyDescent="0.35">
      <c r="M65" s="2"/>
      <c r="N65" s="2"/>
    </row>
    <row r="66" spans="13:14" hidden="1" x14ac:dyDescent="0.35">
      <c r="M66" s="2"/>
      <c r="N66" s="2"/>
    </row>
    <row r="67" spans="13:14" hidden="1" x14ac:dyDescent="0.35">
      <c r="M67" s="2"/>
      <c r="N67" s="2"/>
    </row>
    <row r="68" spans="13:14" hidden="1" x14ac:dyDescent="0.35">
      <c r="M68" s="2"/>
      <c r="N68" s="2"/>
    </row>
  </sheetData>
  <autoFilter ref="A1:A68" xr:uid="{09619737-CA4A-4DE0-988A-4D7883BA7FC4}">
    <filterColumn colId="0">
      <filters>
        <filter val="1.2.7.1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8218-3C2D-4D37-AE79-997F3AE963AA}">
  <dimension ref="A1:AP83"/>
  <sheetViews>
    <sheetView zoomScale="85" zoomScaleNormal="85" workbookViewId="0">
      <pane xSplit="4" ySplit="3" topLeftCell="E4" activePane="bottomRight" state="frozen"/>
      <selection activeCell="B12" sqref="B12"/>
      <selection pane="topRight" activeCell="B12" sqref="B12"/>
      <selection pane="bottomLeft" activeCell="B12" sqref="B12"/>
      <selection pane="bottomRight" activeCell="K14" sqref="K14"/>
    </sheetView>
  </sheetViews>
  <sheetFormatPr defaultRowHeight="14.5" x14ac:dyDescent="0.35"/>
  <cols>
    <col min="1" max="1" width="11.08984375" customWidth="1"/>
    <col min="2" max="2" width="65.36328125" customWidth="1"/>
    <col min="3" max="3" width="13.90625" customWidth="1"/>
    <col min="4" max="4" width="15.08984375" customWidth="1"/>
    <col min="5" max="5" width="2.08984375" customWidth="1"/>
    <col min="6" max="6" width="45.90625" customWidth="1"/>
    <col min="7" max="7" width="13.36328125" customWidth="1"/>
    <col min="8" max="9" width="15.1796875" customWidth="1"/>
    <col min="10" max="10" width="20.6328125" customWidth="1"/>
    <col min="11" max="11" width="21.54296875" customWidth="1"/>
    <col min="12" max="13" width="17.453125" style="242" customWidth="1"/>
    <col min="14" max="17" width="17.453125" customWidth="1"/>
  </cols>
  <sheetData>
    <row r="1" spans="1:42" s="2" customFormat="1" ht="13" x14ac:dyDescent="0.35">
      <c r="A1" s="23"/>
      <c r="B1" s="23"/>
      <c r="C1" s="24"/>
      <c r="D1" s="23"/>
      <c r="E1" s="23"/>
      <c r="F1" s="23"/>
      <c r="G1" s="23"/>
      <c r="H1" s="23"/>
      <c r="I1" s="24"/>
      <c r="J1" s="24"/>
      <c r="K1" s="24"/>
      <c r="L1" s="26">
        <v>46174</v>
      </c>
      <c r="M1" s="26">
        <v>46204</v>
      </c>
      <c r="N1" s="26">
        <v>46235</v>
      </c>
      <c r="O1" s="26">
        <v>46266</v>
      </c>
      <c r="P1" s="26">
        <v>46296</v>
      </c>
      <c r="Q1" s="26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s="2" customFormat="1" ht="13" x14ac:dyDescent="0.35">
      <c r="A2" s="23"/>
      <c r="B2" s="23"/>
      <c r="C2" s="24"/>
      <c r="D2" s="23"/>
      <c r="E2" s="23"/>
      <c r="F2" s="23"/>
      <c r="G2" s="23"/>
      <c r="H2" s="23"/>
      <c r="I2" s="24"/>
      <c r="J2" s="24"/>
      <c r="K2" s="24"/>
      <c r="L2" s="248">
        <v>0.08</v>
      </c>
      <c r="M2" s="248">
        <v>0.19</v>
      </c>
      <c r="N2" s="248">
        <v>0.22</v>
      </c>
      <c r="O2" s="248">
        <v>0.25</v>
      </c>
      <c r="P2" s="248">
        <v>0.26</v>
      </c>
      <c r="Q2" s="248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s="2" customFormat="1" ht="24" customHeight="1" x14ac:dyDescent="0.35">
      <c r="A3" s="27" t="s">
        <v>16</v>
      </c>
      <c r="B3" s="27" t="s">
        <v>410</v>
      </c>
      <c r="C3" s="27"/>
      <c r="D3" s="27"/>
      <c r="E3" s="23"/>
      <c r="F3" s="28" t="s">
        <v>413</v>
      </c>
      <c r="G3" s="27" t="s">
        <v>1318</v>
      </c>
      <c r="H3" s="27" t="s">
        <v>1319</v>
      </c>
      <c r="I3" s="27" t="s">
        <v>414</v>
      </c>
      <c r="J3" s="27" t="s">
        <v>415</v>
      </c>
      <c r="K3" s="27" t="s">
        <v>416</v>
      </c>
      <c r="L3" s="145"/>
      <c r="M3" s="145"/>
      <c r="N3" s="29"/>
      <c r="O3" s="29"/>
      <c r="P3" s="29"/>
      <c r="Q3" s="29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s="2" customFormat="1" ht="24" customHeight="1" x14ac:dyDescent="0.35">
      <c r="A4" s="39" t="s">
        <v>23</v>
      </c>
      <c r="B4" s="39" t="s">
        <v>24</v>
      </c>
      <c r="C4" s="144" t="s">
        <v>46</v>
      </c>
      <c r="D4" s="33">
        <v>806.81999999999994</v>
      </c>
      <c r="E4" s="23"/>
      <c r="F4" s="165" t="s">
        <v>1577</v>
      </c>
      <c r="G4" s="214">
        <v>0</v>
      </c>
      <c r="H4" s="214">
        <v>0</v>
      </c>
      <c r="I4" s="151" t="s">
        <v>1578</v>
      </c>
      <c r="J4" s="99">
        <v>46146.625</v>
      </c>
      <c r="K4" s="99">
        <v>46164.48333333333</v>
      </c>
      <c r="L4" s="37">
        <f>$D4*$L$2</f>
        <v>64.545599999999993</v>
      </c>
      <c r="M4" s="37">
        <f>$D4*$M$2</f>
        <v>153.29579999999999</v>
      </c>
      <c r="N4" s="37">
        <f>$D4*$N$2</f>
        <v>177.50039999999998</v>
      </c>
      <c r="O4" s="37">
        <f>$D4*$O$2</f>
        <v>201.70499999999998</v>
      </c>
      <c r="P4" s="37">
        <f>$D4*$P$2</f>
        <v>209.7732</v>
      </c>
      <c r="Q4" s="37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s="2" customFormat="1" ht="24" customHeight="1" x14ac:dyDescent="0.35">
      <c r="A5" s="39" t="s">
        <v>27</v>
      </c>
      <c r="B5" s="39" t="s">
        <v>28</v>
      </c>
      <c r="C5" s="144" t="s">
        <v>143</v>
      </c>
      <c r="D5" s="33">
        <v>107.15199999999999</v>
      </c>
      <c r="E5" s="23"/>
      <c r="F5" s="149" t="s">
        <v>1579</v>
      </c>
      <c r="G5" s="212">
        <v>0</v>
      </c>
      <c r="H5" s="212">
        <v>0</v>
      </c>
      <c r="I5" s="42" t="s">
        <v>1580</v>
      </c>
      <c r="J5" s="43">
        <v>46146.625</v>
      </c>
      <c r="K5" s="43">
        <v>46156.402083333334</v>
      </c>
      <c r="L5" s="37">
        <f t="shared" ref="L5:L16" si="0">$D5*$L$2</f>
        <v>8.5721599999999984</v>
      </c>
      <c r="M5" s="37">
        <f t="shared" ref="M5:M16" si="1">$D5*$M$2</f>
        <v>20.358879999999999</v>
      </c>
      <c r="N5" s="37">
        <f t="shared" ref="N5:N16" si="2">$D5*$N$2</f>
        <v>23.573439999999998</v>
      </c>
      <c r="O5" s="37">
        <f t="shared" ref="O5:O16" si="3">$D5*$O$2</f>
        <v>26.787999999999997</v>
      </c>
      <c r="P5" s="37">
        <f t="shared" ref="P5:P16" si="4">$D5*$P$2</f>
        <v>27.859519999999996</v>
      </c>
      <c r="Q5" s="37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" customFormat="1" ht="24" customHeight="1" x14ac:dyDescent="0.35">
      <c r="A6" s="39" t="s">
        <v>31</v>
      </c>
      <c r="B6" s="39" t="s">
        <v>32</v>
      </c>
      <c r="C6" s="144" t="s">
        <v>143</v>
      </c>
      <c r="D6" s="33">
        <v>207.48</v>
      </c>
      <c r="E6" s="23"/>
      <c r="F6" s="149" t="s">
        <v>1581</v>
      </c>
      <c r="G6" s="212">
        <v>0</v>
      </c>
      <c r="H6" s="212">
        <v>0</v>
      </c>
      <c r="I6" s="42" t="s">
        <v>1582</v>
      </c>
      <c r="J6" s="43">
        <v>46154.591666666667</v>
      </c>
      <c r="K6" s="43">
        <v>46163.664583333331</v>
      </c>
      <c r="L6" s="37">
        <f t="shared" si="0"/>
        <v>16.598399999999998</v>
      </c>
      <c r="M6" s="37">
        <f t="shared" si="1"/>
        <v>39.421199999999999</v>
      </c>
      <c r="N6" s="37">
        <f t="shared" si="2"/>
        <v>45.645599999999995</v>
      </c>
      <c r="O6" s="37">
        <f t="shared" si="3"/>
        <v>51.87</v>
      </c>
      <c r="P6" s="37">
        <f t="shared" si="4"/>
        <v>53.944800000000001</v>
      </c>
      <c r="Q6" s="3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s="2" customFormat="1" ht="24" customHeight="1" x14ac:dyDescent="0.35">
      <c r="A7" s="39" t="s">
        <v>41</v>
      </c>
      <c r="B7" s="39" t="s">
        <v>42</v>
      </c>
      <c r="C7" s="144" t="s">
        <v>46</v>
      </c>
      <c r="D7" s="33">
        <v>115.25999999999999</v>
      </c>
      <c r="E7" s="23"/>
      <c r="F7" s="149" t="s">
        <v>1583</v>
      </c>
      <c r="G7" s="212">
        <v>0</v>
      </c>
      <c r="H7" s="212">
        <v>0</v>
      </c>
      <c r="I7" s="42" t="s">
        <v>1584</v>
      </c>
      <c r="J7" s="43">
        <v>46148.616666666669</v>
      </c>
      <c r="K7" s="43">
        <v>46161.412499999999</v>
      </c>
      <c r="L7" s="37">
        <f t="shared" si="0"/>
        <v>9.2207999999999988</v>
      </c>
      <c r="M7" s="37">
        <f t="shared" si="1"/>
        <v>21.8994</v>
      </c>
      <c r="N7" s="37">
        <f t="shared" si="2"/>
        <v>25.357199999999999</v>
      </c>
      <c r="O7" s="37">
        <f t="shared" si="3"/>
        <v>28.814999999999998</v>
      </c>
      <c r="P7" s="37">
        <f t="shared" si="4"/>
        <v>29.967599999999997</v>
      </c>
      <c r="Q7" s="37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s="2" customFormat="1" ht="24" customHeight="1" x14ac:dyDescent="0.35">
      <c r="A8" s="39" t="s">
        <v>44</v>
      </c>
      <c r="B8" s="39" t="s">
        <v>45</v>
      </c>
      <c r="C8" s="144" t="s">
        <v>46</v>
      </c>
      <c r="D8" s="33">
        <v>230.51999999999998</v>
      </c>
      <c r="E8" s="23"/>
      <c r="F8" s="149" t="s">
        <v>1586</v>
      </c>
      <c r="G8" s="212">
        <v>0</v>
      </c>
      <c r="H8" s="212">
        <v>0</v>
      </c>
      <c r="I8" s="42" t="s">
        <v>712</v>
      </c>
      <c r="J8" s="43">
        <v>46163.491666666669</v>
      </c>
      <c r="K8" s="43">
        <v>46164.48333333333</v>
      </c>
      <c r="L8" s="37">
        <f t="shared" si="0"/>
        <v>18.441599999999998</v>
      </c>
      <c r="M8" s="37">
        <f t="shared" si="1"/>
        <v>43.7988</v>
      </c>
      <c r="N8" s="37">
        <f t="shared" si="2"/>
        <v>50.714399999999998</v>
      </c>
      <c r="O8" s="37">
        <f t="shared" si="3"/>
        <v>57.629999999999995</v>
      </c>
      <c r="P8" s="37">
        <f t="shared" si="4"/>
        <v>59.935199999999995</v>
      </c>
      <c r="Q8" s="37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s="2" customFormat="1" ht="24" customHeight="1" x14ac:dyDescent="0.35">
      <c r="A9" s="39" t="s">
        <v>61</v>
      </c>
      <c r="B9" s="39" t="s">
        <v>62</v>
      </c>
      <c r="C9" s="144" t="s">
        <v>46</v>
      </c>
      <c r="D9" s="33">
        <v>461.03999999999996</v>
      </c>
      <c r="E9" s="23"/>
      <c r="F9" s="165" t="s">
        <v>1587</v>
      </c>
      <c r="G9" s="214">
        <v>0</v>
      </c>
      <c r="H9" s="214">
        <v>0</v>
      </c>
      <c r="I9" s="151" t="s">
        <v>1588</v>
      </c>
      <c r="J9" s="99">
        <v>46164.658333333333</v>
      </c>
      <c r="K9" s="99">
        <v>46184.441666666666</v>
      </c>
      <c r="L9" s="37">
        <f t="shared" si="0"/>
        <v>36.883199999999995</v>
      </c>
      <c r="M9" s="37">
        <f t="shared" si="1"/>
        <v>87.5976</v>
      </c>
      <c r="N9" s="37">
        <f t="shared" si="2"/>
        <v>101.4288</v>
      </c>
      <c r="O9" s="37">
        <f t="shared" si="3"/>
        <v>115.25999999999999</v>
      </c>
      <c r="P9" s="37">
        <f t="shared" si="4"/>
        <v>119.87039999999999</v>
      </c>
      <c r="Q9" s="3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s="2" customFormat="1" ht="24" customHeight="1" x14ac:dyDescent="0.35">
      <c r="A10" s="39" t="s">
        <v>65</v>
      </c>
      <c r="B10" s="39" t="s">
        <v>66</v>
      </c>
      <c r="C10" s="144" t="s">
        <v>46</v>
      </c>
      <c r="D10" s="33">
        <v>230.51999999999998</v>
      </c>
      <c r="E10" s="23"/>
      <c r="F10" s="149" t="s">
        <v>1579</v>
      </c>
      <c r="G10" s="212">
        <v>0</v>
      </c>
      <c r="H10" s="212">
        <v>0</v>
      </c>
      <c r="I10" s="42" t="s">
        <v>1589</v>
      </c>
      <c r="J10" s="43">
        <v>46164.658333333333</v>
      </c>
      <c r="K10" s="43">
        <v>46175.666666666664</v>
      </c>
      <c r="L10" s="37">
        <f t="shared" si="0"/>
        <v>18.441599999999998</v>
      </c>
      <c r="M10" s="37">
        <f t="shared" si="1"/>
        <v>43.7988</v>
      </c>
      <c r="N10" s="37">
        <f t="shared" si="2"/>
        <v>50.714399999999998</v>
      </c>
      <c r="O10" s="37">
        <f t="shared" si="3"/>
        <v>57.629999999999995</v>
      </c>
      <c r="P10" s="37">
        <f t="shared" si="4"/>
        <v>59.935199999999995</v>
      </c>
      <c r="Q10" s="3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s="2" customFormat="1" ht="24" customHeight="1" x14ac:dyDescent="0.35">
      <c r="A11" s="39" t="s">
        <v>68</v>
      </c>
      <c r="B11" s="39" t="s">
        <v>69</v>
      </c>
      <c r="C11" s="144" t="s">
        <v>46</v>
      </c>
      <c r="D11" s="33">
        <v>4.8076000000000008</v>
      </c>
      <c r="E11" s="23"/>
      <c r="F11" s="149" t="s">
        <v>1581</v>
      </c>
      <c r="G11" s="212">
        <v>0</v>
      </c>
      <c r="H11" s="212">
        <v>0</v>
      </c>
      <c r="I11" s="42" t="s">
        <v>1590</v>
      </c>
      <c r="J11" s="43">
        <v>46174.541666666664</v>
      </c>
      <c r="K11" s="43">
        <v>46183.625</v>
      </c>
      <c r="L11" s="37">
        <f t="shared" si="0"/>
        <v>0.38460800000000006</v>
      </c>
      <c r="M11" s="37">
        <f t="shared" si="1"/>
        <v>0.91344400000000014</v>
      </c>
      <c r="N11" s="37">
        <f t="shared" si="2"/>
        <v>1.0576720000000002</v>
      </c>
      <c r="O11" s="37">
        <f t="shared" si="3"/>
        <v>1.2019000000000002</v>
      </c>
      <c r="P11" s="37">
        <f t="shared" si="4"/>
        <v>1.2499760000000002</v>
      </c>
      <c r="Q11" s="3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s="2" customFormat="1" ht="24" customHeight="1" x14ac:dyDescent="0.35">
      <c r="A12" s="39" t="s">
        <v>70</v>
      </c>
      <c r="B12" s="39" t="s">
        <v>71</v>
      </c>
      <c r="C12" s="144" t="s">
        <v>67</v>
      </c>
      <c r="D12" s="33">
        <v>3896.1062399999996</v>
      </c>
      <c r="E12" s="23"/>
      <c r="F12" s="149" t="s">
        <v>1583</v>
      </c>
      <c r="G12" s="212">
        <v>0</v>
      </c>
      <c r="H12" s="212">
        <v>0</v>
      </c>
      <c r="I12" s="42" t="s">
        <v>1591</v>
      </c>
      <c r="J12" s="43">
        <v>46168.566666666666</v>
      </c>
      <c r="K12" s="43">
        <v>46182.491666666669</v>
      </c>
      <c r="L12" s="37">
        <f t="shared" si="0"/>
        <v>311.68849919999997</v>
      </c>
      <c r="M12" s="37">
        <f t="shared" si="1"/>
        <v>740.26018559999989</v>
      </c>
      <c r="N12" s="37">
        <f t="shared" si="2"/>
        <v>857.14337279999995</v>
      </c>
      <c r="O12" s="37">
        <f t="shared" si="3"/>
        <v>974.0265599999999</v>
      </c>
      <c r="P12" s="37">
        <f t="shared" si="4"/>
        <v>1012.9876224</v>
      </c>
      <c r="Q12" s="3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s="2" customFormat="1" ht="24" customHeight="1" x14ac:dyDescent="0.35">
      <c r="A13" s="39" t="s">
        <v>74</v>
      </c>
      <c r="B13" s="39" t="s">
        <v>75</v>
      </c>
      <c r="C13" s="144" t="s">
        <v>46</v>
      </c>
      <c r="D13" s="33">
        <v>132.2252</v>
      </c>
      <c r="E13" s="23"/>
      <c r="F13" s="149" t="s">
        <v>1586</v>
      </c>
      <c r="G13" s="212">
        <v>0</v>
      </c>
      <c r="H13" s="212">
        <v>0</v>
      </c>
      <c r="I13" s="42" t="s">
        <v>712</v>
      </c>
      <c r="J13" s="43">
        <v>46183.45</v>
      </c>
      <c r="K13" s="43">
        <v>46184.441666666666</v>
      </c>
      <c r="L13" s="37">
        <f t="shared" si="0"/>
        <v>10.578016</v>
      </c>
      <c r="M13" s="37">
        <f t="shared" si="1"/>
        <v>25.122788</v>
      </c>
      <c r="N13" s="37">
        <f t="shared" si="2"/>
        <v>29.089544</v>
      </c>
      <c r="O13" s="37">
        <f t="shared" si="3"/>
        <v>33.0563</v>
      </c>
      <c r="P13" s="37">
        <f t="shared" si="4"/>
        <v>34.378551999999999</v>
      </c>
      <c r="Q13" s="37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s="2" customFormat="1" ht="24" customHeight="1" x14ac:dyDescent="0.35">
      <c r="A14" s="39" t="s">
        <v>78</v>
      </c>
      <c r="B14" s="39" t="s">
        <v>79</v>
      </c>
      <c r="C14" s="144" t="s">
        <v>46</v>
      </c>
      <c r="D14" s="33">
        <v>3.5</v>
      </c>
      <c r="E14" s="23"/>
      <c r="F14" s="165" t="s">
        <v>1592</v>
      </c>
      <c r="G14" s="214">
        <v>0</v>
      </c>
      <c r="H14" s="214">
        <v>0</v>
      </c>
      <c r="I14" s="151" t="s">
        <v>1593</v>
      </c>
      <c r="J14" s="99">
        <v>46184.616666666669</v>
      </c>
      <c r="K14" s="99">
        <v>46203.404166666667</v>
      </c>
      <c r="L14" s="37">
        <f t="shared" si="0"/>
        <v>0.28000000000000003</v>
      </c>
      <c r="M14" s="37">
        <f t="shared" si="1"/>
        <v>0.66500000000000004</v>
      </c>
      <c r="N14" s="37">
        <f t="shared" si="2"/>
        <v>0.77</v>
      </c>
      <c r="O14" s="37">
        <f t="shared" si="3"/>
        <v>0.875</v>
      </c>
      <c r="P14" s="37">
        <f t="shared" si="4"/>
        <v>0.91</v>
      </c>
      <c r="Q14" s="37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s="2" customFormat="1" ht="24" customHeight="1" x14ac:dyDescent="0.35">
      <c r="A15" s="39" t="s">
        <v>148</v>
      </c>
      <c r="B15" s="39" t="s">
        <v>149</v>
      </c>
      <c r="C15" s="144" t="s">
        <v>143</v>
      </c>
      <c r="D15" s="33">
        <v>556.19999999999993</v>
      </c>
      <c r="E15" s="23"/>
      <c r="F15" s="149" t="s">
        <v>1579</v>
      </c>
      <c r="G15" s="212">
        <v>0</v>
      </c>
      <c r="H15" s="212">
        <v>0</v>
      </c>
      <c r="I15" s="42" t="s">
        <v>1594</v>
      </c>
      <c r="J15" s="43">
        <v>46184.616666666669</v>
      </c>
      <c r="K15" s="43">
        <v>46195.629166666666</v>
      </c>
      <c r="L15" s="37">
        <f t="shared" si="0"/>
        <v>44.495999999999995</v>
      </c>
      <c r="M15" s="37">
        <f t="shared" si="1"/>
        <v>105.67799999999998</v>
      </c>
      <c r="N15" s="37">
        <f t="shared" si="2"/>
        <v>122.36399999999999</v>
      </c>
      <c r="O15" s="37">
        <f t="shared" si="3"/>
        <v>139.04999999999998</v>
      </c>
      <c r="P15" s="37">
        <f t="shared" si="4"/>
        <v>144.61199999999999</v>
      </c>
      <c r="Q15" s="37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s="2" customFormat="1" ht="24" customHeight="1" x14ac:dyDescent="0.35">
      <c r="A16" s="39" t="s">
        <v>184</v>
      </c>
      <c r="B16" s="39" t="s">
        <v>185</v>
      </c>
      <c r="C16" s="144" t="s">
        <v>143</v>
      </c>
      <c r="D16" s="33">
        <v>556.19999999999993</v>
      </c>
      <c r="E16" s="23"/>
      <c r="F16" s="149" t="s">
        <v>1581</v>
      </c>
      <c r="G16" s="212">
        <v>0</v>
      </c>
      <c r="H16" s="212">
        <v>0</v>
      </c>
      <c r="I16" s="42" t="s">
        <v>1590</v>
      </c>
      <c r="J16" s="43">
        <v>46192.462500000001</v>
      </c>
      <c r="K16" s="43">
        <v>46202.587500000001</v>
      </c>
      <c r="L16" s="37">
        <f t="shared" si="0"/>
        <v>44.495999999999995</v>
      </c>
      <c r="M16" s="37">
        <f t="shared" si="1"/>
        <v>105.67799999999998</v>
      </c>
      <c r="N16" s="37">
        <f t="shared" si="2"/>
        <v>122.36399999999999</v>
      </c>
      <c r="O16" s="37">
        <f t="shared" si="3"/>
        <v>139.04999999999998</v>
      </c>
      <c r="P16" s="37">
        <f t="shared" si="4"/>
        <v>144.61199999999999</v>
      </c>
      <c r="Q16" s="37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s="2" customFormat="1" ht="24" customHeight="1" x14ac:dyDescent="0.35">
      <c r="A17" s="39"/>
      <c r="B17" s="39"/>
      <c r="C17" s="144"/>
      <c r="D17" s="33"/>
      <c r="E17" s="23"/>
      <c r="F17" s="149" t="s">
        <v>1583</v>
      </c>
      <c r="G17" s="212">
        <v>0</v>
      </c>
      <c r="H17" s="212">
        <v>0</v>
      </c>
      <c r="I17" s="42" t="s">
        <v>1591</v>
      </c>
      <c r="J17" s="43">
        <v>46188.487500000003</v>
      </c>
      <c r="K17" s="43">
        <v>46199.45416666667</v>
      </c>
      <c r="L17" s="37"/>
      <c r="M17" s="37"/>
      <c r="N17" s="37"/>
      <c r="O17" s="37"/>
      <c r="P17" s="37"/>
      <c r="Q17" s="37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s="2" customFormat="1" ht="24" customHeight="1" x14ac:dyDescent="0.35">
      <c r="A18" s="39"/>
      <c r="B18" s="39"/>
      <c r="C18" s="144"/>
      <c r="D18" s="33"/>
      <c r="E18" s="23"/>
      <c r="F18" s="149" t="s">
        <v>1586</v>
      </c>
      <c r="G18" s="212">
        <v>0</v>
      </c>
      <c r="H18" s="212">
        <v>0</v>
      </c>
      <c r="I18" s="42" t="s">
        <v>712</v>
      </c>
      <c r="J18" s="43">
        <v>46202.412499999999</v>
      </c>
      <c r="K18" s="43">
        <v>46203.404166666667</v>
      </c>
      <c r="L18" s="37"/>
      <c r="M18" s="37"/>
      <c r="N18" s="37"/>
      <c r="O18" s="37"/>
      <c r="P18" s="38"/>
      <c r="Q18" s="38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s="2" customFormat="1" ht="24" customHeight="1" x14ac:dyDescent="0.35">
      <c r="A19" s="39"/>
      <c r="B19" s="39"/>
      <c r="C19" s="144"/>
      <c r="D19" s="33"/>
      <c r="E19" s="23"/>
      <c r="F19" s="165" t="s">
        <v>1595</v>
      </c>
      <c r="G19" s="214">
        <v>0</v>
      </c>
      <c r="H19" s="214">
        <v>0</v>
      </c>
      <c r="I19" s="151" t="s">
        <v>1596</v>
      </c>
      <c r="J19" s="99">
        <v>46203.57916666667</v>
      </c>
      <c r="K19" s="99">
        <v>46220.445833333331</v>
      </c>
      <c r="L19" s="37"/>
      <c r="M19" s="37"/>
      <c r="N19" s="37"/>
      <c r="O19" s="37"/>
      <c r="P19" s="37"/>
      <c r="Q19" s="37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s="2" customFormat="1" ht="24" customHeight="1" x14ac:dyDescent="0.35">
      <c r="A20" s="39"/>
      <c r="B20" s="39"/>
      <c r="C20" s="144"/>
      <c r="D20" s="33"/>
      <c r="E20" s="23"/>
      <c r="F20" s="149" t="s">
        <v>1579</v>
      </c>
      <c r="G20" s="212">
        <v>0</v>
      </c>
      <c r="H20" s="212">
        <v>0</v>
      </c>
      <c r="I20" s="42" t="s">
        <v>1580</v>
      </c>
      <c r="J20" s="43">
        <v>46203.57916666667</v>
      </c>
      <c r="K20" s="43">
        <v>46213.35833333333</v>
      </c>
      <c r="L20" s="37"/>
      <c r="M20" s="37"/>
      <c r="N20" s="37"/>
      <c r="O20" s="37"/>
      <c r="P20" s="38"/>
      <c r="Q20" s="38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s="2" customFormat="1" ht="24" customHeight="1" x14ac:dyDescent="0.35">
      <c r="A21" s="39"/>
      <c r="B21" s="39"/>
      <c r="C21" s="144"/>
      <c r="D21" s="33"/>
      <c r="E21" s="23"/>
      <c r="F21" s="149" t="s">
        <v>1581</v>
      </c>
      <c r="G21" s="212">
        <v>0</v>
      </c>
      <c r="H21" s="212">
        <v>0</v>
      </c>
      <c r="I21" s="42" t="s">
        <v>1590</v>
      </c>
      <c r="J21" s="43">
        <v>46211.54583333333</v>
      </c>
      <c r="K21" s="43">
        <v>46219.629166666666</v>
      </c>
      <c r="L21" s="37"/>
      <c r="M21" s="37"/>
      <c r="N21" s="37"/>
      <c r="O21" s="37"/>
      <c r="P21" s="38"/>
      <c r="Q21" s="38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s="2" customFormat="1" ht="24" customHeight="1" x14ac:dyDescent="0.35">
      <c r="A22" s="39"/>
      <c r="B22" s="39"/>
      <c r="C22" s="144"/>
      <c r="D22" s="33"/>
      <c r="E22" s="23"/>
      <c r="F22" s="149" t="s">
        <v>1583</v>
      </c>
      <c r="G22" s="212">
        <v>0</v>
      </c>
      <c r="H22" s="212">
        <v>0</v>
      </c>
      <c r="I22" s="42" t="s">
        <v>1591</v>
      </c>
      <c r="J22" s="43">
        <v>46205.570833333331</v>
      </c>
      <c r="K22" s="43">
        <v>46218.495833333334</v>
      </c>
      <c r="L22" s="37"/>
      <c r="M22" s="37"/>
      <c r="N22" s="37"/>
      <c r="O22" s="37"/>
      <c r="P22" s="38"/>
      <c r="Q22" s="38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s="2" customFormat="1" ht="24" customHeight="1" x14ac:dyDescent="0.35">
      <c r="A23" s="39"/>
      <c r="B23" s="39"/>
      <c r="C23" s="144"/>
      <c r="D23" s="33"/>
      <c r="E23" s="23"/>
      <c r="F23" s="149" t="s">
        <v>1586</v>
      </c>
      <c r="G23" s="212">
        <v>0</v>
      </c>
      <c r="H23" s="212">
        <v>0</v>
      </c>
      <c r="I23" s="42" t="s">
        <v>712</v>
      </c>
      <c r="J23" s="43">
        <v>46219.45416666667</v>
      </c>
      <c r="K23" s="43">
        <v>46220.445833333331</v>
      </c>
      <c r="L23" s="37"/>
      <c r="M23" s="37"/>
      <c r="N23" s="37"/>
      <c r="O23" s="37"/>
      <c r="P23" s="38"/>
      <c r="Q23" s="38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s="2" customFormat="1" ht="24" customHeight="1" x14ac:dyDescent="0.35">
      <c r="A24" s="39"/>
      <c r="B24" s="39"/>
      <c r="C24" s="144"/>
      <c r="D24" s="33"/>
      <c r="E24" s="23"/>
      <c r="F24" s="165" t="s">
        <v>1597</v>
      </c>
      <c r="G24" s="214">
        <v>0</v>
      </c>
      <c r="H24" s="214">
        <v>0</v>
      </c>
      <c r="I24" s="151" t="s">
        <v>1596</v>
      </c>
      <c r="J24" s="99">
        <v>46220.620833333334</v>
      </c>
      <c r="K24" s="99">
        <v>46239.487500000003</v>
      </c>
      <c r="L24" s="37"/>
      <c r="M24" s="37"/>
      <c r="N24" s="37"/>
      <c r="O24" s="37"/>
      <c r="P24" s="38"/>
      <c r="Q24" s="38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s="2" customFormat="1" ht="24" customHeight="1" x14ac:dyDescent="0.35">
      <c r="A25" s="39"/>
      <c r="B25" s="39"/>
      <c r="C25" s="144"/>
      <c r="D25" s="33"/>
      <c r="E25" s="23"/>
      <c r="F25" s="149" t="s">
        <v>1579</v>
      </c>
      <c r="G25" s="212">
        <v>0</v>
      </c>
      <c r="H25" s="212">
        <v>0</v>
      </c>
      <c r="I25" s="42" t="s">
        <v>1580</v>
      </c>
      <c r="J25" s="43">
        <v>46220.620833333334</v>
      </c>
      <c r="K25" s="43">
        <v>46232.4</v>
      </c>
      <c r="L25" s="37"/>
      <c r="M25" s="37"/>
      <c r="N25" s="37"/>
      <c r="O25" s="37"/>
      <c r="P25" s="38"/>
      <c r="Q25" s="38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s="2" customFormat="1" ht="24" customHeight="1" x14ac:dyDescent="0.35">
      <c r="A26" s="39"/>
      <c r="B26" s="39"/>
      <c r="C26" s="144"/>
      <c r="D26" s="33"/>
      <c r="E26" s="23"/>
      <c r="F26" s="149" t="s">
        <v>1581</v>
      </c>
      <c r="G26" s="212">
        <v>0</v>
      </c>
      <c r="H26" s="212">
        <v>0</v>
      </c>
      <c r="I26" s="42" t="s">
        <v>1590</v>
      </c>
      <c r="J26" s="43">
        <v>46230.587500000001</v>
      </c>
      <c r="K26" s="43">
        <v>46239.35833333333</v>
      </c>
      <c r="L26" s="37"/>
      <c r="M26" s="37"/>
      <c r="N26" s="37"/>
      <c r="O26" s="37"/>
      <c r="P26" s="38"/>
      <c r="Q26" s="38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" customFormat="1" ht="24" customHeight="1" x14ac:dyDescent="0.35">
      <c r="A27" s="39"/>
      <c r="B27" s="39"/>
      <c r="C27" s="144"/>
      <c r="D27" s="33"/>
      <c r="E27" s="23"/>
      <c r="F27" s="149" t="s">
        <v>1583</v>
      </c>
      <c r="G27" s="212">
        <v>0</v>
      </c>
      <c r="H27" s="212">
        <v>0</v>
      </c>
      <c r="I27" s="42" t="s">
        <v>1591</v>
      </c>
      <c r="J27" s="43">
        <v>46224.612500000003</v>
      </c>
      <c r="K27" s="43">
        <v>46237.57916666667</v>
      </c>
      <c r="L27" s="37"/>
      <c r="M27" s="37"/>
      <c r="N27" s="37"/>
      <c r="O27" s="37"/>
      <c r="P27" s="37"/>
      <c r="Q27" s="3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s="2" customFormat="1" ht="24" customHeight="1" x14ac:dyDescent="0.35">
      <c r="A28" s="39"/>
      <c r="B28" s="39"/>
      <c r="C28" s="144"/>
      <c r="D28" s="33"/>
      <c r="E28" s="23"/>
      <c r="F28" s="149" t="s">
        <v>1586</v>
      </c>
      <c r="G28" s="212">
        <v>0</v>
      </c>
      <c r="H28" s="212">
        <v>0</v>
      </c>
      <c r="I28" s="42" t="s">
        <v>712</v>
      </c>
      <c r="J28" s="43">
        <v>46238.495833333334</v>
      </c>
      <c r="K28" s="43">
        <v>46239.487500000003</v>
      </c>
      <c r="L28" s="37"/>
      <c r="M28" s="37"/>
      <c r="N28" s="37"/>
      <c r="O28" s="37"/>
      <c r="P28" s="37"/>
      <c r="Q28" s="37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s="2" customFormat="1" ht="24" customHeight="1" x14ac:dyDescent="0.35">
      <c r="A29" s="39"/>
      <c r="B29" s="39"/>
      <c r="C29" s="144"/>
      <c r="D29" s="33"/>
      <c r="E29" s="23"/>
      <c r="F29" s="165" t="s">
        <v>1598</v>
      </c>
      <c r="G29" s="214">
        <v>0</v>
      </c>
      <c r="H29" s="214">
        <v>0</v>
      </c>
      <c r="I29" s="151" t="s">
        <v>1596</v>
      </c>
      <c r="J29" s="99">
        <v>46239.662499999999</v>
      </c>
      <c r="K29" s="99">
        <v>46258.570833333331</v>
      </c>
      <c r="L29" s="37"/>
      <c r="M29" s="37"/>
      <c r="N29" s="37"/>
      <c r="O29" s="37"/>
      <c r="P29" s="38"/>
      <c r="Q29" s="38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s="2" customFormat="1" ht="24" customHeight="1" x14ac:dyDescent="0.35">
      <c r="A30" s="39"/>
      <c r="B30" s="39"/>
      <c r="C30" s="144"/>
      <c r="D30" s="33"/>
      <c r="E30" s="23"/>
      <c r="F30" s="149" t="s">
        <v>1579</v>
      </c>
      <c r="G30" s="212">
        <v>0</v>
      </c>
      <c r="H30" s="212">
        <v>0</v>
      </c>
      <c r="I30" s="42" t="s">
        <v>1580</v>
      </c>
      <c r="J30" s="43">
        <v>46239.662499999999</v>
      </c>
      <c r="K30" s="43">
        <v>46251.441666666666</v>
      </c>
      <c r="L30" s="37"/>
      <c r="M30" s="37"/>
      <c r="N30" s="37"/>
      <c r="O30" s="37"/>
      <c r="P30" s="38"/>
      <c r="Q30" s="38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s="2" customFormat="1" ht="24" customHeight="1" x14ac:dyDescent="0.35">
      <c r="A31" s="39"/>
      <c r="B31" s="39"/>
      <c r="C31" s="144"/>
      <c r="D31" s="33"/>
      <c r="E31" s="23"/>
      <c r="F31" s="149" t="s">
        <v>1581</v>
      </c>
      <c r="G31" s="212">
        <v>0</v>
      </c>
      <c r="H31" s="212">
        <v>0</v>
      </c>
      <c r="I31" s="42" t="s">
        <v>1590</v>
      </c>
      <c r="J31" s="43">
        <v>46247.629166666666</v>
      </c>
      <c r="K31" s="43">
        <v>46258.400000000001</v>
      </c>
      <c r="L31" s="37"/>
      <c r="M31" s="37"/>
      <c r="N31" s="37"/>
      <c r="O31" s="37"/>
      <c r="P31" s="38"/>
      <c r="Q31" s="38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s="2" customFormat="1" ht="24" customHeight="1" x14ac:dyDescent="0.35">
      <c r="A32" s="39"/>
      <c r="B32" s="39"/>
      <c r="C32" s="144"/>
      <c r="D32" s="33"/>
      <c r="E32" s="23"/>
      <c r="F32" s="149" t="s">
        <v>1583</v>
      </c>
      <c r="G32" s="212">
        <v>0</v>
      </c>
      <c r="H32" s="212">
        <v>0</v>
      </c>
      <c r="I32" s="42" t="s">
        <v>1591</v>
      </c>
      <c r="J32" s="43">
        <v>46241.654166666667</v>
      </c>
      <c r="K32" s="43">
        <v>46254.620833333334</v>
      </c>
      <c r="L32" s="37"/>
      <c r="M32" s="37"/>
      <c r="N32" s="37"/>
      <c r="O32" s="37"/>
      <c r="P32" s="38"/>
      <c r="Q32" s="38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s="2" customFormat="1" ht="24" customHeight="1" x14ac:dyDescent="0.35">
      <c r="A33" s="39"/>
      <c r="B33" s="39"/>
      <c r="C33" s="144"/>
      <c r="D33" s="33"/>
      <c r="E33" s="23"/>
      <c r="F33" s="149" t="s">
        <v>1586</v>
      </c>
      <c r="G33" s="212">
        <v>0</v>
      </c>
      <c r="H33" s="212">
        <v>0</v>
      </c>
      <c r="I33" s="42" t="s">
        <v>712</v>
      </c>
      <c r="J33" s="43">
        <v>46255.57916666667</v>
      </c>
      <c r="K33" s="43">
        <v>46258.570833333331</v>
      </c>
      <c r="L33" s="37"/>
      <c r="M33" s="37"/>
      <c r="N33" s="37"/>
      <c r="O33" s="37"/>
      <c r="P33" s="38"/>
      <c r="Q33" s="38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s="2" customFormat="1" ht="24" customHeight="1" x14ac:dyDescent="0.35">
      <c r="A34" s="39"/>
      <c r="B34" s="39"/>
      <c r="C34" s="144"/>
      <c r="D34" s="33"/>
      <c r="E34" s="23"/>
      <c r="F34" s="165" t="s">
        <v>1599</v>
      </c>
      <c r="G34" s="214">
        <v>0</v>
      </c>
      <c r="H34" s="214">
        <v>0</v>
      </c>
      <c r="I34" s="151" t="s">
        <v>1600</v>
      </c>
      <c r="J34" s="99">
        <v>46259.354166666664</v>
      </c>
      <c r="K34" s="99">
        <v>46282.362500000003</v>
      </c>
      <c r="L34" s="37"/>
      <c r="M34" s="37"/>
      <c r="N34" s="37"/>
      <c r="O34" s="37"/>
      <c r="P34" s="37"/>
      <c r="Q34" s="3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s="2" customFormat="1" ht="24" customHeight="1" x14ac:dyDescent="0.35">
      <c r="A35" s="39"/>
      <c r="B35" s="39"/>
      <c r="C35" s="144"/>
      <c r="D35" s="33"/>
      <c r="E35" s="23"/>
      <c r="F35" s="149" t="s">
        <v>1579</v>
      </c>
      <c r="G35" s="212">
        <v>0</v>
      </c>
      <c r="H35" s="212">
        <v>0</v>
      </c>
      <c r="I35" s="42" t="s">
        <v>1601</v>
      </c>
      <c r="J35" s="43">
        <v>46259.354166666664</v>
      </c>
      <c r="K35" s="43">
        <v>46269.604166666664</v>
      </c>
      <c r="L35" s="37"/>
      <c r="M35" s="37"/>
      <c r="N35" s="37"/>
      <c r="O35" s="37"/>
      <c r="P35" s="38"/>
      <c r="Q35" s="38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s="2" customFormat="1" ht="24" customHeight="1" x14ac:dyDescent="0.35">
      <c r="A36" s="39"/>
      <c r="B36" s="39"/>
      <c r="C36" s="144"/>
      <c r="D36" s="33"/>
      <c r="E36" s="23"/>
      <c r="F36" s="149" t="s">
        <v>1581</v>
      </c>
      <c r="G36" s="212">
        <v>0</v>
      </c>
      <c r="H36" s="212">
        <v>0</v>
      </c>
      <c r="I36" s="42" t="s">
        <v>1179</v>
      </c>
      <c r="J36" s="43">
        <v>46268.4375</v>
      </c>
      <c r="K36" s="43">
        <v>46281.54583333333</v>
      </c>
      <c r="L36" s="37"/>
      <c r="M36" s="37"/>
      <c r="N36" s="37"/>
      <c r="O36" s="37"/>
      <c r="P36" s="37"/>
      <c r="Q36" s="37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s="2" customFormat="1" ht="24" customHeight="1" x14ac:dyDescent="0.35">
      <c r="A37" s="39"/>
      <c r="B37" s="39"/>
      <c r="C37" s="144"/>
      <c r="D37" s="33"/>
      <c r="E37" s="23"/>
      <c r="F37" s="149" t="s">
        <v>1583</v>
      </c>
      <c r="G37" s="212">
        <v>0</v>
      </c>
      <c r="H37" s="212">
        <v>0</v>
      </c>
      <c r="I37" s="42" t="s">
        <v>1591</v>
      </c>
      <c r="J37" s="43">
        <v>46261.474999999999</v>
      </c>
      <c r="K37" s="43">
        <v>46275.441666666666</v>
      </c>
      <c r="L37" s="37"/>
      <c r="M37" s="37"/>
      <c r="N37" s="37"/>
      <c r="O37" s="37"/>
      <c r="P37" s="38"/>
      <c r="Q37" s="38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s="2" customFormat="1" ht="24" customHeight="1" x14ac:dyDescent="0.35">
      <c r="A38" s="39"/>
      <c r="B38" s="39"/>
      <c r="C38" s="144"/>
      <c r="D38" s="33"/>
      <c r="E38" s="23"/>
      <c r="F38" s="149" t="s">
        <v>1586</v>
      </c>
      <c r="G38" s="212">
        <v>0</v>
      </c>
      <c r="H38" s="212">
        <v>0</v>
      </c>
      <c r="I38" s="42" t="s">
        <v>712</v>
      </c>
      <c r="J38" s="43">
        <v>46281.370833333334</v>
      </c>
      <c r="K38" s="43">
        <v>46282.362500000003</v>
      </c>
      <c r="L38" s="37"/>
      <c r="M38" s="37"/>
      <c r="N38" s="37"/>
      <c r="O38" s="37"/>
      <c r="P38" s="38"/>
      <c r="Q38" s="38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s="2" customFormat="1" ht="24" customHeight="1" x14ac:dyDescent="0.35">
      <c r="A39" s="39"/>
      <c r="B39" s="39"/>
      <c r="C39" s="144"/>
      <c r="D39" s="33"/>
      <c r="E39" s="23"/>
      <c r="F39" s="149"/>
      <c r="G39" s="212"/>
      <c r="H39" s="212"/>
      <c r="I39" s="42"/>
      <c r="J39" s="43"/>
      <c r="K39" s="43"/>
      <c r="L39" s="37"/>
      <c r="M39" s="37"/>
      <c r="N39" s="37"/>
      <c r="O39" s="37"/>
      <c r="P39" s="38"/>
      <c r="Q39" s="38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s="2" customFormat="1" ht="24" customHeight="1" x14ac:dyDescent="0.35">
      <c r="A40" s="39"/>
      <c r="B40" s="39"/>
      <c r="C40" s="144"/>
      <c r="D40" s="33"/>
      <c r="E40" s="23"/>
      <c r="F40" s="152"/>
      <c r="G40" s="213"/>
      <c r="H40" s="213"/>
      <c r="I40" s="110"/>
      <c r="J40" s="101"/>
      <c r="K40" s="101"/>
      <c r="L40" s="37"/>
      <c r="M40" s="37"/>
      <c r="N40" s="37"/>
      <c r="O40" s="37"/>
      <c r="P40" s="38"/>
      <c r="Q40" s="38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s="2" customFormat="1" ht="24" customHeight="1" x14ac:dyDescent="0.35">
      <c r="A41" s="39"/>
      <c r="B41" s="39"/>
      <c r="C41" s="144"/>
      <c r="D41" s="33"/>
      <c r="E41" s="23"/>
      <c r="F41" s="149"/>
      <c r="G41" s="212"/>
      <c r="H41" s="212"/>
      <c r="I41" s="42"/>
      <c r="J41" s="43"/>
      <c r="K41" s="43"/>
      <c r="L41" s="37"/>
      <c r="M41" s="37"/>
      <c r="N41" s="37"/>
      <c r="O41" s="37"/>
      <c r="P41" s="37"/>
      <c r="Q41" s="37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s="2" customFormat="1" ht="24" customHeight="1" x14ac:dyDescent="0.35">
      <c r="A42" s="39"/>
      <c r="B42" s="39"/>
      <c r="C42" s="144"/>
      <c r="D42" s="33"/>
      <c r="E42" s="23"/>
      <c r="F42" s="149"/>
      <c r="G42" s="212"/>
      <c r="H42" s="212"/>
      <c r="I42" s="42"/>
      <c r="J42" s="43"/>
      <c r="K42" s="43"/>
      <c r="L42" s="37"/>
      <c r="M42" s="37"/>
      <c r="N42" s="37"/>
      <c r="O42" s="37"/>
      <c r="P42" s="38"/>
      <c r="Q42" s="38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s="2" customFormat="1" ht="24" customHeight="1" x14ac:dyDescent="0.35">
      <c r="A43" s="39"/>
      <c r="B43" s="39"/>
      <c r="C43" s="144"/>
      <c r="D43" s="33"/>
      <c r="E43" s="23"/>
      <c r="F43" s="149"/>
      <c r="G43" s="212"/>
      <c r="H43" s="212"/>
      <c r="I43" s="42"/>
      <c r="J43" s="43"/>
      <c r="K43" s="43"/>
      <c r="L43" s="37"/>
      <c r="M43" s="37"/>
      <c r="N43" s="37"/>
      <c r="O43" s="37"/>
      <c r="P43" s="38"/>
      <c r="Q43" s="38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s="2" customFormat="1" ht="24" customHeight="1" x14ac:dyDescent="0.35">
      <c r="A44" s="39"/>
      <c r="B44" s="39"/>
      <c r="C44" s="144"/>
      <c r="D44" s="33"/>
      <c r="E44" s="23"/>
      <c r="F44" s="149"/>
      <c r="G44" s="212"/>
      <c r="H44" s="212"/>
      <c r="I44" s="42"/>
      <c r="J44" s="43"/>
      <c r="K44" s="43"/>
      <c r="L44" s="37"/>
      <c r="M44" s="37"/>
      <c r="N44" s="37"/>
      <c r="O44" s="37"/>
      <c r="P44" s="38"/>
      <c r="Q44" s="38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7" spans="1:42" x14ac:dyDescent="0.35">
      <c r="F47" t="s">
        <v>413</v>
      </c>
      <c r="G47" s="244" t="s">
        <v>641</v>
      </c>
      <c r="H47" s="244" t="s">
        <v>546</v>
      </c>
      <c r="I47" s="244" t="s">
        <v>1546</v>
      </c>
      <c r="J47" s="244" t="s">
        <v>547</v>
      </c>
      <c r="K47" s="244" t="s">
        <v>548</v>
      </c>
      <c r="M47" s="242" t="s">
        <v>415</v>
      </c>
      <c r="N47" t="s">
        <v>416</v>
      </c>
      <c r="O47" t="s">
        <v>1547</v>
      </c>
    </row>
    <row r="48" spans="1:42" x14ac:dyDescent="0.35">
      <c r="F48" s="247" t="s">
        <v>1577</v>
      </c>
      <c r="G48" s="240">
        <v>0</v>
      </c>
      <c r="H48" s="240">
        <v>0</v>
      </c>
      <c r="I48" s="245" t="s">
        <v>1578</v>
      </c>
      <c r="J48" s="245">
        <v>46146.625</v>
      </c>
      <c r="K48" s="245">
        <v>46164.48333333333</v>
      </c>
      <c r="M48" s="242">
        <v>46146.625</v>
      </c>
      <c r="N48" s="243">
        <v>46164.48333333333</v>
      </c>
    </row>
    <row r="49" spans="6:15" x14ac:dyDescent="0.35">
      <c r="F49" s="247" t="s">
        <v>1579</v>
      </c>
      <c r="G49" s="240">
        <v>0</v>
      </c>
      <c r="H49" s="240">
        <v>0</v>
      </c>
      <c r="I49" s="245" t="s">
        <v>1580</v>
      </c>
      <c r="J49" s="245">
        <v>46146.625</v>
      </c>
      <c r="K49" s="245">
        <v>46156.402083333334</v>
      </c>
      <c r="M49" s="242">
        <v>46146.625</v>
      </c>
      <c r="N49" s="243">
        <v>46156.402083333334</v>
      </c>
      <c r="O49" t="s">
        <v>1550</v>
      </c>
    </row>
    <row r="50" spans="6:15" x14ac:dyDescent="0.35">
      <c r="F50" s="247" t="s">
        <v>1581</v>
      </c>
      <c r="G50" s="240">
        <v>0</v>
      </c>
      <c r="H50" s="240">
        <v>0</v>
      </c>
      <c r="I50" s="245" t="s">
        <v>1582</v>
      </c>
      <c r="J50" s="245">
        <v>46154.591666666667</v>
      </c>
      <c r="K50" s="245">
        <v>46163.664583333331</v>
      </c>
      <c r="M50" s="242">
        <v>46154.591666666667</v>
      </c>
      <c r="N50" s="243">
        <v>46163.664583333331</v>
      </c>
      <c r="O50" t="s">
        <v>1550</v>
      </c>
    </row>
    <row r="51" spans="6:15" x14ac:dyDescent="0.35">
      <c r="F51" s="247" t="s">
        <v>1583</v>
      </c>
      <c r="G51" s="240">
        <v>0</v>
      </c>
      <c r="H51" s="240">
        <v>0</v>
      </c>
      <c r="I51" s="245" t="s">
        <v>1584</v>
      </c>
      <c r="J51" s="245">
        <v>46148.616666666669</v>
      </c>
      <c r="K51" s="245">
        <v>46161.412499999999</v>
      </c>
      <c r="M51" s="242">
        <v>46148.616666666669</v>
      </c>
      <c r="N51" s="243">
        <v>46161.412499999999</v>
      </c>
      <c r="O51" t="s">
        <v>1585</v>
      </c>
    </row>
    <row r="52" spans="6:15" x14ac:dyDescent="0.35">
      <c r="F52" s="246" t="s">
        <v>1586</v>
      </c>
      <c r="G52" s="240">
        <v>0</v>
      </c>
      <c r="H52" s="240">
        <v>0</v>
      </c>
      <c r="I52" s="239" t="s">
        <v>712</v>
      </c>
      <c r="J52" s="245">
        <v>46163.491666666669</v>
      </c>
      <c r="K52" s="245">
        <v>46164.48333333333</v>
      </c>
      <c r="M52" s="242">
        <v>46163.491666666669</v>
      </c>
      <c r="N52" s="243">
        <v>46164.48333333333</v>
      </c>
      <c r="O52" t="s">
        <v>1550</v>
      </c>
    </row>
    <row r="53" spans="6:15" x14ac:dyDescent="0.35">
      <c r="F53" s="246" t="s">
        <v>1587</v>
      </c>
      <c r="G53" s="240">
        <v>0</v>
      </c>
      <c r="H53" s="240">
        <v>0</v>
      </c>
      <c r="I53" s="239" t="s">
        <v>1588</v>
      </c>
      <c r="J53" s="245">
        <v>46164.658333333333</v>
      </c>
      <c r="K53" s="245">
        <v>46184.441666666666</v>
      </c>
      <c r="M53" s="242">
        <v>46164.658333333333</v>
      </c>
      <c r="N53" s="243">
        <v>46184.441666666666</v>
      </c>
    </row>
    <row r="54" spans="6:15" x14ac:dyDescent="0.35">
      <c r="F54" s="246" t="s">
        <v>1579</v>
      </c>
      <c r="G54" s="240">
        <v>0</v>
      </c>
      <c r="H54" s="240">
        <v>0</v>
      </c>
      <c r="I54" s="239" t="s">
        <v>1589</v>
      </c>
      <c r="J54" s="245">
        <v>46164.658333333333</v>
      </c>
      <c r="K54" s="245">
        <v>46175.666666666664</v>
      </c>
      <c r="M54" s="242">
        <v>46164.658333333333</v>
      </c>
      <c r="N54" s="243">
        <v>46175.666666666664</v>
      </c>
    </row>
    <row r="55" spans="6:15" x14ac:dyDescent="0.35">
      <c r="F55" s="246" t="s">
        <v>1581</v>
      </c>
      <c r="G55" s="240">
        <v>0</v>
      </c>
      <c r="H55" s="240">
        <v>0</v>
      </c>
      <c r="I55" s="239" t="s">
        <v>1590</v>
      </c>
      <c r="J55" s="245">
        <v>46174.541666666664</v>
      </c>
      <c r="K55" s="245">
        <v>46183.625</v>
      </c>
      <c r="M55" s="242">
        <v>46174.541666666664</v>
      </c>
      <c r="N55" s="243">
        <v>46183.625</v>
      </c>
      <c r="O55" t="s">
        <v>1550</v>
      </c>
    </row>
    <row r="56" spans="6:15" x14ac:dyDescent="0.35">
      <c r="F56" s="246" t="s">
        <v>1583</v>
      </c>
      <c r="G56" s="240">
        <v>0</v>
      </c>
      <c r="H56" s="240">
        <v>0</v>
      </c>
      <c r="I56" s="239" t="s">
        <v>1591</v>
      </c>
      <c r="J56" s="245">
        <v>46168.566666666666</v>
      </c>
      <c r="K56" s="245">
        <v>46182.491666666669</v>
      </c>
      <c r="M56" s="242">
        <v>46168.566666666666</v>
      </c>
      <c r="N56" s="243">
        <v>46182.491666666669</v>
      </c>
      <c r="O56" t="s">
        <v>1585</v>
      </c>
    </row>
    <row r="57" spans="6:15" x14ac:dyDescent="0.35">
      <c r="F57" s="246" t="s">
        <v>1586</v>
      </c>
      <c r="G57" s="240">
        <v>0</v>
      </c>
      <c r="H57" s="240">
        <v>0</v>
      </c>
      <c r="I57" s="239" t="s">
        <v>712</v>
      </c>
      <c r="J57" s="245">
        <v>46183.45</v>
      </c>
      <c r="K57" s="245">
        <v>46184.441666666666</v>
      </c>
      <c r="M57" s="242">
        <v>46183.45</v>
      </c>
      <c r="N57" s="243">
        <v>46184.441666666666</v>
      </c>
      <c r="O57" t="s">
        <v>1550</v>
      </c>
    </row>
    <row r="58" spans="6:15" x14ac:dyDescent="0.35">
      <c r="F58" s="246" t="s">
        <v>1592</v>
      </c>
      <c r="G58" s="240">
        <v>0</v>
      </c>
      <c r="H58" s="240">
        <v>0</v>
      </c>
      <c r="I58" s="239" t="s">
        <v>1593</v>
      </c>
      <c r="J58" s="245">
        <v>46184.616666666669</v>
      </c>
      <c r="K58" s="245">
        <v>46203.404166666667</v>
      </c>
      <c r="M58" s="242">
        <v>46184.616666666669</v>
      </c>
      <c r="N58" s="243">
        <v>46203.404166666667</v>
      </c>
    </row>
    <row r="59" spans="6:15" x14ac:dyDescent="0.35">
      <c r="F59" s="246" t="s">
        <v>1579</v>
      </c>
      <c r="G59" s="240">
        <v>0</v>
      </c>
      <c r="H59" s="240">
        <v>0</v>
      </c>
      <c r="I59" s="239" t="s">
        <v>1594</v>
      </c>
      <c r="J59" s="245">
        <v>46184.616666666669</v>
      </c>
      <c r="K59" s="245">
        <v>46195.629166666666</v>
      </c>
      <c r="M59" s="242">
        <v>46184.616666666669</v>
      </c>
      <c r="N59" s="243">
        <v>46195.629166666666</v>
      </c>
    </row>
    <row r="60" spans="6:15" x14ac:dyDescent="0.35">
      <c r="F60" s="246" t="s">
        <v>1581</v>
      </c>
      <c r="G60" s="240">
        <v>0</v>
      </c>
      <c r="H60" s="240">
        <v>0</v>
      </c>
      <c r="I60" s="239" t="s">
        <v>1590</v>
      </c>
      <c r="J60" s="245">
        <v>46192.462500000001</v>
      </c>
      <c r="K60" s="245">
        <v>46202.587500000001</v>
      </c>
      <c r="M60" s="242">
        <v>46192.462500000001</v>
      </c>
      <c r="N60" s="243">
        <v>46202.587500000001</v>
      </c>
      <c r="O60" t="s">
        <v>1550</v>
      </c>
    </row>
    <row r="61" spans="6:15" x14ac:dyDescent="0.35">
      <c r="F61" s="246" t="s">
        <v>1583</v>
      </c>
      <c r="G61" s="240">
        <v>0</v>
      </c>
      <c r="H61" s="240">
        <v>0</v>
      </c>
      <c r="I61" s="239" t="s">
        <v>1591</v>
      </c>
      <c r="J61" s="245">
        <v>46188.487500000003</v>
      </c>
      <c r="K61" s="245">
        <v>46199.45416666667</v>
      </c>
      <c r="M61" s="242">
        <v>46188.487500000003</v>
      </c>
      <c r="N61" s="243">
        <v>46199.45416666667</v>
      </c>
      <c r="O61" t="s">
        <v>1585</v>
      </c>
    </row>
    <row r="62" spans="6:15" x14ac:dyDescent="0.35">
      <c r="F62" s="246" t="s">
        <v>1586</v>
      </c>
      <c r="G62" s="240">
        <v>0</v>
      </c>
      <c r="H62" s="240">
        <v>0</v>
      </c>
      <c r="I62" s="239" t="s">
        <v>712</v>
      </c>
      <c r="J62" s="245">
        <v>46202.412499999999</v>
      </c>
      <c r="K62" s="245">
        <v>46203.404166666667</v>
      </c>
      <c r="M62" s="242">
        <v>46202.412499999999</v>
      </c>
      <c r="N62" s="243">
        <v>46203.404166666667</v>
      </c>
      <c r="O62" t="s">
        <v>1550</v>
      </c>
    </row>
    <row r="63" spans="6:15" x14ac:dyDescent="0.35">
      <c r="F63" s="246" t="s">
        <v>1595</v>
      </c>
      <c r="G63" s="240">
        <v>0</v>
      </c>
      <c r="H63" s="240">
        <v>0</v>
      </c>
      <c r="I63" s="239" t="s">
        <v>1596</v>
      </c>
      <c r="J63" s="245">
        <v>46203.57916666667</v>
      </c>
      <c r="K63" s="245">
        <v>46220.445833333331</v>
      </c>
      <c r="M63" s="242">
        <v>46203.57916666667</v>
      </c>
      <c r="N63" s="243">
        <v>46220.445833333331</v>
      </c>
    </row>
    <row r="64" spans="6:15" x14ac:dyDescent="0.35">
      <c r="F64" s="246" t="s">
        <v>1579</v>
      </c>
      <c r="G64" s="240">
        <v>0</v>
      </c>
      <c r="H64" s="240">
        <v>0</v>
      </c>
      <c r="I64" s="239" t="s">
        <v>1580</v>
      </c>
      <c r="J64" s="245">
        <v>46203.57916666667</v>
      </c>
      <c r="K64" s="245">
        <v>46213.35833333333</v>
      </c>
      <c r="M64" s="242">
        <v>46203.57916666667</v>
      </c>
      <c r="N64" s="243">
        <v>46213.35833333333</v>
      </c>
      <c r="O64" t="s">
        <v>1550</v>
      </c>
    </row>
    <row r="65" spans="6:15" x14ac:dyDescent="0.35">
      <c r="F65" s="246" t="s">
        <v>1581</v>
      </c>
      <c r="G65" s="240">
        <v>0</v>
      </c>
      <c r="H65" s="240">
        <v>0</v>
      </c>
      <c r="I65" s="239" t="s">
        <v>1590</v>
      </c>
      <c r="J65" s="245">
        <v>46211.54583333333</v>
      </c>
      <c r="K65" s="245">
        <v>46219.629166666666</v>
      </c>
      <c r="M65" s="242">
        <v>46211.54583333333</v>
      </c>
      <c r="N65" s="243">
        <v>46219.629166666666</v>
      </c>
      <c r="O65" t="s">
        <v>1550</v>
      </c>
    </row>
    <row r="66" spans="6:15" x14ac:dyDescent="0.35">
      <c r="F66" s="246" t="s">
        <v>1583</v>
      </c>
      <c r="G66" s="240">
        <v>0</v>
      </c>
      <c r="H66" s="240">
        <v>0</v>
      </c>
      <c r="I66" s="239" t="s">
        <v>1591</v>
      </c>
      <c r="J66" s="245">
        <v>46205.570833333331</v>
      </c>
      <c r="K66" s="245">
        <v>46218.495833333334</v>
      </c>
      <c r="M66" s="242">
        <v>46205.570833333331</v>
      </c>
      <c r="N66" s="243">
        <v>46218.495833333334</v>
      </c>
      <c r="O66" t="s">
        <v>1585</v>
      </c>
    </row>
    <row r="67" spans="6:15" x14ac:dyDescent="0.35">
      <c r="F67" s="246" t="s">
        <v>1586</v>
      </c>
      <c r="G67" s="240">
        <v>0</v>
      </c>
      <c r="H67" s="240">
        <v>0</v>
      </c>
      <c r="I67" s="239" t="s">
        <v>712</v>
      </c>
      <c r="J67" s="245">
        <v>46219.45416666667</v>
      </c>
      <c r="K67" s="245">
        <v>46220.445833333331</v>
      </c>
      <c r="M67" s="242">
        <v>46219.45416666667</v>
      </c>
      <c r="N67" s="243">
        <v>46220.445833333331</v>
      </c>
      <c r="O67" t="s">
        <v>1550</v>
      </c>
    </row>
    <row r="68" spans="6:15" x14ac:dyDescent="0.35">
      <c r="F68" s="246" t="s">
        <v>1597</v>
      </c>
      <c r="G68" s="240">
        <v>0</v>
      </c>
      <c r="H68" s="240">
        <v>0</v>
      </c>
      <c r="I68" s="239" t="s">
        <v>1596</v>
      </c>
      <c r="J68" s="245">
        <v>46220.620833333334</v>
      </c>
      <c r="K68" s="245">
        <v>46239.487500000003</v>
      </c>
      <c r="M68" s="242">
        <v>46220.620833333334</v>
      </c>
      <c r="N68" s="243">
        <v>46239.487500000003</v>
      </c>
    </row>
    <row r="69" spans="6:15" x14ac:dyDescent="0.35">
      <c r="F69" s="246" t="s">
        <v>1579</v>
      </c>
      <c r="G69" s="240">
        <v>0</v>
      </c>
      <c r="H69" s="240">
        <v>0</v>
      </c>
      <c r="I69" s="239" t="s">
        <v>1580</v>
      </c>
      <c r="J69" s="245">
        <v>46220.620833333334</v>
      </c>
      <c r="K69" s="245">
        <v>46232.4</v>
      </c>
      <c r="M69" s="242">
        <v>46220.620833333334</v>
      </c>
      <c r="N69" s="243">
        <v>46232.4</v>
      </c>
      <c r="O69" t="s">
        <v>1550</v>
      </c>
    </row>
    <row r="70" spans="6:15" x14ac:dyDescent="0.35">
      <c r="F70" s="246" t="s">
        <v>1581</v>
      </c>
      <c r="G70" s="240">
        <v>0</v>
      </c>
      <c r="H70" s="240">
        <v>0</v>
      </c>
      <c r="I70" s="239" t="s">
        <v>1590</v>
      </c>
      <c r="J70" s="245">
        <v>46230.587500000001</v>
      </c>
      <c r="K70" s="245">
        <v>46239.35833333333</v>
      </c>
      <c r="M70" s="242">
        <v>46230.587500000001</v>
      </c>
      <c r="N70" s="243">
        <v>46239.35833333333</v>
      </c>
      <c r="O70" t="s">
        <v>1550</v>
      </c>
    </row>
    <row r="71" spans="6:15" x14ac:dyDescent="0.35">
      <c r="F71" s="246" t="s">
        <v>1583</v>
      </c>
      <c r="G71" s="240">
        <v>0</v>
      </c>
      <c r="H71" s="240">
        <v>0</v>
      </c>
      <c r="I71" s="239" t="s">
        <v>1591</v>
      </c>
      <c r="J71" s="245">
        <v>46224.612500000003</v>
      </c>
      <c r="K71" s="245">
        <v>46237.57916666667</v>
      </c>
      <c r="M71" s="242">
        <v>46224.612500000003</v>
      </c>
      <c r="N71" s="243">
        <v>46237.57916666667</v>
      </c>
      <c r="O71" t="s">
        <v>1585</v>
      </c>
    </row>
    <row r="72" spans="6:15" x14ac:dyDescent="0.35">
      <c r="F72" s="246" t="s">
        <v>1586</v>
      </c>
      <c r="G72" s="240">
        <v>0</v>
      </c>
      <c r="H72" s="240">
        <v>0</v>
      </c>
      <c r="I72" s="239" t="s">
        <v>712</v>
      </c>
      <c r="J72" s="245">
        <v>46238.495833333334</v>
      </c>
      <c r="K72" s="245">
        <v>46239.487500000003</v>
      </c>
      <c r="M72" s="242">
        <v>46238.495833333334</v>
      </c>
      <c r="N72" s="243">
        <v>46239.487500000003</v>
      </c>
      <c r="O72" t="s">
        <v>1550</v>
      </c>
    </row>
    <row r="73" spans="6:15" x14ac:dyDescent="0.35">
      <c r="F73" s="246" t="s">
        <v>1598</v>
      </c>
      <c r="G73" s="240">
        <v>0</v>
      </c>
      <c r="H73" s="240">
        <v>0</v>
      </c>
      <c r="I73" s="239" t="s">
        <v>1596</v>
      </c>
      <c r="J73" s="245">
        <v>46239.662499999999</v>
      </c>
      <c r="K73" s="245">
        <v>46258.570833333331</v>
      </c>
      <c r="M73" s="242">
        <v>46239.662499999999</v>
      </c>
      <c r="N73" s="243">
        <v>46258.570833333331</v>
      </c>
    </row>
    <row r="74" spans="6:15" x14ac:dyDescent="0.35">
      <c r="F74" s="246" t="s">
        <v>1579</v>
      </c>
      <c r="G74" s="240">
        <v>0</v>
      </c>
      <c r="H74" s="240">
        <v>0</v>
      </c>
      <c r="I74" s="239" t="s">
        <v>1580</v>
      </c>
      <c r="J74" s="245">
        <v>46239.662499999999</v>
      </c>
      <c r="K74" s="245">
        <v>46251.441666666666</v>
      </c>
      <c r="M74" s="242">
        <v>46239.662499999999</v>
      </c>
      <c r="N74" s="243">
        <v>46251.441666666666</v>
      </c>
      <c r="O74" t="s">
        <v>1550</v>
      </c>
    </row>
    <row r="75" spans="6:15" x14ac:dyDescent="0.35">
      <c r="F75" s="246" t="s">
        <v>1581</v>
      </c>
      <c r="G75" s="240">
        <v>0</v>
      </c>
      <c r="H75" s="240">
        <v>0</v>
      </c>
      <c r="I75" s="239" t="s">
        <v>1590</v>
      </c>
      <c r="J75" s="245">
        <v>46247.629166666666</v>
      </c>
      <c r="K75" s="245">
        <v>46258.400000000001</v>
      </c>
      <c r="M75" s="242">
        <v>46247.629166666666</v>
      </c>
      <c r="N75" s="243">
        <v>46258.400000000001</v>
      </c>
      <c r="O75" t="s">
        <v>1550</v>
      </c>
    </row>
    <row r="76" spans="6:15" x14ac:dyDescent="0.35">
      <c r="F76" s="246" t="s">
        <v>1583</v>
      </c>
      <c r="G76" s="240">
        <v>0</v>
      </c>
      <c r="H76" s="240">
        <v>0</v>
      </c>
      <c r="I76" s="239" t="s">
        <v>1591</v>
      </c>
      <c r="J76" s="245">
        <v>46241.654166666667</v>
      </c>
      <c r="K76" s="245">
        <v>46254.620833333334</v>
      </c>
      <c r="M76" s="242">
        <v>46241.654166666667</v>
      </c>
      <c r="N76" s="243">
        <v>46254.620833333334</v>
      </c>
      <c r="O76" t="s">
        <v>1585</v>
      </c>
    </row>
    <row r="77" spans="6:15" x14ac:dyDescent="0.35">
      <c r="F77" s="246" t="s">
        <v>1586</v>
      </c>
      <c r="G77" s="240">
        <v>0</v>
      </c>
      <c r="H77" s="240">
        <v>0</v>
      </c>
      <c r="I77" s="239" t="s">
        <v>712</v>
      </c>
      <c r="J77" s="245">
        <v>46255.57916666667</v>
      </c>
      <c r="K77" s="245">
        <v>46258.570833333331</v>
      </c>
      <c r="M77" s="242">
        <v>46255.57916666667</v>
      </c>
      <c r="N77" s="243">
        <v>46258.570833333331</v>
      </c>
      <c r="O77" t="s">
        <v>1550</v>
      </c>
    </row>
    <row r="78" spans="6:15" x14ac:dyDescent="0.35">
      <c r="F78" s="246" t="s">
        <v>1599</v>
      </c>
      <c r="G78" s="240">
        <v>0</v>
      </c>
      <c r="H78" s="240">
        <v>0</v>
      </c>
      <c r="I78" s="239" t="s">
        <v>1600</v>
      </c>
      <c r="J78" s="245">
        <v>46259.354166666664</v>
      </c>
      <c r="K78" s="245">
        <v>46282.362500000003</v>
      </c>
      <c r="M78" s="242">
        <v>46259.354166666664</v>
      </c>
      <c r="N78" s="243">
        <v>46282.362500000003</v>
      </c>
    </row>
    <row r="79" spans="6:15" x14ac:dyDescent="0.35">
      <c r="F79" s="246" t="s">
        <v>1579</v>
      </c>
      <c r="G79" s="240">
        <v>0</v>
      </c>
      <c r="H79" s="240">
        <v>0</v>
      </c>
      <c r="I79" s="239" t="s">
        <v>1601</v>
      </c>
      <c r="J79" s="245">
        <v>46259.354166666664</v>
      </c>
      <c r="K79" s="245">
        <v>46269.604166666664</v>
      </c>
      <c r="M79" s="242">
        <v>46259.354166666664</v>
      </c>
      <c r="N79" s="243">
        <v>46269.604166666664</v>
      </c>
      <c r="O79" t="s">
        <v>1550</v>
      </c>
    </row>
    <row r="80" spans="6:15" x14ac:dyDescent="0.35">
      <c r="F80" s="246" t="s">
        <v>1581</v>
      </c>
      <c r="G80" s="240">
        <v>0</v>
      </c>
      <c r="H80" s="240">
        <v>0</v>
      </c>
      <c r="I80" s="239" t="s">
        <v>1179</v>
      </c>
      <c r="J80" s="245">
        <v>46268.4375</v>
      </c>
      <c r="K80" s="245">
        <v>46281.54583333333</v>
      </c>
      <c r="M80" s="242">
        <v>46268.4375</v>
      </c>
      <c r="N80" s="243">
        <v>46281.54583333333</v>
      </c>
      <c r="O80" t="s">
        <v>1550</v>
      </c>
    </row>
    <row r="81" spans="6:15" x14ac:dyDescent="0.35">
      <c r="F81" s="246" t="s">
        <v>1583</v>
      </c>
      <c r="G81" s="240">
        <v>0</v>
      </c>
      <c r="H81" s="240">
        <v>0</v>
      </c>
      <c r="I81" s="239" t="s">
        <v>1591</v>
      </c>
      <c r="J81" s="245">
        <v>46261.474999999999</v>
      </c>
      <c r="K81" s="245">
        <v>46275.441666666666</v>
      </c>
      <c r="M81" s="242">
        <v>46261.474999999999</v>
      </c>
      <c r="N81" s="243">
        <v>46275.441666666666</v>
      </c>
      <c r="O81" t="s">
        <v>1585</v>
      </c>
    </row>
    <row r="82" spans="6:15" x14ac:dyDescent="0.35">
      <c r="F82" s="246" t="s">
        <v>1586</v>
      </c>
      <c r="G82" s="240">
        <v>0</v>
      </c>
      <c r="H82" s="240">
        <v>0</v>
      </c>
      <c r="I82" s="239" t="s">
        <v>712</v>
      </c>
      <c r="J82" s="245">
        <v>46281.370833333334</v>
      </c>
      <c r="K82" s="245">
        <v>46282.362500000003</v>
      </c>
      <c r="M82" s="242">
        <v>46281.370833333334</v>
      </c>
      <c r="N82" s="243">
        <v>46282.362500000003</v>
      </c>
      <c r="O82" t="s">
        <v>1550</v>
      </c>
    </row>
    <row r="83" spans="6:15" x14ac:dyDescent="0.35">
      <c r="H83" s="239"/>
      <c r="I83" s="239"/>
      <c r="J83" s="239"/>
      <c r="K83" s="239"/>
      <c r="L83" s="244"/>
    </row>
  </sheetData>
  <autoFilter ref="A1:A26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40DE-CBB9-43A3-B8CF-10160555CC8C}">
  <dimension ref="A1:AO72"/>
  <sheetViews>
    <sheetView zoomScale="70" zoomScaleNormal="70" workbookViewId="0">
      <pane xSplit="5" ySplit="2" topLeftCell="F3" activePane="bottomRight" state="frozen"/>
      <selection activeCell="B12" sqref="B12"/>
      <selection pane="topRight" activeCell="B12" sqref="B12"/>
      <selection pane="bottomLeft" activeCell="B12" sqref="B12"/>
      <selection pane="bottomRight" activeCell="I4" sqref="I4:I5"/>
    </sheetView>
  </sheetViews>
  <sheetFormatPr defaultRowHeight="12.5" x14ac:dyDescent="0.35"/>
  <cols>
    <col min="1" max="1" width="11.08984375" style="2" customWidth="1"/>
    <col min="2" max="2" width="47.6328125" style="2" customWidth="1"/>
    <col min="3" max="3" width="13.90625" style="49" customWidth="1"/>
    <col min="4" max="4" width="17" style="146" customWidth="1"/>
    <col min="5" max="5" width="15.08984375" style="49" customWidth="1"/>
    <col min="6" max="6" width="2.08984375" style="2" customWidth="1"/>
    <col min="7" max="7" width="55.36328125" style="2" customWidth="1"/>
    <col min="8" max="8" width="24.7265625" style="49" customWidth="1"/>
    <col min="9" max="9" width="22.08984375" style="49" customWidth="1"/>
    <col min="10" max="10" width="15.1796875" style="49" customWidth="1"/>
    <col min="11" max="11" width="20.6328125" style="49" customWidth="1"/>
    <col min="12" max="13" width="21.54296875" style="49" customWidth="1"/>
    <col min="14" max="14" width="17.453125" style="49" customWidth="1"/>
    <col min="15" max="17" width="17.453125" style="2" customWidth="1"/>
    <col min="18" max="16384" width="8.7265625" style="2"/>
  </cols>
  <sheetData>
    <row r="1" spans="1:41" ht="13" x14ac:dyDescent="0.35">
      <c r="A1" s="23"/>
      <c r="B1" s="23"/>
      <c r="C1" s="24"/>
      <c r="D1" s="51"/>
      <c r="E1" s="23"/>
      <c r="F1" s="23"/>
      <c r="G1" s="23"/>
      <c r="H1" s="24"/>
      <c r="I1" s="24"/>
      <c r="J1" s="24"/>
      <c r="K1" s="24"/>
      <c r="L1" s="24"/>
      <c r="M1" s="26">
        <v>46143</v>
      </c>
      <c r="N1" s="26">
        <v>46174</v>
      </c>
      <c r="O1" s="26">
        <v>46204</v>
      </c>
      <c r="P1" s="26">
        <v>46235</v>
      </c>
      <c r="Q1" s="26">
        <v>46266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ht="24" customHeight="1" x14ac:dyDescent="0.35">
      <c r="A2" s="27" t="s">
        <v>16</v>
      </c>
      <c r="B2" s="27" t="s">
        <v>410</v>
      </c>
      <c r="C2" s="27"/>
      <c r="D2" s="145" t="s">
        <v>709</v>
      </c>
      <c r="E2" s="27"/>
      <c r="F2" s="23"/>
      <c r="G2" s="28" t="s">
        <v>413</v>
      </c>
      <c r="H2" s="27" t="s">
        <v>1816</v>
      </c>
      <c r="I2" s="27" t="s">
        <v>1817</v>
      </c>
      <c r="J2" s="27" t="s">
        <v>414</v>
      </c>
      <c r="K2" s="27" t="s">
        <v>415</v>
      </c>
      <c r="L2" s="27" t="s">
        <v>416</v>
      </c>
      <c r="M2" s="27"/>
      <c r="N2" s="29"/>
      <c r="O2" s="29"/>
      <c r="P2" s="29"/>
      <c r="Q2" s="29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</row>
    <row r="3" spans="1:41" ht="24" customHeight="1" x14ac:dyDescent="0.35">
      <c r="A3" s="39"/>
      <c r="B3" s="39"/>
      <c r="C3" s="144"/>
      <c r="D3" s="40"/>
      <c r="E3" s="33"/>
      <c r="F3" s="23"/>
      <c r="G3" s="152" t="s">
        <v>1805</v>
      </c>
      <c r="H3" s="213">
        <v>1</v>
      </c>
      <c r="I3" s="316" t="s">
        <v>1806</v>
      </c>
      <c r="J3" s="312" t="s">
        <v>1807</v>
      </c>
      <c r="K3" s="101" t="s">
        <v>1808</v>
      </c>
      <c r="L3" s="101">
        <v>46149.4375</v>
      </c>
      <c r="M3" s="101"/>
      <c r="N3" s="250"/>
      <c r="O3" s="250"/>
      <c r="P3" s="38"/>
      <c r="Q3" s="38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24" customHeight="1" x14ac:dyDescent="0.35">
      <c r="A4" s="39"/>
      <c r="B4" s="39"/>
      <c r="C4" s="144"/>
      <c r="D4" s="40"/>
      <c r="E4" s="33"/>
      <c r="F4" s="23"/>
      <c r="G4" s="149" t="s">
        <v>1448</v>
      </c>
      <c r="H4" s="212">
        <v>1</v>
      </c>
      <c r="I4" s="317" t="s">
        <v>1810</v>
      </c>
      <c r="J4" s="313" t="s">
        <v>1811</v>
      </c>
      <c r="K4" s="43" t="s">
        <v>1812</v>
      </c>
      <c r="L4" s="43">
        <v>46141.488194444442</v>
      </c>
      <c r="M4" s="43"/>
      <c r="N4" s="37"/>
      <c r="O4" s="37"/>
      <c r="P4" s="38"/>
      <c r="Q4" s="38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4" customHeight="1" x14ac:dyDescent="0.35">
      <c r="A5" s="39"/>
      <c r="B5" s="39"/>
      <c r="C5" s="144"/>
      <c r="D5" s="40"/>
      <c r="E5" s="33"/>
      <c r="F5" s="23"/>
      <c r="G5" s="149" t="s">
        <v>1449</v>
      </c>
      <c r="H5" s="212">
        <v>1</v>
      </c>
      <c r="I5" s="317" t="s">
        <v>1810</v>
      </c>
      <c r="J5" s="313" t="s">
        <v>1813</v>
      </c>
      <c r="K5" s="43" t="s">
        <v>1814</v>
      </c>
      <c r="L5" s="43">
        <v>46141.494444444441</v>
      </c>
      <c r="M5" s="43"/>
      <c r="N5" s="37"/>
      <c r="O5" s="37"/>
      <c r="P5" s="38"/>
      <c r="Q5" s="38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41" ht="24" customHeight="1" x14ac:dyDescent="0.35">
      <c r="A6" s="39"/>
      <c r="B6" s="39"/>
      <c r="C6" s="144"/>
      <c r="D6" s="40"/>
      <c r="E6" s="33"/>
      <c r="F6" s="23"/>
      <c r="G6" s="149" t="s">
        <v>1815</v>
      </c>
      <c r="H6" s="212">
        <v>1</v>
      </c>
      <c r="I6" s="212">
        <v>0</v>
      </c>
      <c r="J6" s="313" t="s">
        <v>1447</v>
      </c>
      <c r="K6" s="43">
        <v>46141.666666666664</v>
      </c>
      <c r="L6" s="43">
        <v>46149.4375</v>
      </c>
      <c r="M6" s="43"/>
      <c r="N6" s="37"/>
      <c r="O6" s="37"/>
      <c r="P6" s="38"/>
      <c r="Q6" s="38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spans="1:41" ht="24" customHeight="1" x14ac:dyDescent="0.35">
      <c r="A7" s="39"/>
      <c r="B7" s="39"/>
      <c r="C7" s="144"/>
      <c r="D7" s="40"/>
      <c r="E7" s="33"/>
      <c r="F7" s="23"/>
      <c r="G7" s="149"/>
      <c r="H7" s="317"/>
      <c r="I7" s="317"/>
      <c r="J7" s="313"/>
      <c r="K7" s="314"/>
      <c r="L7" s="43"/>
      <c r="M7" s="43"/>
      <c r="N7" s="37"/>
      <c r="O7" s="37"/>
      <c r="P7" s="38"/>
      <c r="Q7" s="38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24" customHeight="1" x14ac:dyDescent="0.35">
      <c r="A8" s="39"/>
      <c r="B8" s="39"/>
      <c r="C8" s="144"/>
      <c r="D8" s="40"/>
      <c r="E8" s="33"/>
      <c r="F8" s="23"/>
      <c r="G8" s="152" t="s">
        <v>1818</v>
      </c>
      <c r="H8" s="316" t="s">
        <v>1819</v>
      </c>
      <c r="I8" s="316" t="s">
        <v>1820</v>
      </c>
      <c r="J8" s="110" t="s">
        <v>1821</v>
      </c>
      <c r="K8" s="101" t="s">
        <v>1822</v>
      </c>
      <c r="L8" s="43">
        <v>46148.60833333333</v>
      </c>
      <c r="M8" s="43"/>
      <c r="N8" s="37"/>
      <c r="O8" s="38"/>
      <c r="P8" s="38"/>
      <c r="Q8" s="38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spans="1:41" ht="24" customHeight="1" x14ac:dyDescent="0.35">
      <c r="A9" s="39"/>
      <c r="B9" s="39"/>
      <c r="C9" s="144"/>
      <c r="D9" s="40"/>
      <c r="E9" s="33"/>
      <c r="F9" s="23"/>
      <c r="G9" s="149" t="s">
        <v>1823</v>
      </c>
      <c r="H9" s="318">
        <v>0</v>
      </c>
      <c r="I9" s="318">
        <v>1</v>
      </c>
      <c r="J9" s="313" t="s">
        <v>556</v>
      </c>
      <c r="K9" s="313" t="s">
        <v>1824</v>
      </c>
      <c r="L9" s="43" t="s">
        <v>1824</v>
      </c>
      <c r="M9" s="101"/>
      <c r="N9" s="250"/>
      <c r="O9" s="309"/>
      <c r="P9" s="38"/>
      <c r="Q9" s="38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spans="1:41" ht="24" customHeight="1" x14ac:dyDescent="0.35">
      <c r="A10" s="39"/>
      <c r="B10" s="39"/>
      <c r="C10" s="144"/>
      <c r="D10" s="40"/>
      <c r="E10" s="33"/>
      <c r="F10" s="23"/>
      <c r="G10" s="149" t="s">
        <v>1825</v>
      </c>
      <c r="H10" s="318">
        <v>0</v>
      </c>
      <c r="I10" s="318">
        <v>0</v>
      </c>
      <c r="J10" s="313" t="s">
        <v>477</v>
      </c>
      <c r="K10" s="313">
        <v>46141.375</v>
      </c>
      <c r="L10" s="43">
        <v>46148.60833333333</v>
      </c>
      <c r="M10" s="43"/>
      <c r="N10" s="37"/>
      <c r="O10" s="38"/>
      <c r="P10" s="38"/>
      <c r="Q10" s="38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spans="1:41" ht="24" customHeight="1" x14ac:dyDescent="0.35">
      <c r="A11" s="39"/>
      <c r="B11" s="39"/>
      <c r="C11" s="144"/>
      <c r="D11" s="40"/>
      <c r="E11" s="33"/>
      <c r="F11" s="23"/>
      <c r="G11" s="149"/>
      <c r="H11" s="317"/>
      <c r="I11" s="317"/>
      <c r="J11" s="42"/>
      <c r="K11" s="249"/>
      <c r="L11" s="43"/>
      <c r="M11" s="43"/>
      <c r="N11" s="37"/>
      <c r="O11" s="38"/>
      <c r="P11" s="38"/>
      <c r="Q11" s="38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24" customHeight="1" x14ac:dyDescent="0.35">
      <c r="A12" s="39"/>
      <c r="B12" s="39"/>
      <c r="C12" s="144"/>
      <c r="D12" s="40"/>
      <c r="E12" s="33"/>
      <c r="F12" s="23"/>
      <c r="G12" s="152" t="s">
        <v>1826</v>
      </c>
      <c r="H12" s="316" t="s">
        <v>641</v>
      </c>
      <c r="I12" s="316" t="s">
        <v>546</v>
      </c>
      <c r="J12" s="310" t="s">
        <v>1829</v>
      </c>
      <c r="K12" s="315" t="s">
        <v>1830</v>
      </c>
      <c r="L12" s="101">
        <v>46206.643750000003</v>
      </c>
      <c r="M12" s="101"/>
      <c r="N12" s="250"/>
      <c r="O12" s="309"/>
      <c r="P12" s="38"/>
      <c r="Q12" s="38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24" customHeight="1" x14ac:dyDescent="0.35">
      <c r="A13" s="39"/>
      <c r="B13" s="39"/>
      <c r="C13" s="144"/>
      <c r="D13" s="40"/>
      <c r="E13" s="33"/>
      <c r="F13" s="23"/>
      <c r="G13" s="149" t="s">
        <v>1831</v>
      </c>
      <c r="H13" s="318" t="s">
        <v>1827</v>
      </c>
      <c r="I13" s="318" t="s">
        <v>1828</v>
      </c>
      <c r="J13" s="311" t="s">
        <v>1832</v>
      </c>
      <c r="K13" s="249">
        <v>46175.34375</v>
      </c>
      <c r="L13" s="43">
        <v>46189.497916666667</v>
      </c>
      <c r="M13" s="43"/>
      <c r="N13" s="37"/>
      <c r="O13" s="38"/>
      <c r="P13" s="38"/>
      <c r="Q13" s="38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24" customHeight="1" x14ac:dyDescent="0.35">
      <c r="A14" s="39"/>
      <c r="B14" s="39"/>
      <c r="C14" s="144"/>
      <c r="D14" s="40"/>
      <c r="E14" s="33"/>
      <c r="F14" s="23"/>
      <c r="G14" s="149" t="s">
        <v>1448</v>
      </c>
      <c r="H14" s="318">
        <v>0</v>
      </c>
      <c r="I14" s="318">
        <v>0</v>
      </c>
      <c r="J14" s="42" t="s">
        <v>794</v>
      </c>
      <c r="K14" s="249">
        <v>46189.497916666667</v>
      </c>
      <c r="L14" s="43">
        <v>46198.393750000003</v>
      </c>
      <c r="M14" s="43"/>
      <c r="N14" s="37"/>
      <c r="O14" s="38"/>
      <c r="P14" s="38"/>
      <c r="Q14" s="38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spans="1:41" ht="24" customHeight="1" x14ac:dyDescent="0.35">
      <c r="A15" s="39" t="s">
        <v>70</v>
      </c>
      <c r="B15" s="39" t="s">
        <v>71</v>
      </c>
      <c r="C15" s="144" t="s">
        <v>67</v>
      </c>
      <c r="D15" s="40"/>
      <c r="E15" s="33"/>
      <c r="F15" s="23"/>
      <c r="G15" s="149" t="s">
        <v>1449</v>
      </c>
      <c r="H15" s="318">
        <v>0</v>
      </c>
      <c r="I15" s="318">
        <v>0</v>
      </c>
      <c r="J15" s="42" t="s">
        <v>794</v>
      </c>
      <c r="K15" s="249">
        <v>46198.393750000003</v>
      </c>
      <c r="L15" s="43">
        <v>46206.643750000003</v>
      </c>
      <c r="M15" s="43"/>
      <c r="N15" s="37"/>
      <c r="O15" s="38"/>
      <c r="P15" s="38"/>
      <c r="Q15" s="38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</row>
    <row r="16" spans="1:41" ht="24" customHeight="1" x14ac:dyDescent="0.35">
      <c r="A16" s="39"/>
      <c r="B16" s="39"/>
      <c r="C16" s="144"/>
      <c r="D16" s="40"/>
      <c r="E16" s="33"/>
      <c r="F16" s="23"/>
      <c r="G16" s="149" t="s">
        <v>1450</v>
      </c>
      <c r="H16" s="318">
        <v>0</v>
      </c>
      <c r="I16" s="318">
        <v>0</v>
      </c>
      <c r="J16" s="42" t="s">
        <v>1116</v>
      </c>
      <c r="K16" s="249">
        <v>46198.393750000003</v>
      </c>
      <c r="L16" s="43">
        <v>46203.497916666667</v>
      </c>
      <c r="M16" s="43"/>
      <c r="N16" s="37"/>
      <c r="O16" s="38"/>
      <c r="P16" s="38"/>
      <c r="Q16" s="38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</row>
    <row r="17" spans="1:41" ht="24" customHeight="1" x14ac:dyDescent="0.35">
      <c r="A17" s="39"/>
      <c r="B17" s="39"/>
      <c r="C17" s="144"/>
      <c r="D17" s="40"/>
      <c r="E17" s="33"/>
      <c r="F17" s="23"/>
      <c r="G17" s="149" t="s">
        <v>1833</v>
      </c>
      <c r="H17" s="318">
        <v>0</v>
      </c>
      <c r="I17" s="318">
        <v>0</v>
      </c>
      <c r="J17" s="42" t="s">
        <v>1116</v>
      </c>
      <c r="K17" s="43">
        <v>46198.393750000003</v>
      </c>
      <c r="L17" s="43">
        <v>46203.497916666667</v>
      </c>
      <c r="M17" s="43"/>
      <c r="N17" s="37"/>
      <c r="O17" s="38"/>
      <c r="P17" s="38"/>
      <c r="Q17" s="38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pans="1:41" ht="24" customHeight="1" x14ac:dyDescent="0.35">
      <c r="A18" s="39"/>
      <c r="B18" s="39"/>
      <c r="C18" s="144"/>
      <c r="D18" s="40"/>
      <c r="E18" s="33"/>
      <c r="F18" s="23"/>
      <c r="G18" s="149" t="s">
        <v>1823</v>
      </c>
      <c r="H18" s="318">
        <v>0</v>
      </c>
      <c r="I18" s="318">
        <v>0</v>
      </c>
      <c r="J18" s="42" t="s">
        <v>1116</v>
      </c>
      <c r="K18" s="43">
        <v>46198.393750000003</v>
      </c>
      <c r="L18" s="43">
        <v>46203.497916666667</v>
      </c>
      <c r="M18" s="43"/>
      <c r="N18" s="37"/>
      <c r="O18" s="38"/>
      <c r="P18" s="38"/>
      <c r="Q18" s="38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spans="1:41" ht="24" customHeight="1" x14ac:dyDescent="0.35">
      <c r="A19" s="39"/>
      <c r="B19" s="39"/>
      <c r="C19" s="144"/>
      <c r="D19" s="40"/>
      <c r="E19" s="33"/>
      <c r="F19" s="23"/>
      <c r="G19" s="149"/>
      <c r="H19" s="317"/>
      <c r="I19" s="317"/>
      <c r="J19" s="42"/>
      <c r="K19" s="43"/>
      <c r="L19" s="43"/>
      <c r="M19" s="43"/>
      <c r="N19" s="37"/>
      <c r="O19" s="38"/>
      <c r="P19" s="38"/>
      <c r="Q19" s="38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spans="1:41" ht="24" customHeight="1" x14ac:dyDescent="0.35">
      <c r="A20" s="39"/>
      <c r="B20" s="39"/>
      <c r="C20" s="144"/>
      <c r="D20" s="40"/>
      <c r="E20" s="33"/>
      <c r="F20" s="23"/>
      <c r="G20" s="149"/>
      <c r="H20" s="317"/>
      <c r="I20" s="317"/>
      <c r="J20" s="42"/>
      <c r="K20" s="43"/>
      <c r="L20" s="43"/>
      <c r="M20" s="37"/>
      <c r="N20" s="37"/>
      <c r="O20" s="38"/>
      <c r="P20" s="38"/>
      <c r="Q20" s="38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spans="1:41" ht="24" customHeight="1" x14ac:dyDescent="0.35">
      <c r="A21" s="39"/>
      <c r="B21" s="39"/>
      <c r="C21" s="144"/>
      <c r="D21" s="40"/>
      <c r="E21" s="33"/>
      <c r="F21" s="23"/>
      <c r="G21" s="152" t="s">
        <v>1834</v>
      </c>
      <c r="H21" s="316" t="s">
        <v>1835</v>
      </c>
      <c r="I21" s="316" t="s">
        <v>1836</v>
      </c>
      <c r="J21" s="110" t="s">
        <v>1837</v>
      </c>
      <c r="K21" s="101" t="s">
        <v>1838</v>
      </c>
      <c r="L21" s="101">
        <v>46196.443749999999</v>
      </c>
      <c r="M21" s="250"/>
      <c r="N21" s="37"/>
      <c r="O21" s="38"/>
      <c r="P21" s="38"/>
      <c r="Q21" s="38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spans="1:41" ht="24" customHeight="1" x14ac:dyDescent="0.35">
      <c r="A22" s="39" t="s">
        <v>68</v>
      </c>
      <c r="B22" s="39" t="s">
        <v>69</v>
      </c>
      <c r="C22" s="144" t="s">
        <v>46</v>
      </c>
      <c r="D22" s="40"/>
      <c r="E22" s="33">
        <v>3.7690000000000019</v>
      </c>
      <c r="F22" s="23"/>
      <c r="G22" s="149" t="s">
        <v>1448</v>
      </c>
      <c r="H22" s="317" t="s">
        <v>1839</v>
      </c>
      <c r="I22" s="317">
        <v>0.25</v>
      </c>
      <c r="J22" s="42" t="s">
        <v>715</v>
      </c>
      <c r="K22" s="43" t="s">
        <v>1840</v>
      </c>
      <c r="L22" s="43">
        <v>46154.554166666669</v>
      </c>
      <c r="M22" s="37">
        <v>1.85</v>
      </c>
      <c r="N22" s="37">
        <f>E22-M22</f>
        <v>1.9190000000000018</v>
      </c>
      <c r="O22" s="38"/>
      <c r="P22" s="38"/>
      <c r="Q22" s="38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24" customHeight="1" x14ac:dyDescent="0.35">
      <c r="A23" s="39" t="s">
        <v>70</v>
      </c>
      <c r="B23" s="39" t="s">
        <v>71</v>
      </c>
      <c r="C23" s="144" t="s">
        <v>67</v>
      </c>
      <c r="D23" s="40"/>
      <c r="E23" s="33">
        <v>7850</v>
      </c>
      <c r="F23" s="23"/>
      <c r="G23" s="149" t="s">
        <v>1449</v>
      </c>
      <c r="H23" s="318">
        <v>0</v>
      </c>
      <c r="I23" s="318">
        <v>0</v>
      </c>
      <c r="J23" s="42" t="s">
        <v>715</v>
      </c>
      <c r="K23" s="43">
        <v>46154.554166666669</v>
      </c>
      <c r="L23" s="43">
        <v>46169.408333333333</v>
      </c>
      <c r="M23" s="37">
        <f>E23</f>
        <v>7850</v>
      </c>
      <c r="N23" s="37"/>
      <c r="O23" s="38"/>
      <c r="P23" s="38"/>
      <c r="Q23" s="38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spans="1:41" ht="24" customHeight="1" x14ac:dyDescent="0.35">
      <c r="A24" s="39" t="s">
        <v>74</v>
      </c>
      <c r="B24" s="39" t="s">
        <v>75</v>
      </c>
      <c r="C24" s="144" t="s">
        <v>46</v>
      </c>
      <c r="D24" s="40"/>
      <c r="E24" s="33">
        <v>31.677000000000003</v>
      </c>
      <c r="F24" s="23"/>
      <c r="G24" s="149" t="s">
        <v>1450</v>
      </c>
      <c r="H24" s="318">
        <v>0</v>
      </c>
      <c r="I24" s="318">
        <v>0</v>
      </c>
      <c r="J24" s="42" t="s">
        <v>1192</v>
      </c>
      <c r="K24" s="43">
        <v>46169.408333333333</v>
      </c>
      <c r="L24" s="43">
        <v>46181.470833333333</v>
      </c>
      <c r="M24" s="37"/>
      <c r="N24" s="37">
        <f>E24</f>
        <v>31.677000000000003</v>
      </c>
      <c r="O24" s="38"/>
      <c r="P24" s="38"/>
      <c r="Q24" s="38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spans="1:41" ht="24" customHeight="1" x14ac:dyDescent="0.35">
      <c r="A25" s="39"/>
      <c r="B25" s="39"/>
      <c r="C25" s="144"/>
      <c r="D25" s="40"/>
      <c r="E25" s="33"/>
      <c r="F25" s="23"/>
      <c r="G25" s="149" t="s">
        <v>1841</v>
      </c>
      <c r="H25" s="318">
        <v>0</v>
      </c>
      <c r="I25" s="318">
        <v>0</v>
      </c>
      <c r="J25" s="42" t="s">
        <v>1842</v>
      </c>
      <c r="K25" s="43">
        <v>46181.470833333333</v>
      </c>
      <c r="L25" s="43">
        <v>46188.377083333333</v>
      </c>
      <c r="M25" s="37"/>
      <c r="N25" s="37"/>
      <c r="O25" s="38"/>
      <c r="P25" s="38"/>
      <c r="Q25" s="38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spans="1:41" ht="24" customHeight="1" x14ac:dyDescent="0.35">
      <c r="A26" s="2" t="s">
        <v>159</v>
      </c>
      <c r="B26" s="2" t="s">
        <v>160</v>
      </c>
      <c r="C26" s="49" t="s">
        <v>67</v>
      </c>
      <c r="D26" s="40"/>
      <c r="E26" s="33">
        <v>1272.72</v>
      </c>
      <c r="F26" s="23"/>
      <c r="G26" s="149" t="s">
        <v>1823</v>
      </c>
      <c r="H26" s="318">
        <v>0</v>
      </c>
      <c r="I26" s="318">
        <v>0</v>
      </c>
      <c r="J26" s="42" t="s">
        <v>613</v>
      </c>
      <c r="K26" s="43">
        <v>46188.377083333333</v>
      </c>
      <c r="L26" s="43">
        <v>46189.606249999997</v>
      </c>
      <c r="M26" s="37">
        <f>E26</f>
        <v>1272.72</v>
      </c>
      <c r="N26" s="37"/>
      <c r="O26" s="38"/>
      <c r="P26" s="38"/>
      <c r="Q26" s="38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spans="1:41" ht="24" customHeight="1" x14ac:dyDescent="0.35">
      <c r="A27" s="39" t="s">
        <v>161</v>
      </c>
      <c r="B27" s="39" t="s">
        <v>162</v>
      </c>
      <c r="C27" s="144" t="s">
        <v>90</v>
      </c>
      <c r="D27" s="40"/>
      <c r="E27" s="33">
        <v>6</v>
      </c>
      <c r="F27" s="23"/>
      <c r="G27" s="149" t="s">
        <v>1825</v>
      </c>
      <c r="H27" s="318">
        <v>0</v>
      </c>
      <c r="I27" s="318">
        <v>0</v>
      </c>
      <c r="J27" s="42" t="s">
        <v>477</v>
      </c>
      <c r="K27" s="43">
        <v>46189.606249999997</v>
      </c>
      <c r="L27" s="43">
        <v>46196.443749999999</v>
      </c>
      <c r="M27" s="37"/>
      <c r="N27" s="37">
        <f>E27</f>
        <v>6</v>
      </c>
      <c r="O27" s="38"/>
      <c r="P27" s="38"/>
      <c r="Q27" s="38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spans="1:41" ht="24" customHeight="1" x14ac:dyDescent="0.35">
      <c r="A28" s="39"/>
      <c r="B28" s="39"/>
      <c r="C28" s="144"/>
      <c r="D28" s="40"/>
      <c r="E28" s="33"/>
      <c r="F28" s="23"/>
      <c r="G28" s="149"/>
      <c r="H28" s="318"/>
      <c r="I28" s="318"/>
      <c r="J28" s="42"/>
      <c r="K28" s="43"/>
      <c r="L28" s="43"/>
      <c r="M28" s="37"/>
      <c r="N28" s="37"/>
      <c r="O28" s="38"/>
      <c r="P28" s="38"/>
      <c r="Q28" s="38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spans="1:41" ht="24" customHeight="1" x14ac:dyDescent="0.35">
      <c r="A29" s="39"/>
      <c r="B29" s="39"/>
      <c r="C29" s="144"/>
      <c r="D29" s="40"/>
      <c r="E29" s="33"/>
      <c r="F29" s="23"/>
      <c r="G29" s="149"/>
      <c r="H29" s="318"/>
      <c r="I29" s="318"/>
      <c r="J29" s="42"/>
      <c r="K29" s="43"/>
      <c r="L29" s="43"/>
      <c r="M29" s="37"/>
      <c r="N29" s="37"/>
      <c r="O29" s="38"/>
      <c r="P29" s="38"/>
      <c r="Q29" s="38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  <row r="30" spans="1:41" ht="24" customHeight="1" x14ac:dyDescent="0.35">
      <c r="A30" s="39" t="s">
        <v>59</v>
      </c>
      <c r="B30" s="39" t="s">
        <v>60</v>
      </c>
      <c r="C30" s="144" t="s">
        <v>46</v>
      </c>
      <c r="D30" s="40"/>
      <c r="E30" s="33">
        <v>3125.732</v>
      </c>
      <c r="F30" s="23"/>
      <c r="G30" s="149" t="s">
        <v>1843</v>
      </c>
      <c r="H30" s="318">
        <v>0</v>
      </c>
      <c r="I30" s="318">
        <v>0</v>
      </c>
      <c r="J30" s="42" t="s">
        <v>1844</v>
      </c>
      <c r="K30" s="43">
        <v>46141.554166666669</v>
      </c>
      <c r="L30" s="43">
        <v>46192.658333333333</v>
      </c>
      <c r="M30" s="37">
        <v>441</v>
      </c>
      <c r="N30" s="37">
        <v>631.21860000000004</v>
      </c>
      <c r="O30" s="37">
        <f>E30-M30-N30</f>
        <v>2053.5133999999998</v>
      </c>
      <c r="P30" s="38"/>
      <c r="Q30" s="38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</row>
    <row r="31" spans="1:41" ht="24" customHeight="1" x14ac:dyDescent="0.35">
      <c r="A31" s="39" t="s">
        <v>163</v>
      </c>
      <c r="B31" s="39" t="s">
        <v>164</v>
      </c>
      <c r="C31" s="144" t="s">
        <v>40</v>
      </c>
      <c r="D31" s="40"/>
      <c r="E31" s="33">
        <v>2</v>
      </c>
      <c r="F31" s="23"/>
      <c r="G31" s="149"/>
      <c r="H31" s="317"/>
      <c r="I31" s="317"/>
      <c r="J31" s="42"/>
      <c r="K31" s="43"/>
      <c r="L31" s="43"/>
      <c r="M31" s="37">
        <f>E31</f>
        <v>2</v>
      </c>
      <c r="N31" s="37"/>
      <c r="O31" s="38"/>
      <c r="P31" s="38"/>
      <c r="Q31" s="38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1" ht="24" customHeight="1" x14ac:dyDescent="0.35">
      <c r="A32" s="39" t="s">
        <v>141</v>
      </c>
      <c r="B32" s="39" t="s">
        <v>142</v>
      </c>
      <c r="C32" s="144" t="s">
        <v>143</v>
      </c>
      <c r="D32" s="40"/>
      <c r="E32" s="33"/>
      <c r="F32" s="23"/>
      <c r="G32" s="149"/>
      <c r="H32" s="317"/>
      <c r="I32" s="317"/>
      <c r="J32" s="42"/>
      <c r="K32" s="43"/>
      <c r="L32" s="43"/>
      <c r="M32" s="37"/>
      <c r="N32" s="37"/>
      <c r="O32" s="38"/>
      <c r="P32" s="38"/>
      <c r="Q32" s="38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1:41" ht="24" customHeight="1" x14ac:dyDescent="0.35">
      <c r="A33" s="39"/>
      <c r="B33" s="39"/>
      <c r="C33" s="144"/>
      <c r="D33" s="40"/>
      <c r="E33" s="33"/>
      <c r="F33" s="23"/>
      <c r="G33" s="149"/>
      <c r="H33" s="317"/>
      <c r="I33" s="317"/>
      <c r="J33" s="42"/>
      <c r="K33" s="43"/>
      <c r="L33" s="43"/>
      <c r="M33" s="37"/>
      <c r="N33" s="37"/>
      <c r="O33" s="38"/>
      <c r="P33" s="38"/>
      <c r="Q33" s="38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</row>
    <row r="34" spans="1:41" ht="24" customHeight="1" x14ac:dyDescent="0.35">
      <c r="A34" s="39"/>
      <c r="B34" s="39"/>
      <c r="C34" s="144"/>
      <c r="D34" s="40"/>
      <c r="E34" s="33"/>
      <c r="F34" s="23"/>
      <c r="G34" s="149"/>
      <c r="H34" s="317"/>
      <c r="I34" s="317"/>
      <c r="J34" s="42"/>
      <c r="K34" s="43"/>
      <c r="L34" s="43"/>
      <c r="M34" s="37"/>
      <c r="N34" s="37"/>
      <c r="O34" s="38"/>
      <c r="P34" s="38"/>
      <c r="Q34" s="38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</row>
    <row r="35" spans="1:41" ht="24" customHeight="1" x14ac:dyDescent="0.35">
      <c r="A35" s="39"/>
      <c r="B35" s="39"/>
      <c r="C35" s="144"/>
      <c r="D35" s="40"/>
      <c r="E35" s="33"/>
      <c r="F35" s="23"/>
      <c r="G35" s="149"/>
      <c r="H35" s="317"/>
      <c r="I35" s="317"/>
      <c r="J35" s="42"/>
      <c r="K35" s="43"/>
      <c r="L35" s="43"/>
      <c r="M35" s="37"/>
      <c r="N35" s="37"/>
      <c r="O35" s="38"/>
      <c r="P35" s="38"/>
      <c r="Q35" s="38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</row>
    <row r="36" spans="1:41" ht="24" customHeight="1" x14ac:dyDescent="0.35">
      <c r="A36" s="39"/>
      <c r="B36" s="39"/>
      <c r="C36" s="144"/>
      <c r="D36" s="40"/>
      <c r="E36" s="33"/>
      <c r="F36" s="23"/>
      <c r="G36" s="149"/>
      <c r="H36" s="317"/>
      <c r="I36" s="317"/>
      <c r="J36" s="42"/>
      <c r="K36" s="43"/>
      <c r="L36" s="43"/>
      <c r="M36" s="37"/>
      <c r="N36" s="37"/>
      <c r="O36" s="38"/>
      <c r="P36" s="38"/>
      <c r="Q36" s="38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</row>
    <row r="37" spans="1:41" ht="24" customHeight="1" x14ac:dyDescent="0.35">
      <c r="A37" s="39"/>
      <c r="B37" s="39"/>
      <c r="C37" s="144"/>
      <c r="D37" s="40"/>
      <c r="E37" s="33"/>
      <c r="F37" s="23"/>
      <c r="G37" s="149"/>
      <c r="H37" s="317"/>
      <c r="I37" s="317"/>
      <c r="J37" s="42"/>
      <c r="K37" s="43"/>
      <c r="L37" s="43"/>
      <c r="M37" s="37"/>
      <c r="N37" s="37"/>
      <c r="O37" s="38"/>
      <c r="P37" s="38"/>
      <c r="Q37" s="38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ht="24" customHeight="1" x14ac:dyDescent="0.35">
      <c r="A38" s="39"/>
      <c r="B38" s="39"/>
      <c r="C38" s="144"/>
      <c r="D38" s="40"/>
      <c r="E38" s="33"/>
      <c r="F38" s="23"/>
      <c r="G38" s="149"/>
      <c r="H38" s="317"/>
      <c r="I38" s="317"/>
      <c r="J38" s="42"/>
      <c r="K38" s="43"/>
      <c r="L38" s="43"/>
      <c r="M38" s="37"/>
      <c r="N38" s="37"/>
      <c r="O38" s="38"/>
      <c r="P38" s="38"/>
      <c r="Q38" s="38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</row>
    <row r="39" spans="1:41" ht="24" customHeight="1" x14ac:dyDescent="0.35">
      <c r="A39" s="39"/>
      <c r="B39" s="39"/>
      <c r="C39" s="144"/>
      <c r="D39" s="40"/>
      <c r="E39" s="33"/>
      <c r="F39" s="23"/>
      <c r="G39" s="149"/>
      <c r="H39" s="317"/>
      <c r="I39" s="317"/>
      <c r="J39" s="42"/>
      <c r="K39" s="43"/>
      <c r="L39" s="43"/>
      <c r="M39" s="37"/>
      <c r="N39" s="37"/>
      <c r="O39" s="38"/>
      <c r="P39" s="38"/>
      <c r="Q39" s="38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</row>
    <row r="40" spans="1:41" ht="24" customHeight="1" x14ac:dyDescent="0.35">
      <c r="A40" s="39"/>
      <c r="B40" s="39"/>
      <c r="C40" s="144"/>
      <c r="D40" s="40"/>
      <c r="E40" s="33"/>
      <c r="F40" s="23"/>
      <c r="G40" s="149"/>
      <c r="H40" s="317"/>
      <c r="I40" s="317"/>
      <c r="J40" s="42"/>
      <c r="K40" s="43"/>
      <c r="L40" s="43"/>
      <c r="M40" s="37"/>
      <c r="N40" s="37"/>
      <c r="O40" s="38"/>
      <c r="P40" s="38"/>
      <c r="Q40" s="38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</row>
    <row r="41" spans="1:41" ht="24" customHeight="1" x14ac:dyDescent="0.35">
      <c r="A41" s="39"/>
      <c r="B41" s="39"/>
      <c r="C41" s="144"/>
      <c r="D41" s="40"/>
      <c r="E41" s="33"/>
      <c r="F41" s="23"/>
      <c r="G41" s="149"/>
      <c r="H41" s="317"/>
      <c r="I41" s="317"/>
      <c r="J41" s="42"/>
      <c r="K41" s="43"/>
      <c r="L41" s="43"/>
      <c r="M41" s="37"/>
      <c r="N41" s="37"/>
      <c r="O41" s="38"/>
      <c r="P41" s="38"/>
      <c r="Q41" s="38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</row>
    <row r="42" spans="1:41" ht="24" customHeight="1" x14ac:dyDescent="0.35">
      <c r="A42" s="39"/>
      <c r="B42" s="39"/>
      <c r="C42" s="144"/>
      <c r="D42" s="40"/>
      <c r="E42" s="33"/>
      <c r="F42" s="23"/>
      <c r="G42" s="149"/>
      <c r="H42" s="317"/>
      <c r="I42" s="317"/>
      <c r="J42" s="42"/>
      <c r="K42" s="43"/>
      <c r="L42" s="43"/>
      <c r="M42" s="37"/>
      <c r="N42" s="37"/>
      <c r="O42" s="38"/>
      <c r="P42" s="38"/>
      <c r="Q42" s="38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41" ht="24" customHeight="1" x14ac:dyDescent="0.35">
      <c r="A43" s="39"/>
      <c r="B43" s="39"/>
      <c r="C43" s="144"/>
      <c r="D43" s="40"/>
      <c r="E43" s="33"/>
      <c r="F43" s="23"/>
      <c r="G43" s="149"/>
      <c r="H43" s="317"/>
      <c r="I43" s="317"/>
      <c r="J43" s="42"/>
      <c r="K43" s="43"/>
      <c r="L43" s="43"/>
      <c r="M43" s="37"/>
      <c r="N43" s="37"/>
      <c r="O43" s="38"/>
      <c r="P43" s="38"/>
      <c r="Q43" s="38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</row>
    <row r="44" spans="1:41" ht="24" customHeight="1" x14ac:dyDescent="0.35">
      <c r="A44" s="39"/>
      <c r="B44" s="39"/>
      <c r="C44" s="144"/>
      <c r="D44" s="40"/>
      <c r="E44" s="33"/>
      <c r="F44" s="23"/>
      <c r="G44" s="149"/>
      <c r="H44" s="317"/>
      <c r="I44" s="317"/>
      <c r="J44" s="42"/>
      <c r="K44" s="43"/>
      <c r="L44" s="43"/>
      <c r="M44" s="37"/>
      <c r="N44" s="37"/>
      <c r="O44" s="38"/>
      <c r="P44" s="38"/>
      <c r="Q44" s="38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</row>
    <row r="45" spans="1:41" ht="24" customHeight="1" x14ac:dyDescent="0.35">
      <c r="A45" s="39"/>
      <c r="B45" s="39"/>
      <c r="C45" s="144"/>
      <c r="D45" s="40"/>
      <c r="E45" s="33"/>
      <c r="F45" s="23"/>
      <c r="G45" s="149"/>
      <c r="H45" s="317"/>
      <c r="I45" s="317"/>
      <c r="J45" s="42"/>
      <c r="K45" s="43"/>
      <c r="L45" s="43"/>
      <c r="M45" s="37"/>
      <c r="N45" s="37"/>
      <c r="O45" s="38"/>
      <c r="P45" s="38"/>
      <c r="Q45" s="38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</row>
    <row r="46" spans="1:41" ht="24" customHeight="1" x14ac:dyDescent="0.35">
      <c r="A46" s="39"/>
      <c r="B46" s="39"/>
      <c r="C46" s="144"/>
      <c r="D46" s="40"/>
      <c r="E46" s="33"/>
      <c r="F46" s="23"/>
      <c r="G46" s="149"/>
      <c r="H46" s="317"/>
      <c r="I46" s="317"/>
      <c r="J46" s="42"/>
      <c r="K46" s="43"/>
      <c r="L46" s="43"/>
      <c r="M46" s="37"/>
      <c r="N46" s="37"/>
      <c r="O46" s="38"/>
      <c r="P46" s="38"/>
      <c r="Q46" s="38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</row>
    <row r="47" spans="1:41" ht="24" customHeight="1" x14ac:dyDescent="0.35">
      <c r="A47" s="39"/>
      <c r="B47" s="39"/>
      <c r="C47" s="144"/>
      <c r="D47" s="40"/>
      <c r="E47" s="33"/>
      <c r="F47" s="23"/>
      <c r="G47" s="149"/>
      <c r="H47" s="317"/>
      <c r="I47" s="317"/>
      <c r="J47" s="42"/>
      <c r="K47" s="43"/>
      <c r="L47" s="43"/>
      <c r="M47" s="37"/>
      <c r="N47" s="37"/>
      <c r="O47" s="38"/>
      <c r="P47" s="38"/>
      <c r="Q47" s="38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</row>
    <row r="48" spans="1:41" ht="24" customHeight="1" x14ac:dyDescent="0.35">
      <c r="A48" s="39"/>
      <c r="B48" s="39"/>
      <c r="C48" s="144"/>
      <c r="D48" s="40"/>
      <c r="E48" s="33"/>
      <c r="F48" s="23"/>
      <c r="G48" s="149"/>
      <c r="H48" s="317"/>
      <c r="I48" s="317"/>
      <c r="J48" s="42"/>
      <c r="K48" s="43"/>
      <c r="L48" s="43"/>
      <c r="M48" s="37"/>
      <c r="N48" s="37"/>
      <c r="O48" s="38"/>
      <c r="P48" s="38"/>
      <c r="Q48" s="38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</row>
    <row r="49" spans="1:41" ht="24" customHeight="1" x14ac:dyDescent="0.35">
      <c r="A49" s="39"/>
      <c r="B49" s="39"/>
      <c r="C49" s="144"/>
      <c r="D49" s="40"/>
      <c r="E49" s="33"/>
      <c r="F49" s="23"/>
      <c r="G49" s="149"/>
      <c r="H49" s="317"/>
      <c r="I49" s="317"/>
      <c r="J49" s="42"/>
      <c r="K49" s="43"/>
      <c r="L49" s="43"/>
      <c r="M49" s="37"/>
      <c r="N49" s="37"/>
      <c r="O49" s="38"/>
      <c r="P49" s="38"/>
      <c r="Q49" s="38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</row>
    <row r="50" spans="1:41" ht="24" customHeight="1" x14ac:dyDescent="0.35">
      <c r="A50" s="39"/>
      <c r="B50" s="39"/>
      <c r="C50" s="144"/>
      <c r="D50" s="40"/>
      <c r="E50" s="33"/>
      <c r="F50" s="23"/>
      <c r="G50" s="149"/>
      <c r="H50" s="317"/>
      <c r="I50" s="317"/>
      <c r="J50" s="42"/>
      <c r="K50" s="43"/>
      <c r="L50" s="43"/>
      <c r="M50" s="37"/>
      <c r="N50" s="37"/>
      <c r="O50" s="38"/>
      <c r="P50" s="38"/>
      <c r="Q50" s="38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</row>
    <row r="51" spans="1:41" x14ac:dyDescent="0.35">
      <c r="M51" s="146"/>
      <c r="O51" s="49"/>
      <c r="P51" s="49"/>
      <c r="Q51" s="49"/>
      <c r="R51" s="49"/>
      <c r="S51" s="49"/>
      <c r="T51" s="49"/>
      <c r="U51" s="49"/>
    </row>
    <row r="52" spans="1:41" x14ac:dyDescent="0.35">
      <c r="M52" s="146"/>
      <c r="O52" s="49" t="s">
        <v>415</v>
      </c>
      <c r="P52" s="49" t="s">
        <v>416</v>
      </c>
      <c r="Q52" s="49" t="s">
        <v>1547</v>
      </c>
      <c r="R52" s="49"/>
      <c r="S52" s="49"/>
      <c r="T52" s="49"/>
      <c r="U52" s="49"/>
    </row>
    <row r="53" spans="1:41" x14ac:dyDescent="0.35">
      <c r="M53" s="146"/>
      <c r="O53" s="95">
        <v>46104.377083333333</v>
      </c>
      <c r="P53" s="95">
        <v>46197.662499999999</v>
      </c>
      <c r="Q53" s="49" t="s">
        <v>1809</v>
      </c>
      <c r="R53" s="49"/>
      <c r="S53" s="49"/>
      <c r="T53" s="49"/>
      <c r="U53" s="49"/>
    </row>
    <row r="54" spans="1:41" x14ac:dyDescent="0.35">
      <c r="M54" s="146"/>
      <c r="O54" s="95">
        <v>46140.481249999997</v>
      </c>
      <c r="P54" s="95">
        <v>46156.377083333333</v>
      </c>
      <c r="Q54" s="49" t="s">
        <v>1809</v>
      </c>
      <c r="R54" s="49"/>
      <c r="S54" s="49"/>
      <c r="T54" s="49"/>
      <c r="U54" s="49"/>
    </row>
    <row r="55" spans="1:41" x14ac:dyDescent="0.35">
      <c r="M55" s="146"/>
      <c r="O55" s="95">
        <v>46156.377083333333</v>
      </c>
      <c r="P55" s="95">
        <v>46170.627083333333</v>
      </c>
      <c r="Q55" s="49" t="s">
        <v>1809</v>
      </c>
      <c r="R55" s="49"/>
      <c r="S55" s="49"/>
      <c r="T55" s="49"/>
      <c r="U55" s="49"/>
    </row>
    <row r="56" spans="1:41" x14ac:dyDescent="0.35">
      <c r="M56" s="146"/>
      <c r="O56" s="95">
        <v>46170.627083333333</v>
      </c>
      <c r="P56" s="95">
        <v>46183.335416666669</v>
      </c>
      <c r="Q56" s="49" t="s">
        <v>1809</v>
      </c>
      <c r="R56" s="49"/>
      <c r="S56" s="49"/>
      <c r="T56" s="49"/>
      <c r="U56" s="49"/>
    </row>
    <row r="57" spans="1:41" x14ac:dyDescent="0.35">
      <c r="M57" s="146"/>
      <c r="O57" s="95">
        <v>46183.335416666669</v>
      </c>
      <c r="P57" s="93">
        <v>46189.595833333333</v>
      </c>
      <c r="Q57" s="95" t="s">
        <v>1809</v>
      </c>
      <c r="R57" s="95"/>
      <c r="S57" s="49"/>
      <c r="T57" s="49"/>
      <c r="U57" s="49"/>
    </row>
    <row r="58" spans="1:41" x14ac:dyDescent="0.35">
      <c r="M58" s="146"/>
      <c r="O58" s="95">
        <v>46189.595833333333</v>
      </c>
      <c r="P58" s="95">
        <v>46191.429166666669</v>
      </c>
      <c r="Q58" s="49" t="s">
        <v>1809</v>
      </c>
      <c r="R58" s="49"/>
      <c r="S58" s="49"/>
      <c r="T58" s="49"/>
      <c r="U58" s="49"/>
    </row>
    <row r="59" spans="1:41" x14ac:dyDescent="0.35">
      <c r="M59" s="146"/>
      <c r="O59" s="95">
        <v>46191.429166666669</v>
      </c>
      <c r="P59" s="95">
        <v>46197.662499999999</v>
      </c>
      <c r="Q59" s="49" t="s">
        <v>1809</v>
      </c>
      <c r="R59" s="49"/>
      <c r="S59" s="49"/>
      <c r="T59" s="49"/>
      <c r="U59" s="49"/>
    </row>
    <row r="60" spans="1:41" x14ac:dyDescent="0.35">
      <c r="M60" s="146"/>
      <c r="O60" s="95">
        <v>46146.627083333333</v>
      </c>
      <c r="P60" s="95">
        <v>46197.377083333333</v>
      </c>
      <c r="Q60" s="49" t="s">
        <v>1809</v>
      </c>
      <c r="R60" s="49"/>
      <c r="S60" s="49"/>
      <c r="T60" s="49"/>
      <c r="U60" s="49"/>
    </row>
    <row r="61" spans="1:41" x14ac:dyDescent="0.35">
      <c r="M61" s="146"/>
      <c r="O61" s="49"/>
      <c r="P61" s="49"/>
      <c r="Q61" s="49"/>
      <c r="R61" s="49"/>
      <c r="S61" s="49"/>
      <c r="T61" s="49"/>
      <c r="U61" s="49"/>
    </row>
    <row r="62" spans="1:41" x14ac:dyDescent="0.35">
      <c r="M62" s="146"/>
      <c r="O62" s="49"/>
      <c r="P62" s="49"/>
      <c r="Q62" s="49"/>
      <c r="R62" s="49"/>
      <c r="S62" s="49"/>
      <c r="T62" s="49"/>
      <c r="U62" s="49"/>
    </row>
    <row r="63" spans="1:41" x14ac:dyDescent="0.35">
      <c r="M63" s="146"/>
      <c r="O63" s="49"/>
      <c r="P63" s="49"/>
      <c r="Q63" s="49"/>
      <c r="R63" s="49"/>
      <c r="S63" s="49"/>
      <c r="T63" s="49"/>
      <c r="U63" s="49"/>
    </row>
    <row r="64" spans="1:41" x14ac:dyDescent="0.35">
      <c r="O64" s="49"/>
      <c r="P64" s="49"/>
      <c r="Q64" s="49"/>
      <c r="R64" s="49"/>
      <c r="S64" s="49"/>
      <c r="T64" s="49"/>
      <c r="U64" s="49"/>
    </row>
    <row r="65" spans="15:21" x14ac:dyDescent="0.35">
      <c r="O65" s="49"/>
      <c r="P65" s="49"/>
      <c r="Q65" s="49"/>
      <c r="R65" s="49"/>
      <c r="S65" s="49"/>
      <c r="T65" s="49"/>
      <c r="U65" s="49"/>
    </row>
    <row r="66" spans="15:21" x14ac:dyDescent="0.35">
      <c r="O66" s="49"/>
      <c r="P66" s="49"/>
      <c r="Q66" s="49"/>
      <c r="R66" s="49"/>
      <c r="S66" s="49"/>
      <c r="T66" s="49"/>
      <c r="U66" s="49"/>
    </row>
    <row r="67" spans="15:21" x14ac:dyDescent="0.35">
      <c r="O67" s="49"/>
      <c r="P67" s="49"/>
      <c r="Q67" s="49"/>
      <c r="R67" s="49"/>
      <c r="S67" s="49"/>
      <c r="T67" s="49"/>
      <c r="U67" s="49"/>
    </row>
    <row r="68" spans="15:21" x14ac:dyDescent="0.35">
      <c r="O68" s="49"/>
      <c r="P68" s="49"/>
      <c r="Q68" s="49"/>
      <c r="R68" s="49"/>
      <c r="S68" s="49"/>
      <c r="T68" s="49"/>
      <c r="U68" s="49"/>
    </row>
    <row r="69" spans="15:21" x14ac:dyDescent="0.35">
      <c r="O69" s="49"/>
      <c r="P69" s="49"/>
      <c r="Q69" s="49"/>
      <c r="R69" s="49"/>
      <c r="S69" s="49"/>
      <c r="T69" s="49"/>
      <c r="U69" s="49"/>
    </row>
    <row r="70" spans="15:21" x14ac:dyDescent="0.35">
      <c r="O70" s="49"/>
      <c r="P70" s="49"/>
      <c r="Q70" s="49"/>
      <c r="R70" s="49"/>
      <c r="S70" s="49"/>
      <c r="T70" s="49"/>
      <c r="U70" s="49"/>
    </row>
    <row r="71" spans="15:21" x14ac:dyDescent="0.35">
      <c r="O71" s="49"/>
      <c r="P71" s="49"/>
      <c r="Q71" s="49"/>
      <c r="R71" s="49"/>
      <c r="S71" s="49"/>
      <c r="T71" s="49"/>
      <c r="U71" s="49"/>
    </row>
    <row r="72" spans="15:21" x14ac:dyDescent="0.35">
      <c r="O72" s="49"/>
      <c r="P72" s="49"/>
      <c r="Q72" s="49"/>
      <c r="R72" s="49"/>
      <c r="S72" s="49"/>
      <c r="T72" s="49"/>
      <c r="U72" s="49"/>
    </row>
  </sheetData>
  <autoFilter ref="A1:A46" xr:uid="{09619737-CA4A-4DE0-988A-4D7883BA7FC4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5E17-00E8-4A89-81C8-308FC5E77D80}">
  <dimension ref="A1:AQ306"/>
  <sheetViews>
    <sheetView zoomScale="70" zoomScaleNormal="70" workbookViewId="0">
      <pane xSplit="5" ySplit="2" topLeftCell="F4" activePane="bottomRight" state="frozen"/>
      <selection pane="topRight" activeCell="E1" sqref="E1"/>
      <selection pane="bottomLeft" activeCell="A3" sqref="A3"/>
      <selection pane="bottomRight" activeCell="N15" sqref="N15"/>
    </sheetView>
  </sheetViews>
  <sheetFormatPr defaultRowHeight="12.5" outlineLevelRow="1" x14ac:dyDescent="0.35"/>
  <cols>
    <col min="1" max="1" width="3.7265625" style="153" customWidth="1"/>
    <col min="2" max="2" width="11.08984375" style="49" customWidth="1"/>
    <col min="3" max="3" width="40.26953125" style="2" customWidth="1"/>
    <col min="4" max="4" width="9.26953125" style="49" customWidth="1"/>
    <col min="5" max="5" width="11.36328125" style="146" customWidth="1"/>
    <col min="6" max="6" width="11.08984375" style="2" customWidth="1"/>
    <col min="7" max="7" width="15.08984375" style="49" customWidth="1"/>
    <col min="8" max="8" width="2.08984375" style="2" customWidth="1"/>
    <col min="9" max="9" width="33.36328125" style="2" customWidth="1"/>
    <col min="10" max="10" width="11.26953125" style="2" customWidth="1"/>
    <col min="11" max="11" width="20.6328125" style="49" customWidth="1"/>
    <col min="12" max="12" width="21.54296875" style="49" customWidth="1"/>
    <col min="13" max="13" width="17.453125" style="49" customWidth="1"/>
    <col min="14" max="14" width="17.453125" style="2" customWidth="1"/>
    <col min="15" max="15" width="17" style="2" customWidth="1"/>
    <col min="16" max="16" width="16.6328125" style="2" customWidth="1"/>
    <col min="17" max="16384" width="8.7265625" style="2"/>
  </cols>
  <sheetData>
    <row r="1" spans="1:43" ht="13" x14ac:dyDescent="0.35">
      <c r="B1" s="24"/>
      <c r="C1" s="23"/>
      <c r="D1" s="24"/>
      <c r="E1" s="51"/>
      <c r="F1" s="23"/>
      <c r="G1" s="23"/>
      <c r="H1" s="23"/>
      <c r="I1" s="23"/>
      <c r="J1" s="23"/>
      <c r="K1" s="23"/>
      <c r="L1" s="23"/>
      <c r="M1" s="26">
        <v>46143</v>
      </c>
      <c r="N1" s="26">
        <v>46174</v>
      </c>
      <c r="O1" s="26">
        <v>46204</v>
      </c>
      <c r="P1" s="26">
        <v>46235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ht="24" customHeight="1" x14ac:dyDescent="0.35">
      <c r="B2" s="27" t="s">
        <v>16</v>
      </c>
      <c r="C2" s="27" t="s">
        <v>410</v>
      </c>
      <c r="D2" s="27"/>
      <c r="E2" s="145" t="s">
        <v>709</v>
      </c>
      <c r="F2" s="27" t="s">
        <v>710</v>
      </c>
      <c r="G2" s="27" t="s">
        <v>412</v>
      </c>
      <c r="H2" s="23"/>
      <c r="I2" s="28" t="s">
        <v>413</v>
      </c>
      <c r="J2" s="164" t="s">
        <v>414</v>
      </c>
      <c r="K2" s="27" t="s">
        <v>415</v>
      </c>
      <c r="L2" s="27" t="s">
        <v>416</v>
      </c>
      <c r="M2" s="29"/>
      <c r="N2" s="29"/>
      <c r="O2" s="29"/>
      <c r="P2" s="29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 spans="1:43" ht="24" customHeight="1" x14ac:dyDescent="0.35">
      <c r="B3" s="31"/>
      <c r="C3" s="30"/>
      <c r="D3" s="31"/>
      <c r="E3" s="32"/>
      <c r="F3" s="40"/>
      <c r="G3" s="33"/>
      <c r="H3" s="23"/>
      <c r="I3" s="148" t="s">
        <v>1140</v>
      </c>
      <c r="J3" s="42" t="s">
        <v>1073</v>
      </c>
      <c r="K3" s="43">
        <v>46136.5625</v>
      </c>
      <c r="L3" s="43">
        <v>46203.558333333334</v>
      </c>
      <c r="M3" s="37"/>
      <c r="N3" s="38"/>
      <c r="O3" s="38"/>
      <c r="P3" s="3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43" ht="24" customHeight="1" x14ac:dyDescent="0.35">
      <c r="B4" s="31"/>
      <c r="C4" s="30"/>
      <c r="D4" s="31"/>
      <c r="E4" s="32"/>
      <c r="F4" s="40"/>
      <c r="G4" s="33"/>
      <c r="H4" s="23"/>
      <c r="I4" s="150" t="s">
        <v>1135</v>
      </c>
      <c r="J4" s="151" t="s">
        <v>1074</v>
      </c>
      <c r="K4" s="99">
        <v>46136.5625</v>
      </c>
      <c r="L4" s="99">
        <v>46157.637499999997</v>
      </c>
      <c r="M4" s="37"/>
      <c r="N4" s="38"/>
      <c r="O4" s="38"/>
      <c r="P4" s="38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3" ht="24" customHeight="1" outlineLevel="1" x14ac:dyDescent="0.35">
      <c r="B5" s="31" t="s">
        <v>179</v>
      </c>
      <c r="C5" s="30" t="s">
        <v>1072</v>
      </c>
      <c r="D5" s="31" t="s">
        <v>46</v>
      </c>
      <c r="E5" s="32">
        <v>2.0649999999999999</v>
      </c>
      <c r="F5" s="40"/>
      <c r="G5" s="33">
        <v>2.0649999999999999</v>
      </c>
      <c r="H5" s="23"/>
      <c r="I5" s="148" t="s">
        <v>1136</v>
      </c>
      <c r="J5" s="42" t="s">
        <v>746</v>
      </c>
      <c r="K5" s="43">
        <v>46136.5625</v>
      </c>
      <c r="L5" s="43">
        <v>46140.395833333336</v>
      </c>
      <c r="M5" s="37">
        <f>G5</f>
        <v>2.0649999999999999</v>
      </c>
      <c r="N5" s="38"/>
      <c r="O5" s="38"/>
      <c r="P5" s="38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spans="1:43" ht="24" customHeight="1" outlineLevel="1" x14ac:dyDescent="0.35">
      <c r="B6" s="31" t="s">
        <v>44</v>
      </c>
      <c r="C6" s="30" t="s">
        <v>45</v>
      </c>
      <c r="D6" s="31" t="s">
        <v>46</v>
      </c>
      <c r="E6" s="32">
        <v>24.779999999999998</v>
      </c>
      <c r="F6" s="40"/>
      <c r="G6" s="33">
        <v>24.779999999999998</v>
      </c>
      <c r="H6" s="23"/>
      <c r="I6" s="148" t="s">
        <v>1137</v>
      </c>
      <c r="J6" s="42" t="s">
        <v>972</v>
      </c>
      <c r="K6" s="43">
        <v>46140.395833333336</v>
      </c>
      <c r="L6" s="43">
        <v>46146.583333333336</v>
      </c>
      <c r="M6" s="37">
        <f t="shared" ref="M6:M8" si="0">G6</f>
        <v>24.779999999999998</v>
      </c>
      <c r="N6" s="38"/>
      <c r="O6" s="38"/>
      <c r="P6" s="3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spans="1:43" ht="24" customHeight="1" outlineLevel="1" x14ac:dyDescent="0.35">
      <c r="B7" s="31" t="s">
        <v>41</v>
      </c>
      <c r="C7" s="30" t="s">
        <v>42</v>
      </c>
      <c r="D7" s="31" t="s">
        <v>46</v>
      </c>
      <c r="E7" s="32">
        <v>4.13</v>
      </c>
      <c r="F7" s="40"/>
      <c r="G7" s="33">
        <v>4.13</v>
      </c>
      <c r="H7" s="23"/>
      <c r="I7" s="148"/>
      <c r="J7" s="42"/>
      <c r="K7" s="43"/>
      <c r="L7" s="43"/>
      <c r="M7" s="37">
        <f t="shared" si="0"/>
        <v>4.13</v>
      </c>
      <c r="N7" s="38"/>
      <c r="O7" s="38"/>
      <c r="P7" s="38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spans="1:43" ht="24" customHeight="1" outlineLevel="1" x14ac:dyDescent="0.35">
      <c r="B8" s="31" t="s">
        <v>61</v>
      </c>
      <c r="C8" s="30" t="s">
        <v>62</v>
      </c>
      <c r="D8" s="31" t="s">
        <v>46</v>
      </c>
      <c r="E8" s="32">
        <v>12.389999999999999</v>
      </c>
      <c r="F8" s="40"/>
      <c r="G8" s="33">
        <v>12.389999999999999</v>
      </c>
      <c r="H8" s="23"/>
      <c r="I8" s="148"/>
      <c r="J8" s="42"/>
      <c r="K8" s="43"/>
      <c r="L8" s="43"/>
      <c r="M8" s="37">
        <f t="shared" si="0"/>
        <v>12.389999999999999</v>
      </c>
      <c r="N8" s="38"/>
      <c r="O8" s="38"/>
      <c r="P8" s="38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 spans="1:43" ht="24" customHeight="1" outlineLevel="1" x14ac:dyDescent="0.35">
      <c r="B9" s="31" t="s">
        <v>72</v>
      </c>
      <c r="C9" s="30" t="s">
        <v>73</v>
      </c>
      <c r="D9" s="31" t="s">
        <v>46</v>
      </c>
      <c r="E9" s="32">
        <v>1.0325</v>
      </c>
      <c r="F9" s="40"/>
      <c r="G9" s="33">
        <v>1.0325</v>
      </c>
      <c r="H9" s="23"/>
      <c r="I9" s="148" t="s">
        <v>580</v>
      </c>
      <c r="J9" s="42" t="s">
        <v>712</v>
      </c>
      <c r="K9" s="43">
        <v>46146.583333333336</v>
      </c>
      <c r="L9" s="43">
        <v>46147.574999999997</v>
      </c>
      <c r="M9" s="37"/>
      <c r="N9" s="37">
        <f>G9</f>
        <v>1.0325</v>
      </c>
      <c r="O9" s="38"/>
      <c r="P9" s="3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spans="1:43" ht="24" customHeight="1" outlineLevel="1" x14ac:dyDescent="0.35">
      <c r="B10" s="31" t="s">
        <v>68</v>
      </c>
      <c r="C10" s="30" t="s">
        <v>69</v>
      </c>
      <c r="D10" s="31" t="s">
        <v>46</v>
      </c>
      <c r="E10" s="32">
        <v>0.22302000000000002</v>
      </c>
      <c r="F10" s="40"/>
      <c r="G10" s="33">
        <v>0.22302000000000002</v>
      </c>
      <c r="H10" s="23"/>
      <c r="I10" s="148" t="s">
        <v>695</v>
      </c>
      <c r="J10" s="42" t="s">
        <v>746</v>
      </c>
      <c r="K10" s="43">
        <v>46147.574999999997</v>
      </c>
      <c r="L10" s="43">
        <v>46149.408333333333</v>
      </c>
      <c r="M10" s="37"/>
      <c r="N10" s="37">
        <f t="shared" ref="N10:N17" si="1">G10</f>
        <v>0.22302000000000002</v>
      </c>
      <c r="O10" s="38"/>
      <c r="P10" s="3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spans="1:43" ht="24" customHeight="1" outlineLevel="1" x14ac:dyDescent="0.35">
      <c r="B11" s="31" t="s">
        <v>70</v>
      </c>
      <c r="C11" s="30" t="s">
        <v>71</v>
      </c>
      <c r="D11" s="31" t="s">
        <v>67</v>
      </c>
      <c r="E11" s="32">
        <v>188</v>
      </c>
      <c r="F11" s="40"/>
      <c r="G11" s="33">
        <v>188</v>
      </c>
      <c r="H11" s="23"/>
      <c r="I11" s="148" t="s">
        <v>694</v>
      </c>
      <c r="J11" s="42" t="s">
        <v>1078</v>
      </c>
      <c r="K11" s="43">
        <v>46149.408333333333</v>
      </c>
      <c r="L11" s="43">
        <v>46155.654166666667</v>
      </c>
      <c r="M11" s="37"/>
      <c r="N11" s="37">
        <f t="shared" si="1"/>
        <v>188</v>
      </c>
      <c r="O11" s="38"/>
      <c r="P11" s="3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24" customHeight="1" outlineLevel="1" x14ac:dyDescent="0.35">
      <c r="B12" s="31" t="s">
        <v>74</v>
      </c>
      <c r="C12" s="30" t="s">
        <v>75</v>
      </c>
      <c r="D12" s="31" t="s">
        <v>46</v>
      </c>
      <c r="E12" s="32">
        <v>2.6549999999999998</v>
      </c>
      <c r="F12" s="40"/>
      <c r="G12" s="33">
        <v>2.6549999999999998</v>
      </c>
      <c r="H12" s="23"/>
      <c r="I12" s="148" t="s">
        <v>1138</v>
      </c>
      <c r="J12" s="42" t="s">
        <v>712</v>
      </c>
      <c r="K12" s="43">
        <v>46155.654166666667</v>
      </c>
      <c r="L12" s="43">
        <v>46156.645833333336</v>
      </c>
      <c r="M12" s="37"/>
      <c r="N12" s="37">
        <f t="shared" si="1"/>
        <v>2.6549999999999998</v>
      </c>
      <c r="O12" s="38"/>
      <c r="P12" s="3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s="163" customFormat="1" ht="24" customHeight="1" outlineLevel="1" x14ac:dyDescent="0.35">
      <c r="A13" s="155"/>
      <c r="B13" s="157"/>
      <c r="C13" s="156"/>
      <c r="D13" s="157"/>
      <c r="E13" s="142"/>
      <c r="F13" s="142"/>
      <c r="G13" s="158"/>
      <c r="H13" s="159"/>
      <c r="I13" s="160" t="s">
        <v>150</v>
      </c>
      <c r="J13" s="35" t="s">
        <v>712</v>
      </c>
      <c r="K13" s="161">
        <v>46155.654166666667</v>
      </c>
      <c r="L13" s="161">
        <v>46156.645833333336</v>
      </c>
      <c r="M13" s="162"/>
      <c r="N13" s="162"/>
      <c r="O13" s="35"/>
      <c r="P13" s="35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</row>
    <row r="14" spans="1:43" ht="24" customHeight="1" outlineLevel="1" x14ac:dyDescent="0.35">
      <c r="B14" s="31" t="s">
        <v>59</v>
      </c>
      <c r="C14" s="30" t="s">
        <v>60</v>
      </c>
      <c r="D14" s="31" t="s">
        <v>46</v>
      </c>
      <c r="E14" s="32">
        <v>20.65</v>
      </c>
      <c r="F14" s="40"/>
      <c r="G14" s="33">
        <v>20.65</v>
      </c>
      <c r="H14" s="23"/>
      <c r="I14" s="148" t="s">
        <v>624</v>
      </c>
      <c r="J14" s="42" t="s">
        <v>712</v>
      </c>
      <c r="K14" s="43">
        <v>46156.645833333336</v>
      </c>
      <c r="L14" s="43">
        <v>46157.637499999997</v>
      </c>
      <c r="M14" s="37"/>
      <c r="N14" s="37">
        <f t="shared" si="1"/>
        <v>20.65</v>
      </c>
      <c r="O14" s="38"/>
      <c r="P14" s="3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spans="1:43" ht="24" customHeight="1" outlineLevel="1" x14ac:dyDescent="0.35">
      <c r="B15" s="31" t="s">
        <v>53</v>
      </c>
      <c r="C15" s="30" t="s">
        <v>54</v>
      </c>
      <c r="D15" s="31" t="s">
        <v>46</v>
      </c>
      <c r="E15" s="32">
        <v>4.13</v>
      </c>
      <c r="F15" s="40"/>
      <c r="G15" s="33">
        <v>4.13</v>
      </c>
      <c r="H15" s="23"/>
      <c r="I15" s="148"/>
      <c r="J15" s="42"/>
      <c r="K15" s="43"/>
      <c r="L15" s="43"/>
      <c r="M15" s="37"/>
      <c r="N15" s="37">
        <f t="shared" si="1"/>
        <v>4.13</v>
      </c>
      <c r="O15" s="38"/>
      <c r="P15" s="3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 spans="1:43" ht="24" customHeight="1" outlineLevel="1" x14ac:dyDescent="0.35">
      <c r="B16" s="31" t="s">
        <v>65</v>
      </c>
      <c r="C16" s="30" t="s">
        <v>66</v>
      </c>
      <c r="D16" s="31" t="s">
        <v>46</v>
      </c>
      <c r="E16" s="32">
        <v>2.0649999999999999</v>
      </c>
      <c r="F16" s="40"/>
      <c r="G16" s="33">
        <v>2.0649999999999999</v>
      </c>
      <c r="H16" s="23"/>
      <c r="I16" s="148"/>
      <c r="J16" s="42"/>
      <c r="K16" s="43"/>
      <c r="L16" s="43"/>
      <c r="M16" s="37"/>
      <c r="N16" s="37">
        <f t="shared" si="1"/>
        <v>2.0649999999999999</v>
      </c>
      <c r="O16" s="38"/>
      <c r="P16" s="3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spans="2:43" ht="24" customHeight="1" outlineLevel="1" x14ac:dyDescent="0.35">
      <c r="B17" s="31" t="s">
        <v>173</v>
      </c>
      <c r="C17" s="30" t="s">
        <v>174</v>
      </c>
      <c r="D17" s="31" t="s">
        <v>46</v>
      </c>
      <c r="E17" s="32">
        <v>2.0649999999999999</v>
      </c>
      <c r="F17" s="40"/>
      <c r="G17" s="33">
        <v>2.0649999999999999</v>
      </c>
      <c r="H17" s="23"/>
      <c r="I17" s="148"/>
      <c r="J17" s="42"/>
      <c r="K17" s="43"/>
      <c r="L17" s="43"/>
      <c r="M17" s="37"/>
      <c r="N17" s="37">
        <f t="shared" si="1"/>
        <v>2.0649999999999999</v>
      </c>
      <c r="O17" s="38"/>
      <c r="P17" s="38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spans="2:43" ht="24" customHeight="1" x14ac:dyDescent="0.35">
      <c r="B18" s="31"/>
      <c r="C18" s="30"/>
      <c r="D18" s="31"/>
      <c r="E18" s="32"/>
      <c r="F18" s="40"/>
      <c r="G18" s="33"/>
      <c r="H18" s="23"/>
      <c r="I18" s="150" t="s">
        <v>1139</v>
      </c>
      <c r="J18" s="151" t="s">
        <v>1082</v>
      </c>
      <c r="K18" s="99">
        <v>46140.395833333336</v>
      </c>
      <c r="L18" s="99">
        <v>46162.6</v>
      </c>
      <c r="M18" s="37"/>
      <c r="N18" s="38"/>
      <c r="O18" s="38"/>
      <c r="P18" s="38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spans="2:43" ht="24" customHeight="1" outlineLevel="1" x14ac:dyDescent="0.35">
      <c r="B19" s="31" t="s">
        <v>179</v>
      </c>
      <c r="C19" s="30" t="s">
        <v>1072</v>
      </c>
      <c r="D19" s="31" t="s">
        <v>46</v>
      </c>
      <c r="E19" s="32">
        <v>2.0320999999999998</v>
      </c>
      <c r="F19" s="40"/>
      <c r="G19" s="33">
        <v>2.0320999999999998</v>
      </c>
      <c r="H19" s="23"/>
      <c r="I19" s="148" t="s">
        <v>1136</v>
      </c>
      <c r="J19" s="42" t="s">
        <v>746</v>
      </c>
      <c r="K19" s="43">
        <v>46140.395833333336</v>
      </c>
      <c r="L19" s="43">
        <v>46141.583333333336</v>
      </c>
      <c r="M19" s="37"/>
      <c r="N19" s="37">
        <f>G19</f>
        <v>2.0320999999999998</v>
      </c>
      <c r="O19" s="38"/>
      <c r="P19" s="38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 spans="2:43" ht="24" customHeight="1" outlineLevel="1" x14ac:dyDescent="0.35">
      <c r="B20" s="31" t="s">
        <v>44</v>
      </c>
      <c r="C20" s="30" t="s">
        <v>45</v>
      </c>
      <c r="D20" s="31" t="s">
        <v>46</v>
      </c>
      <c r="E20" s="32">
        <v>24.385199999999998</v>
      </c>
      <c r="F20" s="40"/>
      <c r="G20" s="33">
        <v>24.385199999999998</v>
      </c>
      <c r="H20" s="23"/>
      <c r="I20" s="148" t="s">
        <v>1137</v>
      </c>
      <c r="J20" s="42" t="s">
        <v>972</v>
      </c>
      <c r="K20" s="43">
        <v>46141.583333333336</v>
      </c>
      <c r="L20" s="43">
        <v>46148.416666666664</v>
      </c>
      <c r="M20" s="37"/>
      <c r="N20" s="37">
        <f t="shared" ref="N20:N45" si="2">G20</f>
        <v>24.385199999999998</v>
      </c>
      <c r="O20" s="38"/>
      <c r="P20" s="38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 spans="2:43" ht="24" customHeight="1" outlineLevel="1" x14ac:dyDescent="0.35">
      <c r="B21" s="31" t="s">
        <v>41</v>
      </c>
      <c r="C21" s="30" t="s">
        <v>42</v>
      </c>
      <c r="D21" s="31" t="s">
        <v>46</v>
      </c>
      <c r="E21" s="32">
        <v>4.0641999999999996</v>
      </c>
      <c r="F21" s="40"/>
      <c r="G21" s="33">
        <v>4.0641999999999996</v>
      </c>
      <c r="H21" s="23"/>
      <c r="I21" s="148"/>
      <c r="J21" s="42"/>
      <c r="K21" s="43"/>
      <c r="L21" s="43"/>
      <c r="M21" s="37"/>
      <c r="N21" s="37">
        <f t="shared" si="2"/>
        <v>4.0641999999999996</v>
      </c>
      <c r="O21" s="38"/>
      <c r="P21" s="3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 spans="2:43" ht="24" customHeight="1" outlineLevel="1" x14ac:dyDescent="0.35">
      <c r="B22" s="31" t="s">
        <v>61</v>
      </c>
      <c r="C22" s="30" t="s">
        <v>62</v>
      </c>
      <c r="D22" s="31" t="s">
        <v>46</v>
      </c>
      <c r="E22" s="32">
        <v>12.192599999999999</v>
      </c>
      <c r="F22" s="40"/>
      <c r="G22" s="33">
        <v>12.192599999999999</v>
      </c>
      <c r="H22" s="23"/>
      <c r="I22" s="148"/>
      <c r="J22" s="42"/>
      <c r="K22" s="43"/>
      <c r="L22" s="43"/>
      <c r="M22" s="37"/>
      <c r="N22" s="37">
        <f t="shared" si="2"/>
        <v>12.192599999999999</v>
      </c>
      <c r="O22" s="38"/>
      <c r="P22" s="3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 spans="2:43" ht="24" customHeight="1" outlineLevel="1" x14ac:dyDescent="0.35">
      <c r="B23" s="31" t="s">
        <v>72</v>
      </c>
      <c r="C23" s="30" t="s">
        <v>73</v>
      </c>
      <c r="D23" s="31" t="s">
        <v>46</v>
      </c>
      <c r="E23" s="32">
        <v>1.0160499999999999</v>
      </c>
      <c r="F23" s="40"/>
      <c r="G23" s="33">
        <v>1.0160499999999999</v>
      </c>
      <c r="H23" s="23"/>
      <c r="I23" s="148" t="s">
        <v>580</v>
      </c>
      <c r="J23" s="42" t="s">
        <v>1083</v>
      </c>
      <c r="K23" s="43">
        <v>46147.574999999997</v>
      </c>
      <c r="L23" s="43">
        <v>46148.57916666667</v>
      </c>
      <c r="M23" s="37"/>
      <c r="N23" s="37">
        <f t="shared" si="2"/>
        <v>1.0160499999999999</v>
      </c>
      <c r="O23" s="38"/>
      <c r="P23" s="38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 spans="2:43" ht="24" customHeight="1" outlineLevel="1" x14ac:dyDescent="0.35">
      <c r="B24" s="31" t="s">
        <v>68</v>
      </c>
      <c r="C24" s="30" t="s">
        <v>69</v>
      </c>
      <c r="D24" s="31" t="s">
        <v>46</v>
      </c>
      <c r="E24" s="32">
        <v>0.21946680000000002</v>
      </c>
      <c r="F24" s="40"/>
      <c r="G24" s="33">
        <v>0.21946680000000002</v>
      </c>
      <c r="H24" s="23"/>
      <c r="I24" s="148" t="s">
        <v>695</v>
      </c>
      <c r="J24" s="42" t="s">
        <v>746</v>
      </c>
      <c r="K24" s="43">
        <v>46148.57916666667</v>
      </c>
      <c r="L24" s="43">
        <v>46150.412499999999</v>
      </c>
      <c r="M24" s="37"/>
      <c r="N24" s="37">
        <f t="shared" si="2"/>
        <v>0.21946680000000002</v>
      </c>
      <c r="O24" s="38"/>
      <c r="P24" s="3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 spans="2:43" ht="24" customHeight="1" outlineLevel="1" x14ac:dyDescent="0.35">
      <c r="B25" s="31" t="s">
        <v>70</v>
      </c>
      <c r="C25" s="30" t="s">
        <v>71</v>
      </c>
      <c r="D25" s="31" t="s">
        <v>67</v>
      </c>
      <c r="E25" s="32">
        <v>188</v>
      </c>
      <c r="F25" s="40"/>
      <c r="G25" s="33">
        <v>188</v>
      </c>
      <c r="H25" s="23"/>
      <c r="I25" s="148" t="s">
        <v>694</v>
      </c>
      <c r="J25" s="42" t="s">
        <v>876</v>
      </c>
      <c r="K25" s="43">
        <v>46150.412499999999</v>
      </c>
      <c r="L25" s="43">
        <v>46157.370833333334</v>
      </c>
      <c r="M25" s="37"/>
      <c r="N25" s="37">
        <f t="shared" si="2"/>
        <v>188</v>
      </c>
      <c r="O25" s="38"/>
      <c r="P25" s="3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 spans="2:43" ht="24" customHeight="1" outlineLevel="1" x14ac:dyDescent="0.35">
      <c r="B26" s="31" t="s">
        <v>74</v>
      </c>
      <c r="C26" s="30" t="s">
        <v>75</v>
      </c>
      <c r="D26" s="31" t="s">
        <v>46</v>
      </c>
      <c r="E26" s="32">
        <v>2.6126999999999998</v>
      </c>
      <c r="F26" s="40"/>
      <c r="G26" s="33">
        <v>2.6126999999999998</v>
      </c>
      <c r="H26" s="23"/>
      <c r="I26" s="148" t="s">
        <v>1138</v>
      </c>
      <c r="J26" s="42" t="s">
        <v>1083</v>
      </c>
      <c r="K26" s="43">
        <v>46157.370833333334</v>
      </c>
      <c r="L26" s="43">
        <v>46160.375</v>
      </c>
      <c r="M26" s="37"/>
      <c r="N26" s="37">
        <f t="shared" si="2"/>
        <v>2.6126999999999998</v>
      </c>
      <c r="O26" s="38"/>
      <c r="P26" s="3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 spans="2:43" ht="24" customHeight="1" outlineLevel="1" x14ac:dyDescent="0.35">
      <c r="B27" s="31"/>
      <c r="C27" s="30"/>
      <c r="D27" s="31"/>
      <c r="E27" s="32"/>
      <c r="F27" s="40"/>
      <c r="G27" s="33">
        <v>0</v>
      </c>
      <c r="H27" s="23"/>
      <c r="I27" s="148" t="s">
        <v>150</v>
      </c>
      <c r="J27" s="42" t="s">
        <v>613</v>
      </c>
      <c r="K27" s="43">
        <v>46157.370833333334</v>
      </c>
      <c r="L27" s="43">
        <v>46160.64166666667</v>
      </c>
      <c r="M27" s="37"/>
      <c r="N27" s="37">
        <f t="shared" si="2"/>
        <v>0</v>
      </c>
      <c r="O27" s="38"/>
      <c r="P27" s="3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 spans="2:43" ht="24" customHeight="1" outlineLevel="1" x14ac:dyDescent="0.35">
      <c r="B28" s="31" t="s">
        <v>59</v>
      </c>
      <c r="C28" s="30" t="s">
        <v>60</v>
      </c>
      <c r="D28" s="31" t="s">
        <v>46</v>
      </c>
      <c r="E28" s="32">
        <v>20.320999999999998</v>
      </c>
      <c r="F28" s="40"/>
      <c r="G28" s="33">
        <v>20.320999999999998</v>
      </c>
      <c r="H28" s="23"/>
      <c r="I28" s="148" t="s">
        <v>624</v>
      </c>
      <c r="J28" s="42" t="s">
        <v>613</v>
      </c>
      <c r="K28" s="43">
        <v>46160.64166666667</v>
      </c>
      <c r="L28" s="43">
        <v>46162.6</v>
      </c>
      <c r="M28" s="37"/>
      <c r="N28" s="37">
        <f t="shared" si="2"/>
        <v>20.320999999999998</v>
      </c>
      <c r="O28" s="38"/>
      <c r="P28" s="38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 spans="2:43" ht="24" customHeight="1" outlineLevel="1" x14ac:dyDescent="0.35">
      <c r="B29" s="31" t="s">
        <v>53</v>
      </c>
      <c r="C29" s="30" t="s">
        <v>54</v>
      </c>
      <c r="D29" s="31" t="s">
        <v>46</v>
      </c>
      <c r="E29" s="32">
        <v>4.0641999999999996</v>
      </c>
      <c r="F29" s="40"/>
      <c r="G29" s="33">
        <v>4.0641999999999996</v>
      </c>
      <c r="H29" s="23"/>
      <c r="I29" s="148"/>
      <c r="J29" s="42"/>
      <c r="K29" s="43"/>
      <c r="L29" s="43"/>
      <c r="M29" s="37"/>
      <c r="N29" s="37">
        <f t="shared" si="2"/>
        <v>4.0641999999999996</v>
      </c>
      <c r="O29" s="38"/>
      <c r="P29" s="3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 spans="2:43" ht="24" customHeight="1" outlineLevel="1" x14ac:dyDescent="0.35">
      <c r="B30" s="31" t="s">
        <v>65</v>
      </c>
      <c r="C30" s="30" t="s">
        <v>66</v>
      </c>
      <c r="D30" s="31" t="s">
        <v>46</v>
      </c>
      <c r="E30" s="32">
        <v>2.0320999999999998</v>
      </c>
      <c r="F30" s="40"/>
      <c r="G30" s="33">
        <v>2.0320999999999998</v>
      </c>
      <c r="H30" s="23"/>
      <c r="I30" s="148"/>
      <c r="J30" s="42"/>
      <c r="K30" s="43"/>
      <c r="L30" s="43"/>
      <c r="M30" s="37"/>
      <c r="N30" s="37">
        <f t="shared" si="2"/>
        <v>2.0320999999999998</v>
      </c>
      <c r="O30" s="38"/>
      <c r="P30" s="3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 spans="2:43" ht="24" customHeight="1" outlineLevel="1" x14ac:dyDescent="0.35">
      <c r="B31" s="31" t="s">
        <v>173</v>
      </c>
      <c r="C31" s="30" t="s">
        <v>174</v>
      </c>
      <c r="D31" s="31" t="s">
        <v>46</v>
      </c>
      <c r="E31" s="32">
        <v>2.0320999999999998</v>
      </c>
      <c r="F31" s="40"/>
      <c r="G31" s="33">
        <v>2.0320999999999998</v>
      </c>
      <c r="H31" s="23"/>
      <c r="I31" s="148"/>
      <c r="J31" s="42"/>
      <c r="K31" s="43"/>
      <c r="L31" s="43"/>
      <c r="M31" s="37"/>
      <c r="N31" s="37">
        <f t="shared" si="2"/>
        <v>2.0320999999999998</v>
      </c>
      <c r="O31" s="38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 spans="2:43" ht="24" customHeight="1" x14ac:dyDescent="0.35">
      <c r="B32" s="31"/>
      <c r="C32" s="30"/>
      <c r="D32" s="31"/>
      <c r="E32" s="32"/>
      <c r="F32" s="40"/>
      <c r="G32" s="33"/>
      <c r="H32" s="23"/>
      <c r="I32" s="150" t="s">
        <v>1141</v>
      </c>
      <c r="J32" s="151" t="s">
        <v>1084</v>
      </c>
      <c r="K32" s="99">
        <v>46141.583333333336</v>
      </c>
      <c r="L32" s="99">
        <v>46169.625</v>
      </c>
      <c r="M32" s="37"/>
      <c r="N32" s="37"/>
      <c r="O32" s="38"/>
      <c r="P32" s="3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 spans="2:43" ht="24" customHeight="1" outlineLevel="1" x14ac:dyDescent="0.35">
      <c r="B33" s="31" t="s">
        <v>179</v>
      </c>
      <c r="C33" s="30" t="s">
        <v>1072</v>
      </c>
      <c r="D33" s="31" t="s">
        <v>46</v>
      </c>
      <c r="E33" s="32">
        <v>2.8000000000000003</v>
      </c>
      <c r="F33" s="40"/>
      <c r="G33" s="33">
        <v>2.8000000000000003</v>
      </c>
      <c r="H33" s="23"/>
      <c r="I33" s="148" t="s">
        <v>1136</v>
      </c>
      <c r="J33" s="42" t="s">
        <v>613</v>
      </c>
      <c r="K33" s="43">
        <v>46141.583333333336</v>
      </c>
      <c r="L33" s="43">
        <v>46146.5</v>
      </c>
      <c r="M33" s="37"/>
      <c r="N33" s="37">
        <f t="shared" si="2"/>
        <v>2.8000000000000003</v>
      </c>
      <c r="O33" s="38"/>
      <c r="P33" s="38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 spans="2:43" ht="24" customHeight="1" outlineLevel="1" x14ac:dyDescent="0.35">
      <c r="B34" s="31" t="s">
        <v>44</v>
      </c>
      <c r="C34" s="30" t="s">
        <v>45</v>
      </c>
      <c r="D34" s="31" t="s">
        <v>46</v>
      </c>
      <c r="E34" s="32">
        <v>33.6</v>
      </c>
      <c r="F34" s="40"/>
      <c r="G34" s="33">
        <v>33.6</v>
      </c>
      <c r="H34" s="23"/>
      <c r="I34" s="149" t="s">
        <v>1076</v>
      </c>
      <c r="J34" s="42" t="s">
        <v>972</v>
      </c>
      <c r="K34" s="43">
        <v>46146.541666666664</v>
      </c>
      <c r="L34" s="43">
        <v>46150.375</v>
      </c>
      <c r="M34" s="37"/>
      <c r="N34" s="37">
        <f t="shared" si="2"/>
        <v>33.6</v>
      </c>
      <c r="O34" s="38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 spans="2:43" ht="24" customHeight="1" outlineLevel="1" x14ac:dyDescent="0.35">
      <c r="B35" s="31" t="s">
        <v>41</v>
      </c>
      <c r="C35" s="30" t="s">
        <v>42</v>
      </c>
      <c r="D35" s="31" t="s">
        <v>46</v>
      </c>
      <c r="E35" s="32">
        <v>5.6000000000000005</v>
      </c>
      <c r="F35" s="40"/>
      <c r="G35" s="33">
        <v>5.6000000000000005</v>
      </c>
      <c r="H35" s="23"/>
      <c r="I35" s="149"/>
      <c r="J35" s="42"/>
      <c r="K35" s="43"/>
      <c r="L35" s="43"/>
      <c r="M35" s="37"/>
      <c r="N35" s="37">
        <f t="shared" si="2"/>
        <v>5.6000000000000005</v>
      </c>
      <c r="O35" s="38"/>
      <c r="P35" s="38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 spans="2:43" ht="24" customHeight="1" outlineLevel="1" x14ac:dyDescent="0.35">
      <c r="B36" s="31" t="s">
        <v>61</v>
      </c>
      <c r="C36" s="30" t="s">
        <v>62</v>
      </c>
      <c r="D36" s="31" t="s">
        <v>46</v>
      </c>
      <c r="E36" s="32">
        <v>16.8</v>
      </c>
      <c r="F36" s="40"/>
      <c r="G36" s="33">
        <v>16.8</v>
      </c>
      <c r="H36" s="23"/>
      <c r="I36" s="149"/>
      <c r="J36" s="42"/>
      <c r="K36" s="43"/>
      <c r="L36" s="43"/>
      <c r="M36" s="37"/>
      <c r="N36" s="37">
        <f t="shared" si="2"/>
        <v>16.8</v>
      </c>
      <c r="O36" s="38"/>
      <c r="P36" s="38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 spans="2:43" ht="24" customHeight="1" outlineLevel="1" x14ac:dyDescent="0.35">
      <c r="B37" s="31" t="s">
        <v>72</v>
      </c>
      <c r="C37" s="30" t="s">
        <v>73</v>
      </c>
      <c r="D37" s="31" t="s">
        <v>46</v>
      </c>
      <c r="E37" s="32">
        <v>1.4000000000000001</v>
      </c>
      <c r="F37" s="40"/>
      <c r="G37" s="33">
        <v>1.4000000000000001</v>
      </c>
      <c r="H37" s="23"/>
      <c r="I37" s="149" t="s">
        <v>1077</v>
      </c>
      <c r="J37" s="42" t="s">
        <v>563</v>
      </c>
      <c r="K37" s="43">
        <v>46150.375</v>
      </c>
      <c r="L37" s="43">
        <v>46154.583333333336</v>
      </c>
      <c r="M37" s="37"/>
      <c r="N37" s="37">
        <f t="shared" si="2"/>
        <v>1.4000000000000001</v>
      </c>
      <c r="O37" s="38"/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 spans="2:43" ht="24" customHeight="1" outlineLevel="1" x14ac:dyDescent="0.35">
      <c r="B38" s="31" t="s">
        <v>68</v>
      </c>
      <c r="C38" s="30" t="s">
        <v>69</v>
      </c>
      <c r="D38" s="31" t="s">
        <v>46</v>
      </c>
      <c r="E38" s="32">
        <v>0.3024</v>
      </c>
      <c r="F38" s="40"/>
      <c r="G38" s="33">
        <v>0.3024</v>
      </c>
      <c r="H38" s="23"/>
      <c r="I38" s="149" t="s">
        <v>656</v>
      </c>
      <c r="J38" s="42" t="s">
        <v>563</v>
      </c>
      <c r="K38" s="43">
        <v>46154.583333333336</v>
      </c>
      <c r="L38" s="43">
        <v>46157.4375</v>
      </c>
      <c r="M38" s="37"/>
      <c r="N38" s="37">
        <f t="shared" si="2"/>
        <v>0.3024</v>
      </c>
      <c r="O38" s="38"/>
      <c r="P38" s="38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</row>
    <row r="39" spans="2:43" ht="24" customHeight="1" outlineLevel="1" x14ac:dyDescent="0.35">
      <c r="B39" s="31" t="s">
        <v>70</v>
      </c>
      <c r="C39" s="30" t="s">
        <v>71</v>
      </c>
      <c r="D39" s="31" t="s">
        <v>67</v>
      </c>
      <c r="E39" s="32">
        <v>188</v>
      </c>
      <c r="F39" s="40"/>
      <c r="G39" s="33">
        <v>188</v>
      </c>
      <c r="H39" s="23"/>
      <c r="I39" s="149" t="s">
        <v>654</v>
      </c>
      <c r="J39" s="42" t="s">
        <v>876</v>
      </c>
      <c r="K39" s="43">
        <v>46157.4375</v>
      </c>
      <c r="L39" s="43">
        <v>46164.395833333336</v>
      </c>
      <c r="M39" s="37"/>
      <c r="N39" s="37">
        <f t="shared" si="2"/>
        <v>188</v>
      </c>
      <c r="O39" s="38"/>
      <c r="P39" s="38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 spans="2:43" ht="24" customHeight="1" outlineLevel="1" x14ac:dyDescent="0.35">
      <c r="B40" s="31" t="s">
        <v>74</v>
      </c>
      <c r="C40" s="30" t="s">
        <v>75</v>
      </c>
      <c r="D40" s="31" t="s">
        <v>46</v>
      </c>
      <c r="E40" s="32">
        <v>3.5999999999999996</v>
      </c>
      <c r="F40" s="40"/>
      <c r="G40" s="33">
        <v>3.5999999999999996</v>
      </c>
      <c r="H40" s="23"/>
      <c r="I40" s="149" t="s">
        <v>1079</v>
      </c>
      <c r="J40" s="42" t="s">
        <v>443</v>
      </c>
      <c r="K40" s="43">
        <v>46164.395833333336</v>
      </c>
      <c r="L40" s="43">
        <v>46168.4375</v>
      </c>
      <c r="M40" s="37"/>
      <c r="N40" s="37">
        <f t="shared" si="2"/>
        <v>3.5999999999999996</v>
      </c>
      <c r="O40" s="38"/>
      <c r="P40" s="3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</row>
    <row r="41" spans="2:43" ht="24" customHeight="1" outlineLevel="1" x14ac:dyDescent="0.35">
      <c r="B41" s="31"/>
      <c r="C41" s="30"/>
      <c r="D41" s="31"/>
      <c r="E41" s="32"/>
      <c r="F41" s="40"/>
      <c r="G41" s="33">
        <v>0</v>
      </c>
      <c r="H41" s="23"/>
      <c r="I41" s="149" t="s">
        <v>1080</v>
      </c>
      <c r="J41" s="42" t="s">
        <v>613</v>
      </c>
      <c r="K41" s="43">
        <v>46164.395833333336</v>
      </c>
      <c r="L41" s="43">
        <v>46167.666666666664</v>
      </c>
      <c r="M41" s="37"/>
      <c r="N41" s="37">
        <f t="shared" si="2"/>
        <v>0</v>
      </c>
      <c r="O41" s="38"/>
      <c r="P41" s="38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 spans="2:43" ht="24" customHeight="1" outlineLevel="1" x14ac:dyDescent="0.35">
      <c r="B42" s="31" t="s">
        <v>59</v>
      </c>
      <c r="C42" s="30" t="s">
        <v>60</v>
      </c>
      <c r="D42" s="31" t="s">
        <v>46</v>
      </c>
      <c r="E42" s="32">
        <v>28</v>
      </c>
      <c r="F42" s="40"/>
      <c r="G42" s="33">
        <v>28</v>
      </c>
      <c r="H42" s="23"/>
      <c r="I42" s="149" t="s">
        <v>1081</v>
      </c>
      <c r="J42" s="42" t="s">
        <v>613</v>
      </c>
      <c r="K42" s="43">
        <v>46168.354166666664</v>
      </c>
      <c r="L42" s="43">
        <v>46169.625</v>
      </c>
      <c r="M42" s="37"/>
      <c r="N42" s="37">
        <f t="shared" si="2"/>
        <v>28</v>
      </c>
      <c r="O42" s="38"/>
      <c r="P42" s="38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 spans="2:43" ht="24" customHeight="1" outlineLevel="1" x14ac:dyDescent="0.35">
      <c r="B43" s="31" t="s">
        <v>53</v>
      </c>
      <c r="C43" s="30" t="s">
        <v>54</v>
      </c>
      <c r="D43" s="31" t="s">
        <v>46</v>
      </c>
      <c r="E43" s="32">
        <v>5.6000000000000005</v>
      </c>
      <c r="F43" s="40"/>
      <c r="G43" s="33">
        <v>5.6000000000000005</v>
      </c>
      <c r="H43" s="23"/>
      <c r="I43" s="149"/>
      <c r="J43" s="42"/>
      <c r="K43" s="43"/>
      <c r="L43" s="43"/>
      <c r="M43" s="37"/>
      <c r="N43" s="37">
        <f t="shared" si="2"/>
        <v>5.6000000000000005</v>
      </c>
      <c r="O43" s="38"/>
      <c r="P43" s="38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 spans="2:43" ht="24" customHeight="1" outlineLevel="1" x14ac:dyDescent="0.35">
      <c r="B44" s="31" t="s">
        <v>65</v>
      </c>
      <c r="C44" s="30" t="s">
        <v>66</v>
      </c>
      <c r="D44" s="31" t="s">
        <v>46</v>
      </c>
      <c r="E44" s="32">
        <v>2.8000000000000003</v>
      </c>
      <c r="F44" s="40"/>
      <c r="G44" s="33">
        <v>2.8000000000000003</v>
      </c>
      <c r="H44" s="23"/>
      <c r="I44" s="149"/>
      <c r="J44" s="42"/>
      <c r="K44" s="43"/>
      <c r="L44" s="43"/>
      <c r="M44" s="37"/>
      <c r="N44" s="37">
        <f t="shared" si="2"/>
        <v>2.8000000000000003</v>
      </c>
      <c r="O44" s="38"/>
      <c r="P44" s="38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 spans="2:43" ht="24" customHeight="1" outlineLevel="1" x14ac:dyDescent="0.35">
      <c r="B45" s="31" t="s">
        <v>173</v>
      </c>
      <c r="C45" s="30" t="s">
        <v>174</v>
      </c>
      <c r="D45" s="31" t="s">
        <v>46</v>
      </c>
      <c r="E45" s="32">
        <v>2.8000000000000003</v>
      </c>
      <c r="F45" s="40"/>
      <c r="G45" s="33">
        <v>2.8000000000000003</v>
      </c>
      <c r="H45" s="23"/>
      <c r="I45" s="149"/>
      <c r="J45" s="42"/>
      <c r="K45" s="43"/>
      <c r="L45" s="43"/>
      <c r="M45" s="37"/>
      <c r="N45" s="37">
        <f t="shared" si="2"/>
        <v>2.8000000000000003</v>
      </c>
      <c r="O45" s="38"/>
      <c r="P45" s="38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 spans="2:43" ht="24" customHeight="1" x14ac:dyDescent="0.35">
      <c r="B46" s="31"/>
      <c r="C46" s="30"/>
      <c r="D46" s="31"/>
      <c r="E46" s="32"/>
      <c r="F46" s="40"/>
      <c r="G46" s="33"/>
      <c r="H46" s="23"/>
      <c r="I46" s="150" t="s">
        <v>1142</v>
      </c>
      <c r="J46" s="151" t="s">
        <v>907</v>
      </c>
      <c r="K46" s="99">
        <v>46146.541666666664</v>
      </c>
      <c r="L46" s="99">
        <v>46174.5</v>
      </c>
      <c r="M46" s="37"/>
      <c r="N46" s="38"/>
      <c r="O46" s="38"/>
      <c r="P46" s="38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 spans="2:43" ht="24" customHeight="1" outlineLevel="1" x14ac:dyDescent="0.35">
      <c r="B47" s="31" t="s">
        <v>179</v>
      </c>
      <c r="C47" s="30" t="s">
        <v>1072</v>
      </c>
      <c r="D47" s="31" t="s">
        <v>46</v>
      </c>
      <c r="E47" s="32">
        <v>2.8063000000000002</v>
      </c>
      <c r="F47" s="40"/>
      <c r="G47" s="33">
        <v>2.8063000000000002</v>
      </c>
      <c r="H47" s="23"/>
      <c r="I47" s="149" t="s">
        <v>1075</v>
      </c>
      <c r="J47" s="42" t="s">
        <v>613</v>
      </c>
      <c r="K47" s="43">
        <v>46146.541666666664</v>
      </c>
      <c r="L47" s="43">
        <v>46148.458333333336</v>
      </c>
      <c r="M47" s="37"/>
      <c r="N47" s="37"/>
      <c r="O47" s="37">
        <f>G47</f>
        <v>2.8063000000000002</v>
      </c>
      <c r="P47" s="38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 spans="2:43" ht="24" customHeight="1" outlineLevel="1" x14ac:dyDescent="0.35">
      <c r="B48" s="31" t="s">
        <v>44</v>
      </c>
      <c r="C48" s="30" t="s">
        <v>45</v>
      </c>
      <c r="D48" s="31" t="s">
        <v>46</v>
      </c>
      <c r="E48" s="32">
        <v>33.675599999999996</v>
      </c>
      <c r="F48" s="40"/>
      <c r="G48" s="33">
        <v>33.675599999999996</v>
      </c>
      <c r="H48" s="23"/>
      <c r="I48" s="149" t="s">
        <v>1076</v>
      </c>
      <c r="J48" s="42" t="s">
        <v>972</v>
      </c>
      <c r="K48" s="43">
        <v>46148.458333333336</v>
      </c>
      <c r="L48" s="43">
        <v>46153.645833333336</v>
      </c>
      <c r="M48" s="37"/>
      <c r="N48" s="38"/>
      <c r="O48" s="37">
        <f t="shared" ref="O48:O73" si="3">G48</f>
        <v>33.675599999999996</v>
      </c>
      <c r="P48" s="38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 spans="2:43" ht="24" customHeight="1" outlineLevel="1" x14ac:dyDescent="0.35">
      <c r="B49" s="31" t="s">
        <v>41</v>
      </c>
      <c r="C49" s="30" t="s">
        <v>42</v>
      </c>
      <c r="D49" s="31" t="s">
        <v>46</v>
      </c>
      <c r="E49" s="32">
        <v>5.6126000000000005</v>
      </c>
      <c r="F49" s="40"/>
      <c r="G49" s="33">
        <v>5.6126000000000005</v>
      </c>
      <c r="H49" s="23"/>
      <c r="I49" s="149"/>
      <c r="J49" s="42"/>
      <c r="K49" s="43"/>
      <c r="L49" s="43"/>
      <c r="M49" s="37"/>
      <c r="N49" s="38"/>
      <c r="O49" s="37">
        <f t="shared" si="3"/>
        <v>5.6126000000000005</v>
      </c>
      <c r="P49" s="38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 spans="2:43" ht="24" customHeight="1" outlineLevel="1" x14ac:dyDescent="0.35">
      <c r="B50" s="31" t="s">
        <v>61</v>
      </c>
      <c r="C50" s="30" t="s">
        <v>62</v>
      </c>
      <c r="D50" s="31" t="s">
        <v>46</v>
      </c>
      <c r="E50" s="32">
        <v>16.837799999999998</v>
      </c>
      <c r="F50" s="40"/>
      <c r="G50" s="33">
        <v>16.837799999999998</v>
      </c>
      <c r="H50" s="23"/>
      <c r="I50" s="149"/>
      <c r="J50" s="42"/>
      <c r="K50" s="43"/>
      <c r="L50" s="43"/>
      <c r="M50" s="37"/>
      <c r="N50" s="38"/>
      <c r="O50" s="37">
        <f t="shared" si="3"/>
        <v>16.837799999999998</v>
      </c>
      <c r="P50" s="38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 spans="2:43" ht="24" customHeight="1" outlineLevel="1" x14ac:dyDescent="0.35">
      <c r="B51" s="31" t="s">
        <v>72</v>
      </c>
      <c r="C51" s="30" t="s">
        <v>73</v>
      </c>
      <c r="D51" s="31" t="s">
        <v>46</v>
      </c>
      <c r="E51" s="32">
        <v>1.4031500000000001</v>
      </c>
      <c r="F51" s="40"/>
      <c r="G51" s="33">
        <v>1.4031500000000001</v>
      </c>
      <c r="H51" s="23"/>
      <c r="I51" s="149" t="s">
        <v>1077</v>
      </c>
      <c r="J51" s="42" t="s">
        <v>563</v>
      </c>
      <c r="K51" s="43">
        <v>46153.645833333336</v>
      </c>
      <c r="L51" s="43">
        <v>46156.5</v>
      </c>
      <c r="M51" s="37"/>
      <c r="N51" s="38"/>
      <c r="O51" s="37">
        <f t="shared" si="3"/>
        <v>1.4031500000000001</v>
      </c>
      <c r="P51" s="38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 spans="2:43" ht="24" customHeight="1" outlineLevel="1" x14ac:dyDescent="0.35">
      <c r="B52" s="31" t="s">
        <v>68</v>
      </c>
      <c r="C52" s="30" t="s">
        <v>69</v>
      </c>
      <c r="D52" s="31" t="s">
        <v>46</v>
      </c>
      <c r="E52" s="32">
        <v>0.30308040000000003</v>
      </c>
      <c r="F52" s="40"/>
      <c r="G52" s="33">
        <v>0.30308040000000003</v>
      </c>
      <c r="H52" s="23"/>
      <c r="I52" s="149" t="s">
        <v>656</v>
      </c>
      <c r="J52" s="42" t="s">
        <v>563</v>
      </c>
      <c r="K52" s="43">
        <v>46156.541666666664</v>
      </c>
      <c r="L52" s="43">
        <v>46161.395833333336</v>
      </c>
      <c r="M52" s="37"/>
      <c r="N52" s="38"/>
      <c r="O52" s="37">
        <f t="shared" si="3"/>
        <v>0.30308040000000003</v>
      </c>
      <c r="P52" s="38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 spans="2:43" ht="24" customHeight="1" outlineLevel="1" x14ac:dyDescent="0.35">
      <c r="B53" s="31" t="s">
        <v>70</v>
      </c>
      <c r="C53" s="30" t="s">
        <v>71</v>
      </c>
      <c r="D53" s="31" t="s">
        <v>67</v>
      </c>
      <c r="E53" s="32">
        <v>188</v>
      </c>
      <c r="F53" s="40"/>
      <c r="G53" s="33">
        <v>188</v>
      </c>
      <c r="H53" s="23"/>
      <c r="I53" s="149" t="s">
        <v>654</v>
      </c>
      <c r="J53" s="42" t="s">
        <v>1085</v>
      </c>
      <c r="K53" s="43">
        <v>46161.395833333336</v>
      </c>
      <c r="L53" s="43">
        <v>46168.625</v>
      </c>
      <c r="M53" s="37"/>
      <c r="N53" s="38"/>
      <c r="O53" s="37">
        <f t="shared" si="3"/>
        <v>188</v>
      </c>
      <c r="P53" s="38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 spans="2:43" ht="24" customHeight="1" outlineLevel="1" x14ac:dyDescent="0.35">
      <c r="B54" s="31" t="s">
        <v>74</v>
      </c>
      <c r="C54" s="30" t="s">
        <v>75</v>
      </c>
      <c r="D54" s="31" t="s">
        <v>46</v>
      </c>
      <c r="E54" s="32">
        <v>3.6081000000000003</v>
      </c>
      <c r="F54" s="40"/>
      <c r="G54" s="33">
        <v>3.6081000000000003</v>
      </c>
      <c r="H54" s="23"/>
      <c r="I54" s="149" t="s">
        <v>1079</v>
      </c>
      <c r="J54" s="42" t="s">
        <v>613</v>
      </c>
      <c r="K54" s="43">
        <v>46168.625</v>
      </c>
      <c r="L54" s="43">
        <v>46170.583333333336</v>
      </c>
      <c r="M54" s="37"/>
      <c r="N54" s="38"/>
      <c r="O54" s="37">
        <f t="shared" si="3"/>
        <v>3.6081000000000003</v>
      </c>
      <c r="P54" s="38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 spans="2:43" ht="24" customHeight="1" outlineLevel="1" x14ac:dyDescent="0.35">
      <c r="B55" s="31"/>
      <c r="C55" s="30"/>
      <c r="D55" s="31"/>
      <c r="E55" s="32"/>
      <c r="F55" s="40"/>
      <c r="G55" s="33">
        <v>0</v>
      </c>
      <c r="H55" s="23"/>
      <c r="I55" s="149" t="s">
        <v>1080</v>
      </c>
      <c r="J55" s="42" t="s">
        <v>613</v>
      </c>
      <c r="K55" s="43">
        <v>46168.625</v>
      </c>
      <c r="L55" s="43">
        <v>46170.583333333336</v>
      </c>
      <c r="M55" s="37"/>
      <c r="N55" s="38"/>
      <c r="O55" s="37"/>
      <c r="P55" s="3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 spans="2:43" ht="24" customHeight="1" outlineLevel="1" x14ac:dyDescent="0.35">
      <c r="B56" s="31" t="s">
        <v>59</v>
      </c>
      <c r="C56" s="30" t="s">
        <v>60</v>
      </c>
      <c r="D56" s="31" t="s">
        <v>46</v>
      </c>
      <c r="E56" s="32">
        <v>28.062999999999999</v>
      </c>
      <c r="F56" s="40"/>
      <c r="G56" s="33">
        <v>28.062999999999999</v>
      </c>
      <c r="H56" s="23"/>
      <c r="I56" s="149" t="s">
        <v>1081</v>
      </c>
      <c r="J56" s="42" t="s">
        <v>613</v>
      </c>
      <c r="K56" s="43">
        <v>46170.583333333336</v>
      </c>
      <c r="L56" s="43">
        <v>46174.5</v>
      </c>
      <c r="M56" s="37"/>
      <c r="N56" s="38"/>
      <c r="O56" s="37">
        <f t="shared" si="3"/>
        <v>28.062999999999999</v>
      </c>
      <c r="P56" s="38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 spans="2:43" ht="24" customHeight="1" outlineLevel="1" x14ac:dyDescent="0.35">
      <c r="B57" s="31" t="s">
        <v>53</v>
      </c>
      <c r="C57" s="30" t="s">
        <v>54</v>
      </c>
      <c r="D57" s="31" t="s">
        <v>46</v>
      </c>
      <c r="E57" s="32">
        <v>5.6126000000000005</v>
      </c>
      <c r="F57" s="40"/>
      <c r="G57" s="33">
        <v>5.6126000000000005</v>
      </c>
      <c r="H57" s="23"/>
      <c r="I57" s="149"/>
      <c r="J57" s="42"/>
      <c r="K57" s="43"/>
      <c r="L57" s="43"/>
      <c r="M57" s="37"/>
      <c r="N57" s="38"/>
      <c r="O57" s="37">
        <f t="shared" si="3"/>
        <v>5.6126000000000005</v>
      </c>
      <c r="P57" s="38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 spans="2:43" ht="24" customHeight="1" outlineLevel="1" x14ac:dyDescent="0.35">
      <c r="B58" s="31" t="s">
        <v>65</v>
      </c>
      <c r="C58" s="30" t="s">
        <v>66</v>
      </c>
      <c r="D58" s="31" t="s">
        <v>46</v>
      </c>
      <c r="E58" s="32">
        <v>2.8063000000000002</v>
      </c>
      <c r="F58" s="40"/>
      <c r="G58" s="33">
        <v>2.8063000000000002</v>
      </c>
      <c r="H58" s="23"/>
      <c r="I58" s="149"/>
      <c r="J58" s="42"/>
      <c r="K58" s="43"/>
      <c r="L58" s="43"/>
      <c r="M58" s="37"/>
      <c r="N58" s="38"/>
      <c r="O58" s="37">
        <f t="shared" si="3"/>
        <v>2.8063000000000002</v>
      </c>
      <c r="P58" s="38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 spans="2:43" ht="24" customHeight="1" outlineLevel="1" x14ac:dyDescent="0.35">
      <c r="B59" s="31" t="s">
        <v>173</v>
      </c>
      <c r="C59" s="30" t="s">
        <v>174</v>
      </c>
      <c r="D59" s="31" t="s">
        <v>46</v>
      </c>
      <c r="E59" s="32">
        <v>2.8063000000000002</v>
      </c>
      <c r="F59" s="40"/>
      <c r="G59" s="33">
        <v>2.8063000000000002</v>
      </c>
      <c r="H59" s="23"/>
      <c r="I59" s="149"/>
      <c r="J59" s="42"/>
      <c r="K59" s="43"/>
      <c r="L59" s="43"/>
      <c r="M59" s="37"/>
      <c r="N59" s="38"/>
      <c r="O59" s="37">
        <f t="shared" si="3"/>
        <v>2.8063000000000002</v>
      </c>
      <c r="P59" s="38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 spans="2:43" ht="24" customHeight="1" x14ac:dyDescent="0.35">
      <c r="B60" s="31"/>
      <c r="C60" s="30"/>
      <c r="D60" s="31"/>
      <c r="E60" s="32"/>
      <c r="F60" s="40"/>
      <c r="G60" s="33"/>
      <c r="H60" s="23"/>
      <c r="I60" s="150" t="s">
        <v>1143</v>
      </c>
      <c r="J60" s="151" t="s">
        <v>1086</v>
      </c>
      <c r="K60" s="99">
        <v>46148.458333333336</v>
      </c>
      <c r="L60" s="99">
        <v>46157.64166666667</v>
      </c>
      <c r="M60" s="37"/>
      <c r="N60" s="38"/>
      <c r="O60" s="38"/>
      <c r="P60" s="38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 spans="2:43" ht="24" customHeight="1" outlineLevel="1" x14ac:dyDescent="0.35">
      <c r="B61" s="31" t="s">
        <v>179</v>
      </c>
      <c r="C61" s="30" t="s">
        <v>1072</v>
      </c>
      <c r="D61" s="31" t="s">
        <v>46</v>
      </c>
      <c r="E61" s="32">
        <v>0.1918</v>
      </c>
      <c r="F61" s="40"/>
      <c r="G61" s="33">
        <v>0.1918</v>
      </c>
      <c r="H61" s="23"/>
      <c r="I61" s="149" t="s">
        <v>1075</v>
      </c>
      <c r="J61" s="42" t="s">
        <v>686</v>
      </c>
      <c r="K61" s="43">
        <v>46148.458333333336</v>
      </c>
      <c r="L61" s="43">
        <v>46148.666666666664</v>
      </c>
      <c r="M61" s="37"/>
      <c r="N61" s="38"/>
      <c r="O61" s="37">
        <f t="shared" si="3"/>
        <v>0.1918</v>
      </c>
      <c r="P61" s="38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 spans="2:43" ht="24" customHeight="1" outlineLevel="1" x14ac:dyDescent="0.35">
      <c r="B62" s="31" t="s">
        <v>44</v>
      </c>
      <c r="C62" s="30" t="s">
        <v>45</v>
      </c>
      <c r="D62" s="31" t="s">
        <v>46</v>
      </c>
      <c r="E62" s="32">
        <v>2.3015999999999996</v>
      </c>
      <c r="F62" s="40"/>
      <c r="G62" s="33">
        <v>2.3015999999999996</v>
      </c>
      <c r="H62" s="23"/>
      <c r="I62" s="149" t="s">
        <v>1076</v>
      </c>
      <c r="J62" s="42" t="s">
        <v>1087</v>
      </c>
      <c r="K62" s="43">
        <v>46148.625</v>
      </c>
      <c r="L62" s="43">
        <v>46150.574999999997</v>
      </c>
      <c r="M62" s="37"/>
      <c r="N62" s="38"/>
      <c r="O62" s="37">
        <f t="shared" si="3"/>
        <v>2.3015999999999996</v>
      </c>
      <c r="P62" s="38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 spans="2:43" ht="24" customHeight="1" outlineLevel="1" x14ac:dyDescent="0.35">
      <c r="B63" s="31" t="s">
        <v>41</v>
      </c>
      <c r="C63" s="30" t="s">
        <v>42</v>
      </c>
      <c r="D63" s="31" t="s">
        <v>46</v>
      </c>
      <c r="E63" s="32">
        <v>0.3836</v>
      </c>
      <c r="F63" s="40"/>
      <c r="G63" s="33">
        <v>0.3836</v>
      </c>
      <c r="H63" s="23"/>
      <c r="I63" s="149"/>
      <c r="J63" s="42"/>
      <c r="K63" s="43"/>
      <c r="L63" s="43"/>
      <c r="M63" s="37"/>
      <c r="N63" s="38"/>
      <c r="O63" s="37">
        <f t="shared" si="3"/>
        <v>0.3836</v>
      </c>
      <c r="P63" s="38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 spans="2:43" ht="24" customHeight="1" outlineLevel="1" x14ac:dyDescent="0.35">
      <c r="B64" s="31" t="s">
        <v>61</v>
      </c>
      <c r="C64" s="30" t="s">
        <v>62</v>
      </c>
      <c r="D64" s="31" t="s">
        <v>46</v>
      </c>
      <c r="E64" s="32">
        <v>1.1507999999999998</v>
      </c>
      <c r="F64" s="40"/>
      <c r="G64" s="33">
        <v>1.1507999999999998</v>
      </c>
      <c r="H64" s="23"/>
      <c r="I64" s="149"/>
      <c r="J64" s="42"/>
      <c r="K64" s="43"/>
      <c r="L64" s="43"/>
      <c r="M64" s="37"/>
      <c r="N64" s="38"/>
      <c r="O64" s="37">
        <f t="shared" si="3"/>
        <v>1.1507999999999998</v>
      </c>
      <c r="P64" s="38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 spans="2:43" ht="24" customHeight="1" outlineLevel="1" x14ac:dyDescent="0.35">
      <c r="B65" s="31" t="s">
        <v>72</v>
      </c>
      <c r="C65" s="30" t="s">
        <v>73</v>
      </c>
      <c r="D65" s="31" t="s">
        <v>46</v>
      </c>
      <c r="E65" s="32">
        <v>9.5899999999999999E-2</v>
      </c>
      <c r="F65" s="40"/>
      <c r="G65" s="33">
        <v>9.5899999999999999E-2</v>
      </c>
      <c r="H65" s="23"/>
      <c r="I65" s="149" t="s">
        <v>1077</v>
      </c>
      <c r="J65" s="42" t="s">
        <v>721</v>
      </c>
      <c r="K65" s="43">
        <v>46150.574999999997</v>
      </c>
      <c r="L65" s="43">
        <v>46153.387499999997</v>
      </c>
      <c r="M65" s="37"/>
      <c r="N65" s="38"/>
      <c r="O65" s="37">
        <f t="shared" si="3"/>
        <v>9.5899999999999999E-2</v>
      </c>
      <c r="P65" s="38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 spans="2:43" ht="24" customHeight="1" outlineLevel="1" x14ac:dyDescent="0.35">
      <c r="B66" s="31" t="s">
        <v>68</v>
      </c>
      <c r="C66" s="30" t="s">
        <v>69</v>
      </c>
      <c r="D66" s="31" t="s">
        <v>46</v>
      </c>
      <c r="E66" s="32">
        <v>2.0714400000000004E-2</v>
      </c>
      <c r="F66" s="40"/>
      <c r="G66" s="33">
        <v>2.0714400000000004E-2</v>
      </c>
      <c r="H66" s="23"/>
      <c r="I66" s="149" t="s">
        <v>656</v>
      </c>
      <c r="J66" s="42" t="s">
        <v>712</v>
      </c>
      <c r="K66" s="43">
        <v>46153.387499999997</v>
      </c>
      <c r="L66" s="43">
        <v>46154.379166666666</v>
      </c>
      <c r="M66" s="37"/>
      <c r="N66" s="38"/>
      <c r="O66" s="37">
        <f t="shared" si="3"/>
        <v>2.0714400000000004E-2</v>
      </c>
      <c r="P66" s="38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 spans="2:43" ht="24" customHeight="1" outlineLevel="1" x14ac:dyDescent="0.35">
      <c r="B67" s="31" t="s">
        <v>70</v>
      </c>
      <c r="C67" s="30" t="s">
        <v>71</v>
      </c>
      <c r="D67" s="31" t="s">
        <v>67</v>
      </c>
      <c r="E67" s="32">
        <v>188</v>
      </c>
      <c r="F67" s="40"/>
      <c r="G67" s="33">
        <v>188</v>
      </c>
      <c r="H67" s="23"/>
      <c r="I67" s="149" t="s">
        <v>654</v>
      </c>
      <c r="J67" s="42" t="s">
        <v>1037</v>
      </c>
      <c r="K67" s="43">
        <v>46154.379166666666</v>
      </c>
      <c r="L67" s="43">
        <v>46156.35833333333</v>
      </c>
      <c r="M67" s="37"/>
      <c r="N67" s="38"/>
      <c r="O67" s="37">
        <f t="shared" si="3"/>
        <v>188</v>
      </c>
      <c r="P67" s="38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 spans="2:43" ht="24" customHeight="1" outlineLevel="1" x14ac:dyDescent="0.35">
      <c r="B68" s="31" t="s">
        <v>74</v>
      </c>
      <c r="C68" s="30" t="s">
        <v>75</v>
      </c>
      <c r="D68" s="31" t="s">
        <v>46</v>
      </c>
      <c r="E68" s="32">
        <v>0.24660000000000001</v>
      </c>
      <c r="F68" s="40"/>
      <c r="G68" s="33">
        <v>0.24660000000000001</v>
      </c>
      <c r="H68" s="23"/>
      <c r="I68" s="149" t="s">
        <v>1079</v>
      </c>
      <c r="J68" s="42" t="s">
        <v>1088</v>
      </c>
      <c r="K68" s="43">
        <v>46156.35833333333</v>
      </c>
      <c r="L68" s="43">
        <v>46156.629166666666</v>
      </c>
      <c r="M68" s="37"/>
      <c r="N68" s="38"/>
      <c r="O68" s="37">
        <f t="shared" si="3"/>
        <v>0.24660000000000001</v>
      </c>
      <c r="P68" s="38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 spans="2:43" ht="24" customHeight="1" outlineLevel="1" x14ac:dyDescent="0.35">
      <c r="B69" s="31"/>
      <c r="C69" s="30"/>
      <c r="D69" s="31"/>
      <c r="E69" s="32"/>
      <c r="F69" s="40"/>
      <c r="G69" s="33">
        <v>0</v>
      </c>
      <c r="H69" s="23"/>
      <c r="I69" s="149" t="s">
        <v>1080</v>
      </c>
      <c r="J69" s="42" t="s">
        <v>753</v>
      </c>
      <c r="K69" s="43">
        <v>46156.35833333333</v>
      </c>
      <c r="L69" s="43">
        <v>46156.54583333333</v>
      </c>
      <c r="M69" s="37"/>
      <c r="N69" s="38"/>
      <c r="O69" s="37"/>
      <c r="P69" s="38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 spans="2:43" ht="24" customHeight="1" outlineLevel="1" x14ac:dyDescent="0.35">
      <c r="B70" s="31" t="s">
        <v>59</v>
      </c>
      <c r="C70" s="30" t="s">
        <v>60</v>
      </c>
      <c r="D70" s="31" t="s">
        <v>46</v>
      </c>
      <c r="E70" s="32">
        <v>1.9179999999999999</v>
      </c>
      <c r="F70" s="40"/>
      <c r="G70" s="33">
        <v>1.9179999999999999</v>
      </c>
      <c r="H70" s="23"/>
      <c r="I70" s="149" t="s">
        <v>1081</v>
      </c>
      <c r="J70" s="42" t="s">
        <v>576</v>
      </c>
      <c r="K70" s="43">
        <v>46156.54583333333</v>
      </c>
      <c r="L70" s="43">
        <v>46157.64166666667</v>
      </c>
      <c r="M70" s="37"/>
      <c r="N70" s="38"/>
      <c r="O70" s="37">
        <f t="shared" si="3"/>
        <v>1.9179999999999999</v>
      </c>
      <c r="P70" s="38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 spans="2:43" ht="24" customHeight="1" outlineLevel="1" x14ac:dyDescent="0.35">
      <c r="B71" s="31" t="s">
        <v>53</v>
      </c>
      <c r="C71" s="30" t="s">
        <v>54</v>
      </c>
      <c r="D71" s="31" t="s">
        <v>46</v>
      </c>
      <c r="E71" s="32">
        <v>0.3836</v>
      </c>
      <c r="F71" s="40"/>
      <c r="G71" s="33">
        <v>0.3836</v>
      </c>
      <c r="H71" s="23"/>
      <c r="I71" s="149"/>
      <c r="J71" s="42"/>
      <c r="K71" s="43"/>
      <c r="L71" s="43"/>
      <c r="M71" s="37"/>
      <c r="N71" s="38"/>
      <c r="O71" s="37">
        <f t="shared" si="3"/>
        <v>0.3836</v>
      </c>
      <c r="P71" s="38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 spans="2:43" ht="24" customHeight="1" outlineLevel="1" x14ac:dyDescent="0.35">
      <c r="B72" s="31" t="s">
        <v>65</v>
      </c>
      <c r="C72" s="30" t="s">
        <v>66</v>
      </c>
      <c r="D72" s="31" t="s">
        <v>46</v>
      </c>
      <c r="E72" s="32">
        <v>0.1918</v>
      </c>
      <c r="F72" s="40"/>
      <c r="G72" s="33">
        <v>0.1918</v>
      </c>
      <c r="H72" s="23"/>
      <c r="I72" s="149"/>
      <c r="J72" s="42"/>
      <c r="K72" s="43"/>
      <c r="L72" s="43"/>
      <c r="M72" s="37"/>
      <c r="N72" s="38"/>
      <c r="O72" s="37">
        <f t="shared" si="3"/>
        <v>0.1918</v>
      </c>
      <c r="P72" s="38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 spans="2:43" ht="24" customHeight="1" outlineLevel="1" x14ac:dyDescent="0.35">
      <c r="B73" s="31" t="s">
        <v>173</v>
      </c>
      <c r="C73" s="30" t="s">
        <v>174</v>
      </c>
      <c r="D73" s="31" t="s">
        <v>46</v>
      </c>
      <c r="E73" s="32">
        <v>0.1918</v>
      </c>
      <c r="F73" s="40"/>
      <c r="G73" s="33">
        <v>0.1918</v>
      </c>
      <c r="H73" s="23"/>
      <c r="I73" s="149"/>
      <c r="J73" s="42"/>
      <c r="K73" s="43"/>
      <c r="L73" s="43"/>
      <c r="M73" s="37"/>
      <c r="N73" s="38"/>
      <c r="O73" s="37">
        <f t="shared" si="3"/>
        <v>0.1918</v>
      </c>
      <c r="P73" s="38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2:43" ht="24" customHeight="1" x14ac:dyDescent="0.35">
      <c r="B74" s="31"/>
      <c r="C74" s="30"/>
      <c r="D74" s="31"/>
      <c r="E74" s="32"/>
      <c r="F74" s="40"/>
      <c r="G74" s="33"/>
      <c r="H74" s="23"/>
      <c r="I74" s="150" t="s">
        <v>1144</v>
      </c>
      <c r="J74" s="151" t="s">
        <v>1089</v>
      </c>
      <c r="K74" s="99">
        <v>46148.625</v>
      </c>
      <c r="L74" s="99">
        <v>46181.445833333331</v>
      </c>
      <c r="M74" s="37"/>
      <c r="N74" s="38"/>
      <c r="O74" s="38"/>
      <c r="P74" s="38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</row>
    <row r="75" spans="2:43" ht="24" customHeight="1" outlineLevel="1" x14ac:dyDescent="0.35">
      <c r="B75" s="31" t="s">
        <v>179</v>
      </c>
      <c r="C75" s="30" t="s">
        <v>1072</v>
      </c>
      <c r="D75" s="31" t="s">
        <v>46</v>
      </c>
      <c r="E75" s="32">
        <v>1.5162</v>
      </c>
      <c r="F75" s="40"/>
      <c r="G75" s="33">
        <v>1.5162</v>
      </c>
      <c r="H75" s="23"/>
      <c r="I75" s="149" t="s">
        <v>1075</v>
      </c>
      <c r="J75" s="42" t="s">
        <v>1090</v>
      </c>
      <c r="K75" s="43">
        <v>46148.625</v>
      </c>
      <c r="L75" s="43">
        <v>46154.5</v>
      </c>
      <c r="M75" s="37"/>
      <c r="N75" s="38"/>
      <c r="O75" s="38"/>
      <c r="P75" s="37">
        <f>E75</f>
        <v>1.5162</v>
      </c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2:43" ht="24" customHeight="1" outlineLevel="1" x14ac:dyDescent="0.35">
      <c r="B76" s="31" t="s">
        <v>44</v>
      </c>
      <c r="C76" s="30" t="s">
        <v>45</v>
      </c>
      <c r="D76" s="31" t="s">
        <v>46</v>
      </c>
      <c r="E76" s="32">
        <v>18.194399999999998</v>
      </c>
      <c r="F76" s="40"/>
      <c r="G76" s="33">
        <v>18.194399999999998</v>
      </c>
      <c r="H76" s="23"/>
      <c r="I76" s="149" t="s">
        <v>1076</v>
      </c>
      <c r="J76" s="42" t="s">
        <v>1091</v>
      </c>
      <c r="K76" s="43">
        <v>46154.541666666664</v>
      </c>
      <c r="L76" s="43">
        <v>46161.654166666667</v>
      </c>
      <c r="M76" s="37"/>
      <c r="N76" s="38"/>
      <c r="O76" s="38"/>
      <c r="P76" s="37">
        <f t="shared" ref="P76:P87" si="4">E76</f>
        <v>18.194399999999998</v>
      </c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2:43" ht="24" customHeight="1" outlineLevel="1" x14ac:dyDescent="0.35">
      <c r="B77" s="31" t="s">
        <v>41</v>
      </c>
      <c r="C77" s="30" t="s">
        <v>42</v>
      </c>
      <c r="D77" s="31" t="s">
        <v>46</v>
      </c>
      <c r="E77" s="32">
        <v>3.0324</v>
      </c>
      <c r="F77" s="40"/>
      <c r="G77" s="33">
        <v>3.0324</v>
      </c>
      <c r="H77" s="23"/>
      <c r="I77" s="149"/>
      <c r="J77" s="42"/>
      <c r="K77" s="43"/>
      <c r="L77" s="43"/>
      <c r="M77" s="37"/>
      <c r="N77" s="38"/>
      <c r="O77" s="38"/>
      <c r="P77" s="37">
        <f t="shared" si="4"/>
        <v>3.0324</v>
      </c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2:43" ht="24" customHeight="1" outlineLevel="1" x14ac:dyDescent="0.35">
      <c r="B78" s="31" t="s">
        <v>61</v>
      </c>
      <c r="C78" s="30" t="s">
        <v>62</v>
      </c>
      <c r="D78" s="31" t="s">
        <v>46</v>
      </c>
      <c r="E78" s="32">
        <v>9.0971999999999991</v>
      </c>
      <c r="F78" s="40"/>
      <c r="G78" s="33">
        <v>9.0971999999999991</v>
      </c>
      <c r="H78" s="23"/>
      <c r="I78" s="149"/>
      <c r="J78" s="42"/>
      <c r="K78" s="43"/>
      <c r="L78" s="43"/>
      <c r="M78" s="37"/>
      <c r="N78" s="38"/>
      <c r="O78" s="38"/>
      <c r="P78" s="37">
        <f t="shared" si="4"/>
        <v>9.0971999999999991</v>
      </c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2:43" ht="24" customHeight="1" outlineLevel="1" x14ac:dyDescent="0.35">
      <c r="B79" s="31" t="s">
        <v>72</v>
      </c>
      <c r="C79" s="30" t="s">
        <v>73</v>
      </c>
      <c r="D79" s="31" t="s">
        <v>46</v>
      </c>
      <c r="E79" s="32">
        <v>0.7581</v>
      </c>
      <c r="F79" s="40"/>
      <c r="G79" s="33">
        <v>0.7581</v>
      </c>
      <c r="H79" s="23"/>
      <c r="I79" s="149" t="s">
        <v>1077</v>
      </c>
      <c r="J79" s="42" t="s">
        <v>643</v>
      </c>
      <c r="K79" s="43">
        <v>46161.654166666667</v>
      </c>
      <c r="L79" s="43">
        <v>46163.637499999997</v>
      </c>
      <c r="M79" s="37"/>
      <c r="N79" s="38"/>
      <c r="O79" s="38"/>
      <c r="P79" s="37">
        <f t="shared" si="4"/>
        <v>0.7581</v>
      </c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</row>
    <row r="80" spans="2:43" ht="24" customHeight="1" outlineLevel="1" x14ac:dyDescent="0.35">
      <c r="B80" s="31" t="s">
        <v>68</v>
      </c>
      <c r="C80" s="30" t="s">
        <v>69</v>
      </c>
      <c r="D80" s="31" t="s">
        <v>46</v>
      </c>
      <c r="E80" s="32">
        <v>0.16374960000000002</v>
      </c>
      <c r="F80" s="40"/>
      <c r="G80" s="33">
        <v>0.16374960000000002</v>
      </c>
      <c r="H80" s="23"/>
      <c r="I80" s="149" t="s">
        <v>656</v>
      </c>
      <c r="J80" s="42" t="s">
        <v>556</v>
      </c>
      <c r="K80" s="43">
        <v>46163.637499999997</v>
      </c>
      <c r="L80" s="43">
        <v>46168.558333333334</v>
      </c>
      <c r="M80" s="37"/>
      <c r="N80" s="38"/>
      <c r="O80" s="38"/>
      <c r="P80" s="37">
        <f t="shared" si="4"/>
        <v>0.16374960000000002</v>
      </c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</row>
    <row r="81" spans="2:43" ht="24" customHeight="1" outlineLevel="1" x14ac:dyDescent="0.35">
      <c r="B81" s="31" t="s">
        <v>70</v>
      </c>
      <c r="C81" s="30" t="s">
        <v>71</v>
      </c>
      <c r="D81" s="31" t="s">
        <v>67</v>
      </c>
      <c r="E81" s="32">
        <v>188</v>
      </c>
      <c r="F81" s="40"/>
      <c r="G81" s="33">
        <v>188</v>
      </c>
      <c r="H81" s="23"/>
      <c r="I81" s="149" t="s">
        <v>654</v>
      </c>
      <c r="J81" s="42" t="s">
        <v>1092</v>
      </c>
      <c r="K81" s="43">
        <v>46168.558333333334</v>
      </c>
      <c r="L81" s="43">
        <v>46171.637499999997</v>
      </c>
      <c r="M81" s="37"/>
      <c r="N81" s="38"/>
      <c r="O81" s="38"/>
      <c r="P81" s="37">
        <f t="shared" si="4"/>
        <v>188</v>
      </c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 spans="2:43" ht="24" customHeight="1" outlineLevel="1" x14ac:dyDescent="0.35">
      <c r="B82" s="31" t="s">
        <v>74</v>
      </c>
      <c r="C82" s="30" t="s">
        <v>75</v>
      </c>
      <c r="D82" s="31" t="s">
        <v>46</v>
      </c>
      <c r="E82" s="32">
        <v>1.9494</v>
      </c>
      <c r="F82" s="40"/>
      <c r="G82" s="33">
        <v>1.9494</v>
      </c>
      <c r="H82" s="23"/>
      <c r="I82" s="149" t="s">
        <v>1079</v>
      </c>
      <c r="J82" s="42" t="s">
        <v>712</v>
      </c>
      <c r="K82" s="43">
        <v>46171.637499999997</v>
      </c>
      <c r="L82" s="43">
        <v>46174.629166666666</v>
      </c>
      <c r="M82" s="37"/>
      <c r="N82" s="38"/>
      <c r="O82" s="38"/>
      <c r="P82" s="37">
        <f t="shared" si="4"/>
        <v>1.9494</v>
      </c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 spans="2:43" ht="24" customHeight="1" outlineLevel="1" x14ac:dyDescent="0.35">
      <c r="B83" s="31"/>
      <c r="C83" s="30"/>
      <c r="D83" s="31"/>
      <c r="E83" s="32"/>
      <c r="F83" s="40"/>
      <c r="G83" s="33">
        <v>0</v>
      </c>
      <c r="H83" s="23"/>
      <c r="I83" s="149" t="s">
        <v>1080</v>
      </c>
      <c r="J83" s="42" t="s">
        <v>746</v>
      </c>
      <c r="K83" s="43">
        <v>46174.629166666666</v>
      </c>
      <c r="L83" s="43">
        <v>46176.462500000001</v>
      </c>
      <c r="M83" s="37"/>
      <c r="N83" s="38"/>
      <c r="O83" s="38"/>
      <c r="P83" s="37">
        <f t="shared" si="4"/>
        <v>0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 spans="2:43" ht="24" customHeight="1" outlineLevel="1" x14ac:dyDescent="0.35">
      <c r="B84" s="31" t="s">
        <v>59</v>
      </c>
      <c r="C84" s="30" t="s">
        <v>60</v>
      </c>
      <c r="D84" s="31" t="s">
        <v>46</v>
      </c>
      <c r="E84" s="32">
        <v>15.161999999999999</v>
      </c>
      <c r="F84" s="40"/>
      <c r="G84" s="33">
        <v>15.161999999999999</v>
      </c>
      <c r="H84" s="23"/>
      <c r="I84" s="149" t="s">
        <v>1081</v>
      </c>
      <c r="J84" s="42" t="s">
        <v>643</v>
      </c>
      <c r="K84" s="43">
        <v>46176.462500000001</v>
      </c>
      <c r="L84" s="43">
        <v>46181.445833333331</v>
      </c>
      <c r="M84" s="37"/>
      <c r="N84" s="38"/>
      <c r="O84" s="38"/>
      <c r="P84" s="37">
        <f t="shared" si="4"/>
        <v>15.161999999999999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 spans="2:43" ht="24" customHeight="1" outlineLevel="1" x14ac:dyDescent="0.35">
      <c r="B85" s="31" t="s">
        <v>53</v>
      </c>
      <c r="C85" s="30" t="s">
        <v>54</v>
      </c>
      <c r="D85" s="31" t="s">
        <v>46</v>
      </c>
      <c r="E85" s="32">
        <v>3.0324</v>
      </c>
      <c r="F85" s="40"/>
      <c r="G85" s="33">
        <v>3.0324</v>
      </c>
      <c r="H85" s="23"/>
      <c r="I85" s="149"/>
      <c r="J85" s="42"/>
      <c r="K85" s="43"/>
      <c r="L85" s="43"/>
      <c r="M85" s="37"/>
      <c r="N85" s="38"/>
      <c r="O85" s="38"/>
      <c r="P85" s="37">
        <f t="shared" si="4"/>
        <v>3.0324</v>
      </c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 spans="2:43" ht="24" customHeight="1" outlineLevel="1" x14ac:dyDescent="0.35">
      <c r="B86" s="31" t="s">
        <v>65</v>
      </c>
      <c r="C86" s="30" t="s">
        <v>66</v>
      </c>
      <c r="D86" s="31" t="s">
        <v>46</v>
      </c>
      <c r="E86" s="32">
        <v>1.5162</v>
      </c>
      <c r="F86" s="40"/>
      <c r="G86" s="33">
        <v>1.5162</v>
      </c>
      <c r="H86" s="23"/>
      <c r="I86" s="149"/>
      <c r="J86" s="42"/>
      <c r="K86" s="43"/>
      <c r="L86" s="43"/>
      <c r="M86" s="37"/>
      <c r="N86" s="38"/>
      <c r="O86" s="38"/>
      <c r="P86" s="37">
        <f t="shared" si="4"/>
        <v>1.5162</v>
      </c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 spans="2:43" ht="24" customHeight="1" outlineLevel="1" x14ac:dyDescent="0.35">
      <c r="B87" s="31" t="s">
        <v>173</v>
      </c>
      <c r="C87" s="30" t="s">
        <v>174</v>
      </c>
      <c r="D87" s="31" t="s">
        <v>46</v>
      </c>
      <c r="E87" s="32">
        <v>1.5162</v>
      </c>
      <c r="F87" s="40"/>
      <c r="G87" s="33">
        <v>1.5162</v>
      </c>
      <c r="H87" s="23"/>
      <c r="I87" s="149"/>
      <c r="J87" s="42"/>
      <c r="K87" s="43"/>
      <c r="L87" s="43"/>
      <c r="M87" s="37"/>
      <c r="N87" s="38"/>
      <c r="O87" s="38"/>
      <c r="P87" s="37">
        <f t="shared" si="4"/>
        <v>1.5162</v>
      </c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 spans="2:43" ht="24" customHeight="1" x14ac:dyDescent="0.35">
      <c r="B88" s="31"/>
      <c r="C88" s="30"/>
      <c r="D88" s="31"/>
      <c r="E88" s="32"/>
      <c r="F88" s="40"/>
      <c r="G88" s="33"/>
      <c r="H88" s="23"/>
      <c r="I88" s="150" t="s">
        <v>1145</v>
      </c>
      <c r="J88" s="151" t="s">
        <v>1093</v>
      </c>
      <c r="K88" s="99">
        <v>46156.645833333336</v>
      </c>
      <c r="L88" s="99">
        <v>46178.383333333331</v>
      </c>
      <c r="M88" s="37"/>
      <c r="N88" s="38"/>
      <c r="O88" s="38"/>
      <c r="P88" s="38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 spans="2:43" ht="24" customHeight="1" outlineLevel="1" x14ac:dyDescent="0.35">
      <c r="B89" s="31" t="s">
        <v>179</v>
      </c>
      <c r="C89" s="30" t="s">
        <v>1072</v>
      </c>
      <c r="D89" s="31" t="s">
        <v>46</v>
      </c>
      <c r="E89" s="32">
        <v>38.400000000000006</v>
      </c>
      <c r="F89" s="40">
        <v>6</v>
      </c>
      <c r="G89" s="33">
        <f>E89/$F$89</f>
        <v>6.4000000000000012</v>
      </c>
      <c r="H89" s="23"/>
      <c r="I89" s="149" t="s">
        <v>1075</v>
      </c>
      <c r="J89" s="42" t="s">
        <v>1094</v>
      </c>
      <c r="K89" s="43">
        <v>46156.645833333336</v>
      </c>
      <c r="L89" s="43">
        <v>46161.470833333333</v>
      </c>
      <c r="M89" s="37"/>
      <c r="N89" s="37">
        <f>G89</f>
        <v>6.4000000000000012</v>
      </c>
      <c r="O89" s="38"/>
      <c r="P89" s="38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 spans="2:43" ht="24" customHeight="1" outlineLevel="1" x14ac:dyDescent="0.35">
      <c r="B90" s="31" t="s">
        <v>41</v>
      </c>
      <c r="C90" s="30" t="s">
        <v>42</v>
      </c>
      <c r="D90" s="31" t="s">
        <v>46</v>
      </c>
      <c r="E90" s="32">
        <v>2.16</v>
      </c>
      <c r="F90" s="40"/>
      <c r="G90" s="33">
        <f t="shared" ref="G90:G99" si="5">E90/$F$89</f>
        <v>0.36000000000000004</v>
      </c>
      <c r="H90" s="23"/>
      <c r="I90" s="149" t="s">
        <v>1076</v>
      </c>
      <c r="J90" s="42" t="s">
        <v>1095</v>
      </c>
      <c r="K90" s="43">
        <v>46161.470833333333</v>
      </c>
      <c r="L90" s="43">
        <v>46164.637499999997</v>
      </c>
      <c r="M90" s="37"/>
      <c r="N90" s="37">
        <f t="shared" ref="N90:N111" si="6">G90</f>
        <v>0.36000000000000004</v>
      </c>
      <c r="O90" s="38"/>
      <c r="P90" s="38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 spans="2:43" ht="24" customHeight="1" outlineLevel="1" x14ac:dyDescent="0.35">
      <c r="B91" s="31" t="s">
        <v>44</v>
      </c>
      <c r="C91" s="30" t="s">
        <v>45</v>
      </c>
      <c r="D91" s="31" t="s">
        <v>46</v>
      </c>
      <c r="E91" s="32">
        <v>38.400000000000006</v>
      </c>
      <c r="F91" s="40"/>
      <c r="G91" s="33">
        <f t="shared" si="5"/>
        <v>6.4000000000000012</v>
      </c>
      <c r="H91" s="23"/>
      <c r="I91" s="149"/>
      <c r="J91" s="42"/>
      <c r="K91" s="43"/>
      <c r="L91" s="43"/>
      <c r="M91" s="37"/>
      <c r="N91" s="37">
        <f t="shared" si="6"/>
        <v>6.4000000000000012</v>
      </c>
      <c r="O91" s="38"/>
      <c r="P91" s="38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 spans="2:43" ht="24" customHeight="1" outlineLevel="1" x14ac:dyDescent="0.35">
      <c r="B92" s="31" t="s">
        <v>61</v>
      </c>
      <c r="C92" s="30" t="s">
        <v>62</v>
      </c>
      <c r="D92" s="31" t="s">
        <v>46</v>
      </c>
      <c r="E92" s="32">
        <v>11.52</v>
      </c>
      <c r="F92" s="40"/>
      <c r="G92" s="33">
        <f t="shared" si="5"/>
        <v>1.92</v>
      </c>
      <c r="H92" s="23"/>
      <c r="I92" s="149"/>
      <c r="J92" s="42"/>
      <c r="K92" s="43"/>
      <c r="L92" s="43"/>
      <c r="M92" s="37"/>
      <c r="N92" s="37">
        <f t="shared" si="6"/>
        <v>1.92</v>
      </c>
      <c r="O92" s="38"/>
      <c r="P92" s="38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 spans="2:43" ht="24" customHeight="1" outlineLevel="1" x14ac:dyDescent="0.35">
      <c r="B93" s="31" t="s">
        <v>72</v>
      </c>
      <c r="C93" s="30" t="s">
        <v>73</v>
      </c>
      <c r="D93" s="31" t="s">
        <v>46</v>
      </c>
      <c r="E93" s="32">
        <v>2.9399999999999995</v>
      </c>
      <c r="F93" s="40"/>
      <c r="G93" s="33">
        <f t="shared" si="5"/>
        <v>0.48999999999999994</v>
      </c>
      <c r="H93" s="23"/>
      <c r="I93" s="149"/>
      <c r="J93" s="42"/>
      <c r="K93" s="43"/>
      <c r="L93" s="43"/>
      <c r="M93" s="37"/>
      <c r="N93" s="37">
        <f t="shared" si="6"/>
        <v>0.48999999999999994</v>
      </c>
      <c r="O93" s="38"/>
      <c r="P93" s="38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 spans="2:43" ht="24" customHeight="1" outlineLevel="1" x14ac:dyDescent="0.35">
      <c r="B94" s="31" t="s">
        <v>68</v>
      </c>
      <c r="C94" s="30" t="s">
        <v>69</v>
      </c>
      <c r="D94" s="31" t="s">
        <v>46</v>
      </c>
      <c r="E94" s="32">
        <v>2.3519999999999994</v>
      </c>
      <c r="F94" s="40"/>
      <c r="G94" s="33">
        <f t="shared" si="5"/>
        <v>0.3919999999999999</v>
      </c>
      <c r="H94" s="23"/>
      <c r="I94" s="149" t="s">
        <v>1096</v>
      </c>
      <c r="J94" s="42" t="s">
        <v>599</v>
      </c>
      <c r="K94" s="43">
        <v>46164.637499999997</v>
      </c>
      <c r="L94" s="43">
        <v>46169.612500000003</v>
      </c>
      <c r="M94" s="37"/>
      <c r="N94" s="37">
        <f t="shared" si="6"/>
        <v>0.3919999999999999</v>
      </c>
      <c r="O94" s="38"/>
      <c r="P94" s="38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 spans="2:43" ht="24" customHeight="1" outlineLevel="1" x14ac:dyDescent="0.35">
      <c r="B95" s="31" t="s">
        <v>70</v>
      </c>
      <c r="C95" s="30" t="s">
        <v>71</v>
      </c>
      <c r="D95" s="31" t="s">
        <v>67</v>
      </c>
      <c r="E95" s="32">
        <v>291.64999999999998</v>
      </c>
      <c r="F95" s="40"/>
      <c r="G95" s="33">
        <f t="shared" si="5"/>
        <v>48.608333333333327</v>
      </c>
      <c r="H95" s="23"/>
      <c r="I95" s="149" t="s">
        <v>1097</v>
      </c>
      <c r="J95" s="42" t="s">
        <v>1098</v>
      </c>
      <c r="K95" s="43">
        <v>46169.612500000003</v>
      </c>
      <c r="L95" s="43">
        <v>46170.4375</v>
      </c>
      <c r="M95" s="37"/>
      <c r="N95" s="37">
        <f t="shared" si="6"/>
        <v>48.608333333333327</v>
      </c>
      <c r="O95" s="38"/>
      <c r="P95" s="38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 spans="2:43" ht="24" customHeight="1" outlineLevel="1" x14ac:dyDescent="0.35">
      <c r="B96" s="31" t="s">
        <v>74</v>
      </c>
      <c r="C96" s="30" t="s">
        <v>75</v>
      </c>
      <c r="D96" s="31" t="s">
        <v>46</v>
      </c>
      <c r="E96" s="32">
        <v>16.799999999999997</v>
      </c>
      <c r="F96" s="40"/>
      <c r="G96" s="33">
        <f t="shared" si="5"/>
        <v>2.7999999999999994</v>
      </c>
      <c r="H96" s="23"/>
      <c r="I96" s="149" t="s">
        <v>1099</v>
      </c>
      <c r="J96" s="42" t="s">
        <v>924</v>
      </c>
      <c r="K96" s="43">
        <v>46170.4375</v>
      </c>
      <c r="L96" s="43">
        <v>46174.408333333333</v>
      </c>
      <c r="M96" s="37"/>
      <c r="N96" s="37">
        <f t="shared" si="6"/>
        <v>2.7999999999999994</v>
      </c>
      <c r="O96" s="38"/>
      <c r="P96" s="38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 spans="2:43" ht="24" customHeight="1" outlineLevel="1" x14ac:dyDescent="0.35">
      <c r="B97" s="31" t="s">
        <v>53</v>
      </c>
      <c r="C97" s="30" t="s">
        <v>54</v>
      </c>
      <c r="D97" s="31" t="s">
        <v>46</v>
      </c>
      <c r="E97" s="32">
        <v>7.68</v>
      </c>
      <c r="F97" s="40"/>
      <c r="G97" s="33">
        <f t="shared" si="5"/>
        <v>1.28</v>
      </c>
      <c r="H97" s="23"/>
      <c r="I97" s="149" t="s">
        <v>1100</v>
      </c>
      <c r="J97" s="42" t="s">
        <v>599</v>
      </c>
      <c r="K97" s="43">
        <v>46174.408333333333</v>
      </c>
      <c r="L97" s="43">
        <v>46178.383333333331</v>
      </c>
      <c r="M97" s="37"/>
      <c r="N97" s="37">
        <f t="shared" si="6"/>
        <v>1.28</v>
      </c>
      <c r="O97" s="38"/>
      <c r="P97" s="38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 spans="2:43" ht="24" customHeight="1" outlineLevel="1" x14ac:dyDescent="0.35">
      <c r="B98" s="31" t="s">
        <v>59</v>
      </c>
      <c r="C98" s="30" t="s">
        <v>60</v>
      </c>
      <c r="D98" s="31" t="s">
        <v>46</v>
      </c>
      <c r="E98" s="32">
        <v>9.6</v>
      </c>
      <c r="F98" s="40"/>
      <c r="G98" s="33">
        <f t="shared" si="5"/>
        <v>1.5999999999999999</v>
      </c>
      <c r="H98" s="23"/>
      <c r="I98" s="149"/>
      <c r="J98" s="42"/>
      <c r="K98" s="43"/>
      <c r="L98" s="43"/>
      <c r="M98" s="37"/>
      <c r="N98" s="37">
        <f t="shared" si="6"/>
        <v>1.5999999999999999</v>
      </c>
      <c r="O98" s="38"/>
      <c r="P98" s="38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 spans="2:43" ht="24" customHeight="1" outlineLevel="1" x14ac:dyDescent="0.35">
      <c r="B99" s="31" t="s">
        <v>65</v>
      </c>
      <c r="C99" s="30" t="s">
        <v>66</v>
      </c>
      <c r="D99" s="31" t="s">
        <v>46</v>
      </c>
      <c r="E99" s="32">
        <f>13.33-11.41</f>
        <v>1.92</v>
      </c>
      <c r="F99" s="40"/>
      <c r="G99" s="33">
        <f t="shared" si="5"/>
        <v>0.32</v>
      </c>
      <c r="H99" s="23"/>
      <c r="I99" s="149"/>
      <c r="J99" s="42"/>
      <c r="K99" s="43"/>
      <c r="L99" s="43"/>
      <c r="M99" s="37"/>
      <c r="N99" s="37">
        <f t="shared" si="6"/>
        <v>0.32</v>
      </c>
      <c r="O99" s="38"/>
      <c r="P99" s="38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 spans="2:43" ht="24" customHeight="1" x14ac:dyDescent="0.35">
      <c r="B100" s="31"/>
      <c r="C100" s="30"/>
      <c r="D100" s="31"/>
      <c r="E100" s="32"/>
      <c r="F100" s="40"/>
      <c r="G100" s="33"/>
      <c r="H100" s="23"/>
      <c r="I100" s="150" t="s">
        <v>1146</v>
      </c>
      <c r="J100" s="151" t="s">
        <v>1101</v>
      </c>
      <c r="K100" s="99">
        <v>46160.375</v>
      </c>
      <c r="L100" s="99">
        <v>46182.55</v>
      </c>
      <c r="M100" s="37"/>
      <c r="N100" s="38"/>
      <c r="O100" s="38"/>
      <c r="P100" s="38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 spans="2:43" ht="24" customHeight="1" outlineLevel="1" x14ac:dyDescent="0.35">
      <c r="B101" s="31" t="s">
        <v>179</v>
      </c>
      <c r="C101" s="30" t="s">
        <v>1072</v>
      </c>
      <c r="D101" s="31" t="s">
        <v>46</v>
      </c>
      <c r="E101" s="32">
        <f>$E$89</f>
        <v>38.400000000000006</v>
      </c>
      <c r="F101" s="40"/>
      <c r="G101" s="33">
        <f>E101/$F$89</f>
        <v>6.4000000000000012</v>
      </c>
      <c r="H101" s="23"/>
      <c r="I101" s="149" t="s">
        <v>1075</v>
      </c>
      <c r="J101" s="42" t="s">
        <v>1102</v>
      </c>
      <c r="K101" s="43">
        <v>46160.375</v>
      </c>
      <c r="L101" s="43">
        <v>46163.625</v>
      </c>
      <c r="M101" s="37"/>
      <c r="N101" s="37">
        <f t="shared" si="6"/>
        <v>6.4000000000000012</v>
      </c>
      <c r="O101" s="38"/>
      <c r="P101" s="38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 spans="2:43" ht="24" customHeight="1" outlineLevel="1" x14ac:dyDescent="0.35">
      <c r="B102" s="31" t="s">
        <v>41</v>
      </c>
      <c r="C102" s="30" t="s">
        <v>42</v>
      </c>
      <c r="D102" s="31" t="s">
        <v>46</v>
      </c>
      <c r="E102" s="32">
        <f>$E$90</f>
        <v>2.16</v>
      </c>
      <c r="F102" s="40"/>
      <c r="G102" s="33">
        <f t="shared" ref="G102:G159" si="7">E102/$F$89</f>
        <v>0.36000000000000004</v>
      </c>
      <c r="H102" s="23"/>
      <c r="I102" s="149" t="s">
        <v>1076</v>
      </c>
      <c r="J102" s="42" t="s">
        <v>1103</v>
      </c>
      <c r="K102" s="43">
        <v>46163.625</v>
      </c>
      <c r="L102" s="43">
        <v>46169.4</v>
      </c>
      <c r="M102" s="37"/>
      <c r="N102" s="37">
        <f t="shared" si="6"/>
        <v>0.36000000000000004</v>
      </c>
      <c r="O102" s="38"/>
      <c r="P102" s="38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 spans="2:43" ht="24" customHeight="1" outlineLevel="1" x14ac:dyDescent="0.35">
      <c r="B103" s="31" t="s">
        <v>44</v>
      </c>
      <c r="C103" s="30" t="s">
        <v>45</v>
      </c>
      <c r="D103" s="31" t="s">
        <v>46</v>
      </c>
      <c r="E103" s="32">
        <f>$E$91</f>
        <v>38.400000000000006</v>
      </c>
      <c r="F103" s="40"/>
      <c r="G103" s="33">
        <f t="shared" si="7"/>
        <v>6.4000000000000012</v>
      </c>
      <c r="H103" s="23"/>
      <c r="I103" s="149"/>
      <c r="J103" s="42"/>
      <c r="K103" s="43"/>
      <c r="L103" s="43"/>
      <c r="M103" s="37"/>
      <c r="N103" s="37">
        <f t="shared" si="6"/>
        <v>6.4000000000000012</v>
      </c>
      <c r="O103" s="38"/>
      <c r="P103" s="38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 spans="2:43" ht="24" customHeight="1" outlineLevel="1" x14ac:dyDescent="0.35">
      <c r="B104" s="31" t="s">
        <v>61</v>
      </c>
      <c r="C104" s="30" t="s">
        <v>62</v>
      </c>
      <c r="D104" s="31" t="s">
        <v>46</v>
      </c>
      <c r="E104" s="32">
        <f>$E$92</f>
        <v>11.52</v>
      </c>
      <c r="F104" s="40"/>
      <c r="G104" s="33">
        <f t="shared" si="7"/>
        <v>1.92</v>
      </c>
      <c r="H104" s="23"/>
      <c r="I104" s="149"/>
      <c r="J104" s="42"/>
      <c r="K104" s="43"/>
      <c r="L104" s="43"/>
      <c r="M104" s="37"/>
      <c r="N104" s="37">
        <f t="shared" si="6"/>
        <v>1.92</v>
      </c>
      <c r="O104" s="38"/>
      <c r="P104" s="38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2:43" ht="24" customHeight="1" outlineLevel="1" x14ac:dyDescent="0.35">
      <c r="B105" s="31" t="s">
        <v>72</v>
      </c>
      <c r="C105" s="30" t="s">
        <v>73</v>
      </c>
      <c r="D105" s="31" t="s">
        <v>46</v>
      </c>
      <c r="E105" s="32">
        <f>$E$93</f>
        <v>2.9399999999999995</v>
      </c>
      <c r="F105" s="40"/>
      <c r="G105" s="33">
        <f t="shared" si="7"/>
        <v>0.48999999999999994</v>
      </c>
      <c r="H105" s="23"/>
      <c r="I105" s="149"/>
      <c r="J105" s="42"/>
      <c r="K105" s="43"/>
      <c r="L105" s="43"/>
      <c r="M105" s="37"/>
      <c r="N105" s="37">
        <f t="shared" si="6"/>
        <v>0.48999999999999994</v>
      </c>
      <c r="O105" s="38"/>
      <c r="P105" s="38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 spans="2:43" ht="24" customHeight="1" outlineLevel="1" x14ac:dyDescent="0.35">
      <c r="B106" s="31" t="s">
        <v>68</v>
      </c>
      <c r="C106" s="30" t="s">
        <v>69</v>
      </c>
      <c r="D106" s="31" t="s">
        <v>46</v>
      </c>
      <c r="E106" s="32">
        <f>$E$94</f>
        <v>2.3519999999999994</v>
      </c>
      <c r="F106" s="40"/>
      <c r="G106" s="33">
        <f t="shared" si="7"/>
        <v>0.3919999999999999</v>
      </c>
      <c r="H106" s="23"/>
      <c r="I106" s="149" t="s">
        <v>1096</v>
      </c>
      <c r="J106" s="42" t="s">
        <v>924</v>
      </c>
      <c r="K106" s="43">
        <v>46169.4</v>
      </c>
      <c r="L106" s="43">
        <v>46171.370833333334</v>
      </c>
      <c r="M106" s="37"/>
      <c r="N106" s="37">
        <f t="shared" si="6"/>
        <v>0.3919999999999999</v>
      </c>
      <c r="O106" s="38"/>
      <c r="P106" s="38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 spans="2:43" ht="24" customHeight="1" outlineLevel="1" x14ac:dyDescent="0.35">
      <c r="B107" s="31" t="s">
        <v>70</v>
      </c>
      <c r="C107" s="30" t="s">
        <v>71</v>
      </c>
      <c r="D107" s="31" t="s">
        <v>67</v>
      </c>
      <c r="E107" s="32">
        <f>$E$95</f>
        <v>291.64999999999998</v>
      </c>
      <c r="F107" s="40"/>
      <c r="G107" s="33">
        <f t="shared" si="7"/>
        <v>48.608333333333327</v>
      </c>
      <c r="H107" s="23"/>
      <c r="I107" s="149" t="s">
        <v>1097</v>
      </c>
      <c r="J107" s="42" t="s">
        <v>924</v>
      </c>
      <c r="K107" s="43">
        <v>46171.370833333334</v>
      </c>
      <c r="L107" s="43">
        <v>46174.654166666667</v>
      </c>
      <c r="M107" s="37"/>
      <c r="N107" s="37">
        <f t="shared" si="6"/>
        <v>48.608333333333327</v>
      </c>
      <c r="O107" s="38"/>
      <c r="P107" s="38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 spans="2:43" ht="24" customHeight="1" outlineLevel="1" x14ac:dyDescent="0.35">
      <c r="B108" s="31" t="s">
        <v>74</v>
      </c>
      <c r="C108" s="30" t="s">
        <v>75</v>
      </c>
      <c r="D108" s="31" t="s">
        <v>46</v>
      </c>
      <c r="E108" s="32">
        <f>$E$96</f>
        <v>16.799999999999997</v>
      </c>
      <c r="F108" s="40"/>
      <c r="G108" s="33">
        <f t="shared" si="7"/>
        <v>2.7999999999999994</v>
      </c>
      <c r="H108" s="23"/>
      <c r="I108" s="149" t="s">
        <v>1099</v>
      </c>
      <c r="J108" s="42" t="s">
        <v>563</v>
      </c>
      <c r="K108" s="43">
        <v>46174.654166666667</v>
      </c>
      <c r="L108" s="43">
        <v>46178.55</v>
      </c>
      <c r="M108" s="37"/>
      <c r="N108" s="37">
        <f t="shared" si="6"/>
        <v>2.7999999999999994</v>
      </c>
      <c r="O108" s="38"/>
      <c r="P108" s="38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 spans="2:43" ht="24" customHeight="1" outlineLevel="1" x14ac:dyDescent="0.35">
      <c r="B109" s="31" t="s">
        <v>53</v>
      </c>
      <c r="C109" s="30" t="s">
        <v>54</v>
      </c>
      <c r="D109" s="31" t="s">
        <v>46</v>
      </c>
      <c r="E109" s="32">
        <f>$E$97</f>
        <v>7.68</v>
      </c>
      <c r="F109" s="40"/>
      <c r="G109" s="33">
        <f t="shared" si="7"/>
        <v>1.28</v>
      </c>
      <c r="H109" s="23"/>
      <c r="I109" s="149" t="s">
        <v>1100</v>
      </c>
      <c r="J109" s="42" t="s">
        <v>1104</v>
      </c>
      <c r="K109" s="43">
        <v>46178.55</v>
      </c>
      <c r="L109" s="43">
        <v>46182.55</v>
      </c>
      <c r="M109" s="37"/>
      <c r="N109" s="37">
        <f t="shared" si="6"/>
        <v>1.28</v>
      </c>
      <c r="O109" s="38"/>
      <c r="P109" s="38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 spans="2:43" ht="24" customHeight="1" outlineLevel="1" x14ac:dyDescent="0.35">
      <c r="B110" s="31" t="s">
        <v>59</v>
      </c>
      <c r="C110" s="30" t="s">
        <v>60</v>
      </c>
      <c r="D110" s="31" t="s">
        <v>46</v>
      </c>
      <c r="E110" s="32">
        <f>$E$98</f>
        <v>9.6</v>
      </c>
      <c r="F110" s="40"/>
      <c r="G110" s="33">
        <f t="shared" si="7"/>
        <v>1.5999999999999999</v>
      </c>
      <c r="H110" s="23"/>
      <c r="I110" s="149"/>
      <c r="J110" s="42"/>
      <c r="K110" s="43"/>
      <c r="L110" s="43"/>
      <c r="M110" s="37"/>
      <c r="N110" s="37">
        <f t="shared" si="6"/>
        <v>1.5999999999999999</v>
      </c>
      <c r="O110" s="38"/>
      <c r="P110" s="38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 spans="2:43" ht="24" customHeight="1" outlineLevel="1" x14ac:dyDescent="0.35">
      <c r="B111" s="31" t="s">
        <v>65</v>
      </c>
      <c r="C111" s="30" t="s">
        <v>66</v>
      </c>
      <c r="D111" s="31" t="s">
        <v>46</v>
      </c>
      <c r="E111" s="32">
        <f>$E$99</f>
        <v>1.92</v>
      </c>
      <c r="F111" s="40"/>
      <c r="G111" s="33">
        <f t="shared" si="7"/>
        <v>0.32</v>
      </c>
      <c r="H111" s="23"/>
      <c r="I111" s="149"/>
      <c r="J111" s="42"/>
      <c r="K111" s="43"/>
      <c r="L111" s="43"/>
      <c r="M111" s="37"/>
      <c r="N111" s="37">
        <f t="shared" si="6"/>
        <v>0.32</v>
      </c>
      <c r="O111" s="38"/>
      <c r="P111" s="38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 spans="2:43" ht="24" customHeight="1" x14ac:dyDescent="0.35">
      <c r="B112" s="31"/>
      <c r="C112" s="30"/>
      <c r="D112" s="31"/>
      <c r="E112" s="32"/>
      <c r="F112" s="40"/>
      <c r="G112" s="33"/>
      <c r="H112" s="23"/>
      <c r="I112" s="150" t="s">
        <v>1147</v>
      </c>
      <c r="J112" s="151" t="s">
        <v>1105</v>
      </c>
      <c r="K112" s="99">
        <v>46168.4375</v>
      </c>
      <c r="L112" s="99">
        <v>46192.479166666664</v>
      </c>
      <c r="M112" s="37"/>
      <c r="N112" s="38"/>
      <c r="O112" s="37"/>
      <c r="P112" s="38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 spans="2:43" ht="24" customHeight="1" outlineLevel="1" x14ac:dyDescent="0.35">
      <c r="B113" s="31" t="s">
        <v>179</v>
      </c>
      <c r="C113" s="30" t="s">
        <v>1072</v>
      </c>
      <c r="D113" s="31" t="s">
        <v>46</v>
      </c>
      <c r="E113" s="32">
        <f>$E$89</f>
        <v>38.400000000000006</v>
      </c>
      <c r="F113" s="40"/>
      <c r="G113" s="33">
        <f t="shared" si="7"/>
        <v>6.4000000000000012</v>
      </c>
      <c r="H113" s="23"/>
      <c r="I113" s="149" t="s">
        <v>1075</v>
      </c>
      <c r="J113" s="42" t="s">
        <v>795</v>
      </c>
      <c r="K113" s="43">
        <v>46168.4375</v>
      </c>
      <c r="L113" s="43">
        <v>46176.479166666664</v>
      </c>
      <c r="M113" s="37"/>
      <c r="N113" s="37"/>
      <c r="O113" s="37">
        <f>G113</f>
        <v>6.4000000000000012</v>
      </c>
      <c r="P113" s="38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 spans="2:43" ht="24" customHeight="1" outlineLevel="1" x14ac:dyDescent="0.35">
      <c r="B114" s="31" t="s">
        <v>41</v>
      </c>
      <c r="C114" s="30" t="s">
        <v>42</v>
      </c>
      <c r="D114" s="31" t="s">
        <v>46</v>
      </c>
      <c r="E114" s="32">
        <f>$E$90</f>
        <v>2.16</v>
      </c>
      <c r="F114" s="40"/>
      <c r="G114" s="33">
        <f t="shared" si="7"/>
        <v>0.36000000000000004</v>
      </c>
      <c r="H114" s="23"/>
      <c r="I114" s="149" t="s">
        <v>1076</v>
      </c>
      <c r="J114" s="42" t="s">
        <v>1103</v>
      </c>
      <c r="K114" s="43">
        <v>46176.479166666664</v>
      </c>
      <c r="L114" s="43">
        <v>46182.60833333333</v>
      </c>
      <c r="M114" s="37"/>
      <c r="N114" s="37"/>
      <c r="O114" s="37">
        <f t="shared" ref="O114:O123" si="8">G114</f>
        <v>0.36000000000000004</v>
      </c>
      <c r="P114" s="38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 spans="2:43" ht="24" customHeight="1" outlineLevel="1" x14ac:dyDescent="0.35">
      <c r="B115" s="31" t="s">
        <v>44</v>
      </c>
      <c r="C115" s="30" t="s">
        <v>45</v>
      </c>
      <c r="D115" s="31" t="s">
        <v>46</v>
      </c>
      <c r="E115" s="32">
        <f>$E$91</f>
        <v>38.400000000000006</v>
      </c>
      <c r="F115" s="40"/>
      <c r="G115" s="33">
        <f t="shared" si="7"/>
        <v>6.4000000000000012</v>
      </c>
      <c r="H115" s="23"/>
      <c r="I115" s="149"/>
      <c r="J115" s="42"/>
      <c r="K115" s="43"/>
      <c r="L115" s="43"/>
      <c r="M115" s="37"/>
      <c r="N115" s="37"/>
      <c r="O115" s="37">
        <f t="shared" si="8"/>
        <v>6.4000000000000012</v>
      </c>
      <c r="P115" s="38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 spans="2:43" ht="24" customHeight="1" outlineLevel="1" x14ac:dyDescent="0.35">
      <c r="B116" s="31" t="s">
        <v>61</v>
      </c>
      <c r="C116" s="30" t="s">
        <v>62</v>
      </c>
      <c r="D116" s="31" t="s">
        <v>46</v>
      </c>
      <c r="E116" s="32">
        <f>$E$92</f>
        <v>11.52</v>
      </c>
      <c r="F116" s="40"/>
      <c r="G116" s="33">
        <f t="shared" si="7"/>
        <v>1.92</v>
      </c>
      <c r="H116" s="23"/>
      <c r="I116" s="149"/>
      <c r="J116" s="42"/>
      <c r="K116" s="43"/>
      <c r="L116" s="43"/>
      <c r="M116" s="37"/>
      <c r="N116" s="37"/>
      <c r="O116" s="37">
        <f t="shared" si="8"/>
        <v>1.92</v>
      </c>
      <c r="P116" s="38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 spans="2:43" ht="24" customHeight="1" outlineLevel="1" x14ac:dyDescent="0.35">
      <c r="B117" s="31" t="s">
        <v>72</v>
      </c>
      <c r="C117" s="30" t="s">
        <v>73</v>
      </c>
      <c r="D117" s="31" t="s">
        <v>46</v>
      </c>
      <c r="E117" s="32">
        <f>$E$93</f>
        <v>2.9399999999999995</v>
      </c>
      <c r="F117" s="40"/>
      <c r="G117" s="33">
        <f t="shared" si="7"/>
        <v>0.48999999999999994</v>
      </c>
      <c r="H117" s="23"/>
      <c r="I117" s="149"/>
      <c r="J117" s="42"/>
      <c r="K117" s="43"/>
      <c r="L117" s="43"/>
      <c r="M117" s="37"/>
      <c r="N117" s="37"/>
      <c r="O117" s="37">
        <f t="shared" si="8"/>
        <v>0.48999999999999994</v>
      </c>
      <c r="P117" s="38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 spans="2:43" ht="24" customHeight="1" outlineLevel="1" x14ac:dyDescent="0.35">
      <c r="B118" s="31" t="s">
        <v>68</v>
      </c>
      <c r="C118" s="30" t="s">
        <v>69</v>
      </c>
      <c r="D118" s="31" t="s">
        <v>46</v>
      </c>
      <c r="E118" s="32">
        <f>$E$94</f>
        <v>2.3519999999999994</v>
      </c>
      <c r="F118" s="40"/>
      <c r="G118" s="33">
        <f t="shared" si="7"/>
        <v>0.3919999999999999</v>
      </c>
      <c r="H118" s="23"/>
      <c r="I118" s="149" t="s">
        <v>1096</v>
      </c>
      <c r="J118" s="42" t="s">
        <v>924</v>
      </c>
      <c r="K118" s="43">
        <v>46182.60833333333</v>
      </c>
      <c r="L118" s="43">
        <v>46184.57916666667</v>
      </c>
      <c r="M118" s="37"/>
      <c r="N118" s="37"/>
      <c r="O118" s="37">
        <f t="shared" si="8"/>
        <v>0.3919999999999999</v>
      </c>
      <c r="P118" s="38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 spans="2:43" ht="24" customHeight="1" outlineLevel="1" x14ac:dyDescent="0.35">
      <c r="B119" s="31" t="s">
        <v>70</v>
      </c>
      <c r="C119" s="30" t="s">
        <v>71</v>
      </c>
      <c r="D119" s="31" t="s">
        <v>67</v>
      </c>
      <c r="E119" s="32">
        <f>$E$95</f>
        <v>291.64999999999998</v>
      </c>
      <c r="F119" s="40"/>
      <c r="G119" s="33">
        <f t="shared" si="7"/>
        <v>48.608333333333327</v>
      </c>
      <c r="H119" s="23"/>
      <c r="I119" s="149" t="s">
        <v>1097</v>
      </c>
      <c r="J119" s="42" t="s">
        <v>924</v>
      </c>
      <c r="K119" s="43">
        <v>46184.57916666667</v>
      </c>
      <c r="L119" s="43">
        <v>46188.55</v>
      </c>
      <c r="M119" s="37"/>
      <c r="N119" s="37"/>
      <c r="O119" s="37">
        <f t="shared" si="8"/>
        <v>48.608333333333327</v>
      </c>
      <c r="P119" s="38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 spans="2:43" ht="24" customHeight="1" outlineLevel="1" x14ac:dyDescent="0.35">
      <c r="B120" s="31" t="s">
        <v>74</v>
      </c>
      <c r="C120" s="30" t="s">
        <v>75</v>
      </c>
      <c r="D120" s="31" t="s">
        <v>46</v>
      </c>
      <c r="E120" s="32">
        <f>$E$96</f>
        <v>16.799999999999997</v>
      </c>
      <c r="F120" s="40"/>
      <c r="G120" s="33">
        <f t="shared" si="7"/>
        <v>2.7999999999999994</v>
      </c>
      <c r="H120" s="23"/>
      <c r="I120" s="149" t="s">
        <v>1099</v>
      </c>
      <c r="J120" s="42" t="s">
        <v>924</v>
      </c>
      <c r="K120" s="43">
        <v>46188.55</v>
      </c>
      <c r="L120" s="43">
        <v>46190.479166666664</v>
      </c>
      <c r="M120" s="37"/>
      <c r="N120" s="37"/>
      <c r="O120" s="37">
        <f t="shared" si="8"/>
        <v>2.7999999999999994</v>
      </c>
      <c r="P120" s="38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 spans="2:43" ht="24" customHeight="1" outlineLevel="1" x14ac:dyDescent="0.35">
      <c r="B121" s="31" t="s">
        <v>53</v>
      </c>
      <c r="C121" s="30" t="s">
        <v>54</v>
      </c>
      <c r="D121" s="31" t="s">
        <v>46</v>
      </c>
      <c r="E121" s="32">
        <f>$E$97</f>
        <v>7.68</v>
      </c>
      <c r="F121" s="40"/>
      <c r="G121" s="33">
        <f t="shared" si="7"/>
        <v>1.28</v>
      </c>
      <c r="H121" s="23"/>
      <c r="I121" s="149" t="s">
        <v>1106</v>
      </c>
      <c r="J121" s="42" t="s">
        <v>1104</v>
      </c>
      <c r="K121" s="43">
        <v>46190.479166666664</v>
      </c>
      <c r="L121" s="43">
        <v>46192.479166666664</v>
      </c>
      <c r="M121" s="37"/>
      <c r="N121" s="37"/>
      <c r="O121" s="37">
        <f t="shared" si="8"/>
        <v>1.28</v>
      </c>
      <c r="P121" s="38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</row>
    <row r="122" spans="2:43" ht="24" customHeight="1" outlineLevel="1" x14ac:dyDescent="0.35">
      <c r="B122" s="31" t="s">
        <v>59</v>
      </c>
      <c r="C122" s="30" t="s">
        <v>60</v>
      </c>
      <c r="D122" s="31" t="s">
        <v>46</v>
      </c>
      <c r="E122" s="32">
        <f>$E$98</f>
        <v>9.6</v>
      </c>
      <c r="F122" s="40"/>
      <c r="G122" s="33">
        <f t="shared" si="7"/>
        <v>1.5999999999999999</v>
      </c>
      <c r="H122" s="23"/>
      <c r="I122" s="149"/>
      <c r="J122" s="42"/>
      <c r="K122" s="43"/>
      <c r="L122" s="43"/>
      <c r="M122" s="37"/>
      <c r="N122" s="37"/>
      <c r="O122" s="37">
        <f t="shared" si="8"/>
        <v>1.5999999999999999</v>
      </c>
      <c r="P122" s="38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 spans="2:43" ht="24" customHeight="1" outlineLevel="1" x14ac:dyDescent="0.35">
      <c r="B123" s="31" t="s">
        <v>65</v>
      </c>
      <c r="C123" s="30" t="s">
        <v>66</v>
      </c>
      <c r="D123" s="31" t="s">
        <v>46</v>
      </c>
      <c r="E123" s="32">
        <f>$E$99</f>
        <v>1.92</v>
      </c>
      <c r="F123" s="40"/>
      <c r="G123" s="33">
        <f t="shared" si="7"/>
        <v>0.32</v>
      </c>
      <c r="H123" s="23"/>
      <c r="I123" s="149"/>
      <c r="J123" s="42"/>
      <c r="K123" s="43"/>
      <c r="L123" s="43"/>
      <c r="M123" s="37"/>
      <c r="N123" s="37"/>
      <c r="O123" s="37">
        <f t="shared" si="8"/>
        <v>0.32</v>
      </c>
      <c r="P123" s="38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 spans="2:43" ht="24" customHeight="1" x14ac:dyDescent="0.35">
      <c r="B124" s="31"/>
      <c r="C124" s="30"/>
      <c r="D124" s="31"/>
      <c r="E124" s="32"/>
      <c r="F124" s="40"/>
      <c r="G124" s="33"/>
      <c r="H124" s="23"/>
      <c r="I124" s="150" t="s">
        <v>1148</v>
      </c>
      <c r="J124" s="151" t="s">
        <v>1107</v>
      </c>
      <c r="K124" s="99">
        <v>46170.583333333336</v>
      </c>
      <c r="L124" s="99">
        <v>46196.491666666669</v>
      </c>
      <c r="M124" s="37"/>
      <c r="N124" s="38"/>
      <c r="O124" s="38"/>
      <c r="P124" s="38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 spans="2:43" ht="24" customHeight="1" outlineLevel="1" x14ac:dyDescent="0.35">
      <c r="B125" s="31" t="s">
        <v>179</v>
      </c>
      <c r="C125" s="30" t="s">
        <v>1072</v>
      </c>
      <c r="D125" s="31" t="s">
        <v>46</v>
      </c>
      <c r="E125" s="32">
        <f>$E$89</f>
        <v>38.400000000000006</v>
      </c>
      <c r="F125" s="40"/>
      <c r="G125" s="33">
        <f t="shared" si="7"/>
        <v>6.4000000000000012</v>
      </c>
      <c r="H125" s="23"/>
      <c r="I125" s="149" t="s">
        <v>1075</v>
      </c>
      <c r="J125" s="42" t="s">
        <v>1094</v>
      </c>
      <c r="K125" s="43">
        <v>46170.583333333336</v>
      </c>
      <c r="L125" s="43">
        <v>46175.408333333333</v>
      </c>
      <c r="M125" s="37"/>
      <c r="N125" s="38"/>
      <c r="O125" s="37">
        <f>G125</f>
        <v>6.4000000000000012</v>
      </c>
      <c r="P125" s="38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 spans="2:43" ht="24" customHeight="1" outlineLevel="1" x14ac:dyDescent="0.35">
      <c r="B126" s="31" t="s">
        <v>41</v>
      </c>
      <c r="C126" s="30" t="s">
        <v>42</v>
      </c>
      <c r="D126" s="31" t="s">
        <v>46</v>
      </c>
      <c r="E126" s="32">
        <f>$E$90</f>
        <v>2.16</v>
      </c>
      <c r="F126" s="40"/>
      <c r="G126" s="33">
        <f t="shared" si="7"/>
        <v>0.36000000000000004</v>
      </c>
      <c r="H126" s="23"/>
      <c r="I126" s="149" t="s">
        <v>1076</v>
      </c>
      <c r="J126" s="42" t="s">
        <v>570</v>
      </c>
      <c r="K126" s="43">
        <v>46175.408333333333</v>
      </c>
      <c r="L126" s="43">
        <v>46183.595833333333</v>
      </c>
      <c r="M126" s="37"/>
      <c r="N126" s="38"/>
      <c r="O126" s="37">
        <f t="shared" ref="O126:O135" si="9">G126</f>
        <v>0.36000000000000004</v>
      </c>
      <c r="P126" s="38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 spans="2:43" ht="24" customHeight="1" outlineLevel="1" x14ac:dyDescent="0.35">
      <c r="B127" s="31" t="s">
        <v>44</v>
      </c>
      <c r="C127" s="30" t="s">
        <v>45</v>
      </c>
      <c r="D127" s="31" t="s">
        <v>46</v>
      </c>
      <c r="E127" s="32">
        <f>$E$91</f>
        <v>38.400000000000006</v>
      </c>
      <c r="F127" s="40"/>
      <c r="G127" s="33">
        <f t="shared" si="7"/>
        <v>6.4000000000000012</v>
      </c>
      <c r="H127" s="23"/>
      <c r="I127" s="149"/>
      <c r="J127" s="42"/>
      <c r="K127" s="43"/>
      <c r="L127" s="43"/>
      <c r="M127" s="37"/>
      <c r="N127" s="38"/>
      <c r="O127" s="37">
        <f t="shared" si="9"/>
        <v>6.4000000000000012</v>
      </c>
      <c r="P127" s="38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 spans="2:43" ht="24" customHeight="1" outlineLevel="1" x14ac:dyDescent="0.35">
      <c r="B128" s="31" t="s">
        <v>61</v>
      </c>
      <c r="C128" s="30" t="s">
        <v>62</v>
      </c>
      <c r="D128" s="31" t="s">
        <v>46</v>
      </c>
      <c r="E128" s="32">
        <f>$E$92</f>
        <v>11.52</v>
      </c>
      <c r="F128" s="40"/>
      <c r="G128" s="33">
        <f t="shared" si="7"/>
        <v>1.92</v>
      </c>
      <c r="H128" s="23"/>
      <c r="I128" s="149"/>
      <c r="J128" s="42"/>
      <c r="K128" s="43"/>
      <c r="L128" s="43"/>
      <c r="M128" s="37"/>
      <c r="N128" s="38"/>
      <c r="O128" s="37">
        <f t="shared" si="9"/>
        <v>1.92</v>
      </c>
      <c r="P128" s="38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 spans="2:43" ht="24" customHeight="1" outlineLevel="1" x14ac:dyDescent="0.35">
      <c r="B129" s="31" t="s">
        <v>72</v>
      </c>
      <c r="C129" s="30" t="s">
        <v>73</v>
      </c>
      <c r="D129" s="31" t="s">
        <v>46</v>
      </c>
      <c r="E129" s="32">
        <f>$E$93</f>
        <v>2.9399999999999995</v>
      </c>
      <c r="F129" s="40"/>
      <c r="G129" s="33">
        <f t="shared" si="7"/>
        <v>0.48999999999999994</v>
      </c>
      <c r="H129" s="23"/>
      <c r="I129" s="149"/>
      <c r="J129" s="42"/>
      <c r="K129" s="43"/>
      <c r="L129" s="43"/>
      <c r="M129" s="37"/>
      <c r="N129" s="38"/>
      <c r="O129" s="37">
        <f t="shared" si="9"/>
        <v>0.48999999999999994</v>
      </c>
      <c r="P129" s="38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 spans="2:43" ht="24" customHeight="1" outlineLevel="1" x14ac:dyDescent="0.35">
      <c r="B130" s="31" t="s">
        <v>68</v>
      </c>
      <c r="C130" s="30" t="s">
        <v>69</v>
      </c>
      <c r="D130" s="31" t="s">
        <v>46</v>
      </c>
      <c r="E130" s="32">
        <f>$E$94</f>
        <v>2.3519999999999994</v>
      </c>
      <c r="F130" s="40"/>
      <c r="G130" s="33">
        <f t="shared" si="7"/>
        <v>0.3919999999999999</v>
      </c>
      <c r="H130" s="23"/>
      <c r="I130" s="149" t="s">
        <v>1096</v>
      </c>
      <c r="J130" s="42" t="s">
        <v>613</v>
      </c>
      <c r="K130" s="43">
        <v>46183.595833333333</v>
      </c>
      <c r="L130" s="43">
        <v>46185.554166666669</v>
      </c>
      <c r="M130" s="37"/>
      <c r="N130" s="38"/>
      <c r="O130" s="37">
        <f t="shared" si="9"/>
        <v>0.3919999999999999</v>
      </c>
      <c r="P130" s="38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 spans="2:43" ht="24" customHeight="1" outlineLevel="1" x14ac:dyDescent="0.35">
      <c r="B131" s="31" t="s">
        <v>70</v>
      </c>
      <c r="C131" s="30" t="s">
        <v>71</v>
      </c>
      <c r="D131" s="31" t="s">
        <v>67</v>
      </c>
      <c r="E131" s="32">
        <f>$E$95</f>
        <v>291.64999999999998</v>
      </c>
      <c r="F131" s="40"/>
      <c r="G131" s="33">
        <f t="shared" si="7"/>
        <v>48.608333333333327</v>
      </c>
      <c r="H131" s="23"/>
      <c r="I131" s="149" t="s">
        <v>1097</v>
      </c>
      <c r="J131" s="42" t="s">
        <v>788</v>
      </c>
      <c r="K131" s="43">
        <v>46185.554166666669</v>
      </c>
      <c r="L131" s="43">
        <v>46189.637499999997</v>
      </c>
      <c r="M131" s="37"/>
      <c r="N131" s="38"/>
      <c r="O131" s="37">
        <f t="shared" si="9"/>
        <v>48.608333333333327</v>
      </c>
      <c r="P131" s="38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 spans="2:43" ht="24" customHeight="1" outlineLevel="1" x14ac:dyDescent="0.35">
      <c r="B132" s="31" t="s">
        <v>74</v>
      </c>
      <c r="C132" s="30" t="s">
        <v>75</v>
      </c>
      <c r="D132" s="31" t="s">
        <v>46</v>
      </c>
      <c r="E132" s="32">
        <f>$E$96</f>
        <v>16.799999999999997</v>
      </c>
      <c r="F132" s="40"/>
      <c r="G132" s="33">
        <f t="shared" si="7"/>
        <v>2.7999999999999994</v>
      </c>
      <c r="H132" s="23"/>
      <c r="I132" s="149" t="s">
        <v>1099</v>
      </c>
      <c r="J132" s="42" t="s">
        <v>1104</v>
      </c>
      <c r="K132" s="43">
        <v>46189.637499999997</v>
      </c>
      <c r="L132" s="43">
        <v>46191.637499999997</v>
      </c>
      <c r="M132" s="37"/>
      <c r="N132" s="38"/>
      <c r="O132" s="37">
        <f t="shared" si="9"/>
        <v>2.7999999999999994</v>
      </c>
      <c r="P132" s="38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 spans="2:43" ht="24" customHeight="1" outlineLevel="1" x14ac:dyDescent="0.35">
      <c r="B133" s="31" t="s">
        <v>53</v>
      </c>
      <c r="C133" s="30" t="s">
        <v>54</v>
      </c>
      <c r="D133" s="31" t="s">
        <v>46</v>
      </c>
      <c r="E133" s="32">
        <f>$E$97</f>
        <v>7.68</v>
      </c>
      <c r="F133" s="40"/>
      <c r="G133" s="33">
        <f t="shared" si="7"/>
        <v>1.28</v>
      </c>
      <c r="H133" s="23"/>
      <c r="I133" s="149" t="s">
        <v>1106</v>
      </c>
      <c r="J133" s="42" t="s">
        <v>563</v>
      </c>
      <c r="K133" s="43">
        <v>46191.637499999997</v>
      </c>
      <c r="L133" s="43">
        <v>46196.491666666669</v>
      </c>
      <c r="M133" s="37"/>
      <c r="N133" s="38"/>
      <c r="O133" s="37">
        <f t="shared" si="9"/>
        <v>1.28</v>
      </c>
      <c r="P133" s="38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 spans="2:43" ht="24" customHeight="1" outlineLevel="1" x14ac:dyDescent="0.35">
      <c r="B134" s="31" t="s">
        <v>59</v>
      </c>
      <c r="C134" s="30" t="s">
        <v>60</v>
      </c>
      <c r="D134" s="31" t="s">
        <v>46</v>
      </c>
      <c r="E134" s="32">
        <f>$E$98</f>
        <v>9.6</v>
      </c>
      <c r="F134" s="40"/>
      <c r="G134" s="33">
        <f t="shared" si="7"/>
        <v>1.5999999999999999</v>
      </c>
      <c r="H134" s="23"/>
      <c r="I134" s="149"/>
      <c r="J134" s="42"/>
      <c r="K134" s="43"/>
      <c r="L134" s="43"/>
      <c r="M134" s="37"/>
      <c r="N134" s="38"/>
      <c r="O134" s="37">
        <f t="shared" si="9"/>
        <v>1.5999999999999999</v>
      </c>
      <c r="P134" s="38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 spans="2:43" ht="24" customHeight="1" outlineLevel="1" x14ac:dyDescent="0.35">
      <c r="B135" s="31" t="s">
        <v>65</v>
      </c>
      <c r="C135" s="30" t="s">
        <v>66</v>
      </c>
      <c r="D135" s="31" t="s">
        <v>46</v>
      </c>
      <c r="E135" s="32">
        <f>$E$99</f>
        <v>1.92</v>
      </c>
      <c r="F135" s="40"/>
      <c r="G135" s="33">
        <f t="shared" si="7"/>
        <v>0.32</v>
      </c>
      <c r="H135" s="23"/>
      <c r="I135" s="149"/>
      <c r="J135" s="42"/>
      <c r="K135" s="43"/>
      <c r="L135" s="43"/>
      <c r="M135" s="37"/>
      <c r="N135" s="38"/>
      <c r="O135" s="37">
        <f t="shared" si="9"/>
        <v>0.32</v>
      </c>
      <c r="P135" s="38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 spans="2:43" ht="24" customHeight="1" x14ac:dyDescent="0.35">
      <c r="B136" s="31"/>
      <c r="C136" s="30"/>
      <c r="D136" s="31"/>
      <c r="E136" s="32"/>
      <c r="F136" s="40"/>
      <c r="G136" s="33"/>
      <c r="H136" s="23"/>
      <c r="I136" s="150" t="s">
        <v>1149</v>
      </c>
      <c r="J136" s="151" t="s">
        <v>1108</v>
      </c>
      <c r="K136" s="99">
        <v>46178.366666666669</v>
      </c>
      <c r="L136" s="99">
        <v>46198.558333333334</v>
      </c>
      <c r="M136" s="37"/>
      <c r="N136" s="38"/>
      <c r="O136" s="38"/>
      <c r="P136" s="38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 spans="2:43" ht="24" customHeight="1" outlineLevel="1" x14ac:dyDescent="0.35">
      <c r="B137" s="31" t="s">
        <v>179</v>
      </c>
      <c r="C137" s="30" t="s">
        <v>1072</v>
      </c>
      <c r="D137" s="31" t="s">
        <v>46</v>
      </c>
      <c r="E137" s="32">
        <f>$E$89</f>
        <v>38.400000000000006</v>
      </c>
      <c r="F137" s="40"/>
      <c r="G137" s="33">
        <f t="shared" si="7"/>
        <v>6.4000000000000012</v>
      </c>
      <c r="H137" s="23"/>
      <c r="I137" s="149" t="s">
        <v>1075</v>
      </c>
      <c r="J137" s="42" t="s">
        <v>1094</v>
      </c>
      <c r="K137" s="43">
        <v>46178.366666666669</v>
      </c>
      <c r="L137" s="43">
        <v>46182.54583333333</v>
      </c>
      <c r="M137" s="37"/>
      <c r="N137" s="38"/>
      <c r="O137" s="37"/>
      <c r="P137" s="37">
        <f>G137</f>
        <v>6.4000000000000012</v>
      </c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 spans="2:43" ht="24" customHeight="1" outlineLevel="1" x14ac:dyDescent="0.35">
      <c r="B138" s="31" t="s">
        <v>41</v>
      </c>
      <c r="C138" s="30" t="s">
        <v>42</v>
      </c>
      <c r="D138" s="31" t="s">
        <v>46</v>
      </c>
      <c r="E138" s="32">
        <f>$E$90</f>
        <v>2.16</v>
      </c>
      <c r="F138" s="40"/>
      <c r="G138" s="33">
        <f t="shared" si="7"/>
        <v>0.36000000000000004</v>
      </c>
      <c r="H138" s="23"/>
      <c r="I138" s="149" t="s">
        <v>1076</v>
      </c>
      <c r="J138" s="42" t="s">
        <v>570</v>
      </c>
      <c r="K138" s="43">
        <v>46182.54583333333</v>
      </c>
      <c r="L138" s="43">
        <v>46190.379166666666</v>
      </c>
      <c r="M138" s="37"/>
      <c r="N138" s="38"/>
      <c r="O138" s="37"/>
      <c r="P138" s="37">
        <f t="shared" ref="P138:P159" si="10">G138</f>
        <v>0.36000000000000004</v>
      </c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 spans="2:43" ht="24" customHeight="1" outlineLevel="1" x14ac:dyDescent="0.35">
      <c r="B139" s="31" t="s">
        <v>44</v>
      </c>
      <c r="C139" s="30" t="s">
        <v>45</v>
      </c>
      <c r="D139" s="31" t="s">
        <v>46</v>
      </c>
      <c r="E139" s="32">
        <f>$E$91</f>
        <v>38.400000000000006</v>
      </c>
      <c r="F139" s="40"/>
      <c r="G139" s="33">
        <f t="shared" si="7"/>
        <v>6.4000000000000012</v>
      </c>
      <c r="H139" s="23"/>
      <c r="I139" s="149"/>
      <c r="J139" s="42"/>
      <c r="K139" s="43"/>
      <c r="L139" s="43"/>
      <c r="M139" s="37"/>
      <c r="N139" s="38"/>
      <c r="O139" s="37"/>
      <c r="P139" s="37">
        <f t="shared" si="10"/>
        <v>6.4000000000000012</v>
      </c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 spans="2:43" ht="24" customHeight="1" outlineLevel="1" x14ac:dyDescent="0.35">
      <c r="B140" s="31" t="s">
        <v>61</v>
      </c>
      <c r="C140" s="30" t="s">
        <v>62</v>
      </c>
      <c r="D140" s="31" t="s">
        <v>46</v>
      </c>
      <c r="E140" s="32">
        <f>$E$92</f>
        <v>11.52</v>
      </c>
      <c r="F140" s="40"/>
      <c r="G140" s="33">
        <f t="shared" si="7"/>
        <v>1.92</v>
      </c>
      <c r="H140" s="23"/>
      <c r="I140" s="149"/>
      <c r="J140" s="42"/>
      <c r="K140" s="43"/>
      <c r="L140" s="43"/>
      <c r="M140" s="37"/>
      <c r="N140" s="38"/>
      <c r="O140" s="37"/>
      <c r="P140" s="37">
        <f t="shared" si="10"/>
        <v>1.92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 spans="2:43" ht="24" customHeight="1" outlineLevel="1" x14ac:dyDescent="0.35">
      <c r="B141" s="31" t="s">
        <v>72</v>
      </c>
      <c r="C141" s="30" t="s">
        <v>73</v>
      </c>
      <c r="D141" s="31" t="s">
        <v>46</v>
      </c>
      <c r="E141" s="32">
        <f>$E$93</f>
        <v>2.9399999999999995</v>
      </c>
      <c r="F141" s="40"/>
      <c r="G141" s="33">
        <f t="shared" si="7"/>
        <v>0.48999999999999994</v>
      </c>
      <c r="H141" s="23"/>
      <c r="I141" s="149"/>
      <c r="J141" s="42"/>
      <c r="K141" s="43"/>
      <c r="L141" s="43"/>
      <c r="M141" s="37"/>
      <c r="N141" s="38"/>
      <c r="O141" s="37"/>
      <c r="P141" s="37">
        <f t="shared" si="10"/>
        <v>0.48999999999999994</v>
      </c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 spans="2:43" ht="24" customHeight="1" outlineLevel="1" x14ac:dyDescent="0.35">
      <c r="B142" s="31" t="s">
        <v>68</v>
      </c>
      <c r="C142" s="30" t="s">
        <v>69</v>
      </c>
      <c r="D142" s="31" t="s">
        <v>46</v>
      </c>
      <c r="E142" s="32">
        <f>$E$94</f>
        <v>2.3519999999999994</v>
      </c>
      <c r="F142" s="40"/>
      <c r="G142" s="33">
        <f t="shared" si="7"/>
        <v>0.3919999999999999</v>
      </c>
      <c r="H142" s="23"/>
      <c r="I142" s="149" t="s">
        <v>1096</v>
      </c>
      <c r="J142" s="42" t="s">
        <v>613</v>
      </c>
      <c r="K142" s="43">
        <v>46190.379166666666</v>
      </c>
      <c r="L142" s="43">
        <v>46191.65</v>
      </c>
      <c r="M142" s="37"/>
      <c r="N142" s="38"/>
      <c r="O142" s="37"/>
      <c r="P142" s="37">
        <f t="shared" si="10"/>
        <v>0.3919999999999999</v>
      </c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 spans="2:43" ht="24" customHeight="1" outlineLevel="1" x14ac:dyDescent="0.35">
      <c r="B143" s="31" t="s">
        <v>70</v>
      </c>
      <c r="C143" s="30" t="s">
        <v>71</v>
      </c>
      <c r="D143" s="31" t="s">
        <v>67</v>
      </c>
      <c r="E143" s="32">
        <f>$E$95</f>
        <v>291.64999999999998</v>
      </c>
      <c r="F143" s="40"/>
      <c r="G143" s="33">
        <f t="shared" si="7"/>
        <v>48.608333333333327</v>
      </c>
      <c r="H143" s="23"/>
      <c r="I143" s="149" t="s">
        <v>1097</v>
      </c>
      <c r="J143" s="42" t="s">
        <v>613</v>
      </c>
      <c r="K143" s="43">
        <v>46191.65</v>
      </c>
      <c r="L143" s="43">
        <v>46195.60833333333</v>
      </c>
      <c r="M143" s="37"/>
      <c r="N143" s="38"/>
      <c r="O143" s="37"/>
      <c r="P143" s="37">
        <f t="shared" si="10"/>
        <v>48.608333333333327</v>
      </c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 spans="2:43" ht="24" customHeight="1" outlineLevel="1" x14ac:dyDescent="0.35">
      <c r="B144" s="31" t="s">
        <v>74</v>
      </c>
      <c r="C144" s="30" t="s">
        <v>75</v>
      </c>
      <c r="D144" s="31" t="s">
        <v>46</v>
      </c>
      <c r="E144" s="32">
        <f>$E$96</f>
        <v>16.799999999999997</v>
      </c>
      <c r="F144" s="40"/>
      <c r="G144" s="33">
        <f t="shared" si="7"/>
        <v>2.7999999999999994</v>
      </c>
      <c r="H144" s="23"/>
      <c r="I144" s="149" t="s">
        <v>1099</v>
      </c>
      <c r="J144" s="42" t="s">
        <v>613</v>
      </c>
      <c r="K144" s="43">
        <v>46195.60833333333</v>
      </c>
      <c r="L144" s="43">
        <v>46197.566666666666</v>
      </c>
      <c r="M144" s="37"/>
      <c r="N144" s="38"/>
      <c r="O144" s="37"/>
      <c r="P144" s="37">
        <f t="shared" si="10"/>
        <v>2.7999999999999994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 spans="2:43" ht="24" customHeight="1" outlineLevel="1" x14ac:dyDescent="0.35">
      <c r="B145" s="31" t="s">
        <v>53</v>
      </c>
      <c r="C145" s="30" t="s">
        <v>54</v>
      </c>
      <c r="D145" s="31" t="s">
        <v>46</v>
      </c>
      <c r="E145" s="32">
        <f>$E$97</f>
        <v>7.68</v>
      </c>
      <c r="F145" s="40"/>
      <c r="G145" s="33">
        <f t="shared" si="7"/>
        <v>1.28</v>
      </c>
      <c r="H145" s="23"/>
      <c r="I145" s="149" t="s">
        <v>1106</v>
      </c>
      <c r="J145" s="42" t="s">
        <v>712</v>
      </c>
      <c r="K145" s="43">
        <v>46197.566666666666</v>
      </c>
      <c r="L145" s="43">
        <v>46198.558333333334</v>
      </c>
      <c r="M145" s="37"/>
      <c r="N145" s="38"/>
      <c r="O145" s="37"/>
      <c r="P145" s="37">
        <f t="shared" si="10"/>
        <v>1.28</v>
      </c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 spans="2:43" ht="24" customHeight="1" outlineLevel="1" x14ac:dyDescent="0.35">
      <c r="B146" s="31" t="s">
        <v>59</v>
      </c>
      <c r="C146" s="30" t="s">
        <v>60</v>
      </c>
      <c r="D146" s="31" t="s">
        <v>46</v>
      </c>
      <c r="E146" s="32">
        <f>$E$98</f>
        <v>9.6</v>
      </c>
      <c r="F146" s="40"/>
      <c r="G146" s="33">
        <f t="shared" si="7"/>
        <v>1.5999999999999999</v>
      </c>
      <c r="H146" s="23"/>
      <c r="I146" s="149"/>
      <c r="J146" s="42"/>
      <c r="K146" s="43"/>
      <c r="L146" s="43"/>
      <c r="M146" s="37"/>
      <c r="N146" s="38"/>
      <c r="O146" s="37"/>
      <c r="P146" s="37">
        <f t="shared" si="10"/>
        <v>1.5999999999999999</v>
      </c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 spans="2:43" ht="24" customHeight="1" outlineLevel="1" x14ac:dyDescent="0.35">
      <c r="B147" s="31" t="s">
        <v>65</v>
      </c>
      <c r="C147" s="30" t="s">
        <v>66</v>
      </c>
      <c r="D147" s="31" t="s">
        <v>46</v>
      </c>
      <c r="E147" s="32">
        <f>$E$99</f>
        <v>1.92</v>
      </c>
      <c r="F147" s="40"/>
      <c r="G147" s="33">
        <f t="shared" si="7"/>
        <v>0.32</v>
      </c>
      <c r="H147" s="23"/>
      <c r="I147" s="149"/>
      <c r="J147" s="42"/>
      <c r="K147" s="43"/>
      <c r="L147" s="43"/>
      <c r="M147" s="37"/>
      <c r="N147" s="38"/>
      <c r="O147" s="37"/>
      <c r="P147" s="37">
        <f t="shared" si="10"/>
        <v>0.32</v>
      </c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 spans="2:43" ht="24" customHeight="1" x14ac:dyDescent="0.35">
      <c r="B148" s="31"/>
      <c r="C148" s="30"/>
      <c r="D148" s="31"/>
      <c r="E148" s="32"/>
      <c r="F148" s="40"/>
      <c r="G148" s="33"/>
      <c r="H148" s="23"/>
      <c r="I148" s="150" t="s">
        <v>1150</v>
      </c>
      <c r="J148" s="151" t="s">
        <v>1109</v>
      </c>
      <c r="K148" s="99">
        <v>46174.629166666666</v>
      </c>
      <c r="L148" s="99">
        <v>46203.433333333334</v>
      </c>
      <c r="M148" s="37"/>
      <c r="N148" s="38"/>
      <c r="O148" s="38"/>
      <c r="P148" s="38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 spans="2:43" ht="24" customHeight="1" outlineLevel="1" x14ac:dyDescent="0.35">
      <c r="B149" s="31" t="s">
        <v>179</v>
      </c>
      <c r="C149" s="30" t="s">
        <v>1072</v>
      </c>
      <c r="D149" s="31" t="s">
        <v>46</v>
      </c>
      <c r="E149" s="32">
        <f>$E$89</f>
        <v>38.400000000000006</v>
      </c>
      <c r="F149" s="40"/>
      <c r="G149" s="33">
        <f t="shared" si="7"/>
        <v>6.4000000000000012</v>
      </c>
      <c r="H149" s="23"/>
      <c r="I149" s="149" t="s">
        <v>1075</v>
      </c>
      <c r="J149" s="42" t="s">
        <v>578</v>
      </c>
      <c r="K149" s="43">
        <v>46174.629166666666</v>
      </c>
      <c r="L149" s="43">
        <v>46182.35833333333</v>
      </c>
      <c r="M149" s="37"/>
      <c r="N149" s="38"/>
      <c r="O149" s="38"/>
      <c r="P149" s="37">
        <f t="shared" si="10"/>
        <v>6.4000000000000012</v>
      </c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 spans="2:43" ht="24" customHeight="1" outlineLevel="1" x14ac:dyDescent="0.35">
      <c r="B150" s="31" t="s">
        <v>41</v>
      </c>
      <c r="C150" s="30" t="s">
        <v>42</v>
      </c>
      <c r="D150" s="31" t="s">
        <v>46</v>
      </c>
      <c r="E150" s="32">
        <f>$E$90</f>
        <v>2.16</v>
      </c>
      <c r="F150" s="40"/>
      <c r="G150" s="33">
        <f t="shared" si="7"/>
        <v>0.36000000000000004</v>
      </c>
      <c r="H150" s="23"/>
      <c r="I150" s="149" t="s">
        <v>1076</v>
      </c>
      <c r="J150" s="42" t="s">
        <v>570</v>
      </c>
      <c r="K150" s="43">
        <v>46182.35833333333</v>
      </c>
      <c r="L150" s="43">
        <v>46189.54583333333</v>
      </c>
      <c r="M150" s="37"/>
      <c r="N150" s="38"/>
      <c r="O150" s="38"/>
      <c r="P150" s="37">
        <f t="shared" si="10"/>
        <v>0.36000000000000004</v>
      </c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 spans="2:43" ht="24" customHeight="1" outlineLevel="1" x14ac:dyDescent="0.35">
      <c r="B151" s="31" t="s">
        <v>44</v>
      </c>
      <c r="C151" s="30" t="s">
        <v>45</v>
      </c>
      <c r="D151" s="31" t="s">
        <v>46</v>
      </c>
      <c r="E151" s="32">
        <f>$E$91</f>
        <v>38.400000000000006</v>
      </c>
      <c r="F151" s="40"/>
      <c r="G151" s="33">
        <f t="shared" si="7"/>
        <v>6.4000000000000012</v>
      </c>
      <c r="H151" s="23"/>
      <c r="I151" s="149"/>
      <c r="J151" s="42"/>
      <c r="K151" s="43"/>
      <c r="L151" s="43"/>
      <c r="M151" s="37"/>
      <c r="N151" s="38"/>
      <c r="O151" s="38"/>
      <c r="P151" s="37">
        <f t="shared" si="10"/>
        <v>6.4000000000000012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 spans="2:43" ht="24" customHeight="1" outlineLevel="1" x14ac:dyDescent="0.35">
      <c r="B152" s="31" t="s">
        <v>61</v>
      </c>
      <c r="C152" s="30" t="s">
        <v>62</v>
      </c>
      <c r="D152" s="31" t="s">
        <v>46</v>
      </c>
      <c r="E152" s="32">
        <f>$E$92</f>
        <v>11.52</v>
      </c>
      <c r="F152" s="40"/>
      <c r="G152" s="33">
        <f t="shared" si="7"/>
        <v>1.92</v>
      </c>
      <c r="H152" s="23"/>
      <c r="I152" s="149"/>
      <c r="J152" s="42"/>
      <c r="K152" s="43"/>
      <c r="L152" s="43"/>
      <c r="M152" s="37"/>
      <c r="N152" s="38"/>
      <c r="O152" s="38"/>
      <c r="P152" s="37">
        <f t="shared" si="10"/>
        <v>1.92</v>
      </c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 spans="2:43" ht="24" customHeight="1" outlineLevel="1" x14ac:dyDescent="0.35">
      <c r="B153" s="31" t="s">
        <v>72</v>
      </c>
      <c r="C153" s="30" t="s">
        <v>73</v>
      </c>
      <c r="D153" s="31" t="s">
        <v>46</v>
      </c>
      <c r="E153" s="32">
        <f>$E$93</f>
        <v>2.9399999999999995</v>
      </c>
      <c r="F153" s="40"/>
      <c r="G153" s="33">
        <f t="shared" si="7"/>
        <v>0.48999999999999994</v>
      </c>
      <c r="H153" s="23"/>
      <c r="I153" s="149"/>
      <c r="J153" s="42"/>
      <c r="K153" s="43"/>
      <c r="L153" s="43"/>
      <c r="M153" s="37"/>
      <c r="N153" s="38"/>
      <c r="O153" s="38"/>
      <c r="P153" s="37">
        <f t="shared" si="10"/>
        <v>0.48999999999999994</v>
      </c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 spans="2:43" ht="24" customHeight="1" outlineLevel="1" x14ac:dyDescent="0.35">
      <c r="B154" s="31" t="s">
        <v>68</v>
      </c>
      <c r="C154" s="30" t="s">
        <v>69</v>
      </c>
      <c r="D154" s="31" t="s">
        <v>46</v>
      </c>
      <c r="E154" s="32">
        <f>$E$94</f>
        <v>2.3519999999999994</v>
      </c>
      <c r="F154" s="40"/>
      <c r="G154" s="33">
        <f t="shared" si="7"/>
        <v>0.3919999999999999</v>
      </c>
      <c r="H154" s="23"/>
      <c r="I154" s="149" t="s">
        <v>1096</v>
      </c>
      <c r="J154" s="42" t="s">
        <v>563</v>
      </c>
      <c r="K154" s="43">
        <v>46189.54583333333</v>
      </c>
      <c r="L154" s="43">
        <v>46192.4</v>
      </c>
      <c r="M154" s="37"/>
      <c r="N154" s="38"/>
      <c r="O154" s="38"/>
      <c r="P154" s="37">
        <f t="shared" si="10"/>
        <v>0.3919999999999999</v>
      </c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 spans="2:43" ht="24" customHeight="1" outlineLevel="1" x14ac:dyDescent="0.35">
      <c r="B155" s="31" t="s">
        <v>70</v>
      </c>
      <c r="C155" s="30" t="s">
        <v>71</v>
      </c>
      <c r="D155" s="31" t="s">
        <v>67</v>
      </c>
      <c r="E155" s="32">
        <f>$E$95</f>
        <v>291.64999999999998</v>
      </c>
      <c r="F155" s="40"/>
      <c r="G155" s="33">
        <f t="shared" si="7"/>
        <v>48.608333333333327</v>
      </c>
      <c r="H155" s="23"/>
      <c r="I155" s="149" t="s">
        <v>1097</v>
      </c>
      <c r="J155" s="42" t="s">
        <v>563</v>
      </c>
      <c r="K155" s="43">
        <v>46192.4</v>
      </c>
      <c r="L155" s="43">
        <v>46196.60833333333</v>
      </c>
      <c r="M155" s="37"/>
      <c r="N155" s="38"/>
      <c r="O155" s="38"/>
      <c r="P155" s="37">
        <f t="shared" si="10"/>
        <v>48.608333333333327</v>
      </c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 spans="2:43" ht="24" customHeight="1" outlineLevel="1" x14ac:dyDescent="0.35">
      <c r="B156" s="31" t="s">
        <v>74</v>
      </c>
      <c r="C156" s="30" t="s">
        <v>75</v>
      </c>
      <c r="D156" s="31" t="s">
        <v>46</v>
      </c>
      <c r="E156" s="32">
        <f>$E$96</f>
        <v>16.799999999999997</v>
      </c>
      <c r="F156" s="40"/>
      <c r="G156" s="33">
        <f t="shared" si="7"/>
        <v>2.7999999999999994</v>
      </c>
      <c r="H156" s="23"/>
      <c r="I156" s="149" t="s">
        <v>1099</v>
      </c>
      <c r="J156" s="42" t="s">
        <v>563</v>
      </c>
      <c r="K156" s="43">
        <v>46196.60833333333</v>
      </c>
      <c r="L156" s="43">
        <v>46199.462500000001</v>
      </c>
      <c r="M156" s="37"/>
      <c r="N156" s="38"/>
      <c r="O156" s="38"/>
      <c r="P156" s="37">
        <f t="shared" si="10"/>
        <v>2.7999999999999994</v>
      </c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 spans="2:43" ht="24" customHeight="1" outlineLevel="1" x14ac:dyDescent="0.35">
      <c r="B157" s="31" t="s">
        <v>53</v>
      </c>
      <c r="C157" s="30" t="s">
        <v>54</v>
      </c>
      <c r="D157" s="31" t="s">
        <v>46</v>
      </c>
      <c r="E157" s="32">
        <f>$E$97</f>
        <v>7.68</v>
      </c>
      <c r="F157" s="40"/>
      <c r="G157" s="33">
        <f t="shared" si="7"/>
        <v>1.28</v>
      </c>
      <c r="H157" s="23"/>
      <c r="I157" s="149" t="s">
        <v>1106</v>
      </c>
      <c r="J157" s="42" t="s">
        <v>924</v>
      </c>
      <c r="K157" s="43">
        <v>46199.462500000001</v>
      </c>
      <c r="L157" s="43">
        <v>46203.433333333334</v>
      </c>
      <c r="M157" s="37"/>
      <c r="N157" s="38"/>
      <c r="O157" s="38"/>
      <c r="P157" s="37">
        <f t="shared" si="10"/>
        <v>1.28</v>
      </c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 spans="2:43" ht="24" customHeight="1" outlineLevel="1" x14ac:dyDescent="0.35">
      <c r="B158" s="31" t="s">
        <v>59</v>
      </c>
      <c r="C158" s="30" t="s">
        <v>60</v>
      </c>
      <c r="D158" s="31" t="s">
        <v>46</v>
      </c>
      <c r="E158" s="32">
        <f>$E$98</f>
        <v>9.6</v>
      </c>
      <c r="F158" s="40"/>
      <c r="G158" s="33">
        <f t="shared" si="7"/>
        <v>1.5999999999999999</v>
      </c>
      <c r="H158" s="23"/>
      <c r="I158" s="149"/>
      <c r="J158" s="42"/>
      <c r="K158" s="43"/>
      <c r="L158" s="43"/>
      <c r="M158" s="37"/>
      <c r="N158" s="38"/>
      <c r="O158" s="38"/>
      <c r="P158" s="37">
        <f t="shared" si="10"/>
        <v>1.5999999999999999</v>
      </c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 spans="2:43" ht="24" customHeight="1" outlineLevel="1" x14ac:dyDescent="0.35">
      <c r="B159" s="31" t="s">
        <v>65</v>
      </c>
      <c r="C159" s="30" t="s">
        <v>66</v>
      </c>
      <c r="D159" s="31" t="s">
        <v>46</v>
      </c>
      <c r="E159" s="32">
        <f>$E$99</f>
        <v>1.92</v>
      </c>
      <c r="F159" s="40"/>
      <c r="G159" s="33">
        <f t="shared" si="7"/>
        <v>0.32</v>
      </c>
      <c r="H159" s="23"/>
      <c r="I159" s="149"/>
      <c r="J159" s="42"/>
      <c r="K159" s="43"/>
      <c r="L159" s="43"/>
      <c r="M159" s="37"/>
      <c r="N159" s="38"/>
      <c r="O159" s="38"/>
      <c r="P159" s="37">
        <f t="shared" si="10"/>
        <v>0.32</v>
      </c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 spans="2:43" ht="24" customHeight="1" x14ac:dyDescent="0.35">
      <c r="B160" s="31"/>
      <c r="C160" s="30"/>
      <c r="D160" s="31"/>
      <c r="E160" s="32"/>
      <c r="F160" s="40"/>
      <c r="G160" s="33"/>
      <c r="H160" s="23"/>
      <c r="I160" s="152" t="s">
        <v>1110</v>
      </c>
      <c r="J160" s="110" t="s">
        <v>1111</v>
      </c>
      <c r="K160" s="101">
        <v>46146.541666666664</v>
      </c>
      <c r="L160" s="101">
        <v>46203.558333333334</v>
      </c>
      <c r="M160" s="37"/>
      <c r="N160" s="38"/>
      <c r="O160" s="38"/>
      <c r="P160" s="38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 spans="2:43" ht="24" customHeight="1" x14ac:dyDescent="0.35">
      <c r="B161" s="31"/>
      <c r="C161" s="30"/>
      <c r="D161" s="31"/>
      <c r="E161" s="32"/>
      <c r="F161" s="40"/>
      <c r="G161" s="33"/>
      <c r="H161" s="23"/>
      <c r="I161" s="149" t="s">
        <v>1112</v>
      </c>
      <c r="J161" s="42" t="s">
        <v>1113</v>
      </c>
      <c r="K161" s="43">
        <v>46191.39166666667</v>
      </c>
      <c r="L161" s="43">
        <v>46203.558333333334</v>
      </c>
      <c r="M161" s="37"/>
      <c r="N161" s="38"/>
      <c r="O161" s="38"/>
      <c r="P161" s="38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 spans="2:43" ht="24" customHeight="1" x14ac:dyDescent="0.35">
      <c r="B162" s="31" t="s">
        <v>173</v>
      </c>
      <c r="C162" s="30" t="s">
        <v>174</v>
      </c>
      <c r="D162" s="31" t="s">
        <v>46</v>
      </c>
      <c r="E162" s="32"/>
      <c r="F162" s="40"/>
      <c r="G162" s="33">
        <f>49.81-11.41</f>
        <v>38.400000000000006</v>
      </c>
      <c r="H162" s="23"/>
      <c r="I162" s="149" t="s">
        <v>1114</v>
      </c>
      <c r="J162" s="42" t="s">
        <v>794</v>
      </c>
      <c r="K162" s="43">
        <v>46181.474999999999</v>
      </c>
      <c r="L162" s="43">
        <v>46191.39166666667</v>
      </c>
      <c r="M162" s="37"/>
      <c r="N162" s="38"/>
      <c r="O162" s="38"/>
      <c r="P162" s="37">
        <f>G162</f>
        <v>38.400000000000006</v>
      </c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 spans="2:43" ht="24" customHeight="1" x14ac:dyDescent="0.35">
      <c r="B163" s="31"/>
      <c r="C163" s="30"/>
      <c r="D163" s="31"/>
      <c r="E163" s="40"/>
      <c r="F163" s="40"/>
      <c r="G163" s="33"/>
      <c r="H163" s="23"/>
      <c r="I163" s="149" t="s">
        <v>1115</v>
      </c>
      <c r="J163" s="42" t="s">
        <v>1116</v>
      </c>
      <c r="K163" s="43">
        <v>46174.558333333334</v>
      </c>
      <c r="L163" s="43">
        <v>46181.474999999999</v>
      </c>
      <c r="M163" s="37"/>
      <c r="N163" s="38"/>
      <c r="O163" s="38"/>
      <c r="P163" s="38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 spans="2:43" ht="24" customHeight="1" x14ac:dyDescent="0.35">
      <c r="B164" s="31"/>
      <c r="C164" s="30"/>
      <c r="D164" s="31"/>
      <c r="E164" s="40"/>
      <c r="F164" s="40"/>
      <c r="G164" s="33"/>
      <c r="H164" s="23"/>
      <c r="I164" s="149" t="s">
        <v>1117</v>
      </c>
      <c r="J164" s="42" t="s">
        <v>779</v>
      </c>
      <c r="K164" s="43">
        <v>46161.45416666667</v>
      </c>
      <c r="L164" s="43">
        <v>46174.558333333334</v>
      </c>
      <c r="M164" s="37"/>
      <c r="N164" s="38"/>
      <c r="O164" s="38"/>
      <c r="P164" s="38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 spans="2:43" ht="24" customHeight="1" x14ac:dyDescent="0.35">
      <c r="B165" s="31"/>
      <c r="C165" s="30"/>
      <c r="D165" s="31"/>
      <c r="E165" s="40"/>
      <c r="F165" s="40"/>
      <c r="G165" s="33"/>
      <c r="H165" s="23"/>
      <c r="I165" s="149" t="s">
        <v>1118</v>
      </c>
      <c r="J165" s="42" t="s">
        <v>1119</v>
      </c>
      <c r="K165" s="43">
        <v>46154.45</v>
      </c>
      <c r="L165" s="43">
        <v>46161.45416666667</v>
      </c>
      <c r="M165" s="37"/>
      <c r="N165" s="38"/>
      <c r="O165" s="38"/>
      <c r="P165" s="38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 spans="2:43" ht="24" customHeight="1" x14ac:dyDescent="0.35">
      <c r="B166" s="31"/>
      <c r="C166" s="30"/>
      <c r="D166" s="31"/>
      <c r="E166" s="40"/>
      <c r="F166" s="40"/>
      <c r="G166" s="33"/>
      <c r="H166" s="23"/>
      <c r="I166" s="149" t="s">
        <v>817</v>
      </c>
      <c r="J166" s="42" t="s">
        <v>1120</v>
      </c>
      <c r="K166" s="43">
        <v>46146.541666666664</v>
      </c>
      <c r="L166" s="43">
        <v>46154.45</v>
      </c>
      <c r="M166" s="37"/>
      <c r="N166" s="38"/>
      <c r="O166" s="38"/>
      <c r="P166" s="38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 spans="2:43" ht="24" customHeight="1" x14ac:dyDescent="0.35">
      <c r="B167" s="144"/>
      <c r="C167" s="39"/>
      <c r="D167" s="144" t="s">
        <v>1151</v>
      </c>
      <c r="E167" s="40">
        <v>322.2</v>
      </c>
      <c r="F167" s="40"/>
      <c r="G167" s="33"/>
      <c r="H167" s="23"/>
      <c r="I167" s="152" t="s">
        <v>1121</v>
      </c>
      <c r="J167" s="110" t="s">
        <v>1122</v>
      </c>
      <c r="K167" s="101">
        <v>46167.354166666664</v>
      </c>
      <c r="L167" s="101">
        <v>46192.393055555556</v>
      </c>
      <c r="M167" s="37"/>
      <c r="N167" s="38"/>
      <c r="O167" s="38"/>
      <c r="P167" s="38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 spans="2:43" ht="24" customHeight="1" x14ac:dyDescent="0.35">
      <c r="B168" s="144" t="s">
        <v>271</v>
      </c>
      <c r="C168" s="39" t="s">
        <v>272</v>
      </c>
      <c r="D168" s="144" t="s">
        <v>40</v>
      </c>
      <c r="E168" s="40">
        <v>187</v>
      </c>
      <c r="F168" s="40"/>
      <c r="G168" s="33"/>
      <c r="H168" s="23"/>
      <c r="I168" s="149" t="s">
        <v>1123</v>
      </c>
      <c r="J168" s="42" t="s">
        <v>881</v>
      </c>
      <c r="K168" s="43">
        <v>46167.354166666664</v>
      </c>
      <c r="L168" s="43">
        <v>46169.645833333336</v>
      </c>
      <c r="M168" s="37"/>
      <c r="N168" s="38"/>
      <c r="O168" s="38"/>
      <c r="P168" s="38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 spans="2:43" ht="24" customHeight="1" x14ac:dyDescent="0.35">
      <c r="B169" s="144" t="s">
        <v>297</v>
      </c>
      <c r="C169" s="39" t="s">
        <v>298</v>
      </c>
      <c r="D169" s="144" t="s">
        <v>40</v>
      </c>
      <c r="E169" s="40">
        <v>200</v>
      </c>
      <c r="F169" s="147">
        <f>J169/$E$167</f>
        <v>0.1697703289882061</v>
      </c>
      <c r="G169" s="33"/>
      <c r="H169" s="23"/>
      <c r="I169" s="165" t="s">
        <v>1124</v>
      </c>
      <c r="J169" s="151">
        <v>54.7</v>
      </c>
      <c r="K169" s="99">
        <v>46169.645833333336</v>
      </c>
      <c r="L169" s="99">
        <v>46183.446527777778</v>
      </c>
      <c r="M169" s="37"/>
      <c r="N169" s="38"/>
      <c r="O169" s="38"/>
      <c r="P169" s="38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 spans="2:43" ht="24" customHeight="1" x14ac:dyDescent="0.35">
      <c r="B170" s="144"/>
      <c r="C170" s="39"/>
      <c r="D170" s="144"/>
      <c r="E170" s="40"/>
      <c r="F170" s="147"/>
      <c r="G170" s="33"/>
      <c r="H170" s="23"/>
      <c r="I170" s="166" t="s">
        <v>1125</v>
      </c>
      <c r="J170" s="35" t="s">
        <v>872</v>
      </c>
      <c r="K170" s="161">
        <v>46169.645833333336</v>
      </c>
      <c r="L170" s="161">
        <v>46171.633333333331</v>
      </c>
      <c r="M170" s="37"/>
      <c r="N170" s="38"/>
      <c r="O170" s="38"/>
      <c r="P170" s="38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 spans="2:43" ht="24" customHeight="1" x14ac:dyDescent="0.35">
      <c r="B171" s="144"/>
      <c r="C171" s="39"/>
      <c r="D171" s="144"/>
      <c r="E171" s="40"/>
      <c r="F171" s="40"/>
      <c r="G171" s="33"/>
      <c r="H171" s="23"/>
      <c r="I171" s="149" t="s">
        <v>1126</v>
      </c>
      <c r="J171" s="42" t="s">
        <v>686</v>
      </c>
      <c r="K171" s="43">
        <v>46182.592361111114</v>
      </c>
      <c r="L171" s="43">
        <v>46183.446527777778</v>
      </c>
      <c r="M171" s="37"/>
      <c r="N171" s="38"/>
      <c r="O171" s="38"/>
      <c r="P171" s="38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 spans="2:43" ht="24" customHeight="1" x14ac:dyDescent="0.35">
      <c r="B172" s="144" t="s">
        <v>297</v>
      </c>
      <c r="C172" s="39" t="s">
        <v>298</v>
      </c>
      <c r="D172" s="144" t="s">
        <v>40</v>
      </c>
      <c r="E172" s="40"/>
      <c r="F172" s="40"/>
      <c r="G172" s="33">
        <f>F169*$E$169</f>
        <v>33.954065797641221</v>
      </c>
      <c r="H172" s="23"/>
      <c r="I172" s="149" t="s">
        <v>1127</v>
      </c>
      <c r="J172" s="42" t="s">
        <v>872</v>
      </c>
      <c r="K172" s="43">
        <v>46178.604861111111</v>
      </c>
      <c r="L172" s="43">
        <v>46182.592361111114</v>
      </c>
      <c r="M172" s="37"/>
      <c r="N172" s="37">
        <f>G172</f>
        <v>33.954065797641221</v>
      </c>
      <c r="O172" s="38"/>
      <c r="P172" s="38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 spans="2:43" ht="24" customHeight="1" x14ac:dyDescent="0.35">
      <c r="B173" s="144" t="s">
        <v>271</v>
      </c>
      <c r="C173" s="39" t="s">
        <v>272</v>
      </c>
      <c r="D173" s="144" t="s">
        <v>40</v>
      </c>
      <c r="E173" s="40"/>
      <c r="F173" s="40"/>
      <c r="G173" s="33">
        <f>F169*$E$168</f>
        <v>31.747051520794539</v>
      </c>
      <c r="H173" s="23"/>
      <c r="I173" s="149" t="s">
        <v>1128</v>
      </c>
      <c r="J173" s="42" t="s">
        <v>994</v>
      </c>
      <c r="K173" s="43">
        <v>46171.633333333331</v>
      </c>
      <c r="L173" s="43">
        <v>46178.604861111111</v>
      </c>
      <c r="M173" s="37"/>
      <c r="N173" s="37">
        <f>G173</f>
        <v>31.747051520794539</v>
      </c>
      <c r="O173" s="38"/>
      <c r="P173" s="38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 spans="2:43" ht="24" customHeight="1" x14ac:dyDescent="0.35">
      <c r="B174" s="144" t="s">
        <v>297</v>
      </c>
      <c r="C174" s="39" t="s">
        <v>298</v>
      </c>
      <c r="D174" s="144" t="s">
        <v>40</v>
      </c>
      <c r="E174" s="40"/>
      <c r="F174" s="147">
        <f>J174/$E$167</f>
        <v>0.16449410304158907</v>
      </c>
      <c r="G174" s="33">
        <f>F174*$E$169</f>
        <v>32.898820608317813</v>
      </c>
      <c r="H174" s="23"/>
      <c r="I174" s="165" t="s">
        <v>1129</v>
      </c>
      <c r="J174" s="167">
        <v>53</v>
      </c>
      <c r="K174" s="99">
        <v>46169.645833333336</v>
      </c>
      <c r="L174" s="99">
        <v>46183.375694444447</v>
      </c>
      <c r="M174" s="37"/>
      <c r="N174" s="37">
        <f t="shared" ref="N174:N175" si="11">G174</f>
        <v>32.898820608317813</v>
      </c>
      <c r="O174" s="38"/>
      <c r="P174" s="38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 spans="2:43" ht="24" customHeight="1" x14ac:dyDescent="0.35">
      <c r="B175" s="144" t="s">
        <v>271</v>
      </c>
      <c r="C175" s="39" t="s">
        <v>272</v>
      </c>
      <c r="D175" s="144" t="s">
        <v>40</v>
      </c>
      <c r="E175" s="40"/>
      <c r="F175" s="40"/>
      <c r="G175" s="33">
        <f>F174*$E$168</f>
        <v>30.760397268777155</v>
      </c>
      <c r="H175" s="23"/>
      <c r="I175" s="165"/>
      <c r="J175" s="167"/>
      <c r="K175" s="99"/>
      <c r="L175" s="99"/>
      <c r="M175" s="37"/>
      <c r="N175" s="37">
        <f t="shared" si="11"/>
        <v>30.760397268777155</v>
      </c>
      <c r="O175" s="38"/>
      <c r="P175" s="38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 spans="2:43" ht="24" customHeight="1" x14ac:dyDescent="0.35">
      <c r="B176" s="144" t="s">
        <v>297</v>
      </c>
      <c r="C176" s="39" t="s">
        <v>298</v>
      </c>
      <c r="D176" s="144" t="s">
        <v>40</v>
      </c>
      <c r="E176" s="40"/>
      <c r="F176" s="147">
        <f>J176/$E$167</f>
        <v>0.22842954686530104</v>
      </c>
      <c r="G176" s="33">
        <f>F176*$E$169</f>
        <v>45.685909373060205</v>
      </c>
      <c r="H176" s="23"/>
      <c r="I176" s="165" t="s">
        <v>1130</v>
      </c>
      <c r="J176" s="167">
        <v>73.599999999999994</v>
      </c>
      <c r="K176" s="99">
        <v>46169.645833333336</v>
      </c>
      <c r="L176" s="99">
        <v>46188.421527777777</v>
      </c>
      <c r="M176" s="37"/>
      <c r="N176" s="38"/>
      <c r="O176" s="37">
        <f>G176</f>
        <v>45.685909373060205</v>
      </c>
      <c r="P176" s="38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 spans="2:43" ht="24" customHeight="1" x14ac:dyDescent="0.35">
      <c r="B177" s="144" t="s">
        <v>271</v>
      </c>
      <c r="C177" s="39" t="s">
        <v>272</v>
      </c>
      <c r="D177" s="144" t="s">
        <v>40</v>
      </c>
      <c r="E177" s="40"/>
      <c r="F177" s="40"/>
      <c r="G177" s="33">
        <f>F176*$E$168</f>
        <v>42.716325263811292</v>
      </c>
      <c r="H177" s="23"/>
      <c r="I177" s="165"/>
      <c r="J177" s="167"/>
      <c r="K177" s="99"/>
      <c r="L177" s="99"/>
      <c r="M177" s="37"/>
      <c r="N177" s="38"/>
      <c r="O177" s="37">
        <f>G177</f>
        <v>42.716325263811292</v>
      </c>
      <c r="P177" s="38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  <row r="178" spans="2:43" ht="24" customHeight="1" x14ac:dyDescent="0.35">
      <c r="B178" s="144" t="s">
        <v>297</v>
      </c>
      <c r="C178" s="39" t="s">
        <v>298</v>
      </c>
      <c r="D178" s="144" t="s">
        <v>40</v>
      </c>
      <c r="E178" s="40"/>
      <c r="F178" s="147">
        <f>J178/$E$167</f>
        <v>0.223463687150838</v>
      </c>
      <c r="G178" s="33">
        <f t="shared" ref="G178" si="12">F178*$E$169</f>
        <v>44.692737430167604</v>
      </c>
      <c r="H178" s="23"/>
      <c r="I178" s="165" t="s">
        <v>1131</v>
      </c>
      <c r="J178" s="167">
        <v>72</v>
      </c>
      <c r="K178" s="99">
        <v>46169.645833333336</v>
      </c>
      <c r="L178" s="99">
        <v>46188.355555555558</v>
      </c>
      <c r="M178" s="37"/>
      <c r="N178" s="38"/>
      <c r="O178" s="37">
        <f>G178</f>
        <v>44.692737430167604</v>
      </c>
      <c r="P178" s="38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</row>
    <row r="179" spans="2:43" ht="24" customHeight="1" x14ac:dyDescent="0.35">
      <c r="B179" s="144" t="s">
        <v>271</v>
      </c>
      <c r="C179" s="39" t="s">
        <v>272</v>
      </c>
      <c r="D179" s="144" t="s">
        <v>40</v>
      </c>
      <c r="E179" s="40"/>
      <c r="F179" s="40"/>
      <c r="G179" s="33">
        <f t="shared" ref="G179" si="13">F178*$E$168</f>
        <v>41.787709497206706</v>
      </c>
      <c r="H179" s="23"/>
      <c r="I179" s="165"/>
      <c r="J179" s="167"/>
      <c r="K179" s="99"/>
      <c r="L179" s="99"/>
      <c r="M179" s="37"/>
      <c r="N179" s="38"/>
      <c r="O179" s="37">
        <f>G179</f>
        <v>41.787709497206706</v>
      </c>
      <c r="P179" s="38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</row>
    <row r="180" spans="2:43" ht="24" customHeight="1" x14ac:dyDescent="0.35">
      <c r="B180" s="144" t="s">
        <v>297</v>
      </c>
      <c r="C180" s="39" t="s">
        <v>298</v>
      </c>
      <c r="D180" s="144" t="s">
        <v>40</v>
      </c>
      <c r="E180" s="40"/>
      <c r="F180" s="147">
        <f>J180/$E$167</f>
        <v>5.1520794537554322E-2</v>
      </c>
      <c r="G180" s="33">
        <f t="shared" ref="G180" si="14">F180*$E$169</f>
        <v>10.304158907510864</v>
      </c>
      <c r="H180" s="23"/>
      <c r="I180" s="165" t="s">
        <v>1132</v>
      </c>
      <c r="J180" s="167">
        <v>16.600000000000001</v>
      </c>
      <c r="K180" s="99">
        <v>46169.645833333336</v>
      </c>
      <c r="L180" s="99">
        <v>46174.484722222223</v>
      </c>
      <c r="M180" s="37"/>
      <c r="N180" s="38"/>
      <c r="O180" s="38"/>
      <c r="P180" s="37">
        <f>G180</f>
        <v>10.304158907510864</v>
      </c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</row>
    <row r="181" spans="2:43" ht="24" customHeight="1" x14ac:dyDescent="0.35">
      <c r="B181" s="144" t="s">
        <v>271</v>
      </c>
      <c r="C181" s="39" t="s">
        <v>272</v>
      </c>
      <c r="D181" s="144" t="s">
        <v>40</v>
      </c>
      <c r="E181" s="40"/>
      <c r="F181" s="40"/>
      <c r="G181" s="33">
        <f t="shared" ref="G181" si="15">F180*$E$168</f>
        <v>9.6343885785226586</v>
      </c>
      <c r="H181" s="23"/>
      <c r="I181" s="165"/>
      <c r="J181" s="167"/>
      <c r="K181" s="99"/>
      <c r="L181" s="99"/>
      <c r="M181" s="37"/>
      <c r="N181" s="38"/>
      <c r="O181" s="38"/>
      <c r="P181" s="37">
        <f t="shared" ref="P181:P183" si="16">G181</f>
        <v>9.6343885785226586</v>
      </c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</row>
    <row r="182" spans="2:43" ht="24" customHeight="1" x14ac:dyDescent="0.35">
      <c r="B182" s="144" t="s">
        <v>297</v>
      </c>
      <c r="C182" s="39" t="s">
        <v>298</v>
      </c>
      <c r="D182" s="144" t="s">
        <v>40</v>
      </c>
      <c r="E182" s="40"/>
      <c r="F182" s="147">
        <f>J182/$E$167</f>
        <v>0.16449410304158907</v>
      </c>
      <c r="G182" s="33">
        <f>F182*$E$169</f>
        <v>32.898820608317813</v>
      </c>
      <c r="H182" s="23"/>
      <c r="I182" s="165" t="s">
        <v>1133</v>
      </c>
      <c r="J182" s="167">
        <v>53</v>
      </c>
      <c r="K182" s="99">
        <v>46169.645833333336</v>
      </c>
      <c r="L182" s="99">
        <v>46183.375</v>
      </c>
      <c r="M182" s="37"/>
      <c r="N182" s="38"/>
      <c r="O182" s="38"/>
      <c r="P182" s="37">
        <f t="shared" si="16"/>
        <v>32.898820608317813</v>
      </c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</row>
    <row r="183" spans="2:43" ht="24" customHeight="1" x14ac:dyDescent="0.35">
      <c r="B183" s="144" t="s">
        <v>271</v>
      </c>
      <c r="C183" s="39" t="s">
        <v>272</v>
      </c>
      <c r="D183" s="144" t="s">
        <v>40</v>
      </c>
      <c r="E183" s="40"/>
      <c r="F183" s="40"/>
      <c r="G183" s="33">
        <f t="shared" ref="G183" si="17">F182*$E$168</f>
        <v>30.760397268777155</v>
      </c>
      <c r="H183" s="23"/>
      <c r="I183" s="165"/>
      <c r="J183" s="151"/>
      <c r="K183" s="99"/>
      <c r="L183" s="99"/>
      <c r="M183" s="37"/>
      <c r="N183" s="38"/>
      <c r="O183" s="38"/>
      <c r="P183" s="37">
        <f t="shared" si="16"/>
        <v>30.760397268777155</v>
      </c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</row>
    <row r="184" spans="2:43" ht="24" customHeight="1" x14ac:dyDescent="0.35">
      <c r="B184" s="144"/>
      <c r="C184" s="39"/>
      <c r="D184" s="144"/>
      <c r="E184" s="40"/>
      <c r="F184" s="40"/>
      <c r="G184" s="33"/>
      <c r="H184" s="23"/>
      <c r="I184" s="152" t="s">
        <v>1134</v>
      </c>
      <c r="J184" s="110" t="s">
        <v>994</v>
      </c>
      <c r="K184" s="101">
        <v>46188.421527777777</v>
      </c>
      <c r="L184" s="101">
        <v>46192.393055555556</v>
      </c>
      <c r="M184" s="37"/>
      <c r="N184" s="38"/>
      <c r="O184" s="38"/>
      <c r="P184" s="38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</row>
    <row r="185" spans="2:43" ht="22" customHeight="1" x14ac:dyDescent="0.35">
      <c r="B185" s="144"/>
      <c r="C185" s="39"/>
      <c r="D185" s="144"/>
      <c r="E185" s="40"/>
      <c r="F185" s="39"/>
      <c r="G185" s="33"/>
      <c r="H185" s="23"/>
      <c r="I185" s="41"/>
      <c r="J185" s="42"/>
      <c r="K185" s="38"/>
      <c r="L185" s="43"/>
      <c r="M185" s="38"/>
      <c r="N185" s="37"/>
      <c r="O185" s="37"/>
      <c r="P185" s="38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</row>
    <row r="186" spans="2:43" x14ac:dyDescent="0.35">
      <c r="B186" s="24"/>
      <c r="C186" s="24"/>
      <c r="D186" s="24"/>
      <c r="E186" s="51"/>
      <c r="F186" s="23"/>
      <c r="G186" s="24"/>
      <c r="H186" s="23"/>
      <c r="I186" s="23"/>
      <c r="J186" s="23"/>
      <c r="K186" s="24"/>
      <c r="L186" s="24"/>
      <c r="M186" s="24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</row>
    <row r="187" spans="2:43" x14ac:dyDescent="0.35">
      <c r="B187" s="24"/>
      <c r="C187" s="23"/>
      <c r="D187" s="24"/>
      <c r="E187" s="51"/>
      <c r="F187" s="23"/>
      <c r="G187" s="24"/>
      <c r="H187" s="23"/>
      <c r="I187" s="23"/>
      <c r="J187" s="23"/>
      <c r="K187" s="24"/>
      <c r="L187" s="24"/>
      <c r="M187" s="24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</row>
    <row r="188" spans="2:43" x14ac:dyDescent="0.35">
      <c r="H188" s="23"/>
      <c r="K188" s="2"/>
      <c r="L188" s="2"/>
    </row>
    <row r="189" spans="2:43" x14ac:dyDescent="0.35">
      <c r="H189" s="49"/>
      <c r="I189" s="49"/>
      <c r="J189" s="49"/>
      <c r="N189" s="49"/>
      <c r="R189" s="49"/>
      <c r="S189" s="49"/>
      <c r="T189" s="49"/>
      <c r="U189" s="49"/>
      <c r="V189" s="49"/>
      <c r="W189" s="49"/>
      <c r="X189" s="49"/>
    </row>
    <row r="190" spans="2:43" x14ac:dyDescent="0.35">
      <c r="H190" s="49"/>
      <c r="I190" s="49"/>
      <c r="J190" s="49"/>
      <c r="N190" s="49"/>
      <c r="R190" s="49"/>
      <c r="S190" s="49"/>
      <c r="T190" s="49"/>
      <c r="U190" s="49"/>
      <c r="V190" s="49"/>
      <c r="W190" s="49"/>
      <c r="X190" s="49"/>
    </row>
    <row r="191" spans="2:43" x14ac:dyDescent="0.35">
      <c r="H191" s="49"/>
      <c r="I191" s="49"/>
      <c r="J191" s="49"/>
      <c r="N191" s="49"/>
      <c r="R191" s="49"/>
      <c r="S191" s="49"/>
      <c r="T191" s="49"/>
      <c r="U191" s="49"/>
      <c r="V191" s="49"/>
      <c r="W191" s="49"/>
      <c r="X191" s="49"/>
    </row>
    <row r="192" spans="2:43" x14ac:dyDescent="0.35">
      <c r="H192" s="49"/>
      <c r="I192" s="49"/>
      <c r="J192" s="49"/>
      <c r="N192" s="49"/>
      <c r="R192" s="49"/>
      <c r="S192" s="49"/>
      <c r="T192" s="49"/>
      <c r="U192" s="49"/>
      <c r="V192" s="49"/>
      <c r="W192" s="49"/>
      <c r="X192" s="49"/>
    </row>
    <row r="193" spans="1:43" x14ac:dyDescent="0.35">
      <c r="H193" s="49"/>
      <c r="I193" s="49"/>
      <c r="J193" s="49"/>
      <c r="N193" s="49"/>
      <c r="R193" s="49"/>
      <c r="S193" s="49"/>
      <c r="T193" s="49"/>
      <c r="U193" s="49"/>
      <c r="V193" s="49"/>
      <c r="W193" s="49"/>
      <c r="X193" s="49"/>
    </row>
    <row r="194" spans="1:43" x14ac:dyDescent="0.35">
      <c r="H194" s="49"/>
      <c r="I194" s="49"/>
      <c r="J194" s="49"/>
      <c r="N194" s="49"/>
      <c r="R194" s="49"/>
      <c r="S194" s="49"/>
      <c r="T194" s="49"/>
      <c r="U194" s="49"/>
      <c r="V194" s="49"/>
      <c r="W194" s="49"/>
      <c r="X194" s="49"/>
    </row>
    <row r="195" spans="1:43" x14ac:dyDescent="0.35">
      <c r="H195" s="49"/>
      <c r="I195" s="49"/>
      <c r="J195" s="49"/>
      <c r="N195" s="49"/>
      <c r="R195" s="49"/>
      <c r="S195" s="49"/>
      <c r="T195" s="49"/>
      <c r="U195" s="49"/>
      <c r="V195" s="49"/>
      <c r="W195" s="49"/>
      <c r="X195" s="49"/>
    </row>
    <row r="196" spans="1:43" x14ac:dyDescent="0.35">
      <c r="H196" s="49"/>
      <c r="I196" s="49"/>
      <c r="J196" s="49"/>
      <c r="N196" s="49"/>
      <c r="R196" s="49"/>
      <c r="S196" s="49"/>
      <c r="T196" s="49"/>
      <c r="U196" s="49"/>
      <c r="V196" s="49"/>
      <c r="W196" s="49"/>
      <c r="X196" s="49"/>
    </row>
    <row r="197" spans="1:43" x14ac:dyDescent="0.35">
      <c r="H197" s="49"/>
      <c r="I197" s="49"/>
      <c r="J197" s="49"/>
      <c r="N197" s="49"/>
      <c r="R197" s="49"/>
      <c r="S197" s="49"/>
      <c r="T197" s="49"/>
      <c r="U197" s="49"/>
      <c r="V197" s="49"/>
      <c r="W197" s="49"/>
      <c r="X197" s="49"/>
    </row>
    <row r="198" spans="1:43" s="49" customFormat="1" x14ac:dyDescent="0.35">
      <c r="A198" s="154"/>
      <c r="C198" s="2"/>
      <c r="E198" s="146"/>
      <c r="F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s="49" customFormat="1" x14ac:dyDescent="0.35">
      <c r="A199" s="154"/>
      <c r="C199" s="2"/>
      <c r="E199" s="146"/>
      <c r="F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s="49" customFormat="1" x14ac:dyDescent="0.35">
      <c r="A200" s="154"/>
      <c r="C200" s="2"/>
      <c r="E200" s="146"/>
      <c r="F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s="49" customFormat="1" x14ac:dyDescent="0.35">
      <c r="A201" s="154"/>
      <c r="C201" s="2"/>
      <c r="E201" s="146"/>
      <c r="F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s="49" customFormat="1" x14ac:dyDescent="0.35">
      <c r="A202" s="154"/>
      <c r="C202" s="2"/>
      <c r="E202" s="146"/>
      <c r="F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s="49" customFormat="1" x14ac:dyDescent="0.35">
      <c r="A203" s="154"/>
      <c r="C203" s="2"/>
      <c r="E203" s="146"/>
      <c r="F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s="49" customFormat="1" x14ac:dyDescent="0.35">
      <c r="A204" s="154"/>
      <c r="C204" s="2"/>
      <c r="E204" s="146"/>
      <c r="F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s="49" customFormat="1" x14ac:dyDescent="0.35">
      <c r="A205" s="154"/>
      <c r="C205" s="2"/>
      <c r="E205" s="146"/>
      <c r="F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s="49" customFormat="1" x14ac:dyDescent="0.35">
      <c r="A206" s="154"/>
      <c r="C206" s="2"/>
      <c r="E206" s="146"/>
      <c r="F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x14ac:dyDescent="0.35">
      <c r="H207" s="49"/>
      <c r="I207" s="49"/>
      <c r="J207" s="49"/>
      <c r="N207" s="49"/>
      <c r="R207" s="49"/>
      <c r="S207" s="49"/>
      <c r="T207" s="49"/>
      <c r="U207" s="49"/>
      <c r="V207" s="49"/>
      <c r="W207" s="49"/>
      <c r="X207" s="49"/>
    </row>
    <row r="208" spans="1:43" x14ac:dyDescent="0.35">
      <c r="H208" s="49"/>
      <c r="I208" s="49"/>
      <c r="J208" s="49"/>
      <c r="N208" s="49"/>
      <c r="R208" s="49"/>
      <c r="S208" s="49"/>
      <c r="T208" s="49"/>
      <c r="U208" s="49"/>
      <c r="V208" s="49"/>
      <c r="W208" s="49"/>
      <c r="X208" s="49"/>
    </row>
    <row r="209" spans="8:24" x14ac:dyDescent="0.35">
      <c r="H209" s="49"/>
      <c r="I209" s="49"/>
      <c r="J209" s="49"/>
      <c r="N209" s="49"/>
      <c r="R209" s="49"/>
      <c r="S209" s="49"/>
      <c r="T209" s="49"/>
      <c r="U209" s="49"/>
      <c r="V209" s="49"/>
      <c r="W209" s="49"/>
      <c r="X209" s="49"/>
    </row>
    <row r="210" spans="8:24" x14ac:dyDescent="0.35">
      <c r="H210" s="49"/>
      <c r="I210" s="49"/>
      <c r="J210" s="49"/>
      <c r="N210" s="49"/>
      <c r="R210" s="49"/>
      <c r="S210" s="49"/>
      <c r="T210" s="49"/>
      <c r="U210" s="49"/>
      <c r="V210" s="49"/>
      <c r="W210" s="49"/>
      <c r="X210" s="49"/>
    </row>
    <row r="211" spans="8:24" x14ac:dyDescent="0.35">
      <c r="H211" s="49"/>
      <c r="I211" s="49"/>
      <c r="J211" s="49"/>
      <c r="N211" s="49"/>
      <c r="R211" s="49"/>
      <c r="S211" s="49"/>
      <c r="T211" s="49"/>
      <c r="U211" s="49"/>
      <c r="V211" s="49"/>
      <c r="W211" s="49"/>
      <c r="X211" s="49"/>
    </row>
    <row r="212" spans="8:24" x14ac:dyDescent="0.35">
      <c r="H212" s="49"/>
      <c r="I212" s="49"/>
      <c r="J212" s="49"/>
      <c r="N212" s="49"/>
      <c r="R212" s="49"/>
      <c r="S212" s="49"/>
      <c r="T212" s="49"/>
      <c r="U212" s="49"/>
      <c r="V212" s="49"/>
      <c r="W212" s="49"/>
      <c r="X212" s="49"/>
    </row>
    <row r="213" spans="8:24" x14ac:dyDescent="0.35">
      <c r="H213" s="49"/>
      <c r="I213" s="49"/>
      <c r="J213" s="49"/>
      <c r="N213" s="49"/>
      <c r="R213" s="49"/>
      <c r="S213" s="49"/>
      <c r="T213" s="49"/>
      <c r="U213" s="49"/>
      <c r="V213" s="49"/>
      <c r="W213" s="49"/>
      <c r="X213" s="49"/>
    </row>
    <row r="214" spans="8:24" x14ac:dyDescent="0.35">
      <c r="H214" s="49"/>
      <c r="I214" s="49"/>
      <c r="J214" s="49"/>
      <c r="N214" s="49"/>
      <c r="R214" s="49"/>
      <c r="S214" s="49"/>
      <c r="T214" s="49"/>
      <c r="U214" s="49"/>
      <c r="V214" s="49"/>
      <c r="W214" s="49"/>
      <c r="X214" s="49"/>
    </row>
    <row r="215" spans="8:24" x14ac:dyDescent="0.35">
      <c r="H215" s="49"/>
      <c r="I215" s="49"/>
      <c r="J215" s="49"/>
      <c r="N215" s="49"/>
      <c r="R215" s="49"/>
      <c r="S215" s="49"/>
      <c r="T215" s="49"/>
      <c r="U215" s="49"/>
      <c r="V215" s="49"/>
      <c r="W215" s="49"/>
      <c r="X215" s="49"/>
    </row>
    <row r="216" spans="8:24" x14ac:dyDescent="0.35">
      <c r="H216" s="49"/>
      <c r="I216" s="49"/>
      <c r="J216" s="49"/>
      <c r="N216" s="49"/>
      <c r="R216" s="49"/>
      <c r="S216" s="49"/>
      <c r="T216" s="49"/>
      <c r="U216" s="49"/>
      <c r="V216" s="49"/>
      <c r="W216" s="49"/>
      <c r="X216" s="49"/>
    </row>
    <row r="217" spans="8:24" x14ac:dyDescent="0.35">
      <c r="H217" s="49"/>
      <c r="I217" s="49"/>
      <c r="J217" s="49"/>
      <c r="N217" s="49"/>
      <c r="R217" s="49"/>
      <c r="S217" s="49"/>
      <c r="T217" s="49"/>
      <c r="U217" s="49"/>
      <c r="V217" s="49"/>
      <c r="W217" s="49"/>
      <c r="X217" s="49"/>
    </row>
    <row r="218" spans="8:24" x14ac:dyDescent="0.35">
      <c r="H218" s="49"/>
      <c r="I218" s="49"/>
      <c r="J218" s="49"/>
      <c r="N218" s="49"/>
      <c r="R218" s="49"/>
      <c r="S218" s="49"/>
      <c r="T218" s="49"/>
      <c r="U218" s="49"/>
      <c r="V218" s="49"/>
      <c r="W218" s="49"/>
      <c r="X218" s="49"/>
    </row>
    <row r="219" spans="8:24" x14ac:dyDescent="0.35">
      <c r="H219" s="49"/>
      <c r="I219" s="49"/>
      <c r="J219" s="49"/>
      <c r="N219" s="49"/>
      <c r="R219" s="49"/>
      <c r="S219" s="49"/>
      <c r="T219" s="49"/>
      <c r="U219" s="49"/>
      <c r="V219" s="49"/>
      <c r="W219" s="49"/>
      <c r="X219" s="49"/>
    </row>
    <row r="220" spans="8:24" x14ac:dyDescent="0.35">
      <c r="H220" s="49"/>
      <c r="I220" s="49"/>
      <c r="J220" s="49"/>
      <c r="N220" s="49"/>
      <c r="R220" s="49"/>
      <c r="S220" s="49"/>
      <c r="T220" s="49"/>
      <c r="U220" s="49"/>
      <c r="V220" s="49"/>
      <c r="W220" s="49"/>
      <c r="X220" s="49"/>
    </row>
    <row r="221" spans="8:24" x14ac:dyDescent="0.35">
      <c r="H221" s="49"/>
      <c r="I221" s="49"/>
      <c r="J221" s="49"/>
      <c r="N221" s="49"/>
      <c r="R221" s="49"/>
      <c r="S221" s="49"/>
      <c r="T221" s="49"/>
      <c r="U221" s="49"/>
      <c r="V221" s="49"/>
      <c r="W221" s="49"/>
      <c r="X221" s="49"/>
    </row>
    <row r="222" spans="8:24" x14ac:dyDescent="0.35">
      <c r="H222" s="49"/>
      <c r="I222" s="49"/>
      <c r="J222" s="49"/>
      <c r="N222" s="49"/>
      <c r="R222" s="49"/>
      <c r="S222" s="49"/>
      <c r="T222" s="49"/>
      <c r="U222" s="49"/>
      <c r="V222" s="49"/>
      <c r="W222" s="49"/>
      <c r="X222" s="49"/>
    </row>
    <row r="223" spans="8:24" x14ac:dyDescent="0.35">
      <c r="H223" s="49"/>
      <c r="I223" s="49"/>
      <c r="J223" s="49"/>
      <c r="N223" s="49"/>
      <c r="R223" s="49"/>
      <c r="S223" s="49"/>
      <c r="T223" s="49"/>
      <c r="U223" s="49"/>
      <c r="V223" s="49"/>
      <c r="W223" s="49"/>
      <c r="X223" s="49"/>
    </row>
    <row r="224" spans="8:24" x14ac:dyDescent="0.35">
      <c r="H224" s="49"/>
      <c r="I224" s="49"/>
      <c r="J224" s="49"/>
      <c r="N224" s="49"/>
      <c r="R224" s="49"/>
      <c r="S224" s="49"/>
      <c r="T224" s="49"/>
      <c r="U224" s="49"/>
      <c r="V224" s="49"/>
      <c r="W224" s="49"/>
      <c r="X224" s="49"/>
    </row>
    <row r="225" spans="1:43" x14ac:dyDescent="0.35">
      <c r="H225" s="49"/>
      <c r="I225" s="49"/>
      <c r="J225" s="49"/>
      <c r="N225" s="49"/>
      <c r="R225" s="49"/>
      <c r="S225" s="49"/>
      <c r="T225" s="49"/>
      <c r="U225" s="49"/>
      <c r="V225" s="49"/>
      <c r="W225" s="49"/>
      <c r="X225" s="49"/>
    </row>
    <row r="226" spans="1:43" x14ac:dyDescent="0.35">
      <c r="H226" s="49"/>
      <c r="I226" s="49"/>
      <c r="J226" s="49"/>
      <c r="N226" s="49"/>
      <c r="R226" s="49"/>
      <c r="S226" s="49"/>
      <c r="T226" s="49"/>
      <c r="U226" s="49"/>
      <c r="V226" s="49"/>
      <c r="W226" s="49"/>
      <c r="X226" s="49"/>
    </row>
    <row r="227" spans="1:43" x14ac:dyDescent="0.35">
      <c r="H227" s="49"/>
      <c r="I227" s="49"/>
      <c r="J227" s="49"/>
      <c r="N227" s="49"/>
      <c r="R227" s="49"/>
      <c r="S227" s="49"/>
      <c r="T227" s="49"/>
      <c r="U227" s="49"/>
      <c r="V227" s="49"/>
      <c r="W227" s="49"/>
      <c r="X227" s="49"/>
    </row>
    <row r="228" spans="1:43" x14ac:dyDescent="0.35">
      <c r="H228" s="49"/>
      <c r="I228" s="49"/>
      <c r="J228" s="49"/>
      <c r="N228" s="49"/>
      <c r="R228" s="49"/>
      <c r="S228" s="49"/>
      <c r="T228" s="49"/>
      <c r="U228" s="49"/>
      <c r="V228" s="49"/>
      <c r="W228" s="49"/>
      <c r="X228" s="49"/>
    </row>
    <row r="229" spans="1:43" x14ac:dyDescent="0.35">
      <c r="H229" s="49"/>
      <c r="I229" s="49"/>
      <c r="J229" s="49"/>
      <c r="N229" s="49"/>
      <c r="R229" s="49"/>
      <c r="S229" s="49"/>
      <c r="T229" s="49"/>
      <c r="U229" s="49"/>
      <c r="V229" s="49"/>
      <c r="W229" s="49"/>
      <c r="X229" s="49"/>
    </row>
    <row r="230" spans="1:43" x14ac:dyDescent="0.35">
      <c r="H230" s="49"/>
      <c r="I230" s="49"/>
      <c r="J230" s="49"/>
      <c r="N230" s="49"/>
      <c r="R230" s="49"/>
      <c r="S230" s="49"/>
      <c r="T230" s="49"/>
      <c r="U230" s="49"/>
      <c r="V230" s="49"/>
      <c r="W230" s="49"/>
      <c r="X230" s="49"/>
    </row>
    <row r="231" spans="1:43" x14ac:dyDescent="0.35">
      <c r="H231" s="49"/>
      <c r="I231" s="49"/>
      <c r="J231" s="49"/>
      <c r="N231" s="49"/>
      <c r="R231" s="49"/>
      <c r="S231" s="49"/>
      <c r="T231" s="49"/>
      <c r="U231" s="49"/>
      <c r="V231" s="49"/>
      <c r="W231" s="49"/>
      <c r="X231" s="49"/>
    </row>
    <row r="232" spans="1:43" x14ac:dyDescent="0.35">
      <c r="K232" s="2"/>
      <c r="L232" s="2"/>
      <c r="M232" s="2"/>
    </row>
    <row r="233" spans="1:43" s="49" customFormat="1" x14ac:dyDescent="0.35">
      <c r="A233" s="154"/>
      <c r="C233" s="2"/>
      <c r="E233" s="146"/>
      <c r="F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s="49" customFormat="1" x14ac:dyDescent="0.35">
      <c r="A234" s="154"/>
      <c r="C234" s="2"/>
      <c r="E234" s="146"/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s="49" customFormat="1" x14ac:dyDescent="0.35">
      <c r="A235" s="154"/>
      <c r="C235" s="2"/>
      <c r="E235" s="146"/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s="49" customFormat="1" x14ac:dyDescent="0.35">
      <c r="A236" s="154"/>
      <c r="C236" s="2"/>
      <c r="E236" s="146"/>
      <c r="F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x14ac:dyDescent="0.35">
      <c r="K237" s="2"/>
      <c r="L237" s="2"/>
      <c r="M237" s="2"/>
    </row>
    <row r="238" spans="1:43" x14ac:dyDescent="0.35">
      <c r="K238" s="2"/>
      <c r="L238" s="2"/>
      <c r="M238" s="2"/>
    </row>
    <row r="239" spans="1:43" x14ac:dyDescent="0.35">
      <c r="K239" s="2"/>
      <c r="L239" s="2"/>
      <c r="M239" s="2"/>
    </row>
    <row r="240" spans="1:43" x14ac:dyDescent="0.35">
      <c r="K240" s="2"/>
      <c r="L240" s="2"/>
      <c r="M240" s="2"/>
    </row>
    <row r="241" spans="11:13" x14ac:dyDescent="0.35">
      <c r="K241" s="2"/>
      <c r="L241" s="2"/>
      <c r="M241" s="2"/>
    </row>
    <row r="242" spans="11:13" x14ac:dyDescent="0.35">
      <c r="K242" s="2"/>
      <c r="L242" s="2"/>
      <c r="M242" s="2"/>
    </row>
    <row r="243" spans="11:13" x14ac:dyDescent="0.35">
      <c r="K243" s="2"/>
      <c r="L243" s="2"/>
      <c r="M243" s="2"/>
    </row>
    <row r="244" spans="11:13" x14ac:dyDescent="0.35">
      <c r="K244" s="2"/>
      <c r="L244" s="2"/>
      <c r="M244" s="2"/>
    </row>
    <row r="245" spans="11:13" x14ac:dyDescent="0.35">
      <c r="K245" s="2"/>
      <c r="L245" s="2"/>
      <c r="M245" s="2"/>
    </row>
    <row r="246" spans="11:13" x14ac:dyDescent="0.35">
      <c r="K246" s="2"/>
      <c r="L246" s="2"/>
      <c r="M246" s="2"/>
    </row>
    <row r="247" spans="11:13" x14ac:dyDescent="0.35">
      <c r="K247" s="2"/>
      <c r="L247" s="2"/>
      <c r="M247" s="2"/>
    </row>
    <row r="248" spans="11:13" x14ac:dyDescent="0.35">
      <c r="K248" s="2"/>
      <c r="L248" s="2"/>
      <c r="M248" s="2"/>
    </row>
    <row r="249" spans="11:13" x14ac:dyDescent="0.35">
      <c r="K249" s="2"/>
      <c r="L249" s="2"/>
      <c r="M249" s="2"/>
    </row>
    <row r="250" spans="11:13" x14ac:dyDescent="0.35">
      <c r="K250" s="2"/>
      <c r="L250" s="2"/>
      <c r="M250" s="2"/>
    </row>
    <row r="251" spans="11:13" x14ac:dyDescent="0.35">
      <c r="K251" s="2"/>
      <c r="L251" s="2"/>
      <c r="M251" s="2"/>
    </row>
    <row r="252" spans="11:13" x14ac:dyDescent="0.35">
      <c r="K252" s="2"/>
      <c r="L252" s="2"/>
      <c r="M252" s="2"/>
    </row>
    <row r="253" spans="11:13" x14ac:dyDescent="0.35">
      <c r="K253" s="2"/>
      <c r="L253" s="2"/>
      <c r="M253" s="2"/>
    </row>
    <row r="254" spans="11:13" x14ac:dyDescent="0.35">
      <c r="K254" s="2"/>
      <c r="L254" s="2"/>
      <c r="M254" s="2"/>
    </row>
    <row r="255" spans="11:13" x14ac:dyDescent="0.35">
      <c r="K255" s="2"/>
      <c r="L255" s="2"/>
      <c r="M255" s="2"/>
    </row>
    <row r="256" spans="11:13" x14ac:dyDescent="0.35">
      <c r="K256" s="2"/>
      <c r="L256" s="2"/>
      <c r="M256" s="2"/>
    </row>
    <row r="257" spans="11:13" x14ac:dyDescent="0.35">
      <c r="K257" s="2"/>
      <c r="L257" s="2"/>
      <c r="M257" s="2"/>
    </row>
    <row r="258" spans="11:13" x14ac:dyDescent="0.35">
      <c r="K258" s="2"/>
      <c r="L258" s="2"/>
      <c r="M258" s="2"/>
    </row>
    <row r="259" spans="11:13" x14ac:dyDescent="0.35">
      <c r="K259" s="2"/>
      <c r="L259" s="2"/>
      <c r="M259" s="2"/>
    </row>
    <row r="260" spans="11:13" x14ac:dyDescent="0.35">
      <c r="K260" s="2"/>
      <c r="L260" s="2"/>
      <c r="M260" s="2"/>
    </row>
    <row r="261" spans="11:13" x14ac:dyDescent="0.35">
      <c r="K261" s="2"/>
      <c r="L261" s="2"/>
      <c r="M261" s="2"/>
    </row>
    <row r="262" spans="11:13" x14ac:dyDescent="0.35">
      <c r="K262" s="2"/>
      <c r="L262" s="2"/>
      <c r="M262" s="2"/>
    </row>
    <row r="263" spans="11:13" x14ac:dyDescent="0.35">
      <c r="K263" s="2"/>
      <c r="L263" s="2"/>
      <c r="M263" s="2"/>
    </row>
    <row r="264" spans="11:13" x14ac:dyDescent="0.35">
      <c r="K264" s="2"/>
      <c r="L264" s="2"/>
      <c r="M264" s="2"/>
    </row>
    <row r="265" spans="11:13" x14ac:dyDescent="0.35">
      <c r="K265" s="2"/>
      <c r="L265" s="2"/>
      <c r="M265" s="2"/>
    </row>
    <row r="266" spans="11:13" x14ac:dyDescent="0.35">
      <c r="K266" s="2"/>
      <c r="L266" s="2"/>
      <c r="M266" s="2"/>
    </row>
    <row r="267" spans="11:13" x14ac:dyDescent="0.35">
      <c r="K267" s="2"/>
      <c r="L267" s="2"/>
      <c r="M267" s="2"/>
    </row>
    <row r="268" spans="11:13" x14ac:dyDescent="0.35">
      <c r="K268" s="2"/>
      <c r="L268" s="2"/>
      <c r="M268" s="2"/>
    </row>
    <row r="269" spans="11:13" x14ac:dyDescent="0.35">
      <c r="K269" s="2"/>
      <c r="L269" s="2"/>
      <c r="M269" s="2"/>
    </row>
    <row r="270" spans="11:13" x14ac:dyDescent="0.35">
      <c r="K270" s="2"/>
      <c r="L270" s="2"/>
      <c r="M270" s="2"/>
    </row>
    <row r="271" spans="11:13" x14ac:dyDescent="0.35">
      <c r="K271" s="2"/>
      <c r="L271" s="2"/>
      <c r="M271" s="2"/>
    </row>
    <row r="272" spans="11:13" x14ac:dyDescent="0.35">
      <c r="K272" s="2"/>
      <c r="L272" s="2"/>
      <c r="M272" s="2"/>
    </row>
    <row r="273" spans="11:13" x14ac:dyDescent="0.35">
      <c r="K273" s="2"/>
      <c r="L273" s="2"/>
      <c r="M273" s="2"/>
    </row>
    <row r="274" spans="11:13" x14ac:dyDescent="0.35">
      <c r="K274" s="2"/>
      <c r="L274" s="2"/>
      <c r="M274" s="2"/>
    </row>
    <row r="275" spans="11:13" x14ac:dyDescent="0.35">
      <c r="K275" s="2"/>
      <c r="L275" s="2"/>
      <c r="M275" s="2"/>
    </row>
    <row r="276" spans="11:13" x14ac:dyDescent="0.35">
      <c r="K276" s="2"/>
      <c r="L276" s="2"/>
      <c r="M276" s="2"/>
    </row>
    <row r="277" spans="11:13" x14ac:dyDescent="0.35">
      <c r="K277" s="2"/>
      <c r="L277" s="2"/>
      <c r="M277" s="2"/>
    </row>
    <row r="278" spans="11:13" x14ac:dyDescent="0.35">
      <c r="K278" s="2"/>
      <c r="L278" s="2"/>
      <c r="M278" s="2"/>
    </row>
    <row r="279" spans="11:13" x14ac:dyDescent="0.35">
      <c r="K279" s="2"/>
      <c r="L279" s="2"/>
      <c r="M279" s="2"/>
    </row>
    <row r="280" spans="11:13" x14ac:dyDescent="0.35">
      <c r="K280" s="2"/>
      <c r="L280" s="2"/>
      <c r="M280" s="2"/>
    </row>
    <row r="281" spans="11:13" x14ac:dyDescent="0.35">
      <c r="K281" s="2"/>
      <c r="L281" s="2"/>
      <c r="M281" s="2"/>
    </row>
    <row r="282" spans="11:13" x14ac:dyDescent="0.35">
      <c r="K282" s="2"/>
      <c r="L282" s="2"/>
      <c r="M282" s="2"/>
    </row>
    <row r="283" spans="11:13" x14ac:dyDescent="0.35">
      <c r="K283" s="2"/>
      <c r="L283" s="2"/>
      <c r="M283" s="2"/>
    </row>
    <row r="284" spans="11:13" x14ac:dyDescent="0.35">
      <c r="K284" s="2"/>
      <c r="L284" s="2"/>
      <c r="M284" s="2"/>
    </row>
    <row r="285" spans="11:13" x14ac:dyDescent="0.35">
      <c r="K285" s="2"/>
      <c r="L285" s="2"/>
      <c r="M285" s="2"/>
    </row>
    <row r="286" spans="11:13" x14ac:dyDescent="0.35">
      <c r="K286" s="2"/>
      <c r="L286" s="2"/>
      <c r="M286" s="2"/>
    </row>
    <row r="287" spans="11:13" x14ac:dyDescent="0.35">
      <c r="K287" s="2"/>
      <c r="L287" s="2"/>
      <c r="M287" s="2"/>
    </row>
    <row r="288" spans="11:13" x14ac:dyDescent="0.35">
      <c r="K288" s="2"/>
      <c r="L288" s="2"/>
      <c r="M288" s="2"/>
    </row>
    <row r="289" spans="11:13" x14ac:dyDescent="0.35">
      <c r="K289" s="2"/>
      <c r="L289" s="2"/>
      <c r="M289" s="2"/>
    </row>
    <row r="290" spans="11:13" x14ac:dyDescent="0.35">
      <c r="K290" s="2"/>
      <c r="L290" s="2"/>
      <c r="M290" s="2"/>
    </row>
    <row r="291" spans="11:13" x14ac:dyDescent="0.35">
      <c r="K291" s="2"/>
      <c r="L291" s="2"/>
      <c r="M291" s="2"/>
    </row>
    <row r="292" spans="11:13" x14ac:dyDescent="0.35">
      <c r="K292" s="2"/>
      <c r="L292" s="2"/>
      <c r="M292" s="2"/>
    </row>
    <row r="293" spans="11:13" x14ac:dyDescent="0.35">
      <c r="K293" s="2"/>
      <c r="L293" s="2"/>
      <c r="M293" s="2"/>
    </row>
    <row r="294" spans="11:13" x14ac:dyDescent="0.35">
      <c r="K294" s="2"/>
      <c r="L294" s="2"/>
      <c r="M294" s="2"/>
    </row>
    <row r="295" spans="11:13" x14ac:dyDescent="0.35">
      <c r="K295" s="2"/>
      <c r="L295" s="2"/>
      <c r="M295" s="2"/>
    </row>
    <row r="296" spans="11:13" x14ac:dyDescent="0.35">
      <c r="K296" s="2"/>
      <c r="L296" s="2"/>
      <c r="M296" s="2"/>
    </row>
    <row r="297" spans="11:13" x14ac:dyDescent="0.35">
      <c r="K297" s="2"/>
      <c r="L297" s="2"/>
      <c r="M297" s="2"/>
    </row>
    <row r="298" spans="11:13" x14ac:dyDescent="0.35">
      <c r="K298" s="2"/>
      <c r="L298" s="2"/>
      <c r="M298" s="2"/>
    </row>
    <row r="299" spans="11:13" x14ac:dyDescent="0.35">
      <c r="K299" s="2"/>
      <c r="L299" s="2"/>
      <c r="M299" s="2"/>
    </row>
    <row r="300" spans="11:13" x14ac:dyDescent="0.35">
      <c r="K300" s="2"/>
      <c r="L300" s="2"/>
      <c r="M300" s="2"/>
    </row>
    <row r="301" spans="11:13" x14ac:dyDescent="0.35">
      <c r="K301" s="2"/>
      <c r="L301" s="2"/>
      <c r="M301" s="2"/>
    </row>
    <row r="302" spans="11:13" x14ac:dyDescent="0.35">
      <c r="K302" s="2"/>
      <c r="L302" s="2"/>
      <c r="M302" s="2"/>
    </row>
    <row r="303" spans="11:13" x14ac:dyDescent="0.35">
      <c r="K303" s="2"/>
      <c r="L303" s="2"/>
      <c r="M303" s="2"/>
    </row>
    <row r="304" spans="11:13" x14ac:dyDescent="0.35">
      <c r="K304" s="2"/>
      <c r="L304" s="2"/>
      <c r="M304" s="2"/>
    </row>
    <row r="305" spans="11:13" x14ac:dyDescent="0.35">
      <c r="K305" s="2"/>
      <c r="L305" s="2"/>
      <c r="M305" s="2"/>
    </row>
    <row r="306" spans="11:13" x14ac:dyDescent="0.35">
      <c r="K306" s="2"/>
      <c r="L306" s="2"/>
      <c r="M306" s="2"/>
    </row>
  </sheetData>
  <autoFilter ref="B1:B306" xr:uid="{9E7F5E17-00E8-4A89-81C8-308FC5E77D80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A46B-ACCE-481A-ABBE-5A2130CA533A}">
  <dimension ref="A1:AP100"/>
  <sheetViews>
    <sheetView zoomScale="70" zoomScaleNormal="70" workbookViewId="0">
      <pane xSplit="4" ySplit="2" topLeftCell="E29" activePane="bottomRight" state="frozen"/>
      <selection pane="topRight" activeCell="E1" sqref="E1"/>
      <selection pane="bottomLeft" activeCell="A3" sqref="A3"/>
      <selection pane="bottomRight" activeCell="M42" sqref="M42"/>
    </sheetView>
  </sheetViews>
  <sheetFormatPr defaultRowHeight="12.5" x14ac:dyDescent="0.35"/>
  <cols>
    <col min="1" max="1" width="11.08984375" style="2" customWidth="1"/>
    <col min="2" max="2" width="50" style="2" customWidth="1"/>
    <col min="3" max="3" width="9.26953125" style="49" customWidth="1"/>
    <col min="4" max="4" width="11.36328125" style="146" customWidth="1"/>
    <col min="5" max="5" width="11.08984375" style="2" customWidth="1"/>
    <col min="6" max="6" width="15.08984375" style="49" customWidth="1"/>
    <col min="7" max="7" width="2.08984375" style="2" customWidth="1"/>
    <col min="8" max="8" width="37.90625" style="2" customWidth="1"/>
    <col min="9" max="9" width="18.453125" style="2" customWidth="1"/>
    <col min="10" max="10" width="20.6328125" style="49" customWidth="1"/>
    <col min="11" max="11" width="21.54296875" style="49" customWidth="1"/>
    <col min="12" max="12" width="17.453125" style="49" customWidth="1"/>
    <col min="13" max="13" width="17.453125" style="2" customWidth="1"/>
    <col min="14" max="14" width="17" style="2" customWidth="1"/>
    <col min="15" max="15" width="16.6328125" style="2" customWidth="1"/>
    <col min="16" max="16384" width="8.7265625" style="2"/>
  </cols>
  <sheetData>
    <row r="1" spans="1:42" ht="13" x14ac:dyDescent="0.35">
      <c r="A1" s="23"/>
      <c r="B1" s="23"/>
      <c r="C1" s="24"/>
      <c r="D1" s="51"/>
      <c r="E1" s="23"/>
      <c r="F1" s="23"/>
      <c r="G1" s="23"/>
      <c r="H1" s="23"/>
      <c r="I1" s="23"/>
      <c r="J1" s="23"/>
      <c r="K1" s="23"/>
      <c r="L1" s="26">
        <v>46143</v>
      </c>
      <c r="M1" s="26">
        <v>46174</v>
      </c>
      <c r="N1" s="26">
        <v>46204</v>
      </c>
      <c r="O1" s="26">
        <v>46235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</row>
    <row r="2" spans="1:42" ht="24" customHeight="1" x14ac:dyDescent="0.35">
      <c r="A2" s="27" t="s">
        <v>16</v>
      </c>
      <c r="B2" s="27" t="s">
        <v>410</v>
      </c>
      <c r="C2" s="27"/>
      <c r="D2" s="145" t="s">
        <v>709</v>
      </c>
      <c r="E2" s="27" t="s">
        <v>710</v>
      </c>
      <c r="F2" s="27" t="s">
        <v>412</v>
      </c>
      <c r="G2" s="23"/>
      <c r="H2" s="28" t="s">
        <v>413</v>
      </c>
      <c r="I2" s="27" t="s">
        <v>414</v>
      </c>
      <c r="J2" s="27" t="s">
        <v>415</v>
      </c>
      <c r="K2" s="27" t="s">
        <v>416</v>
      </c>
      <c r="L2" s="29"/>
      <c r="M2" s="29"/>
      <c r="N2" s="29"/>
      <c r="O2" s="29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42" ht="24" customHeight="1" x14ac:dyDescent="0.35">
      <c r="A3" s="30" t="s">
        <v>208</v>
      </c>
      <c r="B3" s="30" t="s">
        <v>209</v>
      </c>
      <c r="C3" s="31" t="s">
        <v>67</v>
      </c>
      <c r="D3" s="32">
        <v>360</v>
      </c>
      <c r="E3" s="40"/>
      <c r="F3" s="33">
        <f>D3</f>
        <v>360</v>
      </c>
      <c r="G3" s="23"/>
      <c r="H3" s="41" t="s">
        <v>1035</v>
      </c>
      <c r="I3" s="42"/>
      <c r="J3" s="43"/>
      <c r="K3" s="43"/>
      <c r="L3" s="37"/>
      <c r="M3" s="38"/>
      <c r="N3" s="38"/>
      <c r="O3" s="38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</row>
    <row r="4" spans="1:42" ht="24" customHeight="1" x14ac:dyDescent="0.35">
      <c r="A4" s="30" t="s">
        <v>44</v>
      </c>
      <c r="B4" s="30" t="s">
        <v>45</v>
      </c>
      <c r="C4" s="31" t="s">
        <v>46</v>
      </c>
      <c r="D4" s="32">
        <v>45.504000000000005</v>
      </c>
      <c r="E4" s="40"/>
      <c r="F4" s="33">
        <f>D4</f>
        <v>45.504000000000005</v>
      </c>
      <c r="G4" s="23"/>
      <c r="H4" s="87" t="s">
        <v>642</v>
      </c>
      <c r="I4" s="110" t="s">
        <v>880</v>
      </c>
      <c r="J4" s="101" t="s">
        <v>1036</v>
      </c>
      <c r="K4" s="101">
        <v>46134.541666666664</v>
      </c>
      <c r="L4" s="37">
        <f>F4</f>
        <v>45.504000000000005</v>
      </c>
      <c r="M4" s="38"/>
      <c r="N4" s="38"/>
      <c r="O4" s="38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</row>
    <row r="5" spans="1:42" ht="24" customHeight="1" x14ac:dyDescent="0.35">
      <c r="A5" s="39" t="s">
        <v>23</v>
      </c>
      <c r="B5" s="39" t="s">
        <v>24</v>
      </c>
      <c r="C5" s="144" t="s">
        <v>46</v>
      </c>
      <c r="D5" s="40"/>
      <c r="E5" s="40"/>
      <c r="F5" s="33"/>
      <c r="G5" s="23"/>
      <c r="H5" s="41" t="s">
        <v>802</v>
      </c>
      <c r="I5" s="42" t="s">
        <v>880</v>
      </c>
      <c r="J5" s="43" t="s">
        <v>1036</v>
      </c>
      <c r="K5" s="43">
        <v>46134.541666666664</v>
      </c>
      <c r="L5" s="37"/>
      <c r="M5" s="38"/>
      <c r="N5" s="38"/>
      <c r="O5" s="38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ht="24" customHeight="1" x14ac:dyDescent="0.35">
      <c r="A6" s="39" t="s">
        <v>61</v>
      </c>
      <c r="B6" s="39" t="s">
        <v>62</v>
      </c>
      <c r="C6" s="144" t="s">
        <v>46</v>
      </c>
      <c r="D6" s="40">
        <v>45.503999999999998</v>
      </c>
      <c r="E6" s="40"/>
      <c r="F6" s="33">
        <f>D6</f>
        <v>45.503999999999998</v>
      </c>
      <c r="G6" s="23"/>
      <c r="H6" s="41"/>
      <c r="I6" s="42"/>
      <c r="J6" s="43"/>
      <c r="K6" s="43"/>
      <c r="L6" s="37">
        <f>F6</f>
        <v>45.503999999999998</v>
      </c>
      <c r="M6" s="38"/>
      <c r="N6" s="38"/>
      <c r="O6" s="38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24" customHeight="1" x14ac:dyDescent="0.35">
      <c r="A7" s="39"/>
      <c r="B7" s="39"/>
      <c r="C7" s="144"/>
      <c r="D7" s="40"/>
      <c r="E7" s="40"/>
      <c r="F7" s="33"/>
      <c r="G7" s="23"/>
      <c r="H7" s="87" t="s">
        <v>1023</v>
      </c>
      <c r="I7" s="110" t="s">
        <v>1024</v>
      </c>
      <c r="J7" s="101">
        <v>46134.541666666664</v>
      </c>
      <c r="K7" s="101">
        <v>46140.5</v>
      </c>
      <c r="L7" s="37"/>
      <c r="M7" s="38"/>
      <c r="N7" s="38"/>
      <c r="O7" s="38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</row>
    <row r="8" spans="1:42" ht="24" customHeight="1" x14ac:dyDescent="0.35">
      <c r="A8" s="39" t="s">
        <v>91</v>
      </c>
      <c r="B8" s="39" t="s">
        <v>92</v>
      </c>
      <c r="C8" s="144" t="s">
        <v>90</v>
      </c>
      <c r="D8" s="40">
        <v>1</v>
      </c>
      <c r="E8" s="40"/>
      <c r="F8" s="33">
        <f>D8</f>
        <v>1</v>
      </c>
      <c r="G8" s="23"/>
      <c r="H8" s="87" t="s">
        <v>1054</v>
      </c>
      <c r="I8" s="110" t="s">
        <v>1037</v>
      </c>
      <c r="J8" s="101">
        <v>46134.541666666664</v>
      </c>
      <c r="K8" s="101">
        <v>46136.479166666664</v>
      </c>
      <c r="L8" s="37">
        <f t="shared" ref="L8:L12" si="0">F8</f>
        <v>1</v>
      </c>
      <c r="M8" s="38"/>
      <c r="N8" s="38"/>
      <c r="O8" s="38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</row>
    <row r="9" spans="1:42" ht="24" customHeight="1" x14ac:dyDescent="0.35">
      <c r="A9" s="39" t="s">
        <v>93</v>
      </c>
      <c r="B9" s="39" t="s">
        <v>94</v>
      </c>
      <c r="C9" s="144" t="s">
        <v>40</v>
      </c>
      <c r="D9" s="40">
        <v>320</v>
      </c>
      <c r="E9" s="40"/>
      <c r="F9" s="33">
        <f t="shared" ref="F9:F10" si="1">D9</f>
        <v>320</v>
      </c>
      <c r="G9" s="23"/>
      <c r="H9" s="41" t="s">
        <v>1055</v>
      </c>
      <c r="I9" s="42" t="s">
        <v>1038</v>
      </c>
      <c r="J9" s="43">
        <v>46134.541666666664</v>
      </c>
      <c r="K9" s="43">
        <v>46135.35833333333</v>
      </c>
      <c r="L9" s="37">
        <f t="shared" si="0"/>
        <v>320</v>
      </c>
      <c r="M9" s="38"/>
      <c r="N9" s="38"/>
      <c r="O9" s="38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</row>
    <row r="10" spans="1:42" ht="24" customHeight="1" x14ac:dyDescent="0.35">
      <c r="A10" s="39" t="s">
        <v>95</v>
      </c>
      <c r="B10" s="39" t="s">
        <v>96</v>
      </c>
      <c r="C10" s="144" t="s">
        <v>35</v>
      </c>
      <c r="D10" s="40">
        <v>12</v>
      </c>
      <c r="E10" s="40"/>
      <c r="F10" s="33">
        <f t="shared" si="1"/>
        <v>12</v>
      </c>
      <c r="G10" s="23"/>
      <c r="H10" s="41" t="s">
        <v>1056</v>
      </c>
      <c r="I10" s="42" t="s">
        <v>721</v>
      </c>
      <c r="J10" s="43">
        <v>46134.541666666664</v>
      </c>
      <c r="K10" s="43">
        <v>46134.666666666664</v>
      </c>
      <c r="L10" s="37">
        <f t="shared" si="0"/>
        <v>12</v>
      </c>
      <c r="M10" s="38"/>
      <c r="N10" s="38"/>
      <c r="O10" s="38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</row>
    <row r="11" spans="1:42" ht="24" customHeight="1" x14ac:dyDescent="0.35">
      <c r="A11" s="39" t="s">
        <v>74</v>
      </c>
      <c r="B11" s="39" t="s">
        <v>75</v>
      </c>
      <c r="C11" s="144" t="s">
        <v>46</v>
      </c>
      <c r="D11" s="40">
        <v>100</v>
      </c>
      <c r="E11" s="40"/>
      <c r="F11" s="33">
        <f>D11*E12</f>
        <v>35.189386266963737</v>
      </c>
      <c r="G11" s="23"/>
      <c r="H11" s="41" t="s">
        <v>1033</v>
      </c>
      <c r="I11" s="42" t="s">
        <v>721</v>
      </c>
      <c r="J11" s="43">
        <v>46134.541666666664</v>
      </c>
      <c r="K11" s="43">
        <v>46134.666666666664</v>
      </c>
      <c r="L11" s="37">
        <f t="shared" si="0"/>
        <v>35.189386266963737</v>
      </c>
      <c r="M11" s="38"/>
      <c r="N11" s="38"/>
      <c r="O11" s="38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24" customHeight="1" x14ac:dyDescent="0.35">
      <c r="A12" s="39" t="s">
        <v>70</v>
      </c>
      <c r="B12" s="39" t="s">
        <v>71</v>
      </c>
      <c r="C12" s="144" t="s">
        <v>67</v>
      </c>
      <c r="D12" s="40">
        <v>9874</v>
      </c>
      <c r="E12" s="147">
        <f>F12/D12</f>
        <v>0.3518938626696374</v>
      </c>
      <c r="F12" s="33">
        <v>3474.6</v>
      </c>
      <c r="G12" s="23"/>
      <c r="H12" s="41" t="s">
        <v>1034</v>
      </c>
      <c r="I12" s="42" t="s">
        <v>749</v>
      </c>
      <c r="J12" s="43">
        <v>46134.541666666664</v>
      </c>
      <c r="K12" s="43">
        <v>46135.4375</v>
      </c>
      <c r="L12" s="37">
        <f t="shared" si="0"/>
        <v>3474.6</v>
      </c>
      <c r="M12" s="38"/>
      <c r="N12" s="38"/>
      <c r="O12" s="38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24" customHeight="1" x14ac:dyDescent="0.35">
      <c r="A13" s="39"/>
      <c r="B13" s="39"/>
      <c r="C13" s="144"/>
      <c r="D13" s="40"/>
      <c r="E13" s="40"/>
      <c r="F13" s="33"/>
      <c r="G13" s="23"/>
      <c r="H13" s="41" t="s">
        <v>1057</v>
      </c>
      <c r="I13" s="42" t="s">
        <v>1039</v>
      </c>
      <c r="J13" s="43">
        <v>46135.4375</v>
      </c>
      <c r="K13" s="43">
        <v>46136.479166666664</v>
      </c>
      <c r="L13" s="37"/>
      <c r="M13" s="38"/>
      <c r="N13" s="38"/>
      <c r="O13" s="38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24" customHeight="1" x14ac:dyDescent="0.35">
      <c r="A14" s="39"/>
      <c r="B14" s="39"/>
      <c r="C14" s="144"/>
      <c r="D14" s="40"/>
      <c r="E14" s="40"/>
      <c r="F14" s="33"/>
      <c r="G14" s="23"/>
      <c r="H14" s="41" t="s">
        <v>1054</v>
      </c>
      <c r="I14" s="42" t="s">
        <v>1037</v>
      </c>
      <c r="J14" s="43">
        <v>46135.4375</v>
      </c>
      <c r="K14" s="43">
        <v>46136.479166666664</v>
      </c>
      <c r="L14" s="37"/>
      <c r="M14" s="38"/>
      <c r="N14" s="38"/>
      <c r="O14" s="38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pans="1:42" ht="24" customHeight="1" x14ac:dyDescent="0.35">
      <c r="A15" s="39"/>
      <c r="B15" s="39"/>
      <c r="C15" s="144"/>
      <c r="D15" s="40"/>
      <c r="E15" s="40"/>
      <c r="F15" s="33"/>
      <c r="G15" s="23"/>
      <c r="H15" s="41" t="s">
        <v>1054</v>
      </c>
      <c r="I15" s="42" t="s">
        <v>1037</v>
      </c>
      <c r="J15" s="43">
        <v>46135.4375</v>
      </c>
      <c r="K15" s="43">
        <v>46139.479166666664</v>
      </c>
      <c r="L15" s="37"/>
      <c r="M15" s="38"/>
      <c r="N15" s="38"/>
      <c r="O15" s="38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pans="1:42" ht="24" customHeight="1" x14ac:dyDescent="0.35">
      <c r="A16" s="39"/>
      <c r="B16" s="39"/>
      <c r="C16" s="144"/>
      <c r="D16" s="40"/>
      <c r="E16" s="40"/>
      <c r="F16" s="33"/>
      <c r="G16" s="23"/>
      <c r="H16" s="41" t="s">
        <v>1054</v>
      </c>
      <c r="I16" s="42" t="s">
        <v>1037</v>
      </c>
      <c r="J16" s="43">
        <v>46136.4375</v>
      </c>
      <c r="K16" s="43">
        <v>46140.479166666664</v>
      </c>
      <c r="L16" s="37"/>
      <c r="M16" s="38"/>
      <c r="N16" s="38"/>
      <c r="O16" s="3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pans="1:42" ht="24" customHeight="1" x14ac:dyDescent="0.35">
      <c r="A17" s="39"/>
      <c r="B17" s="39"/>
      <c r="C17" s="144"/>
      <c r="D17" s="40"/>
      <c r="E17" s="40"/>
      <c r="F17" s="33"/>
      <c r="G17" s="23"/>
      <c r="H17" s="87" t="s">
        <v>1025</v>
      </c>
      <c r="I17" s="110" t="s">
        <v>1026</v>
      </c>
      <c r="J17" s="101" t="s">
        <v>1040</v>
      </c>
      <c r="K17" s="101">
        <v>46157.383333333331</v>
      </c>
      <c r="L17" s="37"/>
      <c r="M17" s="38"/>
      <c r="N17" s="38"/>
      <c r="O17" s="38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</row>
    <row r="18" spans="1:42" ht="24" customHeight="1" x14ac:dyDescent="0.35">
      <c r="A18" s="39"/>
      <c r="B18" s="39"/>
      <c r="C18" s="144"/>
      <c r="D18" s="40"/>
      <c r="E18" s="40"/>
      <c r="F18" s="33"/>
      <c r="G18" s="23"/>
      <c r="H18" s="87" t="s">
        <v>812</v>
      </c>
      <c r="I18" s="110" t="s">
        <v>1026</v>
      </c>
      <c r="J18" s="101" t="s">
        <v>1040</v>
      </c>
      <c r="K18" s="101">
        <v>46157.383333333331</v>
      </c>
      <c r="L18" s="37"/>
      <c r="M18" s="38"/>
      <c r="N18" s="38"/>
      <c r="O18" s="38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</row>
    <row r="19" spans="1:42" ht="24" customHeight="1" x14ac:dyDescent="0.35">
      <c r="A19" s="39"/>
      <c r="B19" s="39"/>
      <c r="C19" s="144"/>
      <c r="D19" s="40"/>
      <c r="E19" s="40"/>
      <c r="F19" s="33"/>
      <c r="G19" s="23"/>
      <c r="H19" s="41" t="s">
        <v>1058</v>
      </c>
      <c r="I19" s="42" t="s">
        <v>1041</v>
      </c>
      <c r="J19" s="43" t="s">
        <v>1040</v>
      </c>
      <c r="K19" s="43">
        <v>46150.4375</v>
      </c>
      <c r="L19" s="37"/>
      <c r="M19" s="38"/>
      <c r="N19" s="38"/>
      <c r="O19" s="38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</row>
    <row r="20" spans="1:42" ht="24" customHeight="1" x14ac:dyDescent="0.35">
      <c r="A20" s="39"/>
      <c r="B20" s="39"/>
      <c r="C20" s="144"/>
      <c r="D20" s="40"/>
      <c r="E20" s="40"/>
      <c r="F20" s="33"/>
      <c r="G20" s="23"/>
      <c r="H20" s="41" t="s">
        <v>689</v>
      </c>
      <c r="I20" s="42" t="s">
        <v>1042</v>
      </c>
      <c r="J20" s="43">
        <v>46150.4375</v>
      </c>
      <c r="K20" s="43">
        <v>46157.383333333331</v>
      </c>
      <c r="L20" s="37"/>
      <c r="M20" s="38"/>
      <c r="N20" s="38"/>
      <c r="O20" s="38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</row>
    <row r="21" spans="1:42" ht="24" customHeight="1" x14ac:dyDescent="0.35">
      <c r="A21" s="39"/>
      <c r="B21" s="39"/>
      <c r="C21" s="144"/>
      <c r="D21" s="40"/>
      <c r="E21" s="40"/>
      <c r="F21" s="33"/>
      <c r="G21" s="23"/>
      <c r="H21" s="41" t="s">
        <v>1043</v>
      </c>
      <c r="I21" s="42" t="s">
        <v>1044</v>
      </c>
      <c r="J21" s="43">
        <v>46154.42083333333</v>
      </c>
      <c r="K21" s="43">
        <v>46157.383333333331</v>
      </c>
      <c r="L21" s="37"/>
      <c r="M21" s="38"/>
      <c r="N21" s="38"/>
      <c r="O21" s="38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</row>
    <row r="22" spans="1:42" ht="24" customHeight="1" x14ac:dyDescent="0.35">
      <c r="A22" s="39"/>
      <c r="B22" s="39"/>
      <c r="C22" s="144"/>
      <c r="D22" s="40"/>
      <c r="E22" s="40"/>
      <c r="F22" s="33"/>
      <c r="G22" s="23"/>
      <c r="H22" s="41" t="s">
        <v>1045</v>
      </c>
      <c r="I22" s="42" t="s">
        <v>643</v>
      </c>
      <c r="J22" s="43">
        <v>46150.4375</v>
      </c>
      <c r="K22" s="43">
        <v>46154.42083333333</v>
      </c>
      <c r="L22" s="37"/>
      <c r="M22" s="38"/>
      <c r="N22" s="38"/>
      <c r="O22" s="38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</row>
    <row r="23" spans="1:42" ht="24" customHeight="1" x14ac:dyDescent="0.35">
      <c r="A23" s="39"/>
      <c r="B23" s="39"/>
      <c r="C23" s="144"/>
      <c r="D23" s="40"/>
      <c r="E23" s="40"/>
      <c r="F23" s="33"/>
      <c r="G23" s="23"/>
      <c r="H23" s="41" t="s">
        <v>1046</v>
      </c>
      <c r="I23" s="42" t="s">
        <v>599</v>
      </c>
      <c r="J23" s="43">
        <v>46150.4375</v>
      </c>
      <c r="K23" s="43">
        <v>46155.412499999999</v>
      </c>
      <c r="L23" s="37"/>
      <c r="M23" s="38"/>
      <c r="N23" s="38"/>
      <c r="O23" s="38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</row>
    <row r="24" spans="1:42" ht="24" customHeight="1" x14ac:dyDescent="0.35">
      <c r="A24" s="39"/>
      <c r="B24" s="39"/>
      <c r="C24" s="144"/>
      <c r="D24" s="32"/>
      <c r="E24" s="143"/>
      <c r="F24" s="33"/>
      <c r="G24" s="23"/>
      <c r="H24" s="87" t="s">
        <v>1059</v>
      </c>
      <c r="I24" s="110" t="s">
        <v>481</v>
      </c>
      <c r="J24" s="101">
        <v>46157.383333333331</v>
      </c>
      <c r="K24" s="101">
        <v>46164.57916666667</v>
      </c>
      <c r="L24" s="37"/>
      <c r="M24" s="38"/>
      <c r="N24" s="38"/>
      <c r="O24" s="38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42" ht="24" customHeight="1" x14ac:dyDescent="0.35">
      <c r="A25" s="39"/>
      <c r="B25" s="39"/>
      <c r="C25" s="144"/>
      <c r="D25" s="40"/>
      <c r="E25" s="40"/>
      <c r="F25" s="33"/>
      <c r="G25" s="23"/>
      <c r="H25" s="141" t="s">
        <v>1060</v>
      </c>
      <c r="I25" s="42" t="s">
        <v>875</v>
      </c>
      <c r="J25" s="43">
        <v>46157.383333333331</v>
      </c>
      <c r="K25" s="43">
        <v>46160.458333333336</v>
      </c>
      <c r="L25" s="37"/>
      <c r="M25" s="38"/>
      <c r="N25" s="38"/>
      <c r="O25" s="38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42" ht="24" customHeight="1" x14ac:dyDescent="0.35">
      <c r="A26" s="39"/>
      <c r="B26" s="39"/>
      <c r="C26" s="144"/>
      <c r="D26" s="40"/>
      <c r="E26" s="40"/>
      <c r="F26" s="33"/>
      <c r="G26" s="23"/>
      <c r="H26" s="141" t="s">
        <v>1061</v>
      </c>
      <c r="I26" s="42" t="s">
        <v>614</v>
      </c>
      <c r="J26" s="43">
        <v>46157.383333333331</v>
      </c>
      <c r="K26" s="43">
        <v>46157.466666666667</v>
      </c>
      <c r="L26" s="37"/>
      <c r="M26" s="38"/>
      <c r="N26" s="38"/>
      <c r="O26" s="3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ht="24" customHeight="1" x14ac:dyDescent="0.35">
      <c r="A27" s="39"/>
      <c r="B27" s="39"/>
      <c r="C27" s="144"/>
      <c r="D27" s="40"/>
      <c r="E27" s="40"/>
      <c r="F27" s="33"/>
      <c r="G27" s="23"/>
      <c r="H27" s="141" t="s">
        <v>1047</v>
      </c>
      <c r="I27" s="42" t="s">
        <v>614</v>
      </c>
      <c r="J27" s="43">
        <v>46157.383333333331</v>
      </c>
      <c r="K27" s="43">
        <v>46157.466666666667</v>
      </c>
      <c r="L27" s="37"/>
      <c r="M27" s="38"/>
      <c r="N27" s="38"/>
      <c r="O27" s="38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</row>
    <row r="28" spans="1:42" ht="24" customHeight="1" x14ac:dyDescent="0.35">
      <c r="A28" s="39" t="s">
        <v>23</v>
      </c>
      <c r="B28" s="39" t="s">
        <v>24</v>
      </c>
      <c r="C28" s="144" t="s">
        <v>46</v>
      </c>
      <c r="D28" s="40">
        <v>8.8829999999999991</v>
      </c>
      <c r="E28" s="40"/>
      <c r="F28" s="33">
        <f>D28</f>
        <v>8.8829999999999991</v>
      </c>
      <c r="G28" s="23"/>
      <c r="H28" s="141" t="s">
        <v>1062</v>
      </c>
      <c r="I28" s="42" t="s">
        <v>712</v>
      </c>
      <c r="J28" s="43">
        <v>46157.466666666667</v>
      </c>
      <c r="K28" s="43">
        <v>46160.458333333336</v>
      </c>
      <c r="L28" s="37">
        <f>F28</f>
        <v>8.8829999999999991</v>
      </c>
      <c r="M28" s="37"/>
      <c r="N28" s="38"/>
      <c r="O28" s="38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</row>
    <row r="29" spans="1:42" ht="24" customHeight="1" x14ac:dyDescent="0.35">
      <c r="A29" s="39"/>
      <c r="B29" s="39"/>
      <c r="C29" s="144"/>
      <c r="D29" s="40"/>
      <c r="E29" s="40"/>
      <c r="F29" s="33"/>
      <c r="G29" s="23"/>
      <c r="H29" s="141" t="s">
        <v>1048</v>
      </c>
      <c r="I29" s="42" t="s">
        <v>712</v>
      </c>
      <c r="J29" s="43">
        <v>46157.466666666667</v>
      </c>
      <c r="K29" s="43">
        <v>46160.458333333336</v>
      </c>
      <c r="L29" s="37"/>
      <c r="M29" s="38"/>
      <c r="N29" s="38"/>
      <c r="O29" s="3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</row>
    <row r="30" spans="1:42" ht="24" customHeight="1" x14ac:dyDescent="0.35">
      <c r="A30" s="39"/>
      <c r="B30" s="39"/>
      <c r="C30" s="144"/>
      <c r="D30" s="40"/>
      <c r="E30" s="40"/>
      <c r="F30" s="33"/>
      <c r="G30" s="23"/>
      <c r="H30" s="141" t="s">
        <v>1063</v>
      </c>
      <c r="I30" s="42" t="s">
        <v>712</v>
      </c>
      <c r="J30" s="43">
        <v>46157.466666666667</v>
      </c>
      <c r="K30" s="43">
        <v>46160.458333333336</v>
      </c>
      <c r="L30" s="37"/>
      <c r="M30" s="38"/>
      <c r="N30" s="38"/>
      <c r="O30" s="3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</row>
    <row r="31" spans="1:42" ht="24" customHeight="1" x14ac:dyDescent="0.35">
      <c r="A31" s="39"/>
      <c r="B31" s="39"/>
      <c r="C31" s="144"/>
      <c r="D31" s="40"/>
      <c r="E31" s="40"/>
      <c r="F31" s="33"/>
      <c r="G31" s="23"/>
      <c r="H31" s="141" t="s">
        <v>1049</v>
      </c>
      <c r="I31" s="42" t="s">
        <v>712</v>
      </c>
      <c r="J31" s="43">
        <v>46157.466666666667</v>
      </c>
      <c r="K31" s="43">
        <v>46160.458333333336</v>
      </c>
      <c r="L31" s="37"/>
      <c r="M31" s="38"/>
      <c r="N31" s="38"/>
      <c r="O31" s="38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</row>
    <row r="32" spans="1:42" ht="24" customHeight="1" x14ac:dyDescent="0.35">
      <c r="A32" s="39"/>
      <c r="B32" s="39"/>
      <c r="C32" s="144"/>
      <c r="D32" s="40"/>
      <c r="E32" s="40"/>
      <c r="F32" s="33"/>
      <c r="G32" s="23"/>
      <c r="H32" s="141" t="s">
        <v>1064</v>
      </c>
      <c r="I32" s="42" t="s">
        <v>712</v>
      </c>
      <c r="J32" s="43">
        <v>46157.466666666667</v>
      </c>
      <c r="K32" s="43">
        <v>46160.458333333336</v>
      </c>
      <c r="L32" s="37"/>
      <c r="M32" s="38"/>
      <c r="N32" s="38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</row>
    <row r="33" spans="1:42" ht="22" customHeight="1" x14ac:dyDescent="0.35">
      <c r="A33" s="39"/>
      <c r="B33" s="39"/>
      <c r="C33" s="144"/>
      <c r="D33" s="40"/>
      <c r="E33" s="40"/>
      <c r="F33" s="33"/>
      <c r="G33" s="23"/>
      <c r="H33" s="141" t="s">
        <v>1050</v>
      </c>
      <c r="I33" s="42" t="s">
        <v>712</v>
      </c>
      <c r="J33" s="43">
        <v>46157.466666666667</v>
      </c>
      <c r="K33" s="43">
        <v>46160.458333333336</v>
      </c>
      <c r="L33" s="37"/>
      <c r="M33" s="38"/>
      <c r="N33" s="38"/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</row>
    <row r="34" spans="1:42" ht="22" customHeight="1" x14ac:dyDescent="0.35">
      <c r="A34" s="39"/>
      <c r="B34" s="39"/>
      <c r="C34" s="144"/>
      <c r="D34" s="40"/>
      <c r="E34" s="40"/>
      <c r="F34" s="33"/>
      <c r="G34" s="23"/>
      <c r="H34" s="141" t="s">
        <v>1065</v>
      </c>
      <c r="I34" s="42" t="s">
        <v>1051</v>
      </c>
      <c r="J34" s="43">
        <v>46160.458333333336</v>
      </c>
      <c r="K34" s="43">
        <v>46162.566666666666</v>
      </c>
      <c r="L34" s="37"/>
      <c r="M34" s="38"/>
      <c r="N34" s="38"/>
      <c r="O34" s="38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</row>
    <row r="35" spans="1:42" ht="22" customHeight="1" x14ac:dyDescent="0.35">
      <c r="A35" s="39"/>
      <c r="B35" s="39"/>
      <c r="C35" s="144"/>
      <c r="D35" s="40"/>
      <c r="E35" s="40"/>
      <c r="F35" s="33"/>
      <c r="G35" s="23"/>
      <c r="H35" s="141" t="s">
        <v>1066</v>
      </c>
      <c r="I35" s="42" t="s">
        <v>1051</v>
      </c>
      <c r="J35" s="43">
        <v>46161.574999999997</v>
      </c>
      <c r="K35" s="43">
        <v>46163.64166666667</v>
      </c>
      <c r="L35" s="37"/>
      <c r="M35" s="38"/>
      <c r="N35" s="38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</row>
    <row r="36" spans="1:42" ht="22" customHeight="1" x14ac:dyDescent="0.35">
      <c r="A36" s="39"/>
      <c r="B36" s="39"/>
      <c r="C36" s="144"/>
      <c r="D36" s="40"/>
      <c r="E36" s="40"/>
      <c r="F36" s="33"/>
      <c r="G36" s="23"/>
      <c r="H36" s="141" t="s">
        <v>1067</v>
      </c>
      <c r="I36" s="42" t="s">
        <v>1052</v>
      </c>
      <c r="J36" s="43">
        <v>46162.65</v>
      </c>
      <c r="K36" s="43">
        <v>46164.57916666667</v>
      </c>
      <c r="L36" s="38"/>
      <c r="M36" s="37"/>
      <c r="N36" s="38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</row>
    <row r="37" spans="1:42" ht="22" customHeight="1" x14ac:dyDescent="0.35">
      <c r="A37" s="39"/>
      <c r="B37" s="39"/>
      <c r="C37" s="144"/>
      <c r="D37" s="40"/>
      <c r="E37" s="40"/>
      <c r="F37" s="33"/>
      <c r="G37" s="23"/>
      <c r="H37" s="139" t="s">
        <v>814</v>
      </c>
      <c r="I37" s="110" t="s">
        <v>1027</v>
      </c>
      <c r="J37" s="101" t="s">
        <v>1053</v>
      </c>
      <c r="K37" s="101">
        <v>46174.966666666667</v>
      </c>
      <c r="L37" s="37"/>
      <c r="M37" s="37"/>
      <c r="N37" s="38"/>
      <c r="O37" s="38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</row>
    <row r="38" spans="1:42" ht="22" customHeight="1" x14ac:dyDescent="0.35">
      <c r="A38" s="39"/>
      <c r="B38" s="39"/>
      <c r="C38" s="144"/>
      <c r="D38" s="40"/>
      <c r="E38" s="40"/>
      <c r="F38" s="33"/>
      <c r="G38" s="23"/>
      <c r="H38" s="141" t="s">
        <v>815</v>
      </c>
      <c r="I38" s="42" t="s">
        <v>1028</v>
      </c>
      <c r="J38" s="43">
        <v>46160.583333333336</v>
      </c>
      <c r="K38" s="43">
        <v>46161.637499999997</v>
      </c>
      <c r="L38" s="38"/>
      <c r="M38" s="37"/>
      <c r="N38" s="38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ht="22" customHeight="1" x14ac:dyDescent="0.35">
      <c r="A39" s="39"/>
      <c r="B39" s="39"/>
      <c r="C39" s="144"/>
      <c r="D39" s="40"/>
      <c r="E39" s="40"/>
      <c r="F39" s="33"/>
      <c r="G39" s="23"/>
      <c r="H39" s="141" t="s">
        <v>816</v>
      </c>
      <c r="I39" s="42" t="s">
        <v>721</v>
      </c>
      <c r="J39" s="43">
        <v>46160.583333333336</v>
      </c>
      <c r="K39" s="43">
        <v>46160.708333333336</v>
      </c>
      <c r="L39" s="38"/>
      <c r="M39" s="37"/>
      <c r="N39" s="38"/>
      <c r="O39" s="38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</row>
    <row r="40" spans="1:42" ht="22" customHeight="1" x14ac:dyDescent="0.35">
      <c r="A40" s="39" t="s">
        <v>65</v>
      </c>
      <c r="B40" s="39" t="s">
        <v>66</v>
      </c>
      <c r="C40" s="144" t="s">
        <v>46</v>
      </c>
      <c r="D40" s="40">
        <v>5</v>
      </c>
      <c r="E40" s="40"/>
      <c r="F40" s="33">
        <f>D40</f>
        <v>5</v>
      </c>
      <c r="G40" s="23"/>
      <c r="H40" s="141" t="s">
        <v>817</v>
      </c>
      <c r="I40" s="42" t="s">
        <v>749</v>
      </c>
      <c r="J40" s="43">
        <v>46160.75</v>
      </c>
      <c r="K40" s="43">
        <v>46161</v>
      </c>
      <c r="L40" s="38"/>
      <c r="M40" s="37">
        <f>F40</f>
        <v>5</v>
      </c>
      <c r="N40" s="38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</row>
    <row r="41" spans="1:42" ht="22" customHeight="1" x14ac:dyDescent="0.35">
      <c r="A41" s="39" t="s">
        <v>72</v>
      </c>
      <c r="B41" s="39" t="s">
        <v>73</v>
      </c>
      <c r="C41" s="144" t="s">
        <v>46</v>
      </c>
      <c r="D41" s="40">
        <v>5</v>
      </c>
      <c r="E41" s="40"/>
      <c r="F41" s="33">
        <f>D41</f>
        <v>5</v>
      </c>
      <c r="G41" s="23"/>
      <c r="H41" s="141" t="s">
        <v>818</v>
      </c>
      <c r="I41" s="42" t="s">
        <v>712</v>
      </c>
      <c r="J41" s="43">
        <v>46161</v>
      </c>
      <c r="K41" s="43">
        <v>46161.637499999997</v>
      </c>
      <c r="L41" s="38"/>
      <c r="M41" s="37">
        <f t="shared" ref="M41:M48" si="2">F41</f>
        <v>5</v>
      </c>
      <c r="N41" s="38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</row>
    <row r="42" spans="1:42" ht="22" customHeight="1" x14ac:dyDescent="0.35">
      <c r="A42" s="39" t="s">
        <v>70</v>
      </c>
      <c r="B42" s="39" t="s">
        <v>71</v>
      </c>
      <c r="C42" s="144" t="s">
        <v>67</v>
      </c>
      <c r="D42" s="40">
        <f>D12</f>
        <v>9874</v>
      </c>
      <c r="E42" s="147">
        <f>F42/D42</f>
        <v>0.64810613733036249</v>
      </c>
      <c r="F42" s="33">
        <v>6399.4</v>
      </c>
      <c r="G42" s="23"/>
      <c r="H42" s="141" t="s">
        <v>819</v>
      </c>
      <c r="I42" s="42" t="s">
        <v>1029</v>
      </c>
      <c r="J42" s="43" t="s">
        <v>1053</v>
      </c>
      <c r="K42" s="43">
        <v>46169.470833333333</v>
      </c>
      <c r="L42" s="37"/>
      <c r="M42" s="37">
        <f t="shared" si="2"/>
        <v>6399.4</v>
      </c>
      <c r="N42" s="38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</row>
    <row r="43" spans="1:42" ht="22" customHeight="1" x14ac:dyDescent="0.35">
      <c r="A43" s="39" t="s">
        <v>68</v>
      </c>
      <c r="B43" s="39" t="s">
        <v>69</v>
      </c>
      <c r="C43" s="144" t="s">
        <v>46</v>
      </c>
      <c r="D43" s="40">
        <v>4.5</v>
      </c>
      <c r="E43" s="40"/>
      <c r="F43" s="33">
        <f>D43</f>
        <v>4.5</v>
      </c>
      <c r="G43" s="23"/>
      <c r="H43" s="141" t="s">
        <v>824</v>
      </c>
      <c r="I43" s="42" t="s">
        <v>1030</v>
      </c>
      <c r="J43" s="43">
        <v>46148.85833333333</v>
      </c>
      <c r="K43" s="43">
        <v>46174.966666666667</v>
      </c>
      <c r="L43" s="37"/>
      <c r="M43" s="37">
        <f t="shared" si="2"/>
        <v>4.5</v>
      </c>
      <c r="N43" s="38"/>
      <c r="O43" s="38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42" ht="22" customHeight="1" x14ac:dyDescent="0.35">
      <c r="A44" s="39" t="s">
        <v>74</v>
      </c>
      <c r="B44" s="39" t="s">
        <v>75</v>
      </c>
      <c r="C44" s="144" t="s">
        <v>46</v>
      </c>
      <c r="D44" s="40">
        <v>100</v>
      </c>
      <c r="E44" s="40"/>
      <c r="F44" s="33">
        <f>D44*E42</f>
        <v>64.810613733036249</v>
      </c>
      <c r="G44" s="23"/>
      <c r="H44" s="139" t="s">
        <v>828</v>
      </c>
      <c r="I44" s="110" t="s">
        <v>1031</v>
      </c>
      <c r="J44" s="101">
        <v>46174.966666666667</v>
      </c>
      <c r="K44" s="101">
        <v>46178.966666666667</v>
      </c>
      <c r="L44" s="37"/>
      <c r="M44" s="37">
        <f t="shared" si="2"/>
        <v>64.810613733036249</v>
      </c>
      <c r="N44" s="38"/>
      <c r="O44" s="38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</row>
    <row r="45" spans="1:42" ht="22" customHeight="1" x14ac:dyDescent="0.35">
      <c r="A45" s="39" t="s">
        <v>80</v>
      </c>
      <c r="B45" s="39" t="s">
        <v>81</v>
      </c>
      <c r="C45" s="144" t="s">
        <v>67</v>
      </c>
      <c r="D45" s="40">
        <v>80</v>
      </c>
      <c r="E45" s="40"/>
      <c r="F45" s="33">
        <f>D45</f>
        <v>80</v>
      </c>
      <c r="G45" s="23"/>
      <c r="H45" s="139"/>
      <c r="I45" s="110"/>
      <c r="J45" s="101"/>
      <c r="K45" s="101"/>
      <c r="L45" s="37"/>
      <c r="M45" s="37">
        <f t="shared" si="2"/>
        <v>80</v>
      </c>
      <c r="N45" s="38"/>
      <c r="O45" s="38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</row>
    <row r="46" spans="1:42" ht="22" customHeight="1" x14ac:dyDescent="0.35">
      <c r="A46" s="39"/>
      <c r="B46" s="39"/>
      <c r="C46" s="144"/>
      <c r="D46" s="40"/>
      <c r="E46" s="39"/>
      <c r="F46" s="33"/>
      <c r="G46" s="23"/>
      <c r="H46" s="139" t="s">
        <v>626</v>
      </c>
      <c r="I46" s="110" t="s">
        <v>1032</v>
      </c>
      <c r="J46" s="101">
        <v>46178.966666666667</v>
      </c>
      <c r="K46" s="101">
        <v>46206.05</v>
      </c>
      <c r="L46" s="38"/>
      <c r="M46" s="37"/>
      <c r="N46" s="38"/>
      <c r="O46" s="38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</row>
    <row r="47" spans="1:42" ht="22" customHeight="1" x14ac:dyDescent="0.35">
      <c r="A47" s="39" t="s">
        <v>53</v>
      </c>
      <c r="B47" s="39" t="s">
        <v>54</v>
      </c>
      <c r="C47" s="144" t="s">
        <v>46</v>
      </c>
      <c r="D47" s="40">
        <v>15</v>
      </c>
      <c r="E47" s="39"/>
      <c r="F47" s="33">
        <f>D47</f>
        <v>15</v>
      </c>
      <c r="G47" s="23"/>
      <c r="H47" s="139" t="s">
        <v>832</v>
      </c>
      <c r="I47" s="110" t="s">
        <v>788</v>
      </c>
      <c r="J47" s="101">
        <v>46185.425000000003</v>
      </c>
      <c r="K47" s="101">
        <v>46186.55</v>
      </c>
      <c r="L47" s="38"/>
      <c r="M47" s="37">
        <f t="shared" si="2"/>
        <v>15</v>
      </c>
      <c r="N47" s="38"/>
      <c r="O47" s="38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</row>
    <row r="48" spans="1:42" ht="22" customHeight="1" x14ac:dyDescent="0.35">
      <c r="A48" s="39" t="s">
        <v>59</v>
      </c>
      <c r="B48" s="39" t="s">
        <v>60</v>
      </c>
      <c r="C48" s="144" t="s">
        <v>46</v>
      </c>
      <c r="D48" s="40">
        <v>95</v>
      </c>
      <c r="E48" s="39"/>
      <c r="F48" s="33">
        <f>D48</f>
        <v>95</v>
      </c>
      <c r="G48" s="23"/>
      <c r="H48" s="41"/>
      <c r="I48" s="42"/>
      <c r="J48" s="38"/>
      <c r="K48" s="43"/>
      <c r="L48" s="38"/>
      <c r="M48" s="37">
        <f t="shared" si="2"/>
        <v>95</v>
      </c>
      <c r="N48" s="38"/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</row>
    <row r="49" spans="1:42" ht="22" customHeight="1" x14ac:dyDescent="0.35">
      <c r="A49" s="39" t="s">
        <v>228</v>
      </c>
      <c r="B49" s="39" t="s">
        <v>229</v>
      </c>
      <c r="C49" s="144" t="s">
        <v>67</v>
      </c>
      <c r="D49" s="40">
        <v>2000</v>
      </c>
      <c r="E49" s="39"/>
      <c r="F49" s="33"/>
      <c r="G49" s="23"/>
      <c r="H49" s="41"/>
      <c r="I49" s="42"/>
      <c r="J49" s="38"/>
      <c r="K49" s="43"/>
      <c r="L49" s="38"/>
      <c r="M49" s="37"/>
      <c r="N49" s="37">
        <v>1640</v>
      </c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</row>
    <row r="50" spans="1:42" x14ac:dyDescent="0.35">
      <c r="A50" s="24"/>
      <c r="B50" s="24"/>
      <c r="C50" s="24"/>
      <c r="D50" s="51"/>
      <c r="E50" s="23"/>
      <c r="F50" s="24"/>
      <c r="G50" s="23"/>
      <c r="H50" s="23"/>
      <c r="I50" s="23"/>
      <c r="J50" s="24"/>
      <c r="K50" s="24"/>
      <c r="L50" s="24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</row>
    <row r="51" spans="1:42" x14ac:dyDescent="0.35">
      <c r="A51" s="23"/>
      <c r="B51" s="23"/>
      <c r="C51" s="24"/>
      <c r="D51" s="51"/>
      <c r="E51" s="23"/>
      <c r="F51" s="24"/>
      <c r="G51" s="23"/>
      <c r="H51" s="23"/>
      <c r="I51" s="23"/>
      <c r="J51" s="24"/>
      <c r="K51" s="24"/>
      <c r="L51" s="24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</row>
    <row r="52" spans="1:42" x14ac:dyDescent="0.35">
      <c r="G52" s="23"/>
      <c r="J52" s="2"/>
      <c r="K52" s="2"/>
    </row>
    <row r="53" spans="1:42" x14ac:dyDescent="0.35">
      <c r="G53" s="49"/>
      <c r="H53" s="49"/>
      <c r="I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</row>
    <row r="54" spans="1:42" x14ac:dyDescent="0.35">
      <c r="G54" s="49"/>
      <c r="H54" s="49"/>
      <c r="I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</row>
    <row r="55" spans="1:42" x14ac:dyDescent="0.35">
      <c r="G55" s="49"/>
      <c r="H55" s="49"/>
      <c r="I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</row>
    <row r="56" spans="1:42" x14ac:dyDescent="0.35">
      <c r="G56" s="49"/>
      <c r="H56" s="49"/>
      <c r="I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</row>
    <row r="57" spans="1:42" x14ac:dyDescent="0.35">
      <c r="G57" s="49"/>
      <c r="H57" s="49"/>
      <c r="I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</row>
    <row r="58" spans="1:42" x14ac:dyDescent="0.35">
      <c r="G58" s="49"/>
      <c r="H58" s="49"/>
      <c r="I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</row>
    <row r="59" spans="1:42" x14ac:dyDescent="0.35">
      <c r="G59" s="49"/>
      <c r="H59" s="49"/>
      <c r="I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</row>
    <row r="60" spans="1:42" x14ac:dyDescent="0.35">
      <c r="G60" s="49"/>
      <c r="H60" s="49"/>
      <c r="I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</row>
    <row r="61" spans="1:42" x14ac:dyDescent="0.35">
      <c r="G61" s="49"/>
      <c r="H61" s="49"/>
      <c r="I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</row>
    <row r="62" spans="1:42" s="49" customFormat="1" x14ac:dyDescent="0.35">
      <c r="A62" s="2"/>
      <c r="B62" s="2"/>
      <c r="D62" s="146"/>
      <c r="E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s="49" customFormat="1" x14ac:dyDescent="0.35">
      <c r="A63" s="2"/>
      <c r="B63" s="2"/>
      <c r="D63" s="146"/>
      <c r="E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s="49" customFormat="1" x14ac:dyDescent="0.35">
      <c r="A64" s="2"/>
      <c r="B64" s="2"/>
      <c r="D64" s="146"/>
      <c r="E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s="49" customFormat="1" x14ac:dyDescent="0.35">
      <c r="A65" s="2"/>
      <c r="B65" s="2"/>
      <c r="D65" s="146"/>
      <c r="E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s="49" customFormat="1" x14ac:dyDescent="0.35">
      <c r="A66" s="2"/>
      <c r="B66" s="2"/>
      <c r="D66" s="146"/>
      <c r="E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s="49" customFormat="1" x14ac:dyDescent="0.35">
      <c r="A67" s="2"/>
      <c r="B67" s="2"/>
      <c r="D67" s="146"/>
      <c r="E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s="49" customFormat="1" x14ac:dyDescent="0.35">
      <c r="A68" s="2"/>
      <c r="B68" s="2"/>
      <c r="D68" s="146"/>
      <c r="E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s="49" customFormat="1" x14ac:dyDescent="0.35">
      <c r="A69" s="2"/>
      <c r="B69" s="2"/>
      <c r="D69" s="146"/>
      <c r="E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s="49" customFormat="1" x14ac:dyDescent="0.35">
      <c r="A70" s="2"/>
      <c r="B70" s="2"/>
      <c r="D70" s="146"/>
      <c r="E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35">
      <c r="G71" s="49"/>
      <c r="H71" s="49"/>
      <c r="I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 spans="1:42" x14ac:dyDescent="0.35">
      <c r="G72" s="49"/>
      <c r="H72" s="49"/>
      <c r="I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3" spans="1:42" x14ac:dyDescent="0.35">
      <c r="G73" s="49"/>
      <c r="H73" s="49"/>
      <c r="I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</row>
    <row r="74" spans="1:42" x14ac:dyDescent="0.35">
      <c r="G74" s="49"/>
      <c r="H74" s="49"/>
      <c r="I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</row>
    <row r="75" spans="1:42" x14ac:dyDescent="0.35">
      <c r="G75" s="49"/>
      <c r="H75" s="49"/>
      <c r="I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</row>
    <row r="76" spans="1:42" x14ac:dyDescent="0.35">
      <c r="G76" s="49"/>
      <c r="H76" s="49"/>
      <c r="I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</row>
    <row r="77" spans="1:42" x14ac:dyDescent="0.35">
      <c r="G77" s="49"/>
      <c r="H77" s="49"/>
      <c r="I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</row>
    <row r="78" spans="1:42" x14ac:dyDescent="0.35">
      <c r="G78" s="49"/>
      <c r="H78" s="49"/>
      <c r="I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</row>
    <row r="79" spans="1:42" x14ac:dyDescent="0.35">
      <c r="G79" s="49"/>
      <c r="H79" s="49"/>
      <c r="I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</row>
    <row r="80" spans="1:42" x14ac:dyDescent="0.35">
      <c r="G80" s="49"/>
      <c r="H80" s="49"/>
      <c r="I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</row>
    <row r="81" spans="7:23" x14ac:dyDescent="0.35">
      <c r="G81" s="49"/>
      <c r="H81" s="49"/>
      <c r="I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</row>
    <row r="82" spans="7:23" x14ac:dyDescent="0.35">
      <c r="G82" s="49"/>
      <c r="H82" s="49"/>
      <c r="I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</row>
    <row r="83" spans="7:23" x14ac:dyDescent="0.35">
      <c r="G83" s="49"/>
      <c r="H83" s="49"/>
      <c r="I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</row>
    <row r="84" spans="7:23" x14ac:dyDescent="0.35">
      <c r="G84" s="49"/>
      <c r="H84" s="49"/>
      <c r="I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</row>
    <row r="85" spans="7:23" x14ac:dyDescent="0.35">
      <c r="G85" s="49"/>
      <c r="H85" s="49"/>
      <c r="I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</row>
    <row r="86" spans="7:23" x14ac:dyDescent="0.35">
      <c r="G86" s="49"/>
      <c r="H86" s="49"/>
      <c r="I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</row>
    <row r="87" spans="7:23" x14ac:dyDescent="0.35">
      <c r="G87" s="49"/>
      <c r="H87" s="49"/>
      <c r="I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</row>
    <row r="88" spans="7:23" x14ac:dyDescent="0.35">
      <c r="G88" s="49"/>
      <c r="H88" s="49"/>
      <c r="I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</row>
    <row r="89" spans="7:23" x14ac:dyDescent="0.35">
      <c r="G89" s="49"/>
      <c r="H89" s="49"/>
      <c r="I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</row>
    <row r="90" spans="7:23" x14ac:dyDescent="0.35">
      <c r="G90" s="49"/>
      <c r="H90" s="49"/>
      <c r="I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</row>
    <row r="91" spans="7:23" x14ac:dyDescent="0.35">
      <c r="G91" s="49"/>
      <c r="H91" s="49"/>
      <c r="I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</row>
    <row r="92" spans="7:23" x14ac:dyDescent="0.35">
      <c r="G92" s="49"/>
      <c r="H92" s="49"/>
      <c r="I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</row>
    <row r="93" spans="7:23" x14ac:dyDescent="0.35">
      <c r="G93" s="49"/>
      <c r="H93" s="49"/>
      <c r="I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</row>
    <row r="94" spans="7:23" x14ac:dyDescent="0.35">
      <c r="G94" s="49"/>
      <c r="H94" s="49"/>
      <c r="I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</row>
    <row r="95" spans="7:23" x14ac:dyDescent="0.35">
      <c r="G95" s="49"/>
      <c r="H95" s="49"/>
      <c r="I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</row>
    <row r="96" spans="7:23" x14ac:dyDescent="0.35">
      <c r="J96" s="2"/>
      <c r="K96" s="2"/>
    </row>
    <row r="97" spans="8:11" x14ac:dyDescent="0.35">
      <c r="J97" s="2"/>
      <c r="K97" s="2"/>
    </row>
    <row r="98" spans="8:11" x14ac:dyDescent="0.35">
      <c r="J98" s="2"/>
      <c r="K98" s="2"/>
    </row>
    <row r="99" spans="8:11" x14ac:dyDescent="0.35">
      <c r="J99" s="2"/>
      <c r="K99" s="2"/>
    </row>
    <row r="100" spans="8:11" x14ac:dyDescent="0.35">
      <c r="H100" s="9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9E0E-35F3-40E4-8DD1-0D5AD26A09EB}">
  <dimension ref="A1:AS42"/>
  <sheetViews>
    <sheetView zoomScale="85" zoomScaleNormal="85" workbookViewId="0">
      <selection activeCell="O3" sqref="O3"/>
    </sheetView>
  </sheetViews>
  <sheetFormatPr defaultRowHeight="12.5" x14ac:dyDescent="0.35"/>
  <cols>
    <col min="1" max="1" width="48.26953125" style="2" customWidth="1"/>
    <col min="2" max="2" width="9.36328125" style="2" customWidth="1"/>
    <col min="3" max="3" width="17.08984375" style="49" customWidth="1"/>
    <col min="4" max="4" width="12.7265625" style="49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8.7265625" style="49"/>
    <col min="10" max="10" width="17.81640625" style="49" customWidth="1"/>
    <col min="11" max="11" width="19.81640625" style="49" customWidth="1"/>
    <col min="12" max="13" width="13.08984375" style="49" customWidth="1"/>
    <col min="14" max="17" width="13.08984375" style="2" customWidth="1"/>
    <col min="18" max="16384" width="8.7265625" style="2"/>
  </cols>
  <sheetData>
    <row r="1" spans="1:45" ht="13" x14ac:dyDescent="0.35">
      <c r="A1" s="23"/>
      <c r="B1" s="23"/>
      <c r="C1" s="24" t="s">
        <v>197</v>
      </c>
      <c r="D1" s="24" t="s">
        <v>198</v>
      </c>
      <c r="E1" s="25" t="s">
        <v>409</v>
      </c>
      <c r="F1" s="23"/>
      <c r="G1" s="23"/>
      <c r="H1" s="23"/>
      <c r="I1" s="24"/>
      <c r="J1" s="24"/>
      <c r="K1" s="24"/>
      <c r="L1" s="454">
        <v>46143</v>
      </c>
      <c r="M1" s="455"/>
      <c r="N1" s="454">
        <v>46174</v>
      </c>
      <c r="O1" s="455"/>
      <c r="P1" s="454">
        <v>46204</v>
      </c>
      <c r="Q1" s="455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45" ht="24" customHeight="1" x14ac:dyDescent="0.35">
      <c r="A2" s="27" t="s">
        <v>410</v>
      </c>
      <c r="B2" s="27"/>
      <c r="C2" s="27" t="s">
        <v>411</v>
      </c>
      <c r="D2" s="27" t="s">
        <v>411</v>
      </c>
      <c r="E2" s="27" t="s">
        <v>412</v>
      </c>
      <c r="F2" s="23"/>
      <c r="G2" s="28" t="s">
        <v>413</v>
      </c>
      <c r="H2" s="28"/>
      <c r="I2" s="27" t="s">
        <v>414</v>
      </c>
      <c r="J2" s="27" t="s">
        <v>415</v>
      </c>
      <c r="K2" s="27" t="s">
        <v>416</v>
      </c>
      <c r="L2" s="29" t="s">
        <v>197</v>
      </c>
      <c r="M2" s="29" t="s">
        <v>198</v>
      </c>
      <c r="N2" s="29" t="s">
        <v>197</v>
      </c>
      <c r="O2" s="29" t="s">
        <v>198</v>
      </c>
      <c r="P2" s="29" t="s">
        <v>197</v>
      </c>
      <c r="Q2" s="29" t="s">
        <v>198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</row>
    <row r="3" spans="1:45" ht="24" customHeight="1" x14ac:dyDescent="0.35">
      <c r="A3" s="41" t="s">
        <v>503</v>
      </c>
      <c r="B3" s="31" t="s">
        <v>493</v>
      </c>
      <c r="C3" s="32">
        <v>2.1097000000000001</v>
      </c>
      <c r="D3" s="32">
        <v>2370.02142</v>
      </c>
      <c r="E3" s="33">
        <f>SUM(C3:D3)</f>
        <v>2372.13112</v>
      </c>
      <c r="F3" s="23"/>
      <c r="G3" s="41" t="s">
        <v>503</v>
      </c>
      <c r="H3" s="38"/>
      <c r="I3" s="38" t="s">
        <v>504</v>
      </c>
      <c r="J3" s="43">
        <v>46122.333333333336</v>
      </c>
      <c r="K3" s="36">
        <v>46169.55</v>
      </c>
      <c r="L3" s="37">
        <f>C3</f>
        <v>2.1097000000000001</v>
      </c>
      <c r="M3" s="37">
        <f>D3</f>
        <v>2370.02142</v>
      </c>
      <c r="N3" s="37"/>
      <c r="O3" s="37"/>
      <c r="P3" s="38"/>
      <c r="Q3" s="38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</row>
    <row r="4" spans="1:45" ht="24" customHeight="1" x14ac:dyDescent="0.35">
      <c r="A4" s="41" t="s">
        <v>505</v>
      </c>
      <c r="B4" s="40" t="s">
        <v>492</v>
      </c>
      <c r="C4" s="32">
        <v>1.0577400000000001</v>
      </c>
      <c r="D4" s="32">
        <v>724.18418999999994</v>
      </c>
      <c r="E4" s="33">
        <f t="shared" ref="E4:E15" si="0">SUM(C4:D4)</f>
        <v>725.24192999999991</v>
      </c>
      <c r="F4" s="23"/>
      <c r="G4" s="41" t="s">
        <v>505</v>
      </c>
      <c r="H4" s="42"/>
      <c r="I4" s="38" t="s">
        <v>506</v>
      </c>
      <c r="J4" s="43">
        <v>46160.341666666667</v>
      </c>
      <c r="K4" s="36">
        <v>46175.362500000003</v>
      </c>
      <c r="L4" s="37"/>
      <c r="M4" s="37"/>
      <c r="N4" s="37">
        <f>C4</f>
        <v>1.0577400000000001</v>
      </c>
      <c r="O4" s="37">
        <f>D4</f>
        <v>724.18418999999994</v>
      </c>
      <c r="P4" s="38"/>
      <c r="Q4" s="38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22" customHeight="1" x14ac:dyDescent="0.35">
      <c r="A5" s="41" t="s">
        <v>507</v>
      </c>
      <c r="B5" s="40" t="s">
        <v>494</v>
      </c>
      <c r="C5" s="32">
        <v>2.11259</v>
      </c>
      <c r="D5" s="32">
        <v>861.55137000000002</v>
      </c>
      <c r="E5" s="33">
        <f t="shared" si="0"/>
        <v>863.66395999999997</v>
      </c>
      <c r="F5" s="23"/>
      <c r="G5" s="41" t="s">
        <v>507</v>
      </c>
      <c r="H5" s="42"/>
      <c r="I5" s="38" t="s">
        <v>508</v>
      </c>
      <c r="J5" s="43">
        <v>46162.487500000003</v>
      </c>
      <c r="K5" s="36">
        <v>46182.654166666667</v>
      </c>
      <c r="L5" s="37"/>
      <c r="M5" s="37"/>
      <c r="N5" s="37">
        <f t="shared" ref="N5:N7" si="1">C5</f>
        <v>2.11259</v>
      </c>
      <c r="O5" s="37">
        <f t="shared" ref="O5:O7" si="2">D5</f>
        <v>861.55137000000002</v>
      </c>
      <c r="P5" s="38"/>
      <c r="Q5" s="38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</row>
    <row r="6" spans="1:45" ht="22" customHeight="1" x14ac:dyDescent="0.35">
      <c r="A6" s="41" t="s">
        <v>509</v>
      </c>
      <c r="B6" s="40" t="s">
        <v>495</v>
      </c>
      <c r="C6" s="32">
        <v>1.0577400000000001</v>
      </c>
      <c r="D6" s="32">
        <v>440.02100999999999</v>
      </c>
      <c r="E6" s="33">
        <f t="shared" si="0"/>
        <v>441.07875000000001</v>
      </c>
      <c r="F6" s="23"/>
      <c r="G6" s="41" t="s">
        <v>509</v>
      </c>
      <c r="H6" s="42"/>
      <c r="I6" s="38" t="s">
        <v>510</v>
      </c>
      <c r="J6" s="43">
        <v>46164.675000000003</v>
      </c>
      <c r="K6" s="36">
        <v>46183.445833333331</v>
      </c>
      <c r="L6" s="37"/>
      <c r="M6" s="37"/>
      <c r="N6" s="37">
        <f t="shared" si="1"/>
        <v>1.0577400000000001</v>
      </c>
      <c r="O6" s="37">
        <f t="shared" si="2"/>
        <v>440.02100999999999</v>
      </c>
      <c r="P6" s="38"/>
      <c r="Q6" s="38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</row>
    <row r="7" spans="1:45" ht="22" customHeight="1" x14ac:dyDescent="0.35">
      <c r="A7" s="41" t="s">
        <v>511</v>
      </c>
      <c r="B7" s="40" t="s">
        <v>496</v>
      </c>
      <c r="C7" s="32">
        <v>2.1097000000000001</v>
      </c>
      <c r="D7" s="32">
        <v>964.22388000000001</v>
      </c>
      <c r="E7" s="33">
        <f t="shared" si="0"/>
        <v>966.33357999999998</v>
      </c>
      <c r="F7" s="23"/>
      <c r="G7" s="41" t="s">
        <v>511</v>
      </c>
      <c r="H7" s="42"/>
      <c r="I7" s="38" t="s">
        <v>512</v>
      </c>
      <c r="J7" s="43">
        <v>46169.466666666667</v>
      </c>
      <c r="K7" s="36">
        <v>46190.341666666667</v>
      </c>
      <c r="L7" s="37"/>
      <c r="M7" s="37"/>
      <c r="N7" s="37">
        <f t="shared" si="1"/>
        <v>2.1097000000000001</v>
      </c>
      <c r="O7" s="37">
        <f t="shared" si="2"/>
        <v>964.22388000000001</v>
      </c>
      <c r="P7" s="38"/>
      <c r="Q7" s="38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</row>
    <row r="8" spans="1:45" ht="22" customHeight="1" x14ac:dyDescent="0.35">
      <c r="A8" s="41" t="s">
        <v>513</v>
      </c>
      <c r="B8" s="40" t="s">
        <v>497</v>
      </c>
      <c r="C8" s="32">
        <v>2.1097000000000001</v>
      </c>
      <c r="D8" s="32">
        <v>1601.0644500000001</v>
      </c>
      <c r="E8" s="33">
        <f t="shared" si="0"/>
        <v>1603.1741500000001</v>
      </c>
      <c r="F8" s="23"/>
      <c r="G8" s="41" t="s">
        <v>513</v>
      </c>
      <c r="H8" s="42"/>
      <c r="I8" s="38" t="s">
        <v>514</v>
      </c>
      <c r="J8" s="43">
        <v>46171.466666666667</v>
      </c>
      <c r="K8" s="36">
        <v>46192.404166666667</v>
      </c>
      <c r="L8" s="37"/>
      <c r="M8" s="38"/>
      <c r="N8" s="37"/>
      <c r="O8" s="37"/>
      <c r="P8" s="37">
        <f>C8</f>
        <v>2.1097000000000001</v>
      </c>
      <c r="Q8" s="37">
        <f>D8</f>
        <v>1601.0644500000001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</row>
    <row r="9" spans="1:45" ht="22" customHeight="1" x14ac:dyDescent="0.35">
      <c r="A9" s="41" t="s">
        <v>515</v>
      </c>
      <c r="B9" s="40" t="s">
        <v>498</v>
      </c>
      <c r="C9" s="32">
        <v>2.1097000000000001</v>
      </c>
      <c r="D9" s="32">
        <v>3121.7298599999999</v>
      </c>
      <c r="E9" s="33">
        <f t="shared" si="0"/>
        <v>3123.8395599999999</v>
      </c>
      <c r="F9" s="23"/>
      <c r="G9" s="41" t="s">
        <v>515</v>
      </c>
      <c r="H9" s="42"/>
      <c r="I9" s="38" t="s">
        <v>516</v>
      </c>
      <c r="J9" s="43">
        <v>46175.466666666667</v>
      </c>
      <c r="K9" s="36">
        <v>46205.362500000003</v>
      </c>
      <c r="L9" s="37"/>
      <c r="M9" s="38"/>
      <c r="N9" s="37"/>
      <c r="O9" s="37"/>
      <c r="P9" s="37">
        <f t="shared" ref="P9:P15" si="3">C9</f>
        <v>2.1097000000000001</v>
      </c>
      <c r="Q9" s="37">
        <f t="shared" ref="Q9:Q15" si="4">D9</f>
        <v>3121.7298599999999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</row>
    <row r="10" spans="1:45" ht="22" customHeight="1" x14ac:dyDescent="0.35">
      <c r="A10" s="41" t="s">
        <v>517</v>
      </c>
      <c r="B10" s="40" t="s">
        <v>499</v>
      </c>
      <c r="C10" s="32">
        <v>2.11259</v>
      </c>
      <c r="D10" s="32">
        <v>2012.8836899999999</v>
      </c>
      <c r="E10" s="33">
        <f t="shared" si="0"/>
        <v>2014.9962799999998</v>
      </c>
      <c r="F10" s="23"/>
      <c r="G10" s="41" t="s">
        <v>517</v>
      </c>
      <c r="H10" s="42"/>
      <c r="I10" s="38" t="s">
        <v>518</v>
      </c>
      <c r="J10" s="43">
        <v>46178.466666666667</v>
      </c>
      <c r="K10" s="36">
        <v>46203.425000000003</v>
      </c>
      <c r="L10" s="37"/>
      <c r="M10" s="37"/>
      <c r="N10" s="37"/>
      <c r="O10" s="37"/>
      <c r="P10" s="37">
        <f t="shared" si="3"/>
        <v>2.11259</v>
      </c>
      <c r="Q10" s="37">
        <f t="shared" si="4"/>
        <v>2012.8836899999999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</row>
    <row r="11" spans="1:45" ht="22" customHeight="1" x14ac:dyDescent="0.35">
      <c r="A11" s="41" t="s">
        <v>519</v>
      </c>
      <c r="B11" s="40" t="s">
        <v>500</v>
      </c>
      <c r="C11" s="32">
        <v>2.1097000000000001</v>
      </c>
      <c r="D11" s="32">
        <v>1386.12123</v>
      </c>
      <c r="E11" s="33">
        <f t="shared" si="0"/>
        <v>1388.2309299999999</v>
      </c>
      <c r="F11" s="23"/>
      <c r="G11" s="41" t="s">
        <v>519</v>
      </c>
      <c r="H11" s="42"/>
      <c r="I11" s="38" t="s">
        <v>520</v>
      </c>
      <c r="J11" s="43">
        <v>46182.466666666667</v>
      </c>
      <c r="K11" s="36">
        <v>46210.612500000003</v>
      </c>
      <c r="L11" s="37"/>
      <c r="M11" s="37"/>
      <c r="N11" s="37"/>
      <c r="O11" s="37"/>
      <c r="P11" s="37">
        <f t="shared" si="3"/>
        <v>2.1097000000000001</v>
      </c>
      <c r="Q11" s="37">
        <f t="shared" si="4"/>
        <v>1386.12123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22" customHeight="1" x14ac:dyDescent="0.35">
      <c r="A12" s="41" t="s">
        <v>521</v>
      </c>
      <c r="B12" s="40" t="s">
        <v>425</v>
      </c>
      <c r="C12" s="32">
        <v>1.0577400000000001</v>
      </c>
      <c r="D12" s="32">
        <v>1386.12123</v>
      </c>
      <c r="E12" s="33">
        <f t="shared" si="0"/>
        <v>1387.1789699999999</v>
      </c>
      <c r="F12" s="23"/>
      <c r="G12" s="41" t="s">
        <v>521</v>
      </c>
      <c r="H12" s="42"/>
      <c r="I12" s="38" t="s">
        <v>522</v>
      </c>
      <c r="J12" s="43">
        <v>46184.466666666667</v>
      </c>
      <c r="K12" s="36">
        <v>46213.445833333331</v>
      </c>
      <c r="L12" s="37"/>
      <c r="M12" s="37"/>
      <c r="N12" s="37"/>
      <c r="O12" s="37"/>
      <c r="P12" s="37">
        <f t="shared" si="3"/>
        <v>1.0577400000000001</v>
      </c>
      <c r="Q12" s="37">
        <f t="shared" si="4"/>
        <v>1386.12123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22" customHeight="1" x14ac:dyDescent="0.35">
      <c r="A13" s="41" t="s">
        <v>523</v>
      </c>
      <c r="B13" s="40" t="s">
        <v>421</v>
      </c>
      <c r="C13" s="32">
        <v>2.11259</v>
      </c>
      <c r="D13" s="32">
        <v>941.41404</v>
      </c>
      <c r="E13" s="33">
        <f t="shared" si="0"/>
        <v>943.52662999999995</v>
      </c>
      <c r="F13" s="23"/>
      <c r="G13" s="41" t="s">
        <v>523</v>
      </c>
      <c r="H13" s="42"/>
      <c r="I13" s="38" t="s">
        <v>524</v>
      </c>
      <c r="J13" s="43">
        <v>46188.466666666667</v>
      </c>
      <c r="K13" s="36">
        <v>46220.425000000003</v>
      </c>
      <c r="L13" s="37"/>
      <c r="M13" s="37"/>
      <c r="N13" s="37"/>
      <c r="O13" s="37"/>
      <c r="P13" s="37">
        <f t="shared" si="3"/>
        <v>2.11259</v>
      </c>
      <c r="Q13" s="37">
        <f t="shared" si="4"/>
        <v>941.41404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22" customHeight="1" x14ac:dyDescent="0.35">
      <c r="A14" s="41" t="s">
        <v>525</v>
      </c>
      <c r="B14" s="40" t="s">
        <v>418</v>
      </c>
      <c r="C14" s="32">
        <v>1.0577400000000001</v>
      </c>
      <c r="D14" s="32">
        <v>1787.5518299999999</v>
      </c>
      <c r="E14" s="33">
        <f t="shared" si="0"/>
        <v>1788.6095699999998</v>
      </c>
      <c r="F14" s="23"/>
      <c r="G14" s="41" t="s">
        <v>525</v>
      </c>
      <c r="H14" s="42"/>
      <c r="I14" s="38" t="s">
        <v>526</v>
      </c>
      <c r="J14" s="43">
        <v>46190.466666666667</v>
      </c>
      <c r="K14" s="36">
        <v>46224.404166666667</v>
      </c>
      <c r="L14" s="37"/>
      <c r="M14" s="37"/>
      <c r="N14" s="37"/>
      <c r="O14" s="37"/>
      <c r="P14" s="37">
        <f t="shared" si="3"/>
        <v>1.0577400000000001</v>
      </c>
      <c r="Q14" s="37">
        <f t="shared" si="4"/>
        <v>1787.5518299999999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</row>
    <row r="15" spans="1:45" ht="22" customHeight="1" x14ac:dyDescent="0.35">
      <c r="A15" s="41" t="s">
        <v>527</v>
      </c>
      <c r="B15" s="40" t="s">
        <v>501</v>
      </c>
      <c r="C15" s="32">
        <v>0</v>
      </c>
      <c r="D15" s="32">
        <v>337.26380999999998</v>
      </c>
      <c r="E15" s="33">
        <f t="shared" si="0"/>
        <v>337.26380999999998</v>
      </c>
      <c r="F15" s="23"/>
      <c r="G15" s="41" t="s">
        <v>527</v>
      </c>
      <c r="H15" s="42"/>
      <c r="I15" s="38" t="s">
        <v>460</v>
      </c>
      <c r="J15" s="43">
        <v>46192.466666666667</v>
      </c>
      <c r="K15" s="36">
        <v>46226.654166666667</v>
      </c>
      <c r="L15" s="37"/>
      <c r="M15" s="37"/>
      <c r="N15" s="37"/>
      <c r="O15" s="37"/>
      <c r="P15" s="37">
        <f t="shared" si="3"/>
        <v>0</v>
      </c>
      <c r="Q15" s="37">
        <f t="shared" si="4"/>
        <v>337.26380999999998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</row>
    <row r="16" spans="1:45" ht="22" customHeight="1" x14ac:dyDescent="0.35">
      <c r="A16" s="50"/>
      <c r="B16" s="51"/>
      <c r="C16" s="52"/>
      <c r="D16" s="52"/>
      <c r="E16" s="56">
        <f>SUM(E3:E15)</f>
        <v>17955.269239999998</v>
      </c>
      <c r="F16" s="23"/>
      <c r="G16" s="50"/>
      <c r="H16" s="53"/>
      <c r="I16" s="24"/>
      <c r="J16" s="54"/>
      <c r="K16" s="55"/>
      <c r="L16" s="24"/>
      <c r="M16" s="24"/>
      <c r="N16" s="51"/>
      <c r="O16" s="51"/>
      <c r="P16" s="24"/>
      <c r="Q16" s="24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</row>
    <row r="17" spans="1:45" x14ac:dyDescent="0.35">
      <c r="A17" s="23"/>
      <c r="B17" s="23"/>
      <c r="C17" s="24"/>
      <c r="D17" s="24"/>
      <c r="E17" s="24"/>
      <c r="F17" s="23"/>
      <c r="G17" s="23"/>
      <c r="H17" s="23"/>
      <c r="I17" s="24"/>
      <c r="J17" s="24"/>
      <c r="K17" s="24"/>
      <c r="L17" s="24"/>
      <c r="M17" s="24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</row>
    <row r="18" spans="1:45" ht="13" x14ac:dyDescent="0.35">
      <c r="A18" s="47" t="s">
        <v>457</v>
      </c>
      <c r="B18" s="23"/>
      <c r="C18" s="24"/>
      <c r="D18" s="24"/>
      <c r="E18" s="24"/>
      <c r="F18" s="23"/>
      <c r="G18" s="23"/>
      <c r="H18" s="23"/>
      <c r="I18" s="24"/>
      <c r="J18" s="24"/>
      <c r="K18" s="24"/>
      <c r="L18" s="24"/>
      <c r="M18" s="24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</row>
    <row r="19" spans="1:45" x14ac:dyDescent="0.35">
      <c r="A19" s="23"/>
      <c r="B19" s="23"/>
      <c r="C19" s="24"/>
      <c r="D19" s="24"/>
      <c r="E19" s="24"/>
      <c r="F19" s="23"/>
      <c r="G19" s="23"/>
      <c r="H19" s="23"/>
      <c r="I19" s="24"/>
      <c r="J19" s="24"/>
      <c r="K19" s="24"/>
      <c r="L19" s="24"/>
      <c r="M19" s="24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</row>
    <row r="20" spans="1:45" ht="13" x14ac:dyDescent="0.35">
      <c r="A20" s="48" t="s">
        <v>197</v>
      </c>
      <c r="B20" s="47" t="s">
        <v>190</v>
      </c>
      <c r="C20" s="24"/>
      <c r="D20" s="24"/>
      <c r="E20" s="24"/>
      <c r="F20" s="23"/>
      <c r="G20" s="23"/>
      <c r="H20" s="23"/>
      <c r="I20" s="24"/>
      <c r="J20" s="24"/>
      <c r="K20" s="24"/>
      <c r="L20" s="24"/>
      <c r="M20" s="24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</row>
    <row r="21" spans="1:45" ht="13" x14ac:dyDescent="0.35">
      <c r="A21" s="48" t="s">
        <v>198</v>
      </c>
      <c r="B21" s="47" t="s">
        <v>192</v>
      </c>
      <c r="C21" s="24"/>
      <c r="D21" s="24"/>
      <c r="E21" s="24"/>
      <c r="F21" s="23"/>
      <c r="G21" s="23"/>
      <c r="H21" s="23"/>
      <c r="I21" s="24"/>
      <c r="J21" s="24"/>
      <c r="K21" s="24"/>
      <c r="L21" s="24"/>
      <c r="M21" s="24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</row>
    <row r="22" spans="1:45" ht="13" x14ac:dyDescent="0.35">
      <c r="A22" s="48" t="s">
        <v>203</v>
      </c>
      <c r="B22" s="47" t="s">
        <v>502</v>
      </c>
      <c r="C22" s="24"/>
      <c r="D22" s="24"/>
      <c r="E22" s="24"/>
      <c r="F22" s="23"/>
      <c r="G22" s="23"/>
      <c r="H22" s="23"/>
      <c r="I22" s="24"/>
      <c r="J22" s="24"/>
      <c r="K22" s="24"/>
      <c r="L22" s="24"/>
      <c r="M22" s="24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</row>
    <row r="23" spans="1:45" x14ac:dyDescent="0.35">
      <c r="A23" s="23"/>
      <c r="B23" s="23"/>
      <c r="C23" s="24"/>
      <c r="D23" s="24"/>
      <c r="E23" s="24"/>
      <c r="F23" s="23"/>
      <c r="G23" s="23"/>
      <c r="H23" s="23"/>
      <c r="I23" s="24"/>
      <c r="J23" s="24"/>
      <c r="K23" s="24"/>
      <c r="L23" s="24"/>
      <c r="M23" s="24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</row>
    <row r="24" spans="1:45" x14ac:dyDescent="0.35">
      <c r="A24" s="23"/>
      <c r="B24" s="23"/>
      <c r="C24" s="24"/>
      <c r="D24" s="24"/>
      <c r="E24" s="24"/>
      <c r="F24" s="23"/>
      <c r="G24" s="23"/>
      <c r="H24" s="23"/>
      <c r="I24" s="24"/>
      <c r="J24" s="24"/>
      <c r="K24" s="24"/>
      <c r="L24" s="24"/>
      <c r="M24" s="24"/>
      <c r="N24" s="23"/>
      <c r="O24" s="23"/>
      <c r="P24" s="23"/>
      <c r="Q24" s="23"/>
      <c r="R24" s="23"/>
    </row>
    <row r="25" spans="1:45" ht="22.5" customHeight="1" x14ac:dyDescent="0.35">
      <c r="A25" s="57" t="s">
        <v>528</v>
      </c>
      <c r="B25" s="57"/>
      <c r="C25" s="58"/>
      <c r="D25" s="24"/>
      <c r="E25" s="24"/>
      <c r="F25" s="23"/>
      <c r="G25" s="23"/>
      <c r="H25" s="23"/>
      <c r="I25" s="24"/>
      <c r="J25" s="24"/>
      <c r="K25" s="24"/>
      <c r="L25" s="24"/>
      <c r="M25" s="24"/>
      <c r="N25" s="23"/>
      <c r="O25" s="23"/>
      <c r="P25" s="23"/>
      <c r="Q25" s="23"/>
      <c r="R25" s="23"/>
    </row>
    <row r="26" spans="1:45" x14ac:dyDescent="0.35">
      <c r="A26" s="23"/>
      <c r="B26" s="23"/>
      <c r="C26" s="24"/>
      <c r="D26" s="24"/>
      <c r="E26" s="24"/>
      <c r="F26" s="23"/>
      <c r="G26" s="24"/>
      <c r="H26" s="23"/>
      <c r="I26" s="24"/>
      <c r="J26" s="23"/>
      <c r="K26" s="24"/>
      <c r="L26" s="23"/>
      <c r="M26" s="24"/>
      <c r="N26" s="23"/>
      <c r="O26" s="23"/>
      <c r="P26" s="23"/>
      <c r="Q26" s="23"/>
      <c r="R26" s="23"/>
    </row>
    <row r="27" spans="1:45" x14ac:dyDescent="0.35">
      <c r="A27" s="23"/>
      <c r="B27" s="23"/>
      <c r="C27" s="24"/>
      <c r="D27" s="24"/>
      <c r="E27" s="24"/>
      <c r="F27" s="23"/>
      <c r="G27" s="24"/>
      <c r="H27" s="23"/>
      <c r="I27" s="24"/>
      <c r="J27" s="23"/>
      <c r="K27" s="24"/>
      <c r="L27" s="23"/>
      <c r="M27" s="24"/>
      <c r="N27" s="23"/>
      <c r="O27" s="23"/>
      <c r="P27" s="23"/>
      <c r="Q27" s="23"/>
      <c r="R27" s="23"/>
    </row>
    <row r="28" spans="1:45" x14ac:dyDescent="0.35">
      <c r="A28" s="23"/>
      <c r="B28" s="23"/>
      <c r="C28" s="24"/>
      <c r="D28" s="24"/>
      <c r="E28" s="24"/>
      <c r="F28" s="23"/>
      <c r="G28" s="24"/>
      <c r="H28" s="23"/>
      <c r="I28" s="24"/>
      <c r="J28" s="23"/>
      <c r="K28" s="24"/>
      <c r="L28" s="23"/>
      <c r="M28" s="24"/>
      <c r="N28" s="23"/>
      <c r="O28" s="23"/>
      <c r="P28" s="23"/>
      <c r="Q28" s="23"/>
      <c r="R28" s="23"/>
    </row>
    <row r="29" spans="1:45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45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45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45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4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14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4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4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4" x14ac:dyDescent="0.35">
      <c r="A42" s="23"/>
      <c r="B42" s="23"/>
      <c r="C42" s="24"/>
      <c r="D42" s="24"/>
      <c r="E42" s="24"/>
      <c r="F42" s="23"/>
      <c r="G42" s="23"/>
      <c r="H42" s="23"/>
      <c r="I42" s="24"/>
      <c r="J42" s="24"/>
      <c r="K42" s="24"/>
      <c r="L42" s="24"/>
      <c r="M42" s="24"/>
    </row>
  </sheetData>
  <mergeCells count="3">
    <mergeCell ref="L1:M1"/>
    <mergeCell ref="N1:O1"/>
    <mergeCell ref="P1:Q1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7A25-1084-4C4A-A4C6-A8EC7E19143B}">
  <dimension ref="A1:AU41"/>
  <sheetViews>
    <sheetView zoomScale="85" zoomScaleNormal="85" workbookViewId="0">
      <selection activeCell="N3" sqref="N3:O15"/>
    </sheetView>
  </sheetViews>
  <sheetFormatPr defaultRowHeight="12.5" x14ac:dyDescent="0.35"/>
  <cols>
    <col min="1" max="1" width="32" style="2" customWidth="1"/>
    <col min="2" max="2" width="9.36328125" style="2" customWidth="1"/>
    <col min="3" max="3" width="17.08984375" style="49" customWidth="1"/>
    <col min="4" max="4" width="12.7265625" style="49" customWidth="1"/>
    <col min="5" max="5" width="15.08984375" style="49" customWidth="1"/>
    <col min="6" max="6" width="2.08984375" style="2" customWidth="1"/>
    <col min="7" max="7" width="37.90625" style="2" customWidth="1"/>
    <col min="8" max="8" width="12.453125" style="2" customWidth="1"/>
    <col min="9" max="9" width="8.7265625" style="49"/>
    <col min="10" max="10" width="17.81640625" style="49" customWidth="1"/>
    <col min="11" max="11" width="19.81640625" style="49" customWidth="1"/>
    <col min="12" max="13" width="13.08984375" style="2" customWidth="1"/>
    <col min="14" max="15" width="13.08984375" style="49" customWidth="1"/>
    <col min="16" max="19" width="13.08984375" style="2" customWidth="1"/>
    <col min="20" max="16384" width="8.7265625" style="2"/>
  </cols>
  <sheetData>
    <row r="1" spans="1:47" ht="13" x14ac:dyDescent="0.35">
      <c r="A1" s="23"/>
      <c r="B1" s="23"/>
      <c r="C1" s="24" t="s">
        <v>189</v>
      </c>
      <c r="D1" s="24" t="s">
        <v>191</v>
      </c>
      <c r="E1" s="25" t="s">
        <v>409</v>
      </c>
      <c r="F1" s="23"/>
      <c r="G1" s="23"/>
      <c r="H1" s="23"/>
      <c r="I1" s="24"/>
      <c r="J1" s="24"/>
      <c r="K1" s="24"/>
      <c r="L1" s="454">
        <v>46113</v>
      </c>
      <c r="M1" s="455"/>
      <c r="N1" s="454">
        <v>46143</v>
      </c>
      <c r="O1" s="455"/>
      <c r="P1" s="454">
        <v>46174</v>
      </c>
      <c r="Q1" s="455"/>
      <c r="R1" s="454">
        <v>46204</v>
      </c>
      <c r="S1" s="45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</row>
    <row r="2" spans="1:47" ht="24" customHeight="1" x14ac:dyDescent="0.35">
      <c r="A2" s="27" t="s">
        <v>410</v>
      </c>
      <c r="B2" s="27"/>
      <c r="C2" s="27" t="s">
        <v>411</v>
      </c>
      <c r="D2" s="27" t="s">
        <v>411</v>
      </c>
      <c r="E2" s="27" t="s">
        <v>412</v>
      </c>
      <c r="F2" s="23"/>
      <c r="G2" s="28" t="s">
        <v>413</v>
      </c>
      <c r="H2" s="28"/>
      <c r="I2" s="27" t="s">
        <v>414</v>
      </c>
      <c r="J2" s="27" t="s">
        <v>415</v>
      </c>
      <c r="K2" s="27" t="s">
        <v>416</v>
      </c>
      <c r="L2" s="29" t="s">
        <v>189</v>
      </c>
      <c r="M2" s="29" t="s">
        <v>191</v>
      </c>
      <c r="N2" s="29" t="s">
        <v>189</v>
      </c>
      <c r="O2" s="29" t="s">
        <v>191</v>
      </c>
      <c r="P2" s="29" t="s">
        <v>189</v>
      </c>
      <c r="Q2" s="29" t="s">
        <v>191</v>
      </c>
      <c r="R2" s="29" t="s">
        <v>189</v>
      </c>
      <c r="S2" s="29" t="s">
        <v>191</v>
      </c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</row>
    <row r="3" spans="1:47" ht="24" customHeight="1" x14ac:dyDescent="0.35">
      <c r="A3" s="41" t="s">
        <v>470</v>
      </c>
      <c r="B3" s="31" t="s">
        <v>492</v>
      </c>
      <c r="C3" s="32">
        <v>1.0577400000000001</v>
      </c>
      <c r="D3" s="32">
        <v>744.89458999999999</v>
      </c>
      <c r="E3" s="33">
        <f>SUM(C3:D3)</f>
        <v>745.95232999999996</v>
      </c>
      <c r="F3" s="23"/>
      <c r="G3" s="41" t="s">
        <v>470</v>
      </c>
      <c r="H3" s="38"/>
      <c r="I3" s="38" t="s">
        <v>471</v>
      </c>
      <c r="J3" s="43">
        <v>46132.416666666664</v>
      </c>
      <c r="K3" s="36">
        <v>46140.35</v>
      </c>
      <c r="L3" s="37"/>
      <c r="M3" s="37">
        <f>D3</f>
        <v>744.89458999999999</v>
      </c>
      <c r="N3" s="37">
        <f>C3</f>
        <v>1.0577400000000001</v>
      </c>
      <c r="O3" s="37"/>
      <c r="P3" s="38"/>
      <c r="Q3" s="38"/>
      <c r="R3" s="38"/>
      <c r="S3" s="38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</row>
    <row r="4" spans="1:47" ht="24" customHeight="1" x14ac:dyDescent="0.35">
      <c r="A4" s="41" t="s">
        <v>472</v>
      </c>
      <c r="B4" s="40" t="s">
        <v>493</v>
      </c>
      <c r="C4" s="32">
        <v>2.1097000000000001</v>
      </c>
      <c r="D4" s="32">
        <v>2675.2436200000034</v>
      </c>
      <c r="E4" s="33">
        <f t="shared" ref="E4:E15" si="0">SUM(C4:D4)</f>
        <v>2677.3533200000034</v>
      </c>
      <c r="F4" s="23"/>
      <c r="G4" s="41" t="s">
        <v>472</v>
      </c>
      <c r="H4" s="42"/>
      <c r="I4" s="38" t="s">
        <v>473</v>
      </c>
      <c r="J4" s="43">
        <v>46140.35</v>
      </c>
      <c r="K4" s="36">
        <v>46148.395833333336</v>
      </c>
      <c r="L4" s="37"/>
      <c r="M4" s="37">
        <f>D4</f>
        <v>2675.2436200000034</v>
      </c>
      <c r="N4" s="37">
        <f t="shared" ref="N4:N9" si="1">C4</f>
        <v>2.1097000000000001</v>
      </c>
      <c r="O4" s="37"/>
      <c r="P4" s="38"/>
      <c r="Q4" s="38"/>
      <c r="R4" s="38"/>
      <c r="S4" s="3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</row>
    <row r="5" spans="1:47" ht="22" customHeight="1" x14ac:dyDescent="0.35">
      <c r="A5" s="41" t="s">
        <v>474</v>
      </c>
      <c r="B5" s="40" t="s">
        <v>494</v>
      </c>
      <c r="C5" s="32">
        <v>2.11259</v>
      </c>
      <c r="D5" s="32">
        <v>992.75946999999985</v>
      </c>
      <c r="E5" s="33">
        <f t="shared" si="0"/>
        <v>994.87205999999981</v>
      </c>
      <c r="F5" s="23"/>
      <c r="G5" s="41" t="s">
        <v>474</v>
      </c>
      <c r="H5" s="42"/>
      <c r="I5" s="38" t="s">
        <v>475</v>
      </c>
      <c r="J5" s="43">
        <v>46148.395833333336</v>
      </c>
      <c r="K5" s="36">
        <v>46153.466666666667</v>
      </c>
      <c r="L5" s="38"/>
      <c r="M5" s="37">
        <f t="shared" ref="M5:M7" si="2">D5</f>
        <v>992.75946999999985</v>
      </c>
      <c r="N5" s="37">
        <f t="shared" si="1"/>
        <v>2.11259</v>
      </c>
      <c r="O5" s="37"/>
      <c r="P5" s="38"/>
      <c r="Q5" s="38"/>
      <c r="R5" s="38"/>
      <c r="S5" s="3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</row>
    <row r="6" spans="1:47" ht="22" customHeight="1" x14ac:dyDescent="0.35">
      <c r="A6" s="41" t="s">
        <v>476</v>
      </c>
      <c r="B6" s="40" t="s">
        <v>495</v>
      </c>
      <c r="C6" s="32">
        <v>1.0577400000000001</v>
      </c>
      <c r="D6" s="32">
        <v>440.02100999999999</v>
      </c>
      <c r="E6" s="33">
        <f t="shared" si="0"/>
        <v>441.07875000000001</v>
      </c>
      <c r="F6" s="23"/>
      <c r="G6" s="41" t="s">
        <v>476</v>
      </c>
      <c r="H6" s="42"/>
      <c r="I6" s="38" t="s">
        <v>477</v>
      </c>
      <c r="J6" s="43">
        <v>46160.541666666664</v>
      </c>
      <c r="K6" s="36">
        <v>46167.379166666666</v>
      </c>
      <c r="L6" s="38"/>
      <c r="M6" s="37">
        <f t="shared" si="2"/>
        <v>440.02100999999999</v>
      </c>
      <c r="N6" s="37">
        <f t="shared" si="1"/>
        <v>1.0577400000000001</v>
      </c>
      <c r="O6" s="37"/>
      <c r="P6" s="38"/>
      <c r="Q6" s="38"/>
      <c r="R6" s="38"/>
      <c r="S6" s="38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</row>
    <row r="7" spans="1:47" ht="22" customHeight="1" x14ac:dyDescent="0.35">
      <c r="A7" s="41" t="s">
        <v>478</v>
      </c>
      <c r="B7" s="40" t="s">
        <v>496</v>
      </c>
      <c r="C7" s="32">
        <v>2.1097000000000001</v>
      </c>
      <c r="D7" s="32">
        <v>1089.6281799999999</v>
      </c>
      <c r="E7" s="33">
        <f t="shared" si="0"/>
        <v>1091.7378799999999</v>
      </c>
      <c r="F7" s="23"/>
      <c r="G7" s="41" t="s">
        <v>478</v>
      </c>
      <c r="H7" s="42"/>
      <c r="I7" s="38" t="s">
        <v>479</v>
      </c>
      <c r="J7" s="43">
        <v>46160.541666666664</v>
      </c>
      <c r="K7" s="36">
        <v>46163.54583333333</v>
      </c>
      <c r="L7" s="38"/>
      <c r="M7" s="37">
        <f t="shared" si="2"/>
        <v>1089.6281799999999</v>
      </c>
      <c r="N7" s="37">
        <f t="shared" si="1"/>
        <v>2.1097000000000001</v>
      </c>
      <c r="O7" s="37"/>
      <c r="P7" s="38"/>
      <c r="Q7" s="38"/>
      <c r="R7" s="38"/>
      <c r="S7" s="3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</row>
    <row r="8" spans="1:47" ht="22" customHeight="1" x14ac:dyDescent="0.35">
      <c r="A8" s="41" t="s">
        <v>480</v>
      </c>
      <c r="B8" s="40" t="s">
        <v>497</v>
      </c>
      <c r="C8" s="32">
        <v>2.1097000000000001</v>
      </c>
      <c r="D8" s="32">
        <v>2132.9390740000013</v>
      </c>
      <c r="E8" s="33">
        <f t="shared" si="0"/>
        <v>2135.0487740000012</v>
      </c>
      <c r="F8" s="23"/>
      <c r="G8" s="41" t="s">
        <v>480</v>
      </c>
      <c r="H8" s="42"/>
      <c r="I8" s="38" t="s">
        <v>481</v>
      </c>
      <c r="J8" s="43">
        <v>46160.541666666664</v>
      </c>
      <c r="K8" s="36">
        <v>46167.445833333331</v>
      </c>
      <c r="L8" s="38"/>
      <c r="M8" s="37">
        <f>D8</f>
        <v>2132.9390740000013</v>
      </c>
      <c r="N8" s="37">
        <f t="shared" si="1"/>
        <v>2.1097000000000001</v>
      </c>
      <c r="O8" s="38"/>
      <c r="P8" s="37"/>
      <c r="Q8" s="37"/>
      <c r="R8" s="38"/>
      <c r="S8" s="3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</row>
    <row r="9" spans="1:47" ht="22" customHeight="1" x14ac:dyDescent="0.35">
      <c r="A9" s="41" t="s">
        <v>482</v>
      </c>
      <c r="B9" s="40" t="s">
        <v>498</v>
      </c>
      <c r="C9" s="32">
        <v>2.1097000000000001</v>
      </c>
      <c r="D9" s="32">
        <v>3135.3348599999999</v>
      </c>
      <c r="E9" s="33">
        <f t="shared" si="0"/>
        <v>3137.4445599999999</v>
      </c>
      <c r="F9" s="23"/>
      <c r="G9" s="41" t="s">
        <v>482</v>
      </c>
      <c r="H9" s="42"/>
      <c r="I9" s="38" t="s">
        <v>483</v>
      </c>
      <c r="J9" s="43">
        <v>46167.379166666666</v>
      </c>
      <c r="K9" s="36">
        <v>46171.404166666667</v>
      </c>
      <c r="L9" s="38"/>
      <c r="M9" s="37">
        <f>D9</f>
        <v>3135.3348599999999</v>
      </c>
      <c r="N9" s="37">
        <f t="shared" si="1"/>
        <v>2.1097000000000001</v>
      </c>
      <c r="O9" s="38"/>
      <c r="P9" s="37"/>
      <c r="Q9" s="37"/>
      <c r="R9" s="38"/>
      <c r="S9" s="3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</row>
    <row r="10" spans="1:47" ht="22" customHeight="1" x14ac:dyDescent="0.35">
      <c r="A10" s="41" t="s">
        <v>484</v>
      </c>
      <c r="B10" s="40" t="s">
        <v>499</v>
      </c>
      <c r="C10" s="32">
        <v>2.11259</v>
      </c>
      <c r="D10" s="32">
        <v>2191.5266500000007</v>
      </c>
      <c r="E10" s="33">
        <f t="shared" si="0"/>
        <v>2193.6392400000009</v>
      </c>
      <c r="F10" s="23"/>
      <c r="G10" s="41" t="s">
        <v>484</v>
      </c>
      <c r="H10" s="42"/>
      <c r="I10" s="38" t="s">
        <v>483</v>
      </c>
      <c r="J10" s="43">
        <v>46163.54583333333</v>
      </c>
      <c r="K10" s="36">
        <v>46169.570833333331</v>
      </c>
      <c r="L10" s="38"/>
      <c r="M10" s="37"/>
      <c r="N10" s="37">
        <f>C10</f>
        <v>2.11259</v>
      </c>
      <c r="O10" s="37">
        <f>D10</f>
        <v>2191.5266500000007</v>
      </c>
      <c r="P10" s="37"/>
      <c r="Q10" s="37"/>
      <c r="R10" s="38"/>
      <c r="S10" s="38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</row>
    <row r="11" spans="1:47" ht="22" customHeight="1" x14ac:dyDescent="0.35">
      <c r="A11" s="41" t="s">
        <v>485</v>
      </c>
      <c r="B11" s="40" t="s">
        <v>500</v>
      </c>
      <c r="C11" s="32">
        <v>2.1097000000000001</v>
      </c>
      <c r="D11" s="32">
        <v>1393.16923</v>
      </c>
      <c r="E11" s="33">
        <f t="shared" si="0"/>
        <v>1395.2789299999999</v>
      </c>
      <c r="F11" s="23"/>
      <c r="G11" s="41" t="s">
        <v>485</v>
      </c>
      <c r="H11" s="42"/>
      <c r="I11" s="38" t="s">
        <v>486</v>
      </c>
      <c r="J11" s="43">
        <v>46167.445833333331</v>
      </c>
      <c r="K11" s="36">
        <v>46171.370833333334</v>
      </c>
      <c r="L11" s="38"/>
      <c r="M11" s="38"/>
      <c r="N11" s="37">
        <f t="shared" ref="N11:N15" si="3">C11</f>
        <v>2.1097000000000001</v>
      </c>
      <c r="O11" s="37">
        <f t="shared" ref="O11:O15" si="4">D11</f>
        <v>1393.16923</v>
      </c>
      <c r="P11" s="37"/>
      <c r="Q11" s="37"/>
      <c r="R11" s="38"/>
      <c r="S11" s="3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22" customHeight="1" x14ac:dyDescent="0.35">
      <c r="A12" s="41" t="s">
        <v>487</v>
      </c>
      <c r="B12" s="40" t="s">
        <v>425</v>
      </c>
      <c r="C12" s="32">
        <v>1.0577400000000001</v>
      </c>
      <c r="D12" s="32">
        <v>1399.72623</v>
      </c>
      <c r="E12" s="33">
        <f t="shared" si="0"/>
        <v>1400.78397</v>
      </c>
      <c r="F12" s="23"/>
      <c r="G12" s="41" t="s">
        <v>487</v>
      </c>
      <c r="H12" s="42"/>
      <c r="I12" s="38" t="s">
        <v>483</v>
      </c>
      <c r="J12" s="43">
        <v>46167.445833333331</v>
      </c>
      <c r="K12" s="36">
        <v>46171.470833333333</v>
      </c>
      <c r="L12" s="38"/>
      <c r="M12" s="38"/>
      <c r="N12" s="37">
        <f t="shared" si="3"/>
        <v>1.0577400000000001</v>
      </c>
      <c r="O12" s="37">
        <f t="shared" si="4"/>
        <v>1399.72623</v>
      </c>
      <c r="P12" s="37"/>
      <c r="Q12" s="37"/>
      <c r="R12" s="38"/>
      <c r="S12" s="38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22" customHeight="1" x14ac:dyDescent="0.35">
      <c r="A13" s="41" t="s">
        <v>488</v>
      </c>
      <c r="B13" s="40" t="s">
        <v>421</v>
      </c>
      <c r="C13" s="32">
        <v>2.11259</v>
      </c>
      <c r="D13" s="32">
        <v>951.99523999999997</v>
      </c>
      <c r="E13" s="33">
        <f t="shared" si="0"/>
        <v>954.10782999999992</v>
      </c>
      <c r="F13" s="23"/>
      <c r="G13" s="41" t="s">
        <v>488</v>
      </c>
      <c r="H13" s="42"/>
      <c r="I13" s="38" t="s">
        <v>489</v>
      </c>
      <c r="J13" s="43">
        <v>46171.404166666667</v>
      </c>
      <c r="K13" s="36">
        <v>46178.495833333334</v>
      </c>
      <c r="L13" s="38"/>
      <c r="M13" s="38"/>
      <c r="N13" s="37">
        <f t="shared" si="3"/>
        <v>2.11259</v>
      </c>
      <c r="O13" s="37">
        <f t="shared" si="4"/>
        <v>951.99523999999997</v>
      </c>
      <c r="P13" s="37"/>
      <c r="Q13" s="37"/>
      <c r="R13" s="38"/>
      <c r="S13" s="38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</row>
    <row r="14" spans="1:47" ht="22" customHeight="1" x14ac:dyDescent="0.35">
      <c r="A14" s="41" t="s">
        <v>490</v>
      </c>
      <c r="B14" s="40" t="s">
        <v>418</v>
      </c>
      <c r="C14" s="32">
        <v>1.0577400000000001</v>
      </c>
      <c r="D14" s="32">
        <v>2175.3889940000026</v>
      </c>
      <c r="E14" s="33">
        <f t="shared" si="0"/>
        <v>2176.4467340000028</v>
      </c>
      <c r="F14" s="23"/>
      <c r="G14" s="41" t="s">
        <v>490</v>
      </c>
      <c r="H14" s="42"/>
      <c r="I14" s="38" t="s">
        <v>479</v>
      </c>
      <c r="J14" s="43">
        <v>46169.570833333331</v>
      </c>
      <c r="K14" s="36">
        <v>46174.574999999997</v>
      </c>
      <c r="L14" s="38"/>
      <c r="M14" s="38"/>
      <c r="N14" s="37">
        <f t="shared" si="3"/>
        <v>1.0577400000000001</v>
      </c>
      <c r="O14" s="37">
        <f t="shared" si="4"/>
        <v>2175.3889940000026</v>
      </c>
      <c r="P14" s="37"/>
      <c r="Q14" s="37"/>
      <c r="R14" s="38"/>
      <c r="S14" s="38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</row>
    <row r="15" spans="1:47" ht="22" customHeight="1" x14ac:dyDescent="0.35">
      <c r="A15" s="41" t="s">
        <v>491</v>
      </c>
      <c r="B15" s="40" t="s">
        <v>501</v>
      </c>
      <c r="C15" s="32">
        <v>0</v>
      </c>
      <c r="D15" s="32">
        <v>383.42280999999997</v>
      </c>
      <c r="E15" s="33">
        <f t="shared" si="0"/>
        <v>383.42280999999997</v>
      </c>
      <c r="F15" s="23"/>
      <c r="G15" s="41" t="s">
        <v>491</v>
      </c>
      <c r="H15" s="42"/>
      <c r="I15" s="38" t="s">
        <v>471</v>
      </c>
      <c r="J15" s="43">
        <v>46171.470833333333</v>
      </c>
      <c r="K15" s="36">
        <v>46182.404166666667</v>
      </c>
      <c r="L15" s="38"/>
      <c r="M15" s="38"/>
      <c r="N15" s="37">
        <f t="shared" si="3"/>
        <v>0</v>
      </c>
      <c r="O15" s="37">
        <f t="shared" si="4"/>
        <v>383.42280999999997</v>
      </c>
      <c r="P15" s="37"/>
      <c r="Q15" s="37"/>
      <c r="R15" s="38"/>
      <c r="S15" s="38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</row>
    <row r="16" spans="1:47" ht="22" customHeight="1" x14ac:dyDescent="0.35">
      <c r="A16" s="50"/>
      <c r="B16" s="51"/>
      <c r="C16" s="52"/>
      <c r="D16" s="52"/>
      <c r="E16" s="56">
        <f>SUM(E3:E15)</f>
        <v>19727.16718800001</v>
      </c>
      <c r="F16" s="23"/>
      <c r="G16" s="50"/>
      <c r="H16" s="53"/>
      <c r="I16" s="24"/>
      <c r="J16" s="54"/>
      <c r="K16" s="55"/>
      <c r="L16" s="24"/>
      <c r="M16" s="24"/>
      <c r="N16" s="24"/>
      <c r="O16" s="24"/>
      <c r="P16" s="51"/>
      <c r="Q16" s="51"/>
      <c r="R16" s="24"/>
      <c r="S16" s="24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</row>
    <row r="17" spans="1:47" x14ac:dyDescent="0.35">
      <c r="A17" s="23"/>
      <c r="B17" s="23"/>
      <c r="C17" s="24"/>
      <c r="D17" s="24"/>
      <c r="E17" s="24"/>
      <c r="F17" s="23"/>
      <c r="G17" s="23"/>
      <c r="H17" s="23"/>
      <c r="I17" s="24"/>
      <c r="J17" s="24"/>
      <c r="K17" s="24"/>
      <c r="L17" s="23"/>
      <c r="M17" s="23"/>
      <c r="N17" s="24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</row>
    <row r="18" spans="1:47" ht="13" x14ac:dyDescent="0.35">
      <c r="A18" s="47" t="s">
        <v>457</v>
      </c>
      <c r="B18" s="23"/>
      <c r="C18" s="24"/>
      <c r="D18" s="24"/>
      <c r="E18" s="24"/>
      <c r="F18" s="23"/>
      <c r="G18" s="23"/>
      <c r="H18" s="23"/>
      <c r="I18" s="24"/>
      <c r="J18" s="24"/>
      <c r="K18" s="24"/>
      <c r="L18" s="23"/>
      <c r="M18" s="23"/>
      <c r="N18" s="24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</row>
    <row r="19" spans="1:47" x14ac:dyDescent="0.35">
      <c r="A19" s="23"/>
      <c r="B19" s="23"/>
      <c r="C19" s="24"/>
      <c r="D19" s="24"/>
      <c r="E19" s="24"/>
      <c r="F19" s="23"/>
      <c r="G19" s="23"/>
      <c r="H19" s="23"/>
      <c r="I19" s="24"/>
      <c r="J19" s="24"/>
      <c r="K19" s="24"/>
      <c r="L19" s="23"/>
      <c r="M19" s="23"/>
      <c r="N19" s="24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</row>
    <row r="20" spans="1:47" ht="13" x14ac:dyDescent="0.35">
      <c r="A20" s="48" t="s">
        <v>189</v>
      </c>
      <c r="B20" s="47" t="s">
        <v>190</v>
      </c>
      <c r="C20" s="24"/>
      <c r="D20" s="24"/>
      <c r="E20" s="24"/>
      <c r="F20" s="23"/>
      <c r="G20" s="23"/>
      <c r="H20" s="23"/>
      <c r="I20" s="24"/>
      <c r="J20" s="24"/>
      <c r="K20" s="24"/>
      <c r="L20" s="23"/>
      <c r="M20" s="23"/>
      <c r="N20" s="24"/>
      <c r="O20" s="2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</row>
    <row r="21" spans="1:47" ht="13" x14ac:dyDescent="0.35">
      <c r="A21" s="48" t="s">
        <v>191</v>
      </c>
      <c r="B21" s="47" t="s">
        <v>192</v>
      </c>
      <c r="C21" s="24"/>
      <c r="D21" s="24"/>
      <c r="E21" s="24"/>
      <c r="F21" s="23"/>
      <c r="G21" s="23"/>
      <c r="H21" s="23"/>
      <c r="I21" s="24"/>
      <c r="J21" s="24"/>
      <c r="K21" s="24"/>
      <c r="L21" s="23"/>
      <c r="M21" s="23"/>
      <c r="N21" s="24"/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</row>
    <row r="22" spans="1:47" x14ac:dyDescent="0.35">
      <c r="A22" s="24"/>
      <c r="B22" s="23"/>
      <c r="C22" s="24"/>
      <c r="D22" s="24"/>
      <c r="E22" s="24"/>
      <c r="F22" s="23"/>
      <c r="G22" s="23"/>
      <c r="H22" s="23"/>
      <c r="I22" s="24"/>
      <c r="J22" s="24"/>
      <c r="K22" s="24"/>
      <c r="L22" s="23"/>
      <c r="M22" s="23"/>
      <c r="N22" s="24"/>
      <c r="O22" s="24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</row>
    <row r="23" spans="1:47" x14ac:dyDescent="0.35">
      <c r="A23" s="23"/>
      <c r="B23" s="23"/>
      <c r="C23" s="24"/>
      <c r="D23" s="24"/>
      <c r="E23" s="24"/>
      <c r="F23" s="23"/>
      <c r="G23" s="23"/>
      <c r="H23" s="23"/>
      <c r="I23" s="24"/>
      <c r="J23" s="24"/>
      <c r="K23" s="24"/>
      <c r="L23" s="23"/>
      <c r="M23" s="23"/>
      <c r="N23" s="24"/>
      <c r="O23" s="24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</row>
    <row r="24" spans="1:47" x14ac:dyDescent="0.35">
      <c r="A24" s="23"/>
      <c r="B24" s="23"/>
      <c r="C24" s="24"/>
      <c r="D24" s="24"/>
      <c r="E24" s="24"/>
      <c r="F24" s="23"/>
      <c r="G24" s="23"/>
      <c r="H24" s="23"/>
      <c r="I24" s="24"/>
      <c r="J24" s="24"/>
    </row>
    <row r="25" spans="1:47" x14ac:dyDescent="0.35">
      <c r="A25" s="23"/>
      <c r="B25" s="23"/>
      <c r="C25" s="24"/>
      <c r="D25" s="24"/>
      <c r="E25" s="24"/>
      <c r="F25" s="23"/>
      <c r="G25" s="23"/>
      <c r="H25" s="23"/>
      <c r="I25" s="24"/>
      <c r="J25" s="24"/>
    </row>
    <row r="26" spans="1:47" x14ac:dyDescent="0.35">
      <c r="A26" s="23"/>
      <c r="B26" s="23"/>
      <c r="C26" s="24"/>
      <c r="D26" s="24"/>
      <c r="E26" s="24"/>
      <c r="F26" s="23"/>
      <c r="G26" s="23"/>
      <c r="H26" s="23"/>
      <c r="I26" s="24"/>
      <c r="J26" s="24"/>
    </row>
    <row r="27" spans="1:47" x14ac:dyDescent="0.35">
      <c r="A27" s="23"/>
      <c r="B27" s="23"/>
      <c r="C27" s="2"/>
      <c r="D27" s="2"/>
      <c r="E27" s="2"/>
      <c r="I27" s="2"/>
      <c r="J27" s="2"/>
      <c r="K27" s="2"/>
      <c r="N27" s="2"/>
      <c r="O27" s="2"/>
    </row>
    <row r="28" spans="1:47" x14ac:dyDescent="0.35">
      <c r="C28" s="2"/>
      <c r="D28" s="2"/>
      <c r="E28" s="2"/>
      <c r="I28" s="2"/>
      <c r="J28" s="2"/>
      <c r="K28" s="2"/>
      <c r="N28" s="2"/>
      <c r="O28" s="2"/>
    </row>
    <row r="29" spans="1:47" x14ac:dyDescent="0.35">
      <c r="C29" s="2"/>
      <c r="D29" s="2"/>
      <c r="E29" s="2"/>
      <c r="I29" s="2"/>
      <c r="J29" s="2"/>
      <c r="K29" s="2"/>
      <c r="N29" s="2"/>
      <c r="O29" s="2"/>
    </row>
    <row r="30" spans="1:47" x14ac:dyDescent="0.35">
      <c r="C30" s="2"/>
      <c r="D30" s="2"/>
      <c r="E30" s="2"/>
      <c r="I30" s="2"/>
      <c r="J30" s="2"/>
      <c r="K30" s="2"/>
      <c r="N30" s="2"/>
      <c r="O30" s="2"/>
    </row>
    <row r="31" spans="1:47" x14ac:dyDescent="0.35">
      <c r="C31" s="2"/>
      <c r="D31" s="2"/>
      <c r="E31" s="2"/>
      <c r="I31" s="2"/>
      <c r="J31" s="2"/>
      <c r="K31" s="2"/>
      <c r="N31" s="2"/>
      <c r="O31" s="2"/>
    </row>
    <row r="32" spans="1:47" x14ac:dyDescent="0.35">
      <c r="C32" s="2"/>
      <c r="D32" s="2"/>
      <c r="E32" s="2"/>
      <c r="I32" s="2"/>
      <c r="J32" s="2"/>
      <c r="K32" s="2"/>
      <c r="N32" s="2"/>
      <c r="O32" s="2"/>
    </row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</sheetData>
  <mergeCells count="4">
    <mergeCell ref="L1:M1"/>
    <mergeCell ref="N1:O1"/>
    <mergeCell ref="P1:Q1"/>
    <mergeCell ref="R1:S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DFB0-992E-44CE-A5EF-9975227E17B9}">
  <dimension ref="A1:AJ24"/>
  <sheetViews>
    <sheetView zoomScale="85" zoomScaleNormal="85" workbookViewId="0">
      <selection activeCell="F24" sqref="F24"/>
    </sheetView>
  </sheetViews>
  <sheetFormatPr defaultRowHeight="12.5" x14ac:dyDescent="0.35"/>
  <cols>
    <col min="1" max="1" width="32" style="2" customWidth="1"/>
    <col min="2" max="2" width="9.36328125" style="2" customWidth="1"/>
    <col min="3" max="3" width="17.08984375" style="49" customWidth="1"/>
    <col min="4" max="4" width="15.08984375" style="49" customWidth="1"/>
    <col min="5" max="5" width="2.08984375" style="2" customWidth="1"/>
    <col min="6" max="6" width="28.08984375" style="2" customWidth="1"/>
    <col min="7" max="7" width="16" style="49" customWidth="1"/>
    <col min="8" max="13" width="12.7265625" style="2" customWidth="1"/>
    <col min="14" max="14" width="28.90625" style="49" customWidth="1"/>
    <col min="15" max="15" width="26.08984375" style="49" customWidth="1"/>
    <col min="16" max="16384" width="8.7265625" style="2"/>
  </cols>
  <sheetData>
    <row r="1" spans="1:36" ht="13" x14ac:dyDescent="0.35">
      <c r="A1" s="23"/>
      <c r="B1" s="23"/>
      <c r="C1" s="24"/>
      <c r="D1" s="25" t="s">
        <v>409</v>
      </c>
      <c r="E1" s="23"/>
      <c r="F1" s="23"/>
      <c r="G1" s="24"/>
      <c r="H1" s="26">
        <v>46143</v>
      </c>
      <c r="I1" s="26">
        <v>46174</v>
      </c>
      <c r="J1" s="26">
        <v>46204</v>
      </c>
      <c r="K1" s="26">
        <v>46235</v>
      </c>
      <c r="L1" s="26">
        <v>46266</v>
      </c>
      <c r="M1" s="26">
        <v>46296</v>
      </c>
      <c r="N1" s="24"/>
      <c r="O1" s="24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24" customHeight="1" x14ac:dyDescent="0.35">
      <c r="A2" s="27" t="s">
        <v>410</v>
      </c>
      <c r="B2" s="27"/>
      <c r="C2" s="27" t="s">
        <v>411</v>
      </c>
      <c r="D2" s="27" t="s">
        <v>412</v>
      </c>
      <c r="E2" s="23"/>
      <c r="F2" s="27" t="s">
        <v>1859</v>
      </c>
      <c r="G2" s="27" t="s">
        <v>414</v>
      </c>
      <c r="H2" s="29"/>
      <c r="I2" s="29"/>
      <c r="J2" s="29"/>
      <c r="K2" s="29"/>
      <c r="L2" s="29"/>
      <c r="M2" s="29"/>
      <c r="N2" s="27" t="s">
        <v>415</v>
      </c>
      <c r="O2" s="27" t="s">
        <v>416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24" customHeight="1" x14ac:dyDescent="0.35">
      <c r="A3" s="41" t="s">
        <v>542</v>
      </c>
      <c r="B3" s="31"/>
      <c r="C3" s="32">
        <v>18000</v>
      </c>
      <c r="D3" s="33">
        <f t="shared" ref="D3:D15" si="0">SUM(C3:C3)</f>
        <v>18000</v>
      </c>
      <c r="E3" s="23"/>
      <c r="F3" s="322">
        <v>46157</v>
      </c>
      <c r="G3" s="38" t="s">
        <v>543</v>
      </c>
      <c r="H3" s="37">
        <v>15000</v>
      </c>
      <c r="I3" s="37"/>
      <c r="J3" s="37"/>
      <c r="K3" s="37"/>
      <c r="L3" s="37"/>
      <c r="M3" s="37"/>
      <c r="N3" s="43">
        <v>46136.625</v>
      </c>
      <c r="O3" s="36">
        <v>46150.479166666664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24" customHeight="1" x14ac:dyDescent="0.35">
      <c r="A4" s="41" t="s">
        <v>529</v>
      </c>
      <c r="B4" s="40"/>
      <c r="C4" s="32">
        <v>18000</v>
      </c>
      <c r="D4" s="33">
        <f t="shared" si="0"/>
        <v>18000</v>
      </c>
      <c r="E4" s="23"/>
      <c r="F4" s="322">
        <v>46164</v>
      </c>
      <c r="G4" s="38" t="s">
        <v>530</v>
      </c>
      <c r="H4" s="37"/>
      <c r="I4" s="37">
        <v>15000</v>
      </c>
      <c r="J4" s="37"/>
      <c r="K4" s="37"/>
      <c r="L4" s="37"/>
      <c r="M4" s="37"/>
      <c r="N4" s="43">
        <v>46146.333333333336</v>
      </c>
      <c r="O4" s="36">
        <v>46157.479166666664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22" customHeight="1" x14ac:dyDescent="0.35">
      <c r="A5" s="41" t="s">
        <v>531</v>
      </c>
      <c r="B5" s="40"/>
      <c r="C5" s="32">
        <v>18000</v>
      </c>
      <c r="D5" s="33">
        <f t="shared" si="0"/>
        <v>18000</v>
      </c>
      <c r="E5" s="23"/>
      <c r="F5" s="322">
        <v>46169</v>
      </c>
      <c r="G5" s="38" t="s">
        <v>530</v>
      </c>
      <c r="H5" s="38"/>
      <c r="I5" s="37">
        <v>17000</v>
      </c>
      <c r="J5" s="38"/>
      <c r="K5" s="38"/>
      <c r="L5" s="38"/>
      <c r="M5" s="38"/>
      <c r="N5" s="43">
        <v>46153.333333333336</v>
      </c>
      <c r="O5" s="36">
        <v>46164.479166666664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22" customHeight="1" x14ac:dyDescent="0.35">
      <c r="A6" s="41" t="s">
        <v>532</v>
      </c>
      <c r="B6" s="40"/>
      <c r="C6" s="32">
        <v>18000</v>
      </c>
      <c r="D6" s="33">
        <f t="shared" si="0"/>
        <v>18000</v>
      </c>
      <c r="E6" s="23"/>
      <c r="F6" s="322">
        <v>46171</v>
      </c>
      <c r="G6" s="38" t="s">
        <v>530</v>
      </c>
      <c r="H6" s="38"/>
      <c r="I6" s="37">
        <v>17000</v>
      </c>
      <c r="J6" s="37"/>
      <c r="K6" s="38"/>
      <c r="L6" s="38"/>
      <c r="M6" s="38"/>
      <c r="N6" s="43">
        <v>46160.333333333336</v>
      </c>
      <c r="O6" s="36">
        <v>46171.479166666664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22" customHeight="1" x14ac:dyDescent="0.35">
      <c r="A7" s="41" t="s">
        <v>533</v>
      </c>
      <c r="B7" s="40"/>
      <c r="C7" s="32">
        <v>18000</v>
      </c>
      <c r="D7" s="33">
        <f t="shared" si="0"/>
        <v>18000</v>
      </c>
      <c r="E7" s="23"/>
      <c r="F7" s="322">
        <v>46178</v>
      </c>
      <c r="G7" s="38" t="s">
        <v>530</v>
      </c>
      <c r="H7" s="38"/>
      <c r="I7" s="37">
        <v>17000</v>
      </c>
      <c r="J7" s="37"/>
      <c r="K7" s="38"/>
      <c r="L7" s="38"/>
      <c r="M7" s="38"/>
      <c r="N7" s="43">
        <v>46167.333333333336</v>
      </c>
      <c r="O7" s="36">
        <v>46181.479166666664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22" customHeight="1" x14ac:dyDescent="0.35">
      <c r="A8" s="41" t="s">
        <v>534</v>
      </c>
      <c r="B8" s="40"/>
      <c r="C8" s="32">
        <v>18000</v>
      </c>
      <c r="D8" s="33">
        <f t="shared" si="0"/>
        <v>18000</v>
      </c>
      <c r="E8" s="23"/>
      <c r="F8" s="322">
        <v>46185</v>
      </c>
      <c r="G8" s="38" t="s">
        <v>530</v>
      </c>
      <c r="H8" s="38"/>
      <c r="I8" s="37">
        <v>17000</v>
      </c>
      <c r="J8" s="37"/>
      <c r="K8" s="38"/>
      <c r="L8" s="38"/>
      <c r="M8" s="38"/>
      <c r="N8" s="43">
        <v>46174.333333333336</v>
      </c>
      <c r="O8" s="36">
        <v>46188.479166666664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22" customHeight="1" x14ac:dyDescent="0.35">
      <c r="A9" s="41" t="s">
        <v>535</v>
      </c>
      <c r="B9" s="40"/>
      <c r="C9" s="32">
        <v>18000</v>
      </c>
      <c r="D9" s="33">
        <f t="shared" si="0"/>
        <v>18000</v>
      </c>
      <c r="E9" s="23"/>
      <c r="F9" s="322">
        <v>46190</v>
      </c>
      <c r="G9" s="38" t="s">
        <v>530</v>
      </c>
      <c r="H9" s="38"/>
      <c r="I9" s="37"/>
      <c r="J9" s="37">
        <v>17000</v>
      </c>
      <c r="K9" s="38"/>
      <c r="L9" s="38"/>
      <c r="M9" s="38"/>
      <c r="N9" s="43">
        <v>46182.333333333336</v>
      </c>
      <c r="O9" s="36">
        <v>46195.479166666664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22" customHeight="1" x14ac:dyDescent="0.35">
      <c r="A10" s="41" t="s">
        <v>536</v>
      </c>
      <c r="B10" s="40"/>
      <c r="C10" s="32">
        <v>18000</v>
      </c>
      <c r="D10" s="33">
        <f t="shared" si="0"/>
        <v>18000</v>
      </c>
      <c r="E10" s="23"/>
      <c r="F10" s="322">
        <v>46197</v>
      </c>
      <c r="G10" s="38" t="s">
        <v>530</v>
      </c>
      <c r="H10" s="38"/>
      <c r="I10" s="37"/>
      <c r="J10" s="37">
        <v>17000</v>
      </c>
      <c r="K10" s="37"/>
      <c r="L10" s="38"/>
      <c r="M10" s="38"/>
      <c r="N10" s="43">
        <v>46189.333333333336</v>
      </c>
      <c r="O10" s="36">
        <v>46202.479166666664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22" customHeight="1" x14ac:dyDescent="0.35">
      <c r="A11" s="41" t="s">
        <v>537</v>
      </c>
      <c r="B11" s="40"/>
      <c r="C11" s="32">
        <v>18000</v>
      </c>
      <c r="D11" s="33">
        <f t="shared" si="0"/>
        <v>18000</v>
      </c>
      <c r="E11" s="23"/>
      <c r="F11" s="322">
        <v>46202</v>
      </c>
      <c r="G11" s="38" t="s">
        <v>530</v>
      </c>
      <c r="H11" s="38"/>
      <c r="I11" s="37"/>
      <c r="J11" s="37">
        <v>17000</v>
      </c>
      <c r="K11" s="37"/>
      <c r="L11" s="38"/>
      <c r="M11" s="38"/>
      <c r="N11" s="43">
        <v>46196.333333333336</v>
      </c>
      <c r="O11" s="36">
        <v>46209.479166666664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22" customHeight="1" x14ac:dyDescent="0.35">
      <c r="A12" s="41" t="s">
        <v>538</v>
      </c>
      <c r="B12" s="40"/>
      <c r="C12" s="32">
        <v>18000</v>
      </c>
      <c r="D12" s="33">
        <f t="shared" si="0"/>
        <v>18000</v>
      </c>
      <c r="E12" s="23"/>
      <c r="F12" s="322">
        <v>46204</v>
      </c>
      <c r="G12" s="38" t="s">
        <v>530</v>
      </c>
      <c r="H12" s="38"/>
      <c r="I12" s="37"/>
      <c r="J12" s="37">
        <v>17000</v>
      </c>
      <c r="K12" s="37"/>
      <c r="L12" s="38"/>
      <c r="M12" s="38"/>
      <c r="N12" s="43">
        <v>46203.333333333336</v>
      </c>
      <c r="O12" s="36">
        <v>46216.479166666664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22" customHeight="1" x14ac:dyDescent="0.35">
      <c r="A13" s="41" t="s">
        <v>539</v>
      </c>
      <c r="B13" s="40"/>
      <c r="C13" s="32">
        <v>18000</v>
      </c>
      <c r="D13" s="33">
        <f t="shared" si="0"/>
        <v>18000</v>
      </c>
      <c r="E13" s="23"/>
      <c r="F13" s="322">
        <v>46211</v>
      </c>
      <c r="G13" s="38" t="s">
        <v>540</v>
      </c>
      <c r="H13" s="38"/>
      <c r="I13" s="37"/>
      <c r="J13" s="37">
        <v>17000</v>
      </c>
      <c r="K13" s="37"/>
      <c r="L13" s="38"/>
      <c r="M13" s="38"/>
      <c r="N13" s="43">
        <v>46210.333333333336</v>
      </c>
      <c r="O13" s="36">
        <v>46224.479166666664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22" customHeight="1" x14ac:dyDescent="0.35">
      <c r="A14" s="41" t="s">
        <v>541</v>
      </c>
      <c r="B14" s="40"/>
      <c r="C14" s="32">
        <v>11211</v>
      </c>
      <c r="D14" s="33">
        <f t="shared" si="0"/>
        <v>11211</v>
      </c>
      <c r="E14" s="23"/>
      <c r="F14" s="322">
        <v>46213</v>
      </c>
      <c r="G14" s="38" t="s">
        <v>530</v>
      </c>
      <c r="H14" s="38"/>
      <c r="I14" s="37"/>
      <c r="J14" s="37">
        <v>17000</v>
      </c>
      <c r="K14" s="37"/>
      <c r="L14" s="38"/>
      <c r="M14" s="38"/>
      <c r="N14" s="43">
        <v>46218.333333333336</v>
      </c>
      <c r="O14" s="36">
        <v>46231.479166666664</v>
      </c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 ht="22" customHeight="1" x14ac:dyDescent="0.35">
      <c r="A15" s="41"/>
      <c r="B15" s="40"/>
      <c r="C15" s="32"/>
      <c r="D15" s="33">
        <f t="shared" si="0"/>
        <v>0</v>
      </c>
      <c r="E15" s="23"/>
      <c r="F15" s="322">
        <v>46218</v>
      </c>
      <c r="G15" s="38"/>
      <c r="H15" s="38"/>
      <c r="I15" s="37"/>
      <c r="J15" s="38"/>
      <c r="K15" s="37">
        <v>17000</v>
      </c>
      <c r="L15" s="38"/>
      <c r="M15" s="38"/>
      <c r="N15" s="43"/>
      <c r="O15" s="3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22" customHeight="1" x14ac:dyDescent="0.35">
      <c r="A16" s="50"/>
      <c r="B16" s="51"/>
      <c r="C16" s="52"/>
      <c r="D16" s="56">
        <f>SUM(D3:D15)</f>
        <v>209211</v>
      </c>
      <c r="E16" s="23"/>
      <c r="F16" s="50"/>
      <c r="G16" s="24"/>
      <c r="H16" s="51"/>
      <c r="I16" s="23"/>
      <c r="J16" s="23"/>
      <c r="K16" s="23"/>
      <c r="L16" s="23"/>
      <c r="M16" s="23"/>
      <c r="N16" s="54"/>
      <c r="O16" s="55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 x14ac:dyDescent="0.35">
      <c r="A17" s="23"/>
      <c r="B17" s="23"/>
      <c r="C17" s="24"/>
      <c r="D17" s="24"/>
      <c r="E17" s="23"/>
      <c r="F17" s="23"/>
      <c r="G17" s="24"/>
      <c r="H17" s="23"/>
      <c r="I17" s="23"/>
      <c r="J17" s="23"/>
      <c r="K17" s="23"/>
      <c r="L17" s="23"/>
      <c r="M17" s="23"/>
      <c r="N17" s="24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13" x14ac:dyDescent="0.35">
      <c r="A18" s="47"/>
      <c r="B18" s="23"/>
      <c r="C18" s="24"/>
      <c r="D18" s="24"/>
      <c r="E18" s="23"/>
      <c r="F18" s="23"/>
      <c r="G18" s="24"/>
      <c r="H18" s="23"/>
      <c r="I18" s="23"/>
      <c r="J18" s="23"/>
      <c r="K18" s="23"/>
      <c r="L18" s="23"/>
      <c r="M18" s="23"/>
      <c r="N18" s="24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x14ac:dyDescent="0.35">
      <c r="A19" s="23"/>
      <c r="B19" s="23"/>
      <c r="C19" s="24"/>
      <c r="D19" s="24"/>
      <c r="E19" s="23"/>
      <c r="F19" s="23"/>
      <c r="G19" s="24"/>
      <c r="H19" s="23"/>
      <c r="I19" s="23"/>
      <c r="J19" s="23"/>
      <c r="K19" s="23"/>
      <c r="L19" s="23"/>
      <c r="M19" s="23"/>
      <c r="N19" s="24"/>
      <c r="O19" s="24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x14ac:dyDescent="0.35">
      <c r="C20" s="2"/>
      <c r="D20" s="2"/>
      <c r="G20" s="2"/>
      <c r="N20" s="2"/>
      <c r="O20" s="2"/>
    </row>
    <row r="21" spans="1:36" x14ac:dyDescent="0.35">
      <c r="C21" s="2"/>
      <c r="D21" s="2"/>
      <c r="G21" s="2"/>
      <c r="N21" s="2"/>
      <c r="O21" s="2"/>
    </row>
    <row r="22" spans="1:36" x14ac:dyDescent="0.35">
      <c r="C22" s="2"/>
      <c r="D22" s="2"/>
      <c r="G22" s="2"/>
      <c r="N22" s="2"/>
      <c r="O22" s="2"/>
    </row>
    <row r="23" spans="1:36" x14ac:dyDescent="0.35">
      <c r="C23" s="2"/>
      <c r="D23" s="2"/>
      <c r="G23" s="2"/>
      <c r="N23" s="2"/>
      <c r="O23" s="2"/>
    </row>
    <row r="24" spans="1:36" x14ac:dyDescent="0.35">
      <c r="C24" s="2"/>
      <c r="D24" s="2"/>
      <c r="G24" s="2"/>
      <c r="N24" s="2"/>
      <c r="O24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2AE1-1813-4A42-9D03-D14F51931A69}">
  <dimension ref="A1:H22"/>
  <sheetViews>
    <sheetView zoomScale="85" zoomScaleNormal="85" workbookViewId="0">
      <selection activeCell="E13" sqref="E13"/>
    </sheetView>
  </sheetViews>
  <sheetFormatPr defaultRowHeight="14.5" x14ac:dyDescent="0.35"/>
  <cols>
    <col min="1" max="1" width="20.54296875" style="171" customWidth="1"/>
    <col min="2" max="2" width="56.6328125" style="171" bestFit="1" customWidth="1"/>
    <col min="3" max="3" width="14.54296875" style="171" customWidth="1"/>
    <col min="4" max="4" width="13.7265625" style="171" customWidth="1"/>
    <col min="5" max="5" width="15.81640625" style="172" customWidth="1"/>
    <col min="6" max="6" width="17" style="171" customWidth="1"/>
    <col min="7" max="7" width="13.54296875" style="171" customWidth="1"/>
    <col min="8" max="8" width="16.6328125" style="171" customWidth="1"/>
    <col min="9" max="9" width="14.54296875" style="171" customWidth="1"/>
    <col min="10" max="16384" width="8.7265625" style="171"/>
  </cols>
  <sheetData>
    <row r="1" spans="1:8" x14ac:dyDescent="0.35">
      <c r="A1" s="174"/>
      <c r="B1" s="174"/>
      <c r="C1" s="174"/>
      <c r="D1" s="174"/>
      <c r="E1" s="175"/>
      <c r="F1" s="174"/>
      <c r="G1" s="174"/>
      <c r="H1" s="174"/>
    </row>
    <row r="2" spans="1:8" x14ac:dyDescent="0.35">
      <c r="A2" s="177"/>
      <c r="B2" s="178" t="s">
        <v>1159</v>
      </c>
      <c r="C2" s="178" t="s">
        <v>1158</v>
      </c>
      <c r="D2" s="176"/>
      <c r="E2" s="175"/>
      <c r="F2" s="174"/>
      <c r="G2" s="174"/>
      <c r="H2" s="174"/>
    </row>
    <row r="3" spans="1:8" x14ac:dyDescent="0.35">
      <c r="A3" s="179" t="s">
        <v>27</v>
      </c>
      <c r="B3" s="180" t="s">
        <v>28</v>
      </c>
      <c r="C3" s="181">
        <v>2.04</v>
      </c>
      <c r="D3" s="176"/>
      <c r="E3" s="175"/>
      <c r="F3" s="174"/>
      <c r="G3" s="174"/>
      <c r="H3" s="174"/>
    </row>
    <row r="4" spans="1:8" x14ac:dyDescent="0.35">
      <c r="A4" s="179" t="s">
        <v>148</v>
      </c>
      <c r="B4" s="180" t="s">
        <v>149</v>
      </c>
      <c r="C4" s="181">
        <v>231.786</v>
      </c>
      <c r="D4" s="176"/>
      <c r="E4" s="175"/>
      <c r="F4" s="174"/>
      <c r="G4" s="174"/>
      <c r="H4" s="174"/>
    </row>
    <row r="5" spans="1:8" x14ac:dyDescent="0.35">
      <c r="A5" s="179" t="s">
        <v>186</v>
      </c>
      <c r="B5" s="180" t="s">
        <v>1156</v>
      </c>
      <c r="C5" s="181">
        <v>2.04</v>
      </c>
      <c r="D5" s="176"/>
      <c r="E5" s="175"/>
      <c r="F5" s="174"/>
      <c r="G5" s="174"/>
      <c r="H5" s="174"/>
    </row>
    <row r="6" spans="1:8" x14ac:dyDescent="0.35">
      <c r="A6" s="179" t="s">
        <v>184</v>
      </c>
      <c r="B6" s="180" t="s">
        <v>185</v>
      </c>
      <c r="C6" s="181">
        <v>184.20499999999998</v>
      </c>
      <c r="D6" s="176"/>
      <c r="E6" s="175"/>
      <c r="F6" s="174"/>
      <c r="G6" s="174"/>
      <c r="H6" s="174"/>
    </row>
    <row r="7" spans="1:8" x14ac:dyDescent="0.35">
      <c r="A7" s="180"/>
      <c r="B7" s="179" t="s">
        <v>1157</v>
      </c>
      <c r="C7" s="181">
        <v>420.07099999999997</v>
      </c>
      <c r="D7" s="176"/>
      <c r="E7" s="175"/>
      <c r="F7" s="174"/>
      <c r="G7" s="174"/>
      <c r="H7" s="174"/>
    </row>
    <row r="8" spans="1:8" x14ac:dyDescent="0.35">
      <c r="A8" s="174"/>
      <c r="B8" s="176"/>
      <c r="C8" s="176"/>
      <c r="D8" s="176"/>
      <c r="E8" s="26">
        <v>46143</v>
      </c>
      <c r="F8" s="26">
        <v>46174</v>
      </c>
      <c r="G8" s="26">
        <v>46204</v>
      </c>
      <c r="H8" s="26">
        <v>46235</v>
      </c>
    </row>
    <row r="9" spans="1:8" ht="26.5" customHeight="1" x14ac:dyDescent="0.35">
      <c r="A9" s="28" t="s">
        <v>413</v>
      </c>
      <c r="B9" s="164"/>
      <c r="C9" s="27"/>
      <c r="D9" s="164" t="s">
        <v>545</v>
      </c>
      <c r="E9" s="164"/>
      <c r="F9" s="164"/>
      <c r="G9" s="29"/>
      <c r="H9" s="29"/>
    </row>
    <row r="10" spans="1:8" ht="20" customHeight="1" x14ac:dyDescent="0.35">
      <c r="A10" s="148" t="s">
        <v>27</v>
      </c>
      <c r="B10" s="173" t="s">
        <v>28</v>
      </c>
      <c r="C10" s="43" t="s">
        <v>143</v>
      </c>
      <c r="D10" s="37">
        <f>'CRONO SERV'!L32</f>
        <v>197.989</v>
      </c>
      <c r="E10" s="37">
        <v>3</v>
      </c>
      <c r="F10" s="37">
        <f>+D10*0.44</f>
        <v>87.115160000000003</v>
      </c>
      <c r="G10" s="37">
        <f>D10-E10-F10</f>
        <v>107.87384</v>
      </c>
      <c r="H10" s="38"/>
    </row>
    <row r="11" spans="1:8" ht="20" customHeight="1" x14ac:dyDescent="0.35">
      <c r="A11" s="148" t="s">
        <v>65</v>
      </c>
      <c r="B11" s="173" t="s">
        <v>66</v>
      </c>
      <c r="C11" s="43" t="s">
        <v>46</v>
      </c>
      <c r="D11" s="37">
        <f>'CRONO SERV'!L33</f>
        <v>2.1930000000000014</v>
      </c>
      <c r="E11" s="37"/>
      <c r="F11" s="37">
        <f>D11</f>
        <v>2.1930000000000014</v>
      </c>
      <c r="G11" s="38"/>
      <c r="H11" s="38"/>
    </row>
    <row r="12" spans="1:8" ht="20" customHeight="1" x14ac:dyDescent="0.35">
      <c r="A12" s="148" t="s">
        <v>148</v>
      </c>
      <c r="B12" s="173" t="s">
        <v>149</v>
      </c>
      <c r="C12" s="43" t="s">
        <v>143</v>
      </c>
      <c r="D12" s="37">
        <f>'CRONO SERV'!L34</f>
        <v>225.572</v>
      </c>
      <c r="E12" s="37">
        <f>D12</f>
        <v>225.572</v>
      </c>
      <c r="F12" s="38"/>
      <c r="G12" s="38"/>
      <c r="H12" s="38"/>
    </row>
    <row r="13" spans="1:8" ht="20" customHeight="1" x14ac:dyDescent="0.35">
      <c r="A13" s="148" t="s">
        <v>184</v>
      </c>
      <c r="B13" s="173" t="s">
        <v>185</v>
      </c>
      <c r="C13" s="43" t="s">
        <v>143</v>
      </c>
      <c r="D13" s="37">
        <f>'CRONO SERV'!L35</f>
        <v>125.92399999999998</v>
      </c>
      <c r="E13" s="37">
        <f>D13</f>
        <v>125.92399999999998</v>
      </c>
      <c r="F13" s="38"/>
      <c r="G13" s="38"/>
      <c r="H13" s="38"/>
    </row>
    <row r="14" spans="1:8" ht="20" customHeight="1" x14ac:dyDescent="0.35">
      <c r="A14" s="148" t="s">
        <v>186</v>
      </c>
      <c r="B14" s="173" t="s">
        <v>1156</v>
      </c>
      <c r="C14" s="43" t="s">
        <v>143</v>
      </c>
      <c r="D14" s="37">
        <f>'CRONO SERV'!L36</f>
        <v>197.989</v>
      </c>
      <c r="E14" s="37">
        <v>3</v>
      </c>
      <c r="F14" s="37">
        <f>+D14*0.44</f>
        <v>87.115160000000003</v>
      </c>
      <c r="G14" s="37">
        <f>D14-E14-F14</f>
        <v>107.87384</v>
      </c>
      <c r="H14" s="38"/>
    </row>
    <row r="15" spans="1:8" ht="20" customHeight="1" x14ac:dyDescent="0.35">
      <c r="A15" s="148"/>
      <c r="B15" s="42"/>
      <c r="C15" s="43"/>
      <c r="D15" s="37"/>
      <c r="E15" s="37"/>
      <c r="F15" s="38"/>
      <c r="G15" s="38"/>
      <c r="H15" s="38"/>
    </row>
    <row r="16" spans="1:8" ht="20" customHeight="1" x14ac:dyDescent="0.35">
      <c r="A16" s="148"/>
      <c r="B16" s="42"/>
      <c r="C16" s="43"/>
      <c r="D16" s="37"/>
      <c r="E16" s="37"/>
      <c r="F16" s="37"/>
      <c r="G16" s="38"/>
      <c r="H16" s="38"/>
    </row>
    <row r="17" spans="1:8" ht="20" customHeight="1" x14ac:dyDescent="0.35">
      <c r="A17" s="148"/>
      <c r="B17" s="42"/>
      <c r="C17" s="43"/>
      <c r="D17" s="43"/>
      <c r="E17" s="37"/>
      <c r="F17" s="37"/>
      <c r="G17" s="38"/>
      <c r="H17" s="38"/>
    </row>
    <row r="18" spans="1:8" ht="20" customHeight="1" x14ac:dyDescent="0.35">
      <c r="A18" s="148"/>
      <c r="B18" s="42"/>
      <c r="C18" s="43"/>
      <c r="D18" s="43"/>
      <c r="E18" s="37"/>
      <c r="F18" s="37"/>
      <c r="G18" s="38"/>
      <c r="H18" s="38"/>
    </row>
    <row r="19" spans="1:8" ht="20" customHeight="1" x14ac:dyDescent="0.35">
      <c r="A19" s="148"/>
      <c r="B19" s="42"/>
      <c r="C19" s="43"/>
      <c r="D19" s="43"/>
      <c r="E19" s="37"/>
      <c r="F19" s="37"/>
      <c r="G19" s="38"/>
      <c r="H19" s="38"/>
    </row>
    <row r="20" spans="1:8" ht="20" customHeight="1" x14ac:dyDescent="0.35">
      <c r="A20" s="148"/>
      <c r="B20" s="42"/>
      <c r="C20" s="43"/>
      <c r="D20" s="43"/>
      <c r="E20" s="37"/>
      <c r="F20" s="37"/>
      <c r="G20" s="38"/>
      <c r="H20" s="38"/>
    </row>
    <row r="21" spans="1:8" ht="20" customHeight="1" x14ac:dyDescent="0.35">
      <c r="A21" s="148"/>
      <c r="B21" s="42"/>
      <c r="C21" s="43"/>
      <c r="D21" s="43"/>
      <c r="E21" s="37"/>
      <c r="F21" s="37"/>
      <c r="G21" s="38"/>
      <c r="H21" s="38"/>
    </row>
    <row r="22" spans="1:8" ht="20" customHeight="1" x14ac:dyDescent="0.3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40</vt:i4>
      </vt:variant>
      <vt:variant>
        <vt:lpstr>Intervalos Nomeados</vt:lpstr>
      </vt:variant>
      <vt:variant>
        <vt:i4>9</vt:i4>
      </vt:variant>
    </vt:vector>
  </HeadingPairs>
  <TitlesOfParts>
    <vt:vector size="49" baseType="lpstr">
      <vt:lpstr>PREMISSAS</vt:lpstr>
      <vt:lpstr>RESUMO CRON FINANC</vt:lpstr>
      <vt:lpstr>CRONO SERV</vt:lpstr>
      <vt:lpstr>Planilha3</vt:lpstr>
      <vt:lpstr>CRONO BENS</vt:lpstr>
      <vt:lpstr>CRONO PROJETOS_TOPO</vt:lpstr>
      <vt:lpstr>PREV. MENSAL MAIO26</vt:lpstr>
      <vt:lpstr>MC_SS 228</vt:lpstr>
      <vt:lpstr>MC_SS 172</vt:lpstr>
      <vt:lpstr>MC_SS 171</vt:lpstr>
      <vt:lpstr>MC_SS 166</vt:lpstr>
      <vt:lpstr>MC_SS 162</vt:lpstr>
      <vt:lpstr>MC_SS_160</vt:lpstr>
      <vt:lpstr>MC_SS 160</vt:lpstr>
      <vt:lpstr>MC_SS 158</vt:lpstr>
      <vt:lpstr>MC_SS_157</vt:lpstr>
      <vt:lpstr>MC_SS 148</vt:lpstr>
      <vt:lpstr>MC_SS_136</vt:lpstr>
      <vt:lpstr>MC_SS_135</vt:lpstr>
      <vt:lpstr>MC_SS_132_2025</vt:lpstr>
      <vt:lpstr>MC_SS_133</vt:lpstr>
      <vt:lpstr>MC_SS_132_2026</vt:lpstr>
      <vt:lpstr>MC_SS_126</vt:lpstr>
      <vt:lpstr>MC_SS_110</vt:lpstr>
      <vt:lpstr>MC_SS_103</vt:lpstr>
      <vt:lpstr>MC_SS 100</vt:lpstr>
      <vt:lpstr>MC_SS_109</vt:lpstr>
      <vt:lpstr>MC_SS 98</vt:lpstr>
      <vt:lpstr>MC_SS 97</vt:lpstr>
      <vt:lpstr>MC_SS 96</vt:lpstr>
      <vt:lpstr>MC_SS_90</vt:lpstr>
      <vt:lpstr>MC_SS 94</vt:lpstr>
      <vt:lpstr>MC_SS 89</vt:lpstr>
      <vt:lpstr>MC_SS 74</vt:lpstr>
      <vt:lpstr>MC_SS_63</vt:lpstr>
      <vt:lpstr>MC_SS_66</vt:lpstr>
      <vt:lpstr>MC_SS_45</vt:lpstr>
      <vt:lpstr>MC_SS_44</vt:lpstr>
      <vt:lpstr>MC_SS_39</vt:lpstr>
      <vt:lpstr>MC_SS_36</vt:lpstr>
      <vt:lpstr>'CRONO BENS'!Area_de_impressao</vt:lpstr>
      <vt:lpstr>'CRONO PROJETOS_TOPO'!Area_de_impressao</vt:lpstr>
      <vt:lpstr>'CRONO SERV'!Area_de_impressao</vt:lpstr>
      <vt:lpstr>PREMISSAS!Area_de_impressao</vt:lpstr>
      <vt:lpstr>'RESUMO CRON FINANC'!Area_de_impressao</vt:lpstr>
      <vt:lpstr>'CRONO BENS'!Titulos_de_impressao</vt:lpstr>
      <vt:lpstr>'CRONO PROJETOS_TOPO'!Titulos_de_impressao</vt:lpstr>
      <vt:lpstr>'CRONO SERV'!Titulos_de_impressao</vt:lpstr>
      <vt:lpstr>'RESUMO CRON FINANC'!Titulos_de_impressao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Fonseca Eulino Santos - PrestServ</dc:creator>
  <cp:lastModifiedBy>Fabiana Siqueira Pereira - PrestServ</cp:lastModifiedBy>
  <cp:lastPrinted>2026-05-07T17:45:29Z</cp:lastPrinted>
  <dcterms:created xsi:type="dcterms:W3CDTF">2026-04-14T20:45:52Z</dcterms:created>
  <dcterms:modified xsi:type="dcterms:W3CDTF">2026-06-16T17:29:04Z</dcterms:modified>
</cp:coreProperties>
</file>