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G\Documents\Ebay_Scraper\"/>
    </mc:Choice>
  </mc:AlternateContent>
  <xr:revisionPtr revIDLastSave="0" documentId="13_ncr:1_{BCAF2CDA-C8C8-432B-ABFD-C73C71DC399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39" i="1"/>
  <c r="G92" i="1"/>
  <c r="G91" i="1"/>
  <c r="G3" i="1"/>
  <c r="G47" i="1"/>
  <c r="G56" i="1"/>
  <c r="G12" i="1"/>
  <c r="G90" i="1"/>
  <c r="G7" i="1"/>
  <c r="G89" i="1"/>
  <c r="G88" i="1"/>
  <c r="G87" i="1"/>
  <c r="G63" i="1"/>
  <c r="G46" i="1"/>
  <c r="G104" i="1"/>
  <c r="G103" i="1"/>
  <c r="G102" i="1"/>
  <c r="G101" i="1"/>
  <c r="G100" i="1"/>
  <c r="G99" i="1"/>
  <c r="G98" i="1"/>
  <c r="G97" i="1"/>
  <c r="G96" i="1"/>
  <c r="G35" i="1"/>
  <c r="G95" i="1"/>
  <c r="G93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94" i="1"/>
  <c r="G62" i="1"/>
  <c r="G61" i="1"/>
  <c r="G60" i="1"/>
  <c r="G59" i="1"/>
  <c r="G58" i="1"/>
  <c r="G57" i="1"/>
  <c r="G55" i="1"/>
  <c r="G54" i="1"/>
  <c r="G53" i="1"/>
  <c r="G52" i="1"/>
  <c r="G51" i="1"/>
  <c r="G50" i="1"/>
  <c r="G48" i="1"/>
  <c r="G45" i="1"/>
  <c r="G44" i="1"/>
  <c r="G43" i="1"/>
  <c r="G42" i="1"/>
  <c r="G41" i="1"/>
  <c r="G34" i="1"/>
  <c r="G40" i="1"/>
  <c r="G38" i="1"/>
  <c r="G37" i="1"/>
  <c r="G36" i="1"/>
  <c r="G49" i="1"/>
  <c r="G33" i="1"/>
  <c r="G32" i="1"/>
  <c r="G31" i="1"/>
  <c r="G30" i="1"/>
  <c r="G28" i="1"/>
  <c r="G27" i="1"/>
  <c r="G26" i="1"/>
  <c r="G25" i="1"/>
  <c r="G24" i="1"/>
  <c r="G23" i="1"/>
  <c r="G22" i="1"/>
  <c r="G20" i="1"/>
  <c r="G18" i="1"/>
  <c r="G21" i="1"/>
  <c r="G17" i="1"/>
  <c r="G16" i="1"/>
  <c r="G19" i="1"/>
  <c r="G15" i="1"/>
  <c r="G14" i="1"/>
  <c r="G13" i="1"/>
  <c r="G11" i="1"/>
  <c r="G10" i="1"/>
  <c r="G9" i="1"/>
  <c r="G8" i="1"/>
  <c r="G6" i="1"/>
  <c r="G5" i="1"/>
  <c r="G4" i="1"/>
  <c r="G2" i="1"/>
</calcChain>
</file>

<file path=xl/sharedStrings.xml><?xml version="1.0" encoding="utf-8"?>
<sst xmlns="http://schemas.openxmlformats.org/spreadsheetml/2006/main" count="688" uniqueCount="278">
  <si>
    <t>CHECKED</t>
  </si>
  <si>
    <t>BUYABLE</t>
  </si>
  <si>
    <t>EST. RETURN</t>
  </si>
  <si>
    <t>EST. RETURN %</t>
  </si>
  <si>
    <t>BRAND</t>
  </si>
  <si>
    <t>NAME</t>
  </si>
  <si>
    <t>LISTING TITLE</t>
  </si>
  <si>
    <t>LISTING TYPE</t>
  </si>
  <si>
    <t>PRICE</t>
  </si>
  <si>
    <t>CUR AVG USED PRICE</t>
  </si>
  <si>
    <t>CUR MIN USED PRICE</t>
  </si>
  <si>
    <t>CUR MAX USED PRICE</t>
  </si>
  <si>
    <t>LISTING LINK</t>
  </si>
  <si>
    <t>NOTES</t>
  </si>
  <si>
    <t>FALSE</t>
  </si>
  <si>
    <t>ASUS</t>
  </si>
  <si>
    <t>90MB1BK0-M0AAY0</t>
  </si>
  <si>
    <t>AUCTION,BEST_OFFER</t>
  </si>
  <si>
    <t>226.58</t>
  </si>
  <si>
    <t>https://www.ebay.com/itm/405317146625</t>
  </si>
  <si>
    <t>90MB1CJ0-M0AAY0</t>
  </si>
  <si>
    <t>AUCTION</t>
  </si>
  <si>
    <t>114.41</t>
  </si>
  <si>
    <t>https://www.ebay.com/itm/276691682091</t>
  </si>
  <si>
    <t>90MB1BC0-M0AAY0</t>
  </si>
  <si>
    <t>448.35</t>
  </si>
  <si>
    <t>https://www.ebay.com/itm/196758545279</t>
  </si>
  <si>
    <t>ASUS ROG Maximus Z790 Hero</t>
  </si>
  <si>
    <t>461.89</t>
  </si>
  <si>
    <t>https://www.ebay.com/itm/196758545291</t>
  </si>
  <si>
    <t>Z790-CREATOR</t>
  </si>
  <si>
    <t>366.23</t>
  </si>
  <si>
    <t>https://www.ebay.com/itm/196758545239</t>
  </si>
  <si>
    <t>90MB1CL0-M0AAY0</t>
  </si>
  <si>
    <t>FIXED_PRICE,BEST_OFFER</t>
  </si>
  <si>
    <t>163.60</t>
  </si>
  <si>
    <t>https://www.ebay.com/itm/387539013993</t>
  </si>
  <si>
    <t>ASRock</t>
  </si>
  <si>
    <t>ASRock X670E PG Lightning</t>
  </si>
  <si>
    <t>453.91</t>
  </si>
  <si>
    <t>https://www.ebay.com/itm/196766295415</t>
  </si>
  <si>
    <t>MSI</t>
  </si>
  <si>
    <t>X670ETMAHAWIFI</t>
  </si>
  <si>
    <t>196.01</t>
  </si>
  <si>
    <t>https://www.ebay.com/itm/196758545221</t>
  </si>
  <si>
    <t>MSI PRO Z790-A MAX WiFi</t>
  </si>
  <si>
    <t>243.51</t>
  </si>
  <si>
    <t>https://www.ebay.com/itm/196762379601</t>
  </si>
  <si>
    <t>ROG STRIX B760-I GAMING WIFI</t>
  </si>
  <si>
    <t>219.51</t>
  </si>
  <si>
    <t>https://www.ebay.com/itm/196749859215</t>
  </si>
  <si>
    <t>AORUS</t>
  </si>
  <si>
    <t>Z690 Aorus Elite stealth</t>
  </si>
  <si>
    <t>FIXED_PRICE</t>
  </si>
  <si>
    <t>279.99</t>
  </si>
  <si>
    <t>https://www.ebay.com/itm/186681742010</t>
  </si>
  <si>
    <t>B760TAMAWIFID4</t>
  </si>
  <si>
    <t>114.29</t>
  </si>
  <si>
    <t>https://www.ebay.com/itm/196762283105</t>
  </si>
  <si>
    <t>GIGABYTE</t>
  </si>
  <si>
    <t>B760M AORUS ELITE AX</t>
  </si>
  <si>
    <t>242.14</t>
  </si>
  <si>
    <t>https://www.ebay.com/itm/196749855875</t>
  </si>
  <si>
    <t>266.07</t>
  </si>
  <si>
    <t>https://www.ebay.com/itm/196767050575</t>
  </si>
  <si>
    <t>PROZ690ADDR4</t>
  </si>
  <si>
    <t>99.40</t>
  </si>
  <si>
    <t>https://www.ebay.com/itm/196767128626</t>
  </si>
  <si>
    <t>Z790TOMWI</t>
  </si>
  <si>
    <t>139.94</t>
  </si>
  <si>
    <t>https://www.ebay.com/itm/146118820760</t>
  </si>
  <si>
    <t>103.50</t>
  </si>
  <si>
    <t>https://www.ebay.com/itm/196749855912</t>
  </si>
  <si>
    <t>PRO Z690-A WiFi</t>
  </si>
  <si>
    <t>98.47</t>
  </si>
  <si>
    <t>https://www.ebay.com/itm/196758545275</t>
  </si>
  <si>
    <t>PRO Z690-A WIFI DDR4</t>
  </si>
  <si>
    <t>93.97</t>
  </si>
  <si>
    <t>https://www.ebay.com/itm/196758545263</t>
  </si>
  <si>
    <t>93.36</t>
  </si>
  <si>
    <t>https://www.ebay.com/itm/196749859163</t>
  </si>
  <si>
    <t>B660MHDV</t>
  </si>
  <si>
    <t>77.00</t>
  </si>
  <si>
    <t>https://www.ebay.com/itm/196766283117</t>
  </si>
  <si>
    <t>B760M DS3H DDR4</t>
  </si>
  <si>
    <t>111.39</t>
  </si>
  <si>
    <t>https://www.ebay.com/itm/196741011292</t>
  </si>
  <si>
    <t>https://www.ebay.com/itm/196749855810</t>
  </si>
  <si>
    <t>132.13</t>
  </si>
  <si>
    <t>https://www.ebay.com/itm/196758545203</t>
  </si>
  <si>
    <t>Gigabyte Z690 Aorus Elite AX</t>
  </si>
  <si>
    <t>150.91</t>
  </si>
  <si>
    <t>https://www.ebay.com/itm/335609090960</t>
  </si>
  <si>
    <t>ASROCK Z690 TAICHI</t>
  </si>
  <si>
    <t>501.24</t>
  </si>
  <si>
    <t>https://www.ebay.com/itm/276605331743</t>
  </si>
  <si>
    <t>GAMZ690-PLUSWID4</t>
  </si>
  <si>
    <t>244.84</t>
  </si>
  <si>
    <t>https://www.ebay.com/itm/266766081077</t>
  </si>
  <si>
    <t>AORUS B660M Elite AX</t>
  </si>
  <si>
    <t>180.85</t>
  </si>
  <si>
    <t>https://www.ebay.com/itm/156467823631</t>
  </si>
  <si>
    <t>Maximus</t>
  </si>
  <si>
    <t>ROG MAXIMUS Z690 HERO</t>
  </si>
  <si>
    <t>401.02</t>
  </si>
  <si>
    <t>https://www.ebay.com/itm/335632735248</t>
  </si>
  <si>
    <t>Z690I UNIFY MEG</t>
  </si>
  <si>
    <t>553.23</t>
  </si>
  <si>
    <t>https://www.ebay.com/itm/196561014069</t>
  </si>
  <si>
    <t>MEG Z790 GODLIKE MAX</t>
  </si>
  <si>
    <t>1558.17</t>
  </si>
  <si>
    <t>https://www.ebay.com/itm/146114120951</t>
  </si>
  <si>
    <t>Asus Rog Strix Z690-F Gaming WIFI</t>
  </si>
  <si>
    <t>223.95</t>
  </si>
  <si>
    <t>https://www.ebay.com/itm/335598511233</t>
  </si>
  <si>
    <t>proartb760-creatorwifi</t>
  </si>
  <si>
    <t>213.16</t>
  </si>
  <si>
    <t>https://www.ebay.com/itm/405284704617</t>
  </si>
  <si>
    <t>GIGABYTE Z790 AORUS MASTER</t>
  </si>
  <si>
    <t>330.67</t>
  </si>
  <si>
    <t>https://www.ebay.com/itm/395770338763</t>
  </si>
  <si>
    <t>Na</t>
  </si>
  <si>
    <t>200.97</t>
  </si>
  <si>
    <t>https://www.ebay.com/itm/186744170465</t>
  </si>
  <si>
    <t>Aorus Z790 Pro X</t>
  </si>
  <si>
    <t>524.33</t>
  </si>
  <si>
    <t>https://www.ebay.com/itm/296775059537</t>
  </si>
  <si>
    <t>Z790 AERO G</t>
  </si>
  <si>
    <t>263.04</t>
  </si>
  <si>
    <t>https://www.ebay.com/itm/266836199911</t>
  </si>
  <si>
    <t>92.36</t>
  </si>
  <si>
    <t>https://www.ebay.com/itm/285896498652</t>
  </si>
  <si>
    <t>Asus Prime Intel Z690-P</t>
  </si>
  <si>
    <t>166.32</t>
  </si>
  <si>
    <t>https://www.ebay.com/itm/335598572155</t>
  </si>
  <si>
    <t>Z790 AORUS MASTER</t>
  </si>
  <si>
    <t>290.88</t>
  </si>
  <si>
    <t>https://www.ebay.com/itm/276448969511</t>
  </si>
  <si>
    <t>Z690 A ELITE AX DDR4</t>
  </si>
  <si>
    <t>135.14</t>
  </si>
  <si>
    <t>https://www.ebay.com/itm/286131458057</t>
  </si>
  <si>
    <t>Asus Prime Z690-P WiFi</t>
  </si>
  <si>
    <t>141.99</t>
  </si>
  <si>
    <t>https://www.ebay.com/itm/305861036403</t>
  </si>
  <si>
    <t>Z690 AORUS ELITE AX</t>
  </si>
  <si>
    <t>157.01</t>
  </si>
  <si>
    <t>https://www.ebay.com/itm/286131458059</t>
  </si>
  <si>
    <t>Z790 A ELITE AX DDR4</t>
  </si>
  <si>
    <t>158.25</t>
  </si>
  <si>
    <t>https://www.ebay.com/itm/146122788745</t>
  </si>
  <si>
    <t>ASUS TUF GAMING Z790-PLUS WIFI D4</t>
  </si>
  <si>
    <t>250.55</t>
  </si>
  <si>
    <t>https://www.ebay.com/itm/166963416487</t>
  </si>
  <si>
    <t>143.19</t>
  </si>
  <si>
    <t>https://www.ebay.com/itm/335621676432</t>
  </si>
  <si>
    <t>90MB1A90-M0AAY0</t>
  </si>
  <si>
    <t>97.94</t>
  </si>
  <si>
    <t>https://www.ebay.com/itm/286131458064</t>
  </si>
  <si>
    <t>NZXT</t>
  </si>
  <si>
    <t>N7-Z69XT-W1</t>
  </si>
  <si>
    <t>120.50</t>
  </si>
  <si>
    <t>https://www.ebay.com/itm/276486686309</t>
  </si>
  <si>
    <t>ROG MAXIMUS Z790 HERO</t>
  </si>
  <si>
    <t>605.95</t>
  </si>
  <si>
    <t>https://www.ebay.com/itm/387449115128</t>
  </si>
  <si>
    <t>ASUS Z790-V Prime WiFi DDR5</t>
  </si>
  <si>
    <t>122.44</t>
  </si>
  <si>
    <t>https://www.ebay.com/itm/256434506872</t>
  </si>
  <si>
    <t>MSI PRO Z790-P WiFi</t>
  </si>
  <si>
    <t>162.96</t>
  </si>
  <si>
    <t>https://www.ebay.com/itm/146122782788</t>
  </si>
  <si>
    <t>X670 GAMING X AX V2</t>
  </si>
  <si>
    <t>120.48</t>
  </si>
  <si>
    <t>https://www.ebay.com/itm/205063852241</t>
  </si>
  <si>
    <t>B760TAMAWIFI</t>
  </si>
  <si>
    <t>156.59</t>
  </si>
  <si>
    <t>https://www.ebay.com/itm/116086274231</t>
  </si>
  <si>
    <t>MAG B660 TOMAHA</t>
  </si>
  <si>
    <t>105.87</t>
  </si>
  <si>
    <t>https://www.ebay.com/itm/276459045629</t>
  </si>
  <si>
    <t>https://www.ebay.com/itm/276493763773</t>
  </si>
  <si>
    <t>Gigabyte Z690 AERO G</t>
  </si>
  <si>
    <t>256.94</t>
  </si>
  <si>
    <t>https://www.ebay.com/itm/335601682986</t>
  </si>
  <si>
    <t>https://www.ebay.com/itm/356187071489</t>
  </si>
  <si>
    <t>https://www.ebay.com/itm/196749859184</t>
  </si>
  <si>
    <t>https://www.ebay.com/itm/196749859168</t>
  </si>
  <si>
    <t>Lenovo</t>
  </si>
  <si>
    <t>https://www.ebay.com/itm/226400471663</t>
  </si>
  <si>
    <t>https://www.ebay.com/itm/365191856230</t>
  </si>
  <si>
    <t>https://www.ebay.com/itm/276676267895</t>
  </si>
  <si>
    <t>Expensive but probably could sell</t>
  </si>
  <si>
    <t>https://www.ebay.com/itm/335634934497</t>
  </si>
  <si>
    <t>https://www.ebay.com/itm/146122789884</t>
  </si>
  <si>
    <t>Bad margins</t>
  </si>
  <si>
    <t>https://www.ebay.com/itm/356200601081</t>
  </si>
  <si>
    <t>https://www.ebay.com/itm/356200733730</t>
  </si>
  <si>
    <t>https://www.ebay.com/itm/276697645154</t>
  </si>
  <si>
    <t>https://www.ebay.com/itm/196758545292</t>
  </si>
  <si>
    <t>https://www.ebay.com/itm/196758545210</t>
  </si>
  <si>
    <t>probably expensive</t>
  </si>
  <si>
    <t>https://www.ebay.com/itm/196749859148</t>
  </si>
  <si>
    <t>Bad pictures</t>
  </si>
  <si>
    <t>https://www.ebay.com/itm/196751623207</t>
  </si>
  <si>
    <t>https://www.ebay.com/itm/335580055692</t>
  </si>
  <si>
    <t>Phantom Gaming</t>
  </si>
  <si>
    <t>Phantom Gaming ASRock Z790 Riptide WiFi</t>
  </si>
  <si>
    <t>https://www.ebay.com/itm/335634985699</t>
  </si>
  <si>
    <t>https://www.ebay.com/itm/356200653325</t>
  </si>
  <si>
    <t>sus (same as 1081)</t>
  </si>
  <si>
    <t>https://www.ebay.com/itm/135334632609</t>
  </si>
  <si>
    <t>https://www.ebay.com/itm/135332262894</t>
  </si>
  <si>
    <t>investigate pinout</t>
  </si>
  <si>
    <t>447.48</t>
  </si>
  <si>
    <t>https://www.ebay.com/itm/196574308045</t>
  </si>
  <si>
    <t>B760M-A AX</t>
  </si>
  <si>
    <t>92.52</t>
  </si>
  <si>
    <t>https://www.ebay.com/itm/176336750602</t>
  </si>
  <si>
    <t>B760MMOTWIFI</t>
  </si>
  <si>
    <t>225.25</t>
  </si>
  <si>
    <t>https://www.ebay.com/itm/335637007791</t>
  </si>
  <si>
    <t>ASUS Prime Z790-A WiFi</t>
  </si>
  <si>
    <t>176.78</t>
  </si>
  <si>
    <t>https://www.ebay.com/itm/395818316308</t>
  </si>
  <si>
    <t>Asus TUF Gaming B760M-Plus WiFi</t>
  </si>
  <si>
    <t>144.01</t>
  </si>
  <si>
    <t>https://www.ebay.com/itm/335596681897</t>
  </si>
  <si>
    <t>MAGZ790TOMAHAWKWIFIDDR4</t>
  </si>
  <si>
    <t>135.31</t>
  </si>
  <si>
    <t>https://www.ebay.com/itm/405295055515</t>
  </si>
  <si>
    <t>MSI MPG Z690 EDGE WIFI DDR4</t>
  </si>
  <si>
    <t>296.11</t>
  </si>
  <si>
    <t>https://www.ebay.com/itm/276460668494</t>
  </si>
  <si>
    <t>Z790 PRO RS</t>
  </si>
  <si>
    <t>215.14</t>
  </si>
  <si>
    <t>https://www.ebay.com/itm/276284277351</t>
  </si>
  <si>
    <t>MPG Z790 CARBON WIFI</t>
  </si>
  <si>
    <t>284.73</t>
  </si>
  <si>
    <t>https://www.ebay.com/itm/276329062613</t>
  </si>
  <si>
    <t>CyberPowerPC</t>
  </si>
  <si>
    <t>SLC10920V2</t>
  </si>
  <si>
    <t>0.00</t>
  </si>
  <si>
    <t>https://www.ebay.com/itm/126739178937</t>
  </si>
  <si>
    <t>Huananzhi</t>
  </si>
  <si>
    <t>Haunanzhi B660m</t>
  </si>
  <si>
    <t>https://www.ebay.com/itm/276702397019</t>
  </si>
  <si>
    <t>KFN5-Q/SAS</t>
  </si>
  <si>
    <t>https://www.ebay.com/itm/305873116693</t>
  </si>
  <si>
    <t>PRO Z790-P WIFI</t>
  </si>
  <si>
    <t>147.95</t>
  </si>
  <si>
    <t>https://www.ebay.com/itm/156486362762</t>
  </si>
  <si>
    <t>Unbranded</t>
  </si>
  <si>
    <t>MSI MAG Z790Tomahawk</t>
  </si>
  <si>
    <t>144.45</t>
  </si>
  <si>
    <t>https://www.ebay.com/itm/156488610383</t>
  </si>
  <si>
    <t>https://www.ebay.com/itm/356204649227</t>
  </si>
  <si>
    <t>https://www.ebay.com/itm/395845048277</t>
  </si>
  <si>
    <t>Gigabyte</t>
  </si>
  <si>
    <t>https://www.ebay.com/itm/395845198628</t>
  </si>
  <si>
    <t>90MB18J0-M0AAY0</t>
  </si>
  <si>
    <t>275.64</t>
  </si>
  <si>
    <t>https://www.ebay.com/itm/387561495319</t>
  </si>
  <si>
    <t>https://www.ebay.com/itm/135328173334</t>
  </si>
  <si>
    <t>116.99</t>
  </si>
  <si>
    <t>https://www.ebay.com/itm/196773886760</t>
  </si>
  <si>
    <t>214.13</t>
  </si>
  <si>
    <t>https://www.ebay.com/itm/205080012506</t>
  </si>
  <si>
    <t>https://www.ebay.com/itm/315918234478</t>
  </si>
  <si>
    <t>ROG MAXIMUS Z790 DARK HERO</t>
  </si>
  <si>
    <t>597.66</t>
  </si>
  <si>
    <t>https://www.ebay.com/itm/146152598233</t>
  </si>
  <si>
    <t>https://www.ebay.com/itm/196767503085</t>
  </si>
  <si>
    <t>https://www.ebay.com/itm/196767131988</t>
  </si>
  <si>
    <t>B660M-C</t>
  </si>
  <si>
    <t>103.55</t>
  </si>
  <si>
    <t>https://www.ebay.com/itm/205040311537</t>
  </si>
  <si>
    <t>110.03</t>
  </si>
  <si>
    <t>https://www.ebay.com/itm/196767128441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</si>
</sst>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/>
    <xf numFmtId="0" fontId="2" fillId="3" borderId="0"/>
    <xf numFmtId="0" fontId="3" fillId="4" borderId="0"/>
    <xf numFmtId="9" fontId="4" fillId="0" borderId="0"/>
  </cellStyleXfs>
  <cellXfs count="9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9" fontId="0" fillId="0" borderId="0" xfId="4" applyFont="1"/>
    <xf numFmtId="9" fontId="1" fillId="2" borderId="0" xfId="4" applyFont="1" applyFill="1"/>
    <xf numFmtId="9" fontId="2" fillId="3" borderId="0" xfId="4" applyFont="1" applyFill="1"/>
    <xf numFmtId="9" fontId="3" fillId="4" borderId="0" xfId="4" applyFont="1" applyFill="1"/>
    <xf numFmtId="9" fontId="4" fillId="0" borderId="0" xfId="4"/>
  </cellXfs>
  <cellStyles count="5">
    <cellStyle name="Bad" xfId="1" builtinId="27"/>
    <cellStyle name="Good" xfId="3" builtinId="26"/>
    <cellStyle name="Neutral" xfId="2" builtinId="2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4" totalsRowShown="0">
  <autoFilter ref="A1:N104" xr:uid="{00000000-0009-0000-0100-000001000000}"/>
  <sortState xmlns:xlrd2="http://schemas.microsoft.com/office/spreadsheetml/2017/richdata2" ref="A2:N104">
    <sortCondition descending="1" ref="D1:D104"/>
  </sortState>
  <tableColumns count="14">
    <tableColumn id="1" xr3:uid="{00000000-0010-0000-0000-000001000000}" name="CHECKED"/>
    <tableColumn id="2" xr3:uid="{00000000-0010-0000-0000-000002000000}" name="BUYABLE"/>
    <tableColumn id="3" xr3:uid="{00000000-0010-0000-0000-000003000000}" name="EST. RETURN"/>
    <tableColumn id="4" xr3:uid="{00000000-0010-0000-0000-000004000000}" name="EST. RETURN %" dataCellStyle="Percent"/>
    <tableColumn id="5" xr3:uid="{00000000-0010-0000-0000-000005000000}" name="BRAND"/>
    <tableColumn id="6" xr3:uid="{00000000-0010-0000-0000-000006000000}" name="NAME"/>
    <tableColumn id="7" xr3:uid="{00000000-0010-0000-0000-000007000000}" name="LISTING TITLE"/>
    <tableColumn id="8" xr3:uid="{00000000-0010-0000-0000-000008000000}" name="LISTING TYPE"/>
    <tableColumn id="9" xr3:uid="{00000000-0010-0000-0000-000009000000}" name="PRICE"/>
    <tableColumn id="10" xr3:uid="{00000000-0010-0000-0000-00000A000000}" name="CUR AVG USED PRICE"/>
    <tableColumn id="11" xr3:uid="{00000000-0010-0000-0000-00000B000000}" name="CUR MIN USED PRICE"/>
    <tableColumn id="12" xr3:uid="{00000000-0010-0000-0000-00000C000000}" name="CUR MAX USED PRICE"/>
    <tableColumn id="13" xr3:uid="{00000000-0010-0000-0000-00000D000000}" name="LISTING LINK"/>
    <tableColumn id="14" xr3:uid="{00000000-0010-0000-0000-00000E000000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A15" zoomScale="85" zoomScaleNormal="85" workbookViewId="0">
      <selection activeCell="G12" sqref="G12"/>
    </sheetView>
  </sheetViews>
  <sheetFormatPr defaultRowHeight="14.4" x14ac:dyDescent="0.3"/>
  <cols>
    <col min="1" max="1" width="10.6640625" customWidth="1"/>
    <col min="2" max="2" width="10.5546875" customWidth="1"/>
    <col min="3" max="3" width="13.77734375" customWidth="1"/>
    <col min="4" max="4" width="15.6640625" style="4" customWidth="1"/>
    <col min="5" max="5" width="25.5546875" customWidth="1"/>
    <col min="6" max="6" width="21.88671875" customWidth="1"/>
    <col min="7" max="7" width="48.21875" customWidth="1"/>
    <col min="8" max="8" width="22.44140625" bestFit="1" customWidth="1"/>
    <col min="10" max="11" width="20.88671875" customWidth="1"/>
    <col min="12" max="12" width="21.33203125" customWidth="1"/>
    <col min="13" max="13" width="37" customWidth="1"/>
  </cols>
  <sheetData>
    <row r="1" spans="1:14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14</v>
      </c>
      <c r="C2" s="1">
        <v>172.99</v>
      </c>
      <c r="D2" s="5">
        <v>43.247500000000002</v>
      </c>
      <c r="E2" s="1" t="s">
        <v>15</v>
      </c>
      <c r="F2" s="1" t="s">
        <v>16</v>
      </c>
      <c r="G2" s="1" t="str">
        <f>HYPERLINK("https://www.ebay.com/itm/405317146625","ASUS TUF Gaming X670E-PLUS AM5 ATX AMD Motherboard")</f>
        <v>ASUS TUF Gaming X670E-PLUS AM5 ATX AMD Motherboard</v>
      </c>
      <c r="H2" s="1" t="s">
        <v>17</v>
      </c>
      <c r="I2" s="1">
        <v>4</v>
      </c>
      <c r="J2" s="1" t="s">
        <v>18</v>
      </c>
      <c r="K2" s="1">
        <v>176.99</v>
      </c>
      <c r="L2" s="1">
        <v>330</v>
      </c>
      <c r="M2" s="1" t="s">
        <v>19</v>
      </c>
    </row>
    <row r="3" spans="1:14" x14ac:dyDescent="0.3">
      <c r="A3" t="s">
        <v>14</v>
      </c>
      <c r="B3" t="s">
        <v>14</v>
      </c>
      <c r="C3">
        <v>311.91000000000003</v>
      </c>
      <c r="D3" s="8">
        <v>24.085714285714289</v>
      </c>
      <c r="E3" t="s">
        <v>15</v>
      </c>
      <c r="F3" t="s">
        <v>268</v>
      </c>
      <c r="G3" t="str">
        <f>HYPERLINK("https://www.ebay.com/itm/146152598233","#31 Asus ROG MAXIMUS Z790 DARK HERO LGA 1700 ATX Gaming Motherboard PARTS ONLY ")</f>
        <v xml:space="preserve">#31 Asus ROG MAXIMUS Z790 DARK HERO LGA 1700 ATX Gaming Motherboard PARTS ONLY </v>
      </c>
      <c r="H3" t="s">
        <v>21</v>
      </c>
      <c r="I3">
        <v>12.95</v>
      </c>
      <c r="J3" t="s">
        <v>269</v>
      </c>
      <c r="K3">
        <v>324.86</v>
      </c>
      <c r="L3">
        <v>1190.3800000000001</v>
      </c>
      <c r="M3" t="s">
        <v>270</v>
      </c>
    </row>
    <row r="4" spans="1:14" x14ac:dyDescent="0.3">
      <c r="A4" s="2" t="s">
        <v>14</v>
      </c>
      <c r="B4" s="2" t="s">
        <v>14</v>
      </c>
      <c r="C4" s="2">
        <v>80.8</v>
      </c>
      <c r="D4" s="6">
        <v>20.2</v>
      </c>
      <c r="E4" s="2" t="s">
        <v>15</v>
      </c>
      <c r="F4" s="2" t="s">
        <v>20</v>
      </c>
      <c r="G4" s="2" t="str">
        <f>HYPERLINK("https://www.ebay.com/itm/276691682091","ASUS Prime Z790-P WIFI, LGA 1700 Intel Motherboard")</f>
        <v>ASUS Prime Z790-P WIFI, LGA 1700 Intel Motherboard</v>
      </c>
      <c r="H4" s="2" t="s">
        <v>21</v>
      </c>
      <c r="I4" s="2">
        <v>4</v>
      </c>
      <c r="J4" s="2" t="s">
        <v>22</v>
      </c>
      <c r="K4" s="2">
        <v>84.8</v>
      </c>
      <c r="L4" s="2">
        <v>217</v>
      </c>
      <c r="M4" s="2" t="s">
        <v>23</v>
      </c>
    </row>
    <row r="5" spans="1:14" x14ac:dyDescent="0.3">
      <c r="A5" s="1" t="s">
        <v>14</v>
      </c>
      <c r="B5" s="1" t="s">
        <v>14</v>
      </c>
      <c r="C5" s="1">
        <v>375.52</v>
      </c>
      <c r="D5" s="5">
        <v>19.159183673469389</v>
      </c>
      <c r="E5" s="1" t="s">
        <v>15</v>
      </c>
      <c r="F5" s="1" t="s">
        <v>24</v>
      </c>
      <c r="G5" s="1" t="str">
        <f>HYPERLINK("https://www.ebay.com/itm/196758545279","ASUS ROG Crosshair X670E Hero WiFi 6E AM5 LGA 1718 Ryzen Motherboard - READ")</f>
        <v>ASUS ROG Crosshair X670E Hero WiFi 6E AM5 LGA 1718 Ryzen Motherboard - READ</v>
      </c>
      <c r="H5" s="1" t="s">
        <v>21</v>
      </c>
      <c r="I5" s="1">
        <v>19.600000000000001</v>
      </c>
      <c r="J5" s="1" t="s">
        <v>25</v>
      </c>
      <c r="K5" s="1">
        <v>395.12</v>
      </c>
      <c r="L5" s="1">
        <v>499.95</v>
      </c>
      <c r="M5" s="1" t="s">
        <v>26</v>
      </c>
    </row>
    <row r="6" spans="1:14" x14ac:dyDescent="0.3">
      <c r="A6" s="1" t="s">
        <v>14</v>
      </c>
      <c r="B6" s="1" t="s">
        <v>14</v>
      </c>
      <c r="C6" s="1">
        <v>251.4</v>
      </c>
      <c r="D6" s="5">
        <v>12.8265306122449</v>
      </c>
      <c r="E6" s="1" t="s">
        <v>15</v>
      </c>
      <c r="F6" s="1" t="s">
        <v>27</v>
      </c>
      <c r="G6" s="1" t="str">
        <f>HYPERLINK("https://www.ebay.com/itm/196758545291","ASUS ROG Maximus Z790 Hero WiFi 6E Intel LGA1700 DDR5 ATX Motherboard - READ")</f>
        <v>ASUS ROG Maximus Z790 Hero WiFi 6E Intel LGA1700 DDR5 ATX Motherboard - READ</v>
      </c>
      <c r="H6" s="1" t="s">
        <v>21</v>
      </c>
      <c r="I6" s="1">
        <v>19.600000000000001</v>
      </c>
      <c r="J6" s="1" t="s">
        <v>28</v>
      </c>
      <c r="K6" s="1">
        <v>271</v>
      </c>
      <c r="L6" s="1">
        <v>1194.1600000000001</v>
      </c>
      <c r="M6" s="1" t="s">
        <v>29</v>
      </c>
    </row>
    <row r="7" spans="1:14" x14ac:dyDescent="0.3">
      <c r="A7" t="s">
        <v>14</v>
      </c>
      <c r="B7" t="s">
        <v>14</v>
      </c>
      <c r="C7">
        <v>126</v>
      </c>
      <c r="D7" s="8">
        <v>12.23300970873786</v>
      </c>
      <c r="E7" t="s">
        <v>15</v>
      </c>
      <c r="F7" t="s">
        <v>259</v>
      </c>
      <c r="G7" t="str">
        <f>HYPERLINK("https://www.ebay.com/itm/387561495319","ASUS ROG Strix Z690-E Gaming WiFi LGA 1700 ATX Intel Motherboard")</f>
        <v>ASUS ROG Strix Z690-E Gaming WiFi LGA 1700 ATX Intel Motherboard</v>
      </c>
      <c r="H7" t="s">
        <v>21</v>
      </c>
      <c r="I7">
        <v>10.3</v>
      </c>
      <c r="J7" t="s">
        <v>260</v>
      </c>
      <c r="K7">
        <v>136.30000000000001</v>
      </c>
      <c r="L7">
        <v>899</v>
      </c>
      <c r="M7" t="s">
        <v>261</v>
      </c>
    </row>
    <row r="8" spans="1:14" x14ac:dyDescent="0.3">
      <c r="A8" s="1" t="s">
        <v>14</v>
      </c>
      <c r="B8" s="1" t="s">
        <v>14</v>
      </c>
      <c r="C8" s="1">
        <v>192.5</v>
      </c>
      <c r="D8" s="5">
        <v>9.8214285714285712</v>
      </c>
      <c r="E8" s="1" t="s">
        <v>15</v>
      </c>
      <c r="F8" s="1" t="s">
        <v>30</v>
      </c>
      <c r="G8" s="1" t="str">
        <f>HYPERLINK("https://www.ebay.com/itm/196758545239","ASUS ProArt Z790-Creator WiFi 6E LGA 1700 ATX DDR5 M.2 Motherboard - READ")</f>
        <v>ASUS ProArt Z790-Creator WiFi 6E LGA 1700 ATX DDR5 M.2 Motherboard - READ</v>
      </c>
      <c r="H8" s="1" t="s">
        <v>21</v>
      </c>
      <c r="I8" s="1">
        <v>19.600000000000001</v>
      </c>
      <c r="J8" s="1" t="s">
        <v>31</v>
      </c>
      <c r="K8" s="1">
        <v>212.1</v>
      </c>
      <c r="L8" s="1">
        <v>699.2</v>
      </c>
      <c r="M8" s="1" t="s">
        <v>32</v>
      </c>
    </row>
    <row r="9" spans="1:14" x14ac:dyDescent="0.3">
      <c r="A9" s="1" t="s">
        <v>14</v>
      </c>
      <c r="B9" s="1" t="s">
        <v>14</v>
      </c>
      <c r="C9" s="1">
        <v>146.66999999999999</v>
      </c>
      <c r="D9" s="5">
        <v>9.2071563088512232</v>
      </c>
      <c r="E9" s="1" t="s">
        <v>15</v>
      </c>
      <c r="F9" s="1" t="s">
        <v>33</v>
      </c>
      <c r="G9" s="1" t="str">
        <f>HYPERLINK("https://www.ebay.com/itm/387539013993","ASUS ROG Strix Z690-E Gaming WiFi LGA 1700 ATX Intel Motherboard")</f>
        <v>ASUS ROG Strix Z690-E Gaming WiFi LGA 1700 ATX Intel Motherboard</v>
      </c>
      <c r="H9" s="1" t="s">
        <v>34</v>
      </c>
      <c r="I9" s="1">
        <v>15.93</v>
      </c>
      <c r="J9" s="1" t="s">
        <v>35</v>
      </c>
      <c r="K9" s="1">
        <v>162.6</v>
      </c>
      <c r="L9" s="1">
        <v>164.6</v>
      </c>
      <c r="M9" s="1" t="s">
        <v>36</v>
      </c>
    </row>
    <row r="10" spans="1:14" s="1" customFormat="1" x14ac:dyDescent="0.3">
      <c r="A10" s="1" t="s">
        <v>14</v>
      </c>
      <c r="B10" s="1" t="s">
        <v>14</v>
      </c>
      <c r="C10" s="1">
        <v>160.1</v>
      </c>
      <c r="D10" s="1">
        <v>8.1683673469387745</v>
      </c>
      <c r="E10" s="1" t="s">
        <v>37</v>
      </c>
      <c r="F10" s="1" t="s">
        <v>38</v>
      </c>
      <c r="G10" s="1" t="str">
        <f>HYPERLINK("https://www.ebay.com/itm/196766295415","ASRock X670E PG Lightning AMD AM5 DDR5 Gaming Motherboard - READ")</f>
        <v>ASRock X670E PG Lightning AMD AM5 DDR5 Gaming Motherboard - READ</v>
      </c>
      <c r="H10" s="1" t="s">
        <v>21</v>
      </c>
      <c r="I10" s="1">
        <v>19.600000000000001</v>
      </c>
      <c r="J10" s="1" t="s">
        <v>39</v>
      </c>
      <c r="K10" s="1">
        <v>179.7</v>
      </c>
      <c r="L10" s="1">
        <v>656</v>
      </c>
      <c r="M10" s="1" t="s">
        <v>40</v>
      </c>
    </row>
    <row r="11" spans="1:14" x14ac:dyDescent="0.3">
      <c r="A11" s="1" t="s">
        <v>14</v>
      </c>
      <c r="B11" s="1" t="s">
        <v>14</v>
      </c>
      <c r="C11" s="1">
        <v>150.35</v>
      </c>
      <c r="D11" s="5">
        <v>7.6709183673469381</v>
      </c>
      <c r="E11" s="1" t="s">
        <v>41</v>
      </c>
      <c r="F11" s="1" t="s">
        <v>42</v>
      </c>
      <c r="G11" s="1" t="str">
        <f>HYPERLINK("https://www.ebay.com/itm/196758545221","MSI MAG X670E Tomahawk WiFi AMD AM5 DDR5 M.2 Wi-Fi 6E ATX Motherboard - READ")</f>
        <v>MSI MAG X670E Tomahawk WiFi AMD AM5 DDR5 M.2 Wi-Fi 6E ATX Motherboard - READ</v>
      </c>
      <c r="H11" s="1" t="s">
        <v>21</v>
      </c>
      <c r="I11" s="1">
        <v>19.600000000000001</v>
      </c>
      <c r="J11" s="1" t="s">
        <v>43</v>
      </c>
      <c r="K11" s="1">
        <v>169.95</v>
      </c>
      <c r="L11" s="1">
        <v>274.64999999999998</v>
      </c>
      <c r="M11" s="1" t="s">
        <v>44</v>
      </c>
    </row>
    <row r="12" spans="1:14" x14ac:dyDescent="0.3">
      <c r="A12" s="2" t="s">
        <v>14</v>
      </c>
      <c r="B12" s="2" t="s">
        <v>14</v>
      </c>
      <c r="C12" s="2">
        <v>75</v>
      </c>
      <c r="D12" s="2">
        <v>7.5075075075075084</v>
      </c>
      <c r="E12" s="2" t="s">
        <v>41</v>
      </c>
      <c r="F12" s="2" t="s">
        <v>76</v>
      </c>
      <c r="G12" s="2" t="str">
        <f>HYPERLINK("https://www.ebay.com/itm/196773886760","MSI PRO Z690-A WiFi DDR4 ProSeries Motherboard - No Post")</f>
        <v>MSI PRO Z690-A WiFi DDR4 ProSeries Motherboard - No Post</v>
      </c>
      <c r="H12" s="2" t="s">
        <v>17</v>
      </c>
      <c r="I12" s="2">
        <v>9.99</v>
      </c>
      <c r="J12" s="2" t="s">
        <v>263</v>
      </c>
      <c r="K12" s="2">
        <v>84.99</v>
      </c>
      <c r="L12" s="2">
        <v>330</v>
      </c>
      <c r="M12" s="2" t="s">
        <v>264</v>
      </c>
      <c r="N12" s="2"/>
    </row>
    <row r="13" spans="1:14" x14ac:dyDescent="0.3">
      <c r="A13" s="1" t="s">
        <v>14</v>
      </c>
      <c r="B13" s="1" t="s">
        <v>14</v>
      </c>
      <c r="C13" s="1">
        <v>108.61</v>
      </c>
      <c r="D13" s="1">
        <v>5.5413265306122446</v>
      </c>
      <c r="E13" s="1" t="s">
        <v>41</v>
      </c>
      <c r="F13" s="1" t="s">
        <v>45</v>
      </c>
      <c r="G13" s="1" t="str">
        <f>HYPERLINK("https://www.ebay.com/itm/196762379601","MSI PRO Z790-A MAX WiFi ProSeries LGA 1700 DDR5 M.2 ATX Motherboard - READ")</f>
        <v>MSI PRO Z790-A MAX WiFi ProSeries LGA 1700 DDR5 M.2 ATX Motherboard - READ</v>
      </c>
      <c r="H13" s="1" t="s">
        <v>21</v>
      </c>
      <c r="I13" s="1">
        <v>19.600000000000001</v>
      </c>
      <c r="J13" s="1" t="s">
        <v>46</v>
      </c>
      <c r="K13" s="1">
        <v>128.21</v>
      </c>
      <c r="L13" s="1">
        <v>485.79</v>
      </c>
      <c r="M13" s="1" t="s">
        <v>47</v>
      </c>
      <c r="N13" s="1"/>
    </row>
    <row r="14" spans="1:14" x14ac:dyDescent="0.3">
      <c r="A14" s="1" t="s">
        <v>14</v>
      </c>
      <c r="B14" s="1" t="s">
        <v>14</v>
      </c>
      <c r="C14" s="1">
        <v>99.4</v>
      </c>
      <c r="D14" s="5">
        <v>5.0714285714285712</v>
      </c>
      <c r="E14" s="1" t="s">
        <v>15</v>
      </c>
      <c r="F14" s="1" t="s">
        <v>48</v>
      </c>
      <c r="G14" s="1" t="str">
        <f>HYPERLINK("https://www.ebay.com/itm/196749859215","ASUS ROG Strix B760-I Gaming WiFi 6E LGA 1700 DDR5 mini-ITX Motherboard - READ")</f>
        <v>ASUS ROG Strix B760-I Gaming WiFi 6E LGA 1700 DDR5 mini-ITX Motherboard - READ</v>
      </c>
      <c r="H14" s="1" t="s">
        <v>21</v>
      </c>
      <c r="I14" s="1">
        <v>19.600000000000001</v>
      </c>
      <c r="J14" s="1" t="s">
        <v>49</v>
      </c>
      <c r="K14" s="1">
        <v>119</v>
      </c>
      <c r="L14" s="1">
        <v>351.2</v>
      </c>
      <c r="M14" s="1" t="s">
        <v>50</v>
      </c>
    </row>
    <row r="15" spans="1:14" x14ac:dyDescent="0.3">
      <c r="A15" s="1" t="s">
        <v>14</v>
      </c>
      <c r="B15" s="1" t="s">
        <v>14</v>
      </c>
      <c r="C15" s="1">
        <v>230</v>
      </c>
      <c r="D15" s="5">
        <v>4.6009201840368066</v>
      </c>
      <c r="E15" s="1" t="s">
        <v>51</v>
      </c>
      <c r="F15" s="1" t="s">
        <v>52</v>
      </c>
      <c r="G15" s="1" t="str">
        <f>HYPERLINK("https://www.ebay.com/itm/186681742010","Z690 Aorus elite Stealth LGA 1700 DDR5 Motherboard - No Post - READ DESCRIPTION!")</f>
        <v>Z690 Aorus elite Stealth LGA 1700 DDR5 Motherboard - No Post - READ DESCRIPTION!</v>
      </c>
      <c r="H15" s="1" t="s">
        <v>53</v>
      </c>
      <c r="I15" s="1">
        <v>49.99</v>
      </c>
      <c r="J15" s="1" t="s">
        <v>54</v>
      </c>
      <c r="K15" s="1">
        <v>279.99</v>
      </c>
      <c r="L15" s="1">
        <v>279.99</v>
      </c>
      <c r="M15" s="1" t="s">
        <v>55</v>
      </c>
    </row>
    <row r="16" spans="1:14" x14ac:dyDescent="0.3">
      <c r="A16" s="1" t="s">
        <v>14</v>
      </c>
      <c r="B16" s="1" t="s">
        <v>14</v>
      </c>
      <c r="C16" s="1">
        <v>86.35</v>
      </c>
      <c r="D16" s="5">
        <v>4.4056122448979584</v>
      </c>
      <c r="E16" s="1" t="s">
        <v>59</v>
      </c>
      <c r="F16" s="1" t="s">
        <v>60</v>
      </c>
      <c r="G16" s="1" t="str">
        <f>HYPERLINK("https://www.ebay.com/itm/196749855875","GIGABYTE B760M AORUS Elite AX LGA 1700 M-ATX DDR5 M.2 Wi-Fi Motherboard - READ")</f>
        <v>GIGABYTE B760M AORUS Elite AX LGA 1700 M-ATX DDR5 M.2 Wi-Fi Motherboard - READ</v>
      </c>
      <c r="H16" s="1" t="s">
        <v>21</v>
      </c>
      <c r="I16" s="1">
        <v>19.600000000000001</v>
      </c>
      <c r="J16" s="1" t="s">
        <v>61</v>
      </c>
      <c r="K16" s="1">
        <v>105.95</v>
      </c>
      <c r="L16" s="1">
        <v>333.3</v>
      </c>
      <c r="M16" s="1" t="s">
        <v>62</v>
      </c>
    </row>
    <row r="17" spans="1:14" x14ac:dyDescent="0.3">
      <c r="A17" s="1" t="s">
        <v>14</v>
      </c>
      <c r="B17" s="1" t="s">
        <v>14</v>
      </c>
      <c r="C17" s="1">
        <v>86.35</v>
      </c>
      <c r="D17" s="1">
        <v>4.4056122448979584</v>
      </c>
      <c r="E17" s="1" t="s">
        <v>59</v>
      </c>
      <c r="F17" s="1" t="s">
        <v>60</v>
      </c>
      <c r="G17" s="1" t="str">
        <f>HYPERLINK("https://www.ebay.com/itm/196767050575","GIGABYTE B760M AORUS Elite AX LGA 1700 M-ATX DDR5 M.2 Wi-Fi Motherboard - READ")</f>
        <v>GIGABYTE B760M AORUS Elite AX LGA 1700 M-ATX DDR5 M.2 Wi-Fi Motherboard - READ</v>
      </c>
      <c r="H17" s="1" t="s">
        <v>21</v>
      </c>
      <c r="I17" s="1">
        <v>19.600000000000001</v>
      </c>
      <c r="J17" s="1" t="s">
        <v>63</v>
      </c>
      <c r="K17" s="1">
        <v>105.95</v>
      </c>
      <c r="L17" s="1">
        <v>377.34</v>
      </c>
      <c r="M17" s="1" t="s">
        <v>64</v>
      </c>
    </row>
    <row r="18" spans="1:14" x14ac:dyDescent="0.3">
      <c r="A18" s="1" t="s">
        <v>14</v>
      </c>
      <c r="B18" s="1" t="s">
        <v>14</v>
      </c>
      <c r="C18" s="1">
        <v>80.389999999999986</v>
      </c>
      <c r="D18" s="5">
        <v>4.1015306122448969</v>
      </c>
      <c r="E18" s="1" t="s">
        <v>41</v>
      </c>
      <c r="F18" s="1" t="s">
        <v>68</v>
      </c>
      <c r="G18" s="1" t="str">
        <f>HYPERLINK("https://www.ebay.com/itm/146118820760","MSI MAG Z790 Tomahawk WiFi Gaming Motherboard LGA 1700, DDR5, ATX -NOT WORKING-")</f>
        <v>MSI MAG Z790 Tomahawk WiFi Gaming Motherboard LGA 1700, DDR5, ATX -NOT WORKING-</v>
      </c>
      <c r="H18" s="1" t="s">
        <v>21</v>
      </c>
      <c r="I18" s="1">
        <v>19.600000000000001</v>
      </c>
      <c r="J18" s="1" t="s">
        <v>69</v>
      </c>
      <c r="K18" s="1">
        <v>99.99</v>
      </c>
      <c r="L18" s="1">
        <v>179.99</v>
      </c>
      <c r="M18" s="1" t="s">
        <v>70</v>
      </c>
    </row>
    <row r="19" spans="1:14" x14ac:dyDescent="0.3">
      <c r="A19" s="1" t="s">
        <v>14</v>
      </c>
      <c r="B19" s="1" t="s">
        <v>14</v>
      </c>
      <c r="C19" s="1">
        <v>79.359999999999985</v>
      </c>
      <c r="D19" s="1">
        <v>4.0489795918367344</v>
      </c>
      <c r="E19" s="1" t="s">
        <v>41</v>
      </c>
      <c r="F19" s="1" t="s">
        <v>56</v>
      </c>
      <c r="G19" s="1" t="str">
        <f>HYPERLINK("https://www.ebay.com/itm/196762283105","MSI MAG B760 Tomahawk WiFi DDR4 LGA 1700 DDR4 M.2 ATX Gaming Motherboard - READ")</f>
        <v>MSI MAG B760 Tomahawk WiFi DDR4 LGA 1700 DDR4 M.2 ATX Gaming Motherboard - READ</v>
      </c>
      <c r="H19" s="1" t="s">
        <v>21</v>
      </c>
      <c r="I19" s="1">
        <v>19.600000000000001</v>
      </c>
      <c r="J19" s="1" t="s">
        <v>57</v>
      </c>
      <c r="K19" s="1">
        <v>98.96</v>
      </c>
      <c r="L19" s="1">
        <v>139.99</v>
      </c>
      <c r="M19" s="1" t="s">
        <v>58</v>
      </c>
    </row>
    <row r="20" spans="1:14" x14ac:dyDescent="0.3">
      <c r="A20" s="1" t="s">
        <v>14</v>
      </c>
      <c r="B20" s="1" t="s">
        <v>14</v>
      </c>
      <c r="C20" s="1">
        <v>65.209999999999994</v>
      </c>
      <c r="D20" s="5">
        <v>4.0253086419753084</v>
      </c>
      <c r="E20" s="1" t="s">
        <v>41</v>
      </c>
      <c r="F20" s="1" t="s">
        <v>65</v>
      </c>
      <c r="G20" s="1" t="str">
        <f>HYPERLINK("https://www.ebay.com/itm/196749855912","MSI PRO Z690-A DDR4 ProSeries Intel LGA 1700 DDR4 ATX Motherboard - READ")</f>
        <v>MSI PRO Z690-A DDR4 ProSeries Intel LGA 1700 DDR4 ATX Motherboard - READ</v>
      </c>
      <c r="H20" s="1" t="s">
        <v>21</v>
      </c>
      <c r="I20" s="1">
        <v>16.2</v>
      </c>
      <c r="J20" s="1" t="s">
        <v>71</v>
      </c>
      <c r="K20" s="1">
        <v>81.41</v>
      </c>
      <c r="L20" s="1">
        <v>161.69</v>
      </c>
      <c r="M20" s="1" t="s">
        <v>72</v>
      </c>
    </row>
    <row r="21" spans="1:14" x14ac:dyDescent="0.3">
      <c r="A21" s="1" t="s">
        <v>14</v>
      </c>
      <c r="B21" s="1" t="s">
        <v>14</v>
      </c>
      <c r="C21" s="1">
        <v>60.789999999999992</v>
      </c>
      <c r="D21" s="1">
        <v>3.7524691358024689</v>
      </c>
      <c r="E21" s="1" t="s">
        <v>41</v>
      </c>
      <c r="F21" s="1" t="s">
        <v>65</v>
      </c>
      <c r="G21" s="1" t="str">
        <f>HYPERLINK("https://www.ebay.com/itm/196767128626","MSI PRO Z690-A DDR4 ProSeries Intel LGA 1700 DDR4 ATX Motherboard - READ")</f>
        <v>MSI PRO Z690-A DDR4 ProSeries Intel LGA 1700 DDR4 ATX Motherboard - READ</v>
      </c>
      <c r="H21" s="1" t="s">
        <v>21</v>
      </c>
      <c r="I21" s="1">
        <v>16.2</v>
      </c>
      <c r="J21" s="1" t="s">
        <v>66</v>
      </c>
      <c r="K21" s="1">
        <v>76.989999999999995</v>
      </c>
      <c r="L21" s="1">
        <v>142.96</v>
      </c>
      <c r="M21" s="1" t="s">
        <v>67</v>
      </c>
    </row>
    <row r="22" spans="1:14" x14ac:dyDescent="0.3">
      <c r="A22" s="1" t="s">
        <v>14</v>
      </c>
      <c r="B22" s="1" t="s">
        <v>14</v>
      </c>
      <c r="C22" s="1">
        <v>66.349999999999994</v>
      </c>
      <c r="D22" s="1">
        <v>3.385204081632653</v>
      </c>
      <c r="E22" s="1" t="s">
        <v>41</v>
      </c>
      <c r="F22" s="1" t="s">
        <v>73</v>
      </c>
      <c r="G22" s="1" t="str">
        <f>HYPERLINK("https://www.ebay.com/itm/196758545275","MSI PRO Z690-A WiFi ProSeries LGA 1700 DDR5 Wi-Fi 6E ATX Motherboard - READ")</f>
        <v>MSI PRO Z690-A WiFi ProSeries LGA 1700 DDR5 Wi-Fi 6E ATX Motherboard - READ</v>
      </c>
      <c r="H22" s="1" t="s">
        <v>21</v>
      </c>
      <c r="I22" s="1">
        <v>19.600000000000001</v>
      </c>
      <c r="J22" s="1" t="s">
        <v>74</v>
      </c>
      <c r="K22" s="1">
        <v>85.95</v>
      </c>
      <c r="L22" s="1">
        <v>109.99</v>
      </c>
      <c r="M22" s="1" t="s">
        <v>75</v>
      </c>
    </row>
    <row r="23" spans="1:14" x14ac:dyDescent="0.3">
      <c r="A23" s="1" t="s">
        <v>14</v>
      </c>
      <c r="B23" s="1" t="s">
        <v>14</v>
      </c>
      <c r="C23" s="1">
        <v>65.389999999999986</v>
      </c>
      <c r="D23" s="1">
        <v>3.3362244897959168</v>
      </c>
      <c r="E23" s="1" t="s">
        <v>41</v>
      </c>
      <c r="F23" s="1" t="s">
        <v>76</v>
      </c>
      <c r="G23" s="1" t="str">
        <f>HYPERLINK("https://www.ebay.com/itm/196758545263","MSI PRO Z690-A WiFi DDR4 ProSeries ATX LGA 1700 DDR4 M.2 Motherboard - READ")</f>
        <v>MSI PRO Z690-A WiFi DDR4 ProSeries ATX LGA 1700 DDR4 M.2 Motherboard - READ</v>
      </c>
      <c r="H23" s="1" t="s">
        <v>21</v>
      </c>
      <c r="I23" s="1">
        <v>19.600000000000001</v>
      </c>
      <c r="J23" s="1" t="s">
        <v>77</v>
      </c>
      <c r="K23" s="1">
        <v>84.99</v>
      </c>
      <c r="L23" s="1">
        <v>101</v>
      </c>
      <c r="M23" s="1" t="s">
        <v>78</v>
      </c>
    </row>
    <row r="24" spans="1:14" x14ac:dyDescent="0.3">
      <c r="A24" s="1" t="s">
        <v>14</v>
      </c>
      <c r="B24" s="1" t="s">
        <v>14</v>
      </c>
      <c r="C24" s="1">
        <v>58.389999999999993</v>
      </c>
      <c r="D24" s="5">
        <v>2.97908163265306</v>
      </c>
      <c r="E24" s="1" t="s">
        <v>41</v>
      </c>
      <c r="F24" s="1" t="s">
        <v>76</v>
      </c>
      <c r="G24" s="1" t="str">
        <f>HYPERLINK("https://www.ebay.com/itm/196749859163","MSI PRO Z690-A WiFi DDR4 ProSeries ATX LGA 1700 DDR4 M.2 Motherboard - READ")</f>
        <v>MSI PRO Z690-A WiFi DDR4 ProSeries ATX LGA 1700 DDR4 M.2 Motherboard - READ</v>
      </c>
      <c r="H24" s="1" t="s">
        <v>21</v>
      </c>
      <c r="I24" s="1">
        <v>19.600000000000001</v>
      </c>
      <c r="J24" s="1" t="s">
        <v>79</v>
      </c>
      <c r="K24" s="1">
        <v>77.989999999999995</v>
      </c>
      <c r="L24" s="1">
        <v>104.9</v>
      </c>
      <c r="M24" s="1" t="s">
        <v>80</v>
      </c>
    </row>
    <row r="25" spans="1:14" x14ac:dyDescent="0.3">
      <c r="A25" s="1" t="s">
        <v>14</v>
      </c>
      <c r="B25" s="1" t="s">
        <v>14</v>
      </c>
      <c r="C25" s="1">
        <v>57.4</v>
      </c>
      <c r="D25" s="1">
        <v>2.9285714285714279</v>
      </c>
      <c r="E25" s="1" t="s">
        <v>37</v>
      </c>
      <c r="F25" s="1" t="s">
        <v>81</v>
      </c>
      <c r="G25" s="1" t="str">
        <f>HYPERLINK("https://www.ebay.com/itm/196766283117","ASRock B660M-HDV Intel LGA1700 MicroATX Motherboard - READ")</f>
        <v>ASRock B660M-HDV Intel LGA1700 MicroATX Motherboard - READ</v>
      </c>
      <c r="H25" s="1" t="s">
        <v>21</v>
      </c>
      <c r="I25" s="1">
        <v>19.600000000000001</v>
      </c>
      <c r="J25" s="1" t="s">
        <v>82</v>
      </c>
      <c r="K25" s="1">
        <v>77</v>
      </c>
      <c r="L25" s="1">
        <v>77</v>
      </c>
      <c r="M25" s="1" t="s">
        <v>83</v>
      </c>
    </row>
    <row r="26" spans="1:14" x14ac:dyDescent="0.3">
      <c r="A26" s="1" t="s">
        <v>14</v>
      </c>
      <c r="B26" s="1" t="s">
        <v>14</v>
      </c>
      <c r="C26" s="1">
        <v>52.1</v>
      </c>
      <c r="D26" s="5">
        <v>2.658163265306122</v>
      </c>
      <c r="E26" s="1" t="s">
        <v>59</v>
      </c>
      <c r="F26" s="1" t="s">
        <v>84</v>
      </c>
      <c r="G26" s="1" t="str">
        <f>HYPERLINK("https://www.ebay.com/itm/196741011292","GIGABYTE B760M DS3H DDR4 LGA 1700 M-ATX DDR4 M.2 Gaming Motherboard - READ")</f>
        <v>GIGABYTE B760M DS3H DDR4 LGA 1700 M-ATX DDR4 M.2 Gaming Motherboard - READ</v>
      </c>
      <c r="H26" s="1" t="s">
        <v>21</v>
      </c>
      <c r="I26" s="1">
        <v>19.600000000000001</v>
      </c>
      <c r="J26" s="1" t="s">
        <v>85</v>
      </c>
      <c r="K26" s="1">
        <v>71.7</v>
      </c>
      <c r="L26" s="1">
        <v>299.99</v>
      </c>
      <c r="M26" s="1" t="s">
        <v>86</v>
      </c>
    </row>
    <row r="27" spans="1:14" x14ac:dyDescent="0.3">
      <c r="A27" s="1" t="s">
        <v>14</v>
      </c>
      <c r="B27" s="1" t="s">
        <v>14</v>
      </c>
      <c r="C27" s="1">
        <v>52.1</v>
      </c>
      <c r="D27" s="5">
        <v>2.658163265306122</v>
      </c>
      <c r="E27" s="1" t="s">
        <v>59</v>
      </c>
      <c r="F27" s="1" t="s">
        <v>84</v>
      </c>
      <c r="G27" s="1" t="str">
        <f>HYPERLINK("https://www.ebay.com/itm/196749855810","GIGABYTE B760M DS3H DDR4 LGA 1700 M-ATX DDR4 M.2 Gaming Motherboard - READ")</f>
        <v>GIGABYTE B760M DS3H DDR4 LGA 1700 M-ATX DDR4 M.2 Gaming Motherboard - READ</v>
      </c>
      <c r="H27" s="1" t="s">
        <v>21</v>
      </c>
      <c r="I27" s="1">
        <v>19.600000000000001</v>
      </c>
      <c r="J27" s="1" t="s">
        <v>85</v>
      </c>
      <c r="K27" s="1">
        <v>71.7</v>
      </c>
      <c r="L27" s="1">
        <v>299.99</v>
      </c>
      <c r="M27" s="1" t="s">
        <v>87</v>
      </c>
    </row>
    <row r="28" spans="1:14" x14ac:dyDescent="0.3">
      <c r="A28" s="1" t="s">
        <v>14</v>
      </c>
      <c r="B28" s="1" t="s">
        <v>14</v>
      </c>
      <c r="C28" s="1">
        <v>52.1</v>
      </c>
      <c r="D28" s="1">
        <v>2.658163265306122</v>
      </c>
      <c r="E28" s="1" t="s">
        <v>59</v>
      </c>
      <c r="F28" s="1" t="s">
        <v>84</v>
      </c>
      <c r="G28" s="1" t="str">
        <f>HYPERLINK("https://www.ebay.com/itm/196758545203","GIGABYTE B760M DS3H DDR4 LGA 1700 M-ATX DDR4 M.2 Gaming Motherboard - READ")</f>
        <v>GIGABYTE B760M DS3H DDR4 LGA 1700 M-ATX DDR4 M.2 Gaming Motherboard - READ</v>
      </c>
      <c r="H28" s="1" t="s">
        <v>21</v>
      </c>
      <c r="I28" s="1">
        <v>19.600000000000001</v>
      </c>
      <c r="J28" s="1" t="s">
        <v>88</v>
      </c>
      <c r="K28" s="1">
        <v>71.7</v>
      </c>
      <c r="L28" s="1">
        <v>299.99</v>
      </c>
      <c r="M28" s="1" t="s">
        <v>89</v>
      </c>
    </row>
    <row r="29" spans="1:14" x14ac:dyDescent="0.3">
      <c r="A29" s="1" t="s">
        <v>14</v>
      </c>
      <c r="B29" s="1" t="s">
        <v>14</v>
      </c>
      <c r="C29" s="1">
        <v>50.400000000000013</v>
      </c>
      <c r="D29" s="1">
        <v>2.3661971830985919</v>
      </c>
      <c r="E29" s="1" t="s">
        <v>59</v>
      </c>
      <c r="F29" s="1" t="s">
        <v>84</v>
      </c>
      <c r="G29" s="1" t="str">
        <f>HYPERLINK("https://www.ebay.com/itm/196767128441","GIGABYTE B760M DS3H DDR4 LGA 1700 M-ATX DDR4 M.2 Gaming Motherboard - READ")</f>
        <v>GIGABYTE B760M DS3H DDR4 LGA 1700 M-ATX DDR4 M.2 Gaming Motherboard - READ</v>
      </c>
      <c r="H29" s="1" t="s">
        <v>21</v>
      </c>
      <c r="I29" s="1">
        <v>21.3</v>
      </c>
      <c r="J29" s="1" t="s">
        <v>276</v>
      </c>
      <c r="K29" s="1">
        <v>71.7</v>
      </c>
      <c r="L29" s="1">
        <v>291.33999999999997</v>
      </c>
      <c r="M29" s="1" t="s">
        <v>277</v>
      </c>
      <c r="N29" s="1"/>
    </row>
    <row r="30" spans="1:14" x14ac:dyDescent="0.3">
      <c r="A30" s="1" t="s">
        <v>14</v>
      </c>
      <c r="B30" s="1" t="s">
        <v>14</v>
      </c>
      <c r="C30" s="1">
        <v>65.049999999999983</v>
      </c>
      <c r="D30" s="5">
        <v>1.8591026007430691</v>
      </c>
      <c r="E30" s="1" t="s">
        <v>59</v>
      </c>
      <c r="F30" s="1" t="s">
        <v>90</v>
      </c>
      <c r="G30" s="1" t="str">
        <f>HYPERLINK("https://www.ebay.com/itm/335609090960","Gigabyte Z690 Aorus Elite AX DDR4 Black LGA 1700 ATX  Motherboard Parts Only")</f>
        <v>Gigabyte Z690 Aorus Elite AX DDR4 Black LGA 1700 ATX  Motherboard Parts Only</v>
      </c>
      <c r="H30" s="1" t="s">
        <v>53</v>
      </c>
      <c r="I30" s="1">
        <v>34.99</v>
      </c>
      <c r="J30" s="1" t="s">
        <v>91</v>
      </c>
      <c r="K30" s="1">
        <v>100.04</v>
      </c>
      <c r="L30" s="1">
        <v>365.75</v>
      </c>
      <c r="M30" s="1" t="s">
        <v>92</v>
      </c>
    </row>
    <row r="31" spans="1:14" x14ac:dyDescent="0.3">
      <c r="A31" s="2" t="s">
        <v>14</v>
      </c>
      <c r="B31" s="2" t="s">
        <v>14</v>
      </c>
      <c r="C31" s="2">
        <v>92.1</v>
      </c>
      <c r="D31" s="6">
        <v>1.842368473694739</v>
      </c>
      <c r="E31" s="2" t="s">
        <v>37</v>
      </c>
      <c r="F31" s="2" t="s">
        <v>93</v>
      </c>
      <c r="G31" s="2" t="str">
        <f>HYPERLINK("https://www.ebay.com/itm/276605331743","BAD ASROCK Z690 TAICHI Intel LGA 1700 Z690 Desktop Motherboard")</f>
        <v>BAD ASROCK Z690 TAICHI Intel LGA 1700 Z690 Desktop Motherboard</v>
      </c>
      <c r="H31" s="2" t="s">
        <v>53</v>
      </c>
      <c r="I31" s="2">
        <v>49.99</v>
      </c>
      <c r="J31" s="2" t="s">
        <v>94</v>
      </c>
      <c r="K31" s="2">
        <v>142.09</v>
      </c>
      <c r="L31" s="2">
        <v>899.99</v>
      </c>
      <c r="M31" s="2" t="s">
        <v>95</v>
      </c>
    </row>
    <row r="32" spans="1:14" x14ac:dyDescent="0.3">
      <c r="A32" s="1" t="s">
        <v>14</v>
      </c>
      <c r="B32" s="1" t="s">
        <v>14</v>
      </c>
      <c r="C32" s="1">
        <v>58.95</v>
      </c>
      <c r="D32" s="5">
        <v>1.686695278969957</v>
      </c>
      <c r="E32" s="1" t="s">
        <v>15</v>
      </c>
      <c r="F32" s="1" t="s">
        <v>96</v>
      </c>
      <c r="G32" s="1" t="str">
        <f>HYPERLINK("https://www.ebay.com/itm/266766081077","Asus Tuf Gaming Z690-PLUS WiFi D4 LGA1700 ATX Motherboard - (GAMZ690-PLUSWID4)")</f>
        <v>Asus Tuf Gaming Z690-PLUS WiFi D4 LGA1700 ATX Motherboard - (GAMZ690-PLUSWID4)</v>
      </c>
      <c r="H32" s="1" t="s">
        <v>53</v>
      </c>
      <c r="I32" s="1">
        <v>34.950000000000003</v>
      </c>
      <c r="J32" s="1" t="s">
        <v>97</v>
      </c>
      <c r="K32" s="1">
        <v>93.9</v>
      </c>
      <c r="L32" s="1">
        <v>469.99</v>
      </c>
      <c r="M32" s="1" t="s">
        <v>98</v>
      </c>
    </row>
    <row r="33" spans="1:14" x14ac:dyDescent="0.3">
      <c r="A33" s="2" t="s">
        <v>14</v>
      </c>
      <c r="B33" s="2" t="s">
        <v>14</v>
      </c>
      <c r="C33" s="2">
        <v>58</v>
      </c>
      <c r="D33" s="6">
        <v>1.45</v>
      </c>
      <c r="E33" s="2"/>
      <c r="F33" s="2" t="s">
        <v>99</v>
      </c>
      <c r="G33" s="2" t="str">
        <f>HYPERLINK("https://www.ebay.com/itm/156467823631","AORUS B660M Elite AX Gaming Motherboard - Intel LGA 1700, WiFi 6E, DDR4")</f>
        <v>AORUS B660M Elite AX Gaming Motherboard - Intel LGA 1700, WiFi 6E, DDR4</v>
      </c>
      <c r="H33" s="2" t="s">
        <v>53</v>
      </c>
      <c r="I33" s="2">
        <v>40</v>
      </c>
      <c r="J33" s="2" t="s">
        <v>100</v>
      </c>
      <c r="K33" s="2">
        <v>98</v>
      </c>
      <c r="L33" s="2">
        <v>309.11</v>
      </c>
      <c r="M33" s="2" t="s">
        <v>101</v>
      </c>
    </row>
    <row r="34" spans="1:14" x14ac:dyDescent="0.3">
      <c r="A34" s="1" t="s">
        <v>14</v>
      </c>
      <c r="B34" s="1" t="s">
        <v>14</v>
      </c>
      <c r="C34" s="1">
        <v>116.74</v>
      </c>
      <c r="D34" s="1">
        <v>1.3854735342985991</v>
      </c>
      <c r="E34" s="1" t="s">
        <v>59</v>
      </c>
      <c r="F34" s="1" t="s">
        <v>118</v>
      </c>
      <c r="G34" s="1" t="str">
        <f>HYPERLINK("https://www.ebay.com/itm/395770338763","Gigabyte Z790 Aorus Master EATX DDR5 LGA1700 Motherboard For Parts Read")</f>
        <v>Gigabyte Z790 Aorus Master EATX DDR5 LGA1700 Motherboard For Parts Read</v>
      </c>
      <c r="H34" s="1" t="s">
        <v>53</v>
      </c>
      <c r="I34" s="1">
        <v>84.26</v>
      </c>
      <c r="J34" s="1" t="s">
        <v>119</v>
      </c>
      <c r="K34" s="1">
        <v>201</v>
      </c>
      <c r="L34" s="1">
        <v>613.04999999999995</v>
      </c>
      <c r="M34" s="1" t="s">
        <v>120</v>
      </c>
    </row>
    <row r="35" spans="1:14" x14ac:dyDescent="0.3">
      <c r="A35" s="1" t="s">
        <v>14</v>
      </c>
      <c r="B35" s="1" t="s">
        <v>14</v>
      </c>
      <c r="C35" s="1">
        <v>54.27</v>
      </c>
      <c r="D35" s="1">
        <v>1.242160677500572</v>
      </c>
      <c r="E35" s="1" t="s">
        <v>41</v>
      </c>
      <c r="F35" s="1" t="s">
        <v>218</v>
      </c>
      <c r="G35" s="1" t="str">
        <f>HYPERLINK("https://www.ebay.com/itm/335637007791","MSI MAG B760M MORTAR WiFi LGA 1700 MicroATX Intel Motherboard")</f>
        <v>MSI MAG B760M MORTAR WiFi LGA 1700 MicroATX Intel Motherboard</v>
      </c>
      <c r="H35" s="1" t="s">
        <v>53</v>
      </c>
      <c r="I35" s="1">
        <v>43.69</v>
      </c>
      <c r="J35" s="1" t="s">
        <v>219</v>
      </c>
      <c r="K35" s="1">
        <v>97.96</v>
      </c>
      <c r="L35" s="1">
        <v>349.52</v>
      </c>
      <c r="M35" s="1" t="s">
        <v>220</v>
      </c>
      <c r="N35" s="1"/>
    </row>
    <row r="36" spans="1:14" x14ac:dyDescent="0.3">
      <c r="A36" s="1" t="s">
        <v>14</v>
      </c>
      <c r="B36" s="1" t="s">
        <v>14</v>
      </c>
      <c r="C36" s="1">
        <v>161.47999999999999</v>
      </c>
      <c r="D36" s="5">
        <v>1.191558441558441</v>
      </c>
      <c r="E36" s="1" t="s">
        <v>41</v>
      </c>
      <c r="F36" s="1" t="s">
        <v>106</v>
      </c>
      <c r="G36" s="1" t="str">
        <f>HYPERLINK("https://www.ebay.com/itm/196561014069","MSI Z690I UNIFY MEG, LGA 1700, Intel Motherboard")</f>
        <v>MSI Z690I UNIFY MEG, LGA 1700, Intel Motherboard</v>
      </c>
      <c r="H36" s="1" t="s">
        <v>34</v>
      </c>
      <c r="I36" s="1">
        <v>135.52000000000001</v>
      </c>
      <c r="J36" s="1" t="s">
        <v>107</v>
      </c>
      <c r="K36" s="1">
        <v>297</v>
      </c>
      <c r="L36" s="1">
        <v>712</v>
      </c>
      <c r="M36" s="1" t="s">
        <v>108</v>
      </c>
    </row>
    <row r="37" spans="1:14" x14ac:dyDescent="0.3">
      <c r="A37" s="1" t="s">
        <v>14</v>
      </c>
      <c r="B37" s="1" t="s">
        <v>14</v>
      </c>
      <c r="C37" s="1">
        <v>465.76</v>
      </c>
      <c r="D37" s="1">
        <v>1.124508076003766</v>
      </c>
      <c r="E37" s="1" t="s">
        <v>41</v>
      </c>
      <c r="F37" s="1" t="s">
        <v>109</v>
      </c>
      <c r="G37" s="1" t="str">
        <f>HYPERLINK("https://www.ebay.com/itm/146114120951","Film Still On Bent Pins/no Back Plt  MSI MEG Z790 GODLIKE MAX Gaming Motherboard")</f>
        <v>Film Still On Bent Pins/no Back Plt  MSI MEG Z790 GODLIKE MAX Gaming Motherboard</v>
      </c>
      <c r="H37" s="1" t="s">
        <v>53</v>
      </c>
      <c r="I37" s="1">
        <v>414.19</v>
      </c>
      <c r="J37" s="1" t="s">
        <v>110</v>
      </c>
      <c r="K37" s="1">
        <v>879.95</v>
      </c>
      <c r="L37" s="1">
        <v>1946.88</v>
      </c>
      <c r="M37" s="1" t="s">
        <v>111</v>
      </c>
      <c r="N37" s="1"/>
    </row>
    <row r="38" spans="1:14" x14ac:dyDescent="0.3">
      <c r="A38" s="1" t="s">
        <v>14</v>
      </c>
      <c r="B38" s="1" t="s">
        <v>14</v>
      </c>
      <c r="C38" s="1">
        <v>60.56</v>
      </c>
      <c r="D38" s="5">
        <v>0.93183566702569642</v>
      </c>
      <c r="E38" s="1" t="s">
        <v>15</v>
      </c>
      <c r="F38" s="1" t="s">
        <v>112</v>
      </c>
      <c r="G38" s="1" t="str">
        <f>HYPERLINK("https://www.ebay.com/itm/335598511233","Asus Rog Strix Z690-F Gaming WIFI AX211NGW Black ATX Motherboard Parts Only")</f>
        <v>Asus Rog Strix Z690-F Gaming WIFI AX211NGW Black ATX Motherboard Parts Only</v>
      </c>
      <c r="H38" s="1" t="s">
        <v>53</v>
      </c>
      <c r="I38" s="1">
        <v>64.989999999999995</v>
      </c>
      <c r="J38" s="1" t="s">
        <v>113</v>
      </c>
      <c r="K38" s="1">
        <v>125.55</v>
      </c>
      <c r="L38" s="1">
        <v>524.6</v>
      </c>
      <c r="M38" s="1" t="s">
        <v>114</v>
      </c>
    </row>
    <row r="39" spans="1:14" x14ac:dyDescent="0.3">
      <c r="A39" s="3" t="s">
        <v>14</v>
      </c>
      <c r="B39" s="3" t="s">
        <v>14</v>
      </c>
      <c r="C39" s="3">
        <v>33</v>
      </c>
      <c r="D39" s="3">
        <v>0.89213300892133018</v>
      </c>
      <c r="E39" s="3" t="s">
        <v>37</v>
      </c>
      <c r="F39" s="3" t="s">
        <v>273</v>
      </c>
      <c r="G39" s="3" t="str">
        <f>HYPERLINK("https://www.ebay.com/itm/205040311537","ASRock B660M-C LGA-17xx/LGA-18xx microATX Motherboard PARTS READ")</f>
        <v>ASRock B660M-C LGA-17xx/LGA-18xx microATX Motherboard PARTS READ</v>
      </c>
      <c r="H39" s="3" t="s">
        <v>53</v>
      </c>
      <c r="I39" s="3">
        <v>36.989999999999988</v>
      </c>
      <c r="J39" s="3" t="s">
        <v>274</v>
      </c>
      <c r="K39" s="3">
        <v>69.989999999999995</v>
      </c>
      <c r="L39" s="3">
        <v>214</v>
      </c>
      <c r="M39" s="3" t="s">
        <v>275</v>
      </c>
      <c r="N39" s="3"/>
    </row>
    <row r="40" spans="1:14" x14ac:dyDescent="0.3">
      <c r="A40" s="3" t="s">
        <v>14</v>
      </c>
      <c r="B40" s="3" t="s">
        <v>14</v>
      </c>
      <c r="C40" s="3">
        <v>99.16</v>
      </c>
      <c r="D40" s="7">
        <v>0.86982456140350872</v>
      </c>
      <c r="E40" s="3" t="s">
        <v>15</v>
      </c>
      <c r="F40" s="3" t="s">
        <v>115</v>
      </c>
      <c r="G40" s="3" t="str">
        <f>HYPERLINK("https://www.ebay.com/itm/405284704617","Asus ProArt PROART B760-CREATOR WIFI Desktop Motherboard")</f>
        <v>Asus ProArt PROART B760-CREATOR WIFI Desktop Motherboard</v>
      </c>
      <c r="H40" s="3" t="s">
        <v>34</v>
      </c>
      <c r="I40" s="3">
        <v>114</v>
      </c>
      <c r="J40" s="3" t="s">
        <v>116</v>
      </c>
      <c r="K40" s="3">
        <v>213.16</v>
      </c>
      <c r="L40" s="3">
        <v>213.16</v>
      </c>
      <c r="M40" s="3" t="s">
        <v>117</v>
      </c>
    </row>
    <row r="41" spans="1:14" x14ac:dyDescent="0.3">
      <c r="A41" s="1" t="s">
        <v>14</v>
      </c>
      <c r="B41" s="1" t="s">
        <v>14</v>
      </c>
      <c r="C41" s="1">
        <v>24.98</v>
      </c>
      <c r="D41" s="5">
        <v>0.83266666666666656</v>
      </c>
      <c r="E41" s="1" t="s">
        <v>59</v>
      </c>
      <c r="F41" s="1" t="s">
        <v>121</v>
      </c>
      <c r="G41" s="1" t="str">
        <f>HYPERLINK("https://www.ebay.com/itm/186744170465","Gigabyte B660M DS3H DDR4, LGA 1700 Intel Socket Motherboard PARTS ONLY")</f>
        <v>Gigabyte B660M DS3H DDR4, LGA 1700 Intel Socket Motherboard PARTS ONLY</v>
      </c>
      <c r="H41" s="1" t="s">
        <v>53</v>
      </c>
      <c r="I41" s="1">
        <v>30</v>
      </c>
      <c r="J41" s="1" t="s">
        <v>122</v>
      </c>
      <c r="K41" s="1">
        <v>54.98</v>
      </c>
      <c r="L41" s="1">
        <v>480</v>
      </c>
      <c r="M41" s="1" t="s">
        <v>123</v>
      </c>
    </row>
    <row r="42" spans="1:14" x14ac:dyDescent="0.3">
      <c r="A42" s="1" t="s">
        <v>14</v>
      </c>
      <c r="B42" s="1" t="s">
        <v>14</v>
      </c>
      <c r="C42" s="1">
        <v>101</v>
      </c>
      <c r="D42" s="5">
        <v>0.81451612903225812</v>
      </c>
      <c r="E42" s="1" t="s">
        <v>51</v>
      </c>
      <c r="F42" s="1" t="s">
        <v>124</v>
      </c>
      <c r="G42" s="1" t="str">
        <f>HYPERLINK("https://www.ebay.com/itm/296775059537","Aorus Z790 Pro X LGA 1700 Gaming Motherboard  - FOR PARTS ONLY")</f>
        <v>Aorus Z790 Pro X LGA 1700 Gaming Motherboard  - FOR PARTS ONLY</v>
      </c>
      <c r="H42" s="1" t="s">
        <v>53</v>
      </c>
      <c r="I42" s="1">
        <v>124</v>
      </c>
      <c r="J42" s="1" t="s">
        <v>125</v>
      </c>
      <c r="K42" s="1">
        <v>225</v>
      </c>
      <c r="L42" s="1">
        <v>952.65</v>
      </c>
      <c r="M42" s="1" t="s">
        <v>126</v>
      </c>
    </row>
    <row r="43" spans="1:14" x14ac:dyDescent="0.3">
      <c r="A43" s="1" t="s">
        <v>14</v>
      </c>
      <c r="B43" s="1" t="s">
        <v>14</v>
      </c>
      <c r="C43" s="1">
        <v>47.01</v>
      </c>
      <c r="D43" s="5">
        <v>0.81065700982928079</v>
      </c>
      <c r="E43" s="1" t="s">
        <v>59</v>
      </c>
      <c r="F43" s="1" t="s">
        <v>127</v>
      </c>
      <c r="G43" s="1" t="str">
        <f>HYPERLINK("https://www.ebay.com/itm/266836199911","Gigabyte Z790 AERO G Intel LGA 1700 ATX Motherboard With Box (#1)")</f>
        <v>Gigabyte Z790 AERO G Intel LGA 1700 ATX Motherboard With Box (#1)</v>
      </c>
      <c r="H43" s="1" t="s">
        <v>53</v>
      </c>
      <c r="I43" s="1">
        <v>57.99</v>
      </c>
      <c r="J43" s="1" t="s">
        <v>128</v>
      </c>
      <c r="K43" s="1">
        <v>105</v>
      </c>
      <c r="L43" s="1">
        <v>679.27</v>
      </c>
      <c r="M43" s="1" t="s">
        <v>129</v>
      </c>
    </row>
    <row r="44" spans="1:14" x14ac:dyDescent="0.3">
      <c r="A44" s="2" t="s">
        <v>14</v>
      </c>
      <c r="B44" s="2" t="s">
        <v>14</v>
      </c>
      <c r="C44" s="2">
        <v>32.989999999999988</v>
      </c>
      <c r="D44" s="6">
        <v>0.73311111111111105</v>
      </c>
      <c r="E44" s="2" t="s">
        <v>41</v>
      </c>
      <c r="F44" s="2" t="s">
        <v>76</v>
      </c>
      <c r="G44" s="2" t="str">
        <f>HYPERLINK("https://www.ebay.com/itm/285896498652","MSI PRO Z690-A WiFi DDR4 ProSeries Motherboard - No Post")</f>
        <v>MSI PRO Z690-A WiFi DDR4 ProSeries Motherboard - No Post</v>
      </c>
      <c r="H44" s="2" t="s">
        <v>53</v>
      </c>
      <c r="I44" s="2">
        <v>45</v>
      </c>
      <c r="J44" s="2" t="s">
        <v>130</v>
      </c>
      <c r="K44" s="2">
        <v>77.989999999999995</v>
      </c>
      <c r="L44" s="2">
        <v>101</v>
      </c>
      <c r="M44" s="2" t="s">
        <v>131</v>
      </c>
    </row>
    <row r="45" spans="1:14" x14ac:dyDescent="0.3">
      <c r="A45" s="2" t="s">
        <v>14</v>
      </c>
      <c r="B45" s="2" t="s">
        <v>14</v>
      </c>
      <c r="C45" s="2">
        <v>34.999999999999993</v>
      </c>
      <c r="D45" s="2">
        <v>0.70014002800560093</v>
      </c>
      <c r="E45" s="2" t="s">
        <v>15</v>
      </c>
      <c r="F45" s="2" t="s">
        <v>132</v>
      </c>
      <c r="G45" s="2" t="str">
        <f>HYPERLINK("https://www.ebay.com/itm/335598572155","Asus Prime Intel Z690-P Black LGA 1700 Gaming ATX Motherboard Parts Only")</f>
        <v>Asus Prime Intel Z690-P Black LGA 1700 Gaming ATX Motherboard Parts Only</v>
      </c>
      <c r="H45" s="2" t="s">
        <v>53</v>
      </c>
      <c r="I45" s="2">
        <v>49.99</v>
      </c>
      <c r="J45" s="2" t="s">
        <v>133</v>
      </c>
      <c r="K45" s="2">
        <v>84.99</v>
      </c>
      <c r="L45" s="2">
        <v>708.4</v>
      </c>
      <c r="M45" s="2" t="s">
        <v>134</v>
      </c>
    </row>
    <row r="46" spans="1:14" x14ac:dyDescent="0.3">
      <c r="A46" s="2" t="s">
        <v>14</v>
      </c>
      <c r="B46" s="2" t="s">
        <v>14</v>
      </c>
      <c r="C46" s="2">
        <v>32.999999999999993</v>
      </c>
      <c r="D46" s="2">
        <v>0.6601320264052809</v>
      </c>
      <c r="E46" s="2"/>
      <c r="F46" s="2" t="s">
        <v>248</v>
      </c>
      <c r="G46" s="2" t="str">
        <f>HYPERLINK("https://www.ebay.com/itm/156486362762","PRO Z790-P WIFI DDR4 Motherboard Intel Z790 LGA 1700 ATX")</f>
        <v>PRO Z790-P WIFI DDR4 Motherboard Intel Z790 LGA 1700 ATX</v>
      </c>
      <c r="H46" s="2" t="s">
        <v>34</v>
      </c>
      <c r="I46" s="2">
        <v>49.99</v>
      </c>
      <c r="J46" s="2" t="s">
        <v>249</v>
      </c>
      <c r="K46" s="2">
        <v>82.99</v>
      </c>
      <c r="L46" s="2">
        <v>374</v>
      </c>
      <c r="M46" s="2" t="s">
        <v>250</v>
      </c>
      <c r="N46" s="2"/>
    </row>
    <row r="47" spans="1:14" x14ac:dyDescent="0.3">
      <c r="A47" s="3" t="s">
        <v>14</v>
      </c>
      <c r="B47" s="3" t="s">
        <v>14</v>
      </c>
      <c r="C47" s="3">
        <v>45.69</v>
      </c>
      <c r="D47" s="3">
        <v>0.65930735930735929</v>
      </c>
      <c r="E47" s="3" t="s">
        <v>59</v>
      </c>
      <c r="F47" s="3" t="s">
        <v>138</v>
      </c>
      <c r="G47" s="3" t="str">
        <f>HYPERLINK("https://www.ebay.com/itm/315918234478","GIGABYTE Z690 AORUS ELITE AX DDR4 LGA 1700 ATX Intel Motherboard - PLEASE READ")</f>
        <v>GIGABYTE Z690 AORUS ELITE AX DDR4 LGA 1700 ATX Intel Motherboard - PLEASE READ</v>
      </c>
      <c r="H47" s="3" t="s">
        <v>34</v>
      </c>
      <c r="I47" s="3">
        <v>69.3</v>
      </c>
      <c r="J47" s="3" t="s">
        <v>139</v>
      </c>
      <c r="K47" s="3">
        <v>114.99</v>
      </c>
      <c r="L47" s="3">
        <v>190.06</v>
      </c>
      <c r="M47" s="3" t="s">
        <v>267</v>
      </c>
      <c r="N47" s="3"/>
    </row>
    <row r="48" spans="1:14" x14ac:dyDescent="0.3">
      <c r="A48" s="1" t="s">
        <v>14</v>
      </c>
      <c r="B48" s="1" t="s">
        <v>14</v>
      </c>
      <c r="C48" s="1">
        <v>65.399999999999991</v>
      </c>
      <c r="D48" s="1">
        <v>0.65406540654065404</v>
      </c>
      <c r="E48" s="1" t="s">
        <v>59</v>
      </c>
      <c r="F48" s="1" t="s">
        <v>135</v>
      </c>
      <c r="G48" s="1" t="str">
        <f>HYPERLINK("https://www.ebay.com/itm/276448969511","BAD Gigabyte Z790 AORUS MASTER Intel LGA 1700 Z790 Desktop Motherboard B")</f>
        <v>BAD Gigabyte Z790 AORUS MASTER Intel LGA 1700 Z790 Desktop Motherboard B</v>
      </c>
      <c r="H48" s="1" t="s">
        <v>53</v>
      </c>
      <c r="I48" s="1">
        <v>99.99</v>
      </c>
      <c r="J48" s="1" t="s">
        <v>136</v>
      </c>
      <c r="K48" s="1">
        <v>165.39</v>
      </c>
      <c r="L48" s="1">
        <v>607.20000000000005</v>
      </c>
      <c r="M48" s="1" t="s">
        <v>137</v>
      </c>
    </row>
    <row r="49" spans="1:14" x14ac:dyDescent="0.3">
      <c r="A49" s="2" t="s">
        <v>14</v>
      </c>
      <c r="B49" s="2" t="s">
        <v>14</v>
      </c>
      <c r="C49" s="2">
        <v>84.32</v>
      </c>
      <c r="D49" s="6">
        <v>0.65288424312814552</v>
      </c>
      <c r="E49" s="2" t="s">
        <v>102</v>
      </c>
      <c r="F49" s="2" t="s">
        <v>103</v>
      </c>
      <c r="G49" s="2" t="str">
        <f>HYPERLINK("https://www.ebay.com/itm/335632735248","ROG MAXIMUS Z690 HERO Motherboard")</f>
        <v>ROG MAXIMUS Z690 HERO Motherboard</v>
      </c>
      <c r="H49" s="2" t="s">
        <v>34</v>
      </c>
      <c r="I49" s="2">
        <v>129.15</v>
      </c>
      <c r="J49" s="2" t="s">
        <v>104</v>
      </c>
      <c r="K49" s="2">
        <v>213.47</v>
      </c>
      <c r="L49" s="2">
        <v>552</v>
      </c>
      <c r="M49" s="2" t="s">
        <v>105</v>
      </c>
    </row>
    <row r="50" spans="1:14" x14ac:dyDescent="0.3">
      <c r="A50" s="1" t="s">
        <v>14</v>
      </c>
      <c r="B50" s="1" t="s">
        <v>14</v>
      </c>
      <c r="C50" s="1">
        <v>44.19</v>
      </c>
      <c r="D50" s="1">
        <v>0.62415254237288131</v>
      </c>
      <c r="E50" s="1" t="s">
        <v>59</v>
      </c>
      <c r="F50" s="1" t="s">
        <v>138</v>
      </c>
      <c r="G50" s="1" t="str">
        <f>HYPERLINK("https://www.ebay.com/itm/286131458057","GIGABYTE Z690 AORUS ELITE AX LGA 1700 DDR4 ATX - Not Working")</f>
        <v>GIGABYTE Z690 AORUS ELITE AX LGA 1700 DDR4 ATX - Not Working</v>
      </c>
      <c r="H50" s="1" t="s">
        <v>34</v>
      </c>
      <c r="I50" s="1">
        <v>70.8</v>
      </c>
      <c r="J50" s="1" t="s">
        <v>139</v>
      </c>
      <c r="K50" s="1">
        <v>114.99</v>
      </c>
      <c r="L50" s="1">
        <v>190.06</v>
      </c>
      <c r="M50" s="1" t="s">
        <v>140</v>
      </c>
    </row>
    <row r="51" spans="1:14" x14ac:dyDescent="0.3">
      <c r="A51" s="1" t="s">
        <v>14</v>
      </c>
      <c r="B51" s="1" t="s">
        <v>14</v>
      </c>
      <c r="C51" s="1">
        <v>29.999999999999989</v>
      </c>
      <c r="D51" s="1">
        <v>0.54555373704309862</v>
      </c>
      <c r="E51" s="1" t="s">
        <v>15</v>
      </c>
      <c r="F51" s="1" t="s">
        <v>141</v>
      </c>
      <c r="G51" s="1" t="str">
        <f>HYPERLINK("https://www.ebay.com/itm/305861036403","Asus Prime Z690-P WiFi Black LGA Gaming Motherboard Parts Only Bent Pins BXPC")</f>
        <v>Asus Prime Z690-P WiFi Black LGA Gaming Motherboard Parts Only Bent Pins BXPC</v>
      </c>
      <c r="H51" s="1" t="s">
        <v>34</v>
      </c>
      <c r="I51" s="1">
        <v>54.99</v>
      </c>
      <c r="J51" s="1" t="s">
        <v>142</v>
      </c>
      <c r="K51" s="1">
        <v>84.99</v>
      </c>
      <c r="L51" s="1">
        <v>300</v>
      </c>
      <c r="M51" s="1" t="s">
        <v>143</v>
      </c>
    </row>
    <row r="52" spans="1:14" x14ac:dyDescent="0.3">
      <c r="A52" s="1" t="s">
        <v>14</v>
      </c>
      <c r="B52" s="1" t="s">
        <v>14</v>
      </c>
      <c r="C52" s="1">
        <v>38.200000000000003</v>
      </c>
      <c r="D52" s="1">
        <v>0.53954802259887014</v>
      </c>
      <c r="E52" s="1" t="s">
        <v>59</v>
      </c>
      <c r="F52" s="1" t="s">
        <v>144</v>
      </c>
      <c r="G52" s="1" t="str">
        <f>HYPERLINK("https://www.ebay.com/itm/286131458059","GIGABYTE Z690 AORUS ELITE AX LGA 1700 DDR5 ATX - Not Working")</f>
        <v>GIGABYTE Z690 AORUS ELITE AX LGA 1700 DDR5 ATX - Not Working</v>
      </c>
      <c r="H52" s="1" t="s">
        <v>34</v>
      </c>
      <c r="I52" s="1">
        <v>70.8</v>
      </c>
      <c r="J52" s="1" t="s">
        <v>145</v>
      </c>
      <c r="K52" s="1">
        <v>109</v>
      </c>
      <c r="L52" s="1">
        <v>365.75</v>
      </c>
      <c r="M52" s="1" t="s">
        <v>146</v>
      </c>
    </row>
    <row r="53" spans="1:14" x14ac:dyDescent="0.3">
      <c r="A53" s="3" t="s">
        <v>14</v>
      </c>
      <c r="B53" s="3" t="s">
        <v>14</v>
      </c>
      <c r="C53" s="3">
        <v>54.7</v>
      </c>
      <c r="D53" s="3">
        <v>0.53732809430255402</v>
      </c>
      <c r="E53" s="3" t="s">
        <v>59</v>
      </c>
      <c r="F53" s="3" t="s">
        <v>147</v>
      </c>
      <c r="G53" s="3" t="str">
        <f>HYPERLINK("https://www.ebay.com/itm/146122788745","Gigabyte Z790 AORUS ELITE AX DDR4 LGA 1700 ATX Motherboard Z790 Chipset")</f>
        <v>Gigabyte Z790 AORUS ELITE AX DDR4 LGA 1700 ATX Motherboard Z790 Chipset</v>
      </c>
      <c r="H53" s="3" t="s">
        <v>34</v>
      </c>
      <c r="I53" s="3">
        <v>101.8</v>
      </c>
      <c r="J53" s="3" t="s">
        <v>148</v>
      </c>
      <c r="K53" s="3">
        <v>156.5</v>
      </c>
      <c r="L53" s="3">
        <v>159.99</v>
      </c>
      <c r="M53" s="3" t="s">
        <v>149</v>
      </c>
    </row>
    <row r="54" spans="1:14" x14ac:dyDescent="0.3">
      <c r="A54" s="2" t="s">
        <v>14</v>
      </c>
      <c r="B54" s="2" t="s">
        <v>14</v>
      </c>
      <c r="C54" s="2">
        <v>32.400000000000013</v>
      </c>
      <c r="D54" s="2">
        <v>0.51840000000000008</v>
      </c>
      <c r="E54" s="2" t="s">
        <v>15</v>
      </c>
      <c r="F54" s="2" t="s">
        <v>150</v>
      </c>
      <c r="G54" s="2" t="str">
        <f>HYPERLINK("https://www.ebay.com/itm/166963416487","ASUS TUF Gaming Z790-PLUS WIFI D4 Motherboard - for parts or repair")</f>
        <v>ASUS TUF Gaming Z790-PLUS WIFI D4 Motherboard - for parts or repair</v>
      </c>
      <c r="H54" s="2" t="s">
        <v>53</v>
      </c>
      <c r="I54" s="2">
        <v>62.5</v>
      </c>
      <c r="J54" s="2" t="s">
        <v>151</v>
      </c>
      <c r="K54" s="2">
        <v>94.9</v>
      </c>
      <c r="L54" s="2">
        <v>548.47</v>
      </c>
      <c r="M54" s="2" t="s">
        <v>152</v>
      </c>
    </row>
    <row r="55" spans="1:14" x14ac:dyDescent="0.3">
      <c r="A55" s="2" t="s">
        <v>14</v>
      </c>
      <c r="B55" s="2" t="s">
        <v>14</v>
      </c>
      <c r="C55" s="2">
        <v>24.999999999999989</v>
      </c>
      <c r="D55" s="2">
        <v>0.41673612268711441</v>
      </c>
      <c r="E55" s="2" t="s">
        <v>15</v>
      </c>
      <c r="F55" s="2" t="s">
        <v>141</v>
      </c>
      <c r="G55" s="2" t="str">
        <f>HYPERLINK("https://www.ebay.com/itm/335621676432","Asus Prime Z690-P WiFi LGA 1700 ATX Motherboard Parts Only")</f>
        <v>Asus Prime Z690-P WiFi LGA 1700 ATX Motherboard Parts Only</v>
      </c>
      <c r="H55" s="2" t="s">
        <v>53</v>
      </c>
      <c r="I55" s="2">
        <v>59.99</v>
      </c>
      <c r="J55" s="2" t="s">
        <v>153</v>
      </c>
      <c r="K55" s="2">
        <v>84.99</v>
      </c>
      <c r="L55" s="2">
        <v>300</v>
      </c>
      <c r="M55" s="2" t="s">
        <v>154</v>
      </c>
    </row>
    <row r="56" spans="1:14" x14ac:dyDescent="0.3">
      <c r="A56" t="s">
        <v>14</v>
      </c>
      <c r="B56" t="s">
        <v>14</v>
      </c>
      <c r="C56">
        <v>29.410000000000011</v>
      </c>
      <c r="D56" s="8">
        <v>0.38199766203403063</v>
      </c>
      <c r="E56" t="s">
        <v>15</v>
      </c>
      <c r="F56" t="s">
        <v>48</v>
      </c>
      <c r="G56" t="str">
        <f>HYPERLINK("https://www.ebay.com/itm/205080012506","ASUS ROG STRIX B760-I GAMING WIFI, LGA 1700 Intel Motherboard (Please Read)")</f>
        <v>ASUS ROG STRIX B760-I GAMING WIFI, LGA 1700 Intel Motherboard (Please Read)</v>
      </c>
      <c r="H56" t="s">
        <v>53</v>
      </c>
      <c r="I56">
        <v>76.989999999999995</v>
      </c>
      <c r="J56" t="s">
        <v>265</v>
      </c>
      <c r="K56">
        <v>106.4</v>
      </c>
      <c r="L56">
        <v>341</v>
      </c>
      <c r="M56" t="s">
        <v>266</v>
      </c>
    </row>
    <row r="57" spans="1:14" x14ac:dyDescent="0.3">
      <c r="A57" s="1" t="s">
        <v>14</v>
      </c>
      <c r="B57" s="1" t="s">
        <v>14</v>
      </c>
      <c r="C57" s="1">
        <v>25.19</v>
      </c>
      <c r="D57" s="1">
        <v>0.35579096045197739</v>
      </c>
      <c r="E57" s="1" t="s">
        <v>15</v>
      </c>
      <c r="F57" s="1" t="s">
        <v>155</v>
      </c>
      <c r="G57" s="1" t="str">
        <f>HYPERLINK("https://www.ebay.com/itm/286131458064","ASUS Prime Z690-P WiFi LGA 1700 ATX - Not Working")</f>
        <v>ASUS Prime Z690-P WiFi LGA 1700 ATX - Not Working</v>
      </c>
      <c r="H57" s="1" t="s">
        <v>34</v>
      </c>
      <c r="I57" s="1">
        <v>70.8</v>
      </c>
      <c r="J57" s="1" t="s">
        <v>156</v>
      </c>
      <c r="K57" s="1">
        <v>95.99</v>
      </c>
      <c r="L57" s="1">
        <v>99.9</v>
      </c>
      <c r="M57" s="1" t="s">
        <v>157</v>
      </c>
    </row>
    <row r="58" spans="1:14" x14ac:dyDescent="0.3">
      <c r="A58" s="1" t="s">
        <v>14</v>
      </c>
      <c r="B58" s="1" t="s">
        <v>14</v>
      </c>
      <c r="C58" s="1">
        <v>20.510000000000009</v>
      </c>
      <c r="D58" s="1">
        <v>0.20512051205120521</v>
      </c>
      <c r="E58" s="1" t="s">
        <v>158</v>
      </c>
      <c r="F58" s="1" t="s">
        <v>159</v>
      </c>
      <c r="G58" s="1" t="str">
        <f>HYPERLINK("https://www.ebay.com/itm/276486686309","As-is Untested NZXT N7 Z690 Motherboard - N7-Z69XT-W1 - Intel Z690")</f>
        <v>As-is Untested NZXT N7 Z690 Motherboard - N7-Z69XT-W1 - Intel Z690</v>
      </c>
      <c r="H58" s="1" t="s">
        <v>34</v>
      </c>
      <c r="I58" s="1">
        <v>99.99</v>
      </c>
      <c r="J58" s="1" t="s">
        <v>160</v>
      </c>
      <c r="K58" s="1">
        <v>120.5</v>
      </c>
      <c r="L58" s="1">
        <v>120.5</v>
      </c>
      <c r="M58" s="1" t="s">
        <v>161</v>
      </c>
      <c r="N58" s="1"/>
    </row>
    <row r="59" spans="1:14" x14ac:dyDescent="0.3">
      <c r="A59" s="2" t="s">
        <v>14</v>
      </c>
      <c r="B59" s="2" t="s">
        <v>14</v>
      </c>
      <c r="C59" s="2">
        <v>49.949999999999989</v>
      </c>
      <c r="D59" s="2">
        <v>0.19979999999999989</v>
      </c>
      <c r="E59" s="2" t="s">
        <v>15</v>
      </c>
      <c r="F59" s="2" t="s">
        <v>162</v>
      </c>
      <c r="G59" s="2" t="str">
        <f>HYPERLINK("https://www.ebay.com/itm/387449115128","Asus ROG Maximus Z790 Hero ATX LGA1700 DDR5 Motherboard (READ)")</f>
        <v>Asus ROG Maximus Z790 Hero ATX LGA1700 DDR5 Motherboard (READ)</v>
      </c>
      <c r="H59" s="2" t="s">
        <v>53</v>
      </c>
      <c r="I59" s="2">
        <v>250</v>
      </c>
      <c r="J59" s="2" t="s">
        <v>163</v>
      </c>
      <c r="K59" s="2">
        <v>299.95</v>
      </c>
      <c r="L59" s="2">
        <v>2099</v>
      </c>
      <c r="M59" s="2" t="s">
        <v>164</v>
      </c>
    </row>
    <row r="60" spans="1:14" x14ac:dyDescent="0.3">
      <c r="A60" s="1" t="s">
        <v>14</v>
      </c>
      <c r="B60" s="1" t="s">
        <v>14</v>
      </c>
      <c r="C60" s="1">
        <v>9.9999999999999929</v>
      </c>
      <c r="D60" s="1">
        <v>0.16669444907484571</v>
      </c>
      <c r="E60" s="1" t="s">
        <v>15</v>
      </c>
      <c r="F60" s="1" t="s">
        <v>165</v>
      </c>
      <c r="G60" s="1" t="str">
        <f>HYPERLINK("https://www.ebay.com/itm/256434506872","ASUS PRIME Z790-V WiFi Intel LGA 1700 DDR5 ATX Motherboard")</f>
        <v>ASUS PRIME Z790-V WiFi Intel LGA 1700 DDR5 ATX Motherboard</v>
      </c>
      <c r="H60" s="1" t="s">
        <v>53</v>
      </c>
      <c r="I60" s="1">
        <v>59.99</v>
      </c>
      <c r="J60" s="1" t="s">
        <v>166</v>
      </c>
      <c r="K60" s="1">
        <v>69.989999999999995</v>
      </c>
      <c r="L60" s="1">
        <v>296.39999999999998</v>
      </c>
      <c r="M60" s="1" t="s">
        <v>167</v>
      </c>
      <c r="N60" s="1"/>
    </row>
    <row r="61" spans="1:14" x14ac:dyDescent="0.3">
      <c r="A61" s="1" t="s">
        <v>14</v>
      </c>
      <c r="B61" s="1" t="s">
        <v>14</v>
      </c>
      <c r="C61" s="1">
        <v>11.19</v>
      </c>
      <c r="D61" s="1">
        <v>0.15584958217270189</v>
      </c>
      <c r="E61" s="1" t="s">
        <v>41</v>
      </c>
      <c r="F61" s="1" t="s">
        <v>168</v>
      </c>
      <c r="G61" s="1" t="str">
        <f>HYPERLINK("https://www.ebay.com/itm/146122782788","MSI PRO Z790-P WiFi DDR4 ProSeries Motherboard LGA 1700 DDR4 PCIe 5.0 Wi-Fi 6E")</f>
        <v>MSI PRO Z790-P WiFi DDR4 ProSeries Motherboard LGA 1700 DDR4 PCIe 5.0 Wi-Fi 6E</v>
      </c>
      <c r="H61" s="1" t="s">
        <v>34</v>
      </c>
      <c r="I61" s="1">
        <v>71.8</v>
      </c>
      <c r="J61" s="1" t="s">
        <v>169</v>
      </c>
      <c r="K61" s="1">
        <v>82.99</v>
      </c>
      <c r="L61" s="1">
        <v>380</v>
      </c>
      <c r="M61" s="1" t="s">
        <v>170</v>
      </c>
      <c r="N61" s="1"/>
    </row>
    <row r="62" spans="1:14" x14ac:dyDescent="0.3">
      <c r="A62" s="1" t="s">
        <v>14</v>
      </c>
      <c r="B62" s="1" t="s">
        <v>14</v>
      </c>
      <c r="C62" s="1">
        <v>14.11</v>
      </c>
      <c r="D62" s="5">
        <v>0.1533862376345255</v>
      </c>
      <c r="E62" s="1" t="s">
        <v>37</v>
      </c>
      <c r="F62" s="1" t="s">
        <v>171</v>
      </c>
      <c r="G62" s="1" t="str">
        <f>HYPERLINK("https://www.ebay.com/itm/205063852241","Gigabyte X670 GAMING X AX V2 AMD X670 Socket AM5 DDR5 ATX Motherboard PARTS READ")</f>
        <v>Gigabyte X670 GAMING X AX V2 AMD X670 Socket AM5 DDR5 ATX Motherboard PARTS READ</v>
      </c>
      <c r="H62" s="1" t="s">
        <v>53</v>
      </c>
      <c r="I62" s="1">
        <v>91.99</v>
      </c>
      <c r="J62" s="1" t="s">
        <v>172</v>
      </c>
      <c r="K62" s="1">
        <v>106.1</v>
      </c>
      <c r="L62" s="1">
        <v>169.99</v>
      </c>
      <c r="M62" s="1" t="s">
        <v>173</v>
      </c>
    </row>
    <row r="63" spans="1:14" x14ac:dyDescent="0.3">
      <c r="A63" t="s">
        <v>14</v>
      </c>
      <c r="B63" t="s">
        <v>14</v>
      </c>
      <c r="C63">
        <v>15.01000000000001</v>
      </c>
      <c r="D63" s="8">
        <v>0.1501150115011502</v>
      </c>
      <c r="E63" t="s">
        <v>251</v>
      </c>
      <c r="F63" t="s">
        <v>252</v>
      </c>
      <c r="G63" t="str">
        <f>HYPERLINK("https://www.ebay.com/itm/156488610383","MSI MAG Z790 Tomahawk WiFi Motherboard Bundle")</f>
        <v>MSI MAG Z790 Tomahawk WiFi Motherboard Bundle</v>
      </c>
      <c r="H63" t="s">
        <v>34</v>
      </c>
      <c r="I63">
        <v>99.99</v>
      </c>
      <c r="J63" t="s">
        <v>253</v>
      </c>
      <c r="K63">
        <v>115</v>
      </c>
      <c r="L63">
        <v>208</v>
      </c>
      <c r="M63" t="s">
        <v>254</v>
      </c>
    </row>
    <row r="64" spans="1:14" x14ac:dyDescent="0.3">
      <c r="A64" s="1" t="s">
        <v>14</v>
      </c>
      <c r="B64" s="1" t="s">
        <v>14</v>
      </c>
      <c r="C64" s="1">
        <v>10.01000000000001</v>
      </c>
      <c r="D64" s="1">
        <v>0.11777856218378641</v>
      </c>
      <c r="E64" s="1" t="s">
        <v>41</v>
      </c>
      <c r="F64" s="1" t="s">
        <v>177</v>
      </c>
      <c r="G64" s="1" t="str">
        <f>HYPERLINK("https://www.ebay.com/itm/276459045629","As-is Untested MSI MAG B660 TOMAHAWK WIFI DDR4 LGA 1700 ATX Intel Motherboard")</f>
        <v>As-is Untested MSI MAG B660 TOMAHAWK WIFI DDR4 LGA 1700 ATX Intel Motherboard</v>
      </c>
      <c r="H64" s="1" t="s">
        <v>34</v>
      </c>
      <c r="I64" s="1">
        <v>84.99</v>
      </c>
      <c r="J64" s="1" t="s">
        <v>178</v>
      </c>
      <c r="K64" s="1">
        <v>95</v>
      </c>
      <c r="L64" s="1">
        <v>117.99</v>
      </c>
      <c r="M64" s="1" t="s">
        <v>179</v>
      </c>
      <c r="N64" s="1"/>
    </row>
    <row r="65" spans="1:14" x14ac:dyDescent="0.3">
      <c r="A65" s="2" t="s">
        <v>14</v>
      </c>
      <c r="B65" s="2" t="s">
        <v>14</v>
      </c>
      <c r="C65" s="2">
        <v>10.01000000000001</v>
      </c>
      <c r="D65" s="6">
        <v>0.11777856218378641</v>
      </c>
      <c r="E65" s="2" t="s">
        <v>41</v>
      </c>
      <c r="F65" s="2" t="s">
        <v>177</v>
      </c>
      <c r="G65" s="2" t="str">
        <f>HYPERLINK("https://www.ebay.com/itm/276493763773","As-is Untested MSI MAG B660 TOMAHAWK WIFI DDR4 LGA 1700 ATX Intel Motherboard A2")</f>
        <v>As-is Untested MSI MAG B660 TOMAHAWK WIFI DDR4 LGA 1700 ATX Intel Motherboard A2</v>
      </c>
      <c r="H65" s="2" t="s">
        <v>34</v>
      </c>
      <c r="I65" s="2">
        <v>84.99</v>
      </c>
      <c r="J65" s="2" t="s">
        <v>178</v>
      </c>
      <c r="K65" s="2">
        <v>95</v>
      </c>
      <c r="L65" s="2">
        <v>117.99</v>
      </c>
      <c r="M65" s="2" t="s">
        <v>180</v>
      </c>
    </row>
    <row r="66" spans="1:14" x14ac:dyDescent="0.3">
      <c r="A66" s="1" t="s">
        <v>14</v>
      </c>
      <c r="B66" s="1" t="s">
        <v>14</v>
      </c>
      <c r="C66" s="1">
        <v>5.0100000000000051</v>
      </c>
      <c r="D66" s="1">
        <v>5.0105010501050158E-2</v>
      </c>
      <c r="E66" s="1" t="s">
        <v>59</v>
      </c>
      <c r="F66" s="1" t="s">
        <v>181</v>
      </c>
      <c r="G66" s="1" t="str">
        <f>HYPERLINK("https://www.ebay.com/itm/335601682986","Gigabyte Z690 AERO G Black LGA Socket 1700 DDR4 Desktop Motherboard Tool Only")</f>
        <v>Gigabyte Z690 AERO G Black LGA Socket 1700 DDR4 Desktop Motherboard Tool Only</v>
      </c>
      <c r="H66" s="1" t="s">
        <v>53</v>
      </c>
      <c r="I66" s="1">
        <v>99.99</v>
      </c>
      <c r="J66" s="1" t="s">
        <v>182</v>
      </c>
      <c r="K66" s="1">
        <v>105</v>
      </c>
      <c r="L66" s="1">
        <v>520</v>
      </c>
      <c r="M66" s="1" t="s">
        <v>183</v>
      </c>
      <c r="N66" s="1"/>
    </row>
    <row r="67" spans="1:14" x14ac:dyDescent="0.3">
      <c r="A67" s="1" t="s">
        <v>14</v>
      </c>
      <c r="B67" s="1" t="s">
        <v>14</v>
      </c>
      <c r="C67" s="1">
        <v>0</v>
      </c>
      <c r="D67" s="5">
        <v>0</v>
      </c>
      <c r="E67" s="1" t="s">
        <v>15</v>
      </c>
      <c r="F67" s="1">
        <v>0</v>
      </c>
      <c r="G67" s="1" t="str">
        <f>HYPERLINK("https://www.ebay.com/itm/356187071489","ASUS Z790 GAMING WIFI7 LGA 1700 ATX Motherboard *For Parts* DDR5, WIFI 7")</f>
        <v>ASUS Z790 GAMING WIFI7 LGA 1700 ATX Motherboard *For Parts* DDR5, WIFI 7</v>
      </c>
      <c r="H67" s="1" t="s">
        <v>21</v>
      </c>
      <c r="I67" s="1">
        <v>15.39</v>
      </c>
      <c r="J67" s="1">
        <v>0</v>
      </c>
      <c r="K67" s="1">
        <v>0</v>
      </c>
      <c r="L67" s="1">
        <v>0</v>
      </c>
      <c r="M67" s="1" t="s">
        <v>184</v>
      </c>
    </row>
    <row r="68" spans="1:14" x14ac:dyDescent="0.3">
      <c r="A68" s="1" t="s">
        <v>14</v>
      </c>
      <c r="B68" s="1" t="s">
        <v>14</v>
      </c>
      <c r="C68" s="1">
        <v>0</v>
      </c>
      <c r="D68" s="5">
        <v>0</v>
      </c>
      <c r="E68" s="1" t="s">
        <v>59</v>
      </c>
      <c r="F68" s="1">
        <v>0</v>
      </c>
      <c r="G68" s="1" t="str">
        <f>HYPERLINK("https://www.ebay.com/itm/196749859184","GIGABYTE Z790 EAGLE AX LGA 1700 Intel Z790 ATX DDR5 M.2 Motherboard - READ")</f>
        <v>GIGABYTE Z790 EAGLE AX LGA 1700 Intel Z790 ATX DDR5 M.2 Motherboard - READ</v>
      </c>
      <c r="H68" s="1" t="s">
        <v>21</v>
      </c>
      <c r="I68" s="1">
        <v>19.600000000000001</v>
      </c>
      <c r="J68" s="1">
        <v>0</v>
      </c>
      <c r="K68" s="1">
        <v>0</v>
      </c>
      <c r="L68" s="1">
        <v>0</v>
      </c>
      <c r="M68" s="1" t="s">
        <v>185</v>
      </c>
    </row>
    <row r="69" spans="1:14" x14ac:dyDescent="0.3">
      <c r="A69" s="1" t="s">
        <v>14</v>
      </c>
      <c r="B69" s="1" t="s">
        <v>14</v>
      </c>
      <c r="C69" s="1">
        <v>0</v>
      </c>
      <c r="D69" s="5">
        <v>0</v>
      </c>
      <c r="E69" s="1" t="s">
        <v>59</v>
      </c>
      <c r="F69" s="1">
        <v>0</v>
      </c>
      <c r="G69" s="1" t="str">
        <f>HYPERLINK("https://www.ebay.com/itm/196749859168","GIGABYTE Z790 UD AC LGA 1700 ATX DDR5 M.2 Wi-Fi Motherboard - READ")</f>
        <v>GIGABYTE Z790 UD AC LGA 1700 ATX DDR5 M.2 Wi-Fi Motherboard - READ</v>
      </c>
      <c r="H69" s="1" t="s">
        <v>21</v>
      </c>
      <c r="I69" s="1">
        <v>19.600000000000001</v>
      </c>
      <c r="J69" s="1">
        <v>0</v>
      </c>
      <c r="K69" s="1">
        <v>0</v>
      </c>
      <c r="L69" s="1">
        <v>0</v>
      </c>
      <c r="M69" s="1" t="s">
        <v>186</v>
      </c>
    </row>
    <row r="70" spans="1:14" x14ac:dyDescent="0.3">
      <c r="A70" s="1" t="s">
        <v>14</v>
      </c>
      <c r="B70" s="1" t="s">
        <v>14</v>
      </c>
      <c r="C70" s="1">
        <v>0</v>
      </c>
      <c r="D70" s="5">
        <v>0</v>
      </c>
      <c r="E70" s="1" t="s">
        <v>187</v>
      </c>
      <c r="F70" s="1">
        <v>0</v>
      </c>
      <c r="G70" s="1" t="str">
        <f>HYPERLINK("https://www.ebay.com/itm/226400471663","LENOVO Z690 Motherboard BDPLANAR Intel Alder Lake READ")</f>
        <v>LENOVO Z690 Motherboard BDPLANAR Intel Alder Lake READ</v>
      </c>
      <c r="H70" s="1" t="s">
        <v>34</v>
      </c>
      <c r="I70" s="1">
        <v>50.09</v>
      </c>
      <c r="J70" s="1">
        <v>0</v>
      </c>
      <c r="K70" s="1">
        <v>0</v>
      </c>
      <c r="L70" s="1">
        <v>0</v>
      </c>
      <c r="M70" s="1" t="s">
        <v>188</v>
      </c>
    </row>
    <row r="71" spans="1:14" x14ac:dyDescent="0.3">
      <c r="A71" s="1" t="s">
        <v>14</v>
      </c>
      <c r="B71" s="1" t="s">
        <v>14</v>
      </c>
      <c r="C71" s="1">
        <v>0</v>
      </c>
      <c r="D71" s="5">
        <v>0</v>
      </c>
      <c r="E71" s="1" t="s">
        <v>158</v>
      </c>
      <c r="F71" s="1">
        <v>0</v>
      </c>
      <c r="G71" s="1" t="str">
        <f>HYPERLINK("https://www.ebay.com/itm/365191856230","NZXT N7 B650E - AMD B650 Chipset AM5 ATX Motherboard")</f>
        <v>NZXT N7 B650E - AMD B650 Chipset AM5 ATX Motherboard</v>
      </c>
      <c r="H71" s="1" t="s">
        <v>34</v>
      </c>
      <c r="I71" s="1">
        <v>95</v>
      </c>
      <c r="J71" s="1">
        <v>0</v>
      </c>
      <c r="K71" s="1">
        <v>0</v>
      </c>
      <c r="L71" s="1">
        <v>0</v>
      </c>
      <c r="M71" s="1" t="s">
        <v>189</v>
      </c>
    </row>
    <row r="72" spans="1:14" x14ac:dyDescent="0.3">
      <c r="A72" s="2" t="s">
        <v>14</v>
      </c>
      <c r="B72" s="2" t="s">
        <v>14</v>
      </c>
      <c r="C72" s="2">
        <v>0</v>
      </c>
      <c r="D72" s="2">
        <v>0</v>
      </c>
      <c r="E72" s="2" t="s">
        <v>51</v>
      </c>
      <c r="F72" s="2">
        <v>0</v>
      </c>
      <c r="G72" s="2" t="str">
        <f>HYPERLINK("https://www.ebay.com/itm/276676267895","AORUS Z790 XTREME Motherboard LGA1700")</f>
        <v>AORUS Z790 XTREME Motherboard LGA1700</v>
      </c>
      <c r="H72" s="2" t="s">
        <v>53</v>
      </c>
      <c r="I72" s="2">
        <v>489.98</v>
      </c>
      <c r="J72" s="2">
        <v>0</v>
      </c>
      <c r="K72" s="2">
        <v>0</v>
      </c>
      <c r="L72" s="2">
        <v>0</v>
      </c>
      <c r="M72" s="2" t="s">
        <v>190</v>
      </c>
      <c r="N72" t="s">
        <v>191</v>
      </c>
    </row>
    <row r="73" spans="1:14" x14ac:dyDescent="0.3">
      <c r="A73" s="1" t="s">
        <v>14</v>
      </c>
      <c r="B73" s="1" t="s">
        <v>14</v>
      </c>
      <c r="C73" s="1">
        <v>0</v>
      </c>
      <c r="D73" s="1">
        <v>0</v>
      </c>
      <c r="E73" s="1" t="s">
        <v>15</v>
      </c>
      <c r="F73" s="1">
        <v>0</v>
      </c>
      <c r="G73" s="1" t="str">
        <f>HYPERLINK("https://www.ebay.com/itm/335634934497","ASUS Z790 GAMING WIFI7 LGA 1700 ATX Motherboard DDR5, WIFI 7 *For Parts*")</f>
        <v>ASUS Z790 GAMING WIFI7 LGA 1700 ATX Motherboard DDR5, WIFI 7 *For Parts*</v>
      </c>
      <c r="H73" s="1" t="s">
        <v>21</v>
      </c>
      <c r="I73" s="1">
        <v>15.39</v>
      </c>
      <c r="J73" s="1">
        <v>0</v>
      </c>
      <c r="K73" s="1">
        <v>0</v>
      </c>
      <c r="L73" s="1">
        <v>0</v>
      </c>
      <c r="M73" s="1" t="s">
        <v>192</v>
      </c>
      <c r="N73" s="1"/>
    </row>
    <row r="74" spans="1:14" x14ac:dyDescent="0.3">
      <c r="A74" s="2" t="s">
        <v>14</v>
      </c>
      <c r="B74" s="2" t="s">
        <v>14</v>
      </c>
      <c r="C74" s="2">
        <v>0</v>
      </c>
      <c r="D74" s="2">
        <v>0</v>
      </c>
      <c r="E74" s="2" t="s">
        <v>15</v>
      </c>
      <c r="F74" s="2">
        <v>0</v>
      </c>
      <c r="G74" s="2" t="str">
        <f>HYPERLINK("https://www.ebay.com/itm/146122789884","ASUS ROG Strix B760-F Gaming WiFi Intel® B760 Motherboard DDR5 WiFi 6E")</f>
        <v>ASUS ROG Strix B760-F Gaming WiFi Intel® B760 Motherboard DDR5 WiFi 6E</v>
      </c>
      <c r="H74" s="2" t="s">
        <v>34</v>
      </c>
      <c r="I74" s="2">
        <v>106.8</v>
      </c>
      <c r="J74" s="2">
        <v>0</v>
      </c>
      <c r="K74" s="2">
        <v>0</v>
      </c>
      <c r="L74" s="2">
        <v>0</v>
      </c>
      <c r="M74" s="2" t="s">
        <v>193</v>
      </c>
      <c r="N74" t="s">
        <v>194</v>
      </c>
    </row>
    <row r="75" spans="1:14" x14ac:dyDescent="0.3">
      <c r="A75" s="3" t="s">
        <v>14</v>
      </c>
      <c r="B75" s="3" t="s">
        <v>14</v>
      </c>
      <c r="C75" s="3">
        <v>0</v>
      </c>
      <c r="D75" s="3">
        <v>0</v>
      </c>
      <c r="E75" s="3" t="s">
        <v>15</v>
      </c>
      <c r="F75" s="3">
        <v>0</v>
      </c>
      <c r="G75" s="3" t="str">
        <f>HYPERLINK("https://www.ebay.com/itm/356200601081","*For Parts* ASUS B650-E TUF Gaming WiFi AMD AM5 ATX Motherboard")</f>
        <v>*For Parts* ASUS B650-E TUF Gaming WiFi AMD AM5 ATX Motherboard</v>
      </c>
      <c r="H75" s="3" t="s">
        <v>21</v>
      </c>
      <c r="I75" s="3">
        <v>15.39</v>
      </c>
      <c r="J75" s="3">
        <v>0</v>
      </c>
      <c r="K75" s="3">
        <v>0</v>
      </c>
      <c r="L75" s="3">
        <v>0</v>
      </c>
      <c r="M75" s="3" t="s">
        <v>195</v>
      </c>
      <c r="N75" s="3"/>
    </row>
    <row r="76" spans="1:14" x14ac:dyDescent="0.3">
      <c r="A76" s="3" t="s">
        <v>14</v>
      </c>
      <c r="B76" s="3" t="s">
        <v>14</v>
      </c>
      <c r="C76" s="3">
        <v>0</v>
      </c>
      <c r="D76" s="3">
        <v>0</v>
      </c>
      <c r="E76" s="3" t="s">
        <v>15</v>
      </c>
      <c r="F76" s="3">
        <v>0</v>
      </c>
      <c r="G76" s="3" t="str">
        <f>HYPERLINK("https://www.ebay.com/itm/356200733730","ASUS TUF Gaming Z790-PRO WiFi 6 *For Parts* LGA 1700 ATX Gaming Motherboard DDR5")</f>
        <v>ASUS TUF Gaming Z790-PRO WiFi 6 *For Parts* LGA 1700 ATX Gaming Motherboard DDR5</v>
      </c>
      <c r="H76" s="3" t="s">
        <v>21</v>
      </c>
      <c r="I76" s="3">
        <v>15.39</v>
      </c>
      <c r="J76" s="3">
        <v>0</v>
      </c>
      <c r="K76" s="3">
        <v>0</v>
      </c>
      <c r="L76" s="3">
        <v>0</v>
      </c>
      <c r="M76" s="3" t="s">
        <v>196</v>
      </c>
      <c r="N76" s="3"/>
    </row>
    <row r="77" spans="1:14" x14ac:dyDescent="0.3">
      <c r="A77" s="1" t="s">
        <v>14</v>
      </c>
      <c r="B77" s="1" t="s">
        <v>14</v>
      </c>
      <c r="C77" s="1">
        <v>0</v>
      </c>
      <c r="D77" s="1">
        <v>0</v>
      </c>
      <c r="E77" s="1" t="s">
        <v>59</v>
      </c>
      <c r="F77" s="1">
        <v>0</v>
      </c>
      <c r="G77" s="1" t="str">
        <f>HYPERLINK("https://www.ebay.com/itm/276697645154","GIGABYTE AMD X670E AORUS PRO X AM5 192 GB DDR5 Non-ECC ATX Motherboard")</f>
        <v>GIGABYTE AMD X670E AORUS PRO X AM5 192 GB DDR5 Non-ECC ATX Motherboard</v>
      </c>
      <c r="H77" s="1" t="s">
        <v>21</v>
      </c>
      <c r="I77" s="1">
        <v>4</v>
      </c>
      <c r="J77" s="1">
        <v>0</v>
      </c>
      <c r="K77" s="1">
        <v>0</v>
      </c>
      <c r="L77" s="1">
        <v>0</v>
      </c>
      <c r="M77" s="1" t="s">
        <v>197</v>
      </c>
    </row>
    <row r="78" spans="1:14" x14ac:dyDescent="0.3">
      <c r="A78" s="1" t="s">
        <v>14</v>
      </c>
      <c r="B78" s="1" t="s">
        <v>14</v>
      </c>
      <c r="C78" s="1">
        <v>0</v>
      </c>
      <c r="D78" s="1">
        <v>0</v>
      </c>
      <c r="E78" s="1" t="s">
        <v>59</v>
      </c>
      <c r="F78" s="1">
        <v>0</v>
      </c>
      <c r="G78" s="1" t="str">
        <f>HYPERLINK("https://www.ebay.com/itm/196758545292","GIGABYTE Z790 UD AC LGA 1700 ATX DDR5 M.2 Wi-Fi Motherboard - READ")</f>
        <v>GIGABYTE Z790 UD AC LGA 1700 ATX DDR5 M.2 Wi-Fi Motherboard - READ</v>
      </c>
      <c r="H78" s="1" t="s">
        <v>21</v>
      </c>
      <c r="I78" s="1">
        <v>19.600000000000001</v>
      </c>
      <c r="J78" s="1">
        <v>0</v>
      </c>
      <c r="K78" s="1">
        <v>0</v>
      </c>
      <c r="L78" s="1">
        <v>0</v>
      </c>
      <c r="M78" s="1" t="s">
        <v>198</v>
      </c>
      <c r="N78" s="1"/>
    </row>
    <row r="79" spans="1:14" x14ac:dyDescent="0.3">
      <c r="A79" s="2" t="s">
        <v>14</v>
      </c>
      <c r="B79" s="2" t="s">
        <v>14</v>
      </c>
      <c r="C79" s="2">
        <v>0</v>
      </c>
      <c r="D79" s="2">
        <v>0</v>
      </c>
      <c r="E79" s="2" t="s">
        <v>59</v>
      </c>
      <c r="F79" s="2">
        <v>0</v>
      </c>
      <c r="G79" s="2" t="str">
        <f>HYPERLINK("https://www.ebay.com/itm/196758545210","GIGABYTE Z790 UD AX LGA 1700 ATX DDR5 M.2 Wi-Fi 6E Motherboard - READ")</f>
        <v>GIGABYTE Z790 UD AX LGA 1700 ATX DDR5 M.2 Wi-Fi 6E Motherboard - READ</v>
      </c>
      <c r="H79" s="2" t="s">
        <v>21</v>
      </c>
      <c r="I79" s="2">
        <v>19.600000000000001</v>
      </c>
      <c r="J79" s="2">
        <v>0</v>
      </c>
      <c r="K79" s="2">
        <v>0</v>
      </c>
      <c r="L79" s="2">
        <v>0</v>
      </c>
      <c r="M79" s="2" t="s">
        <v>199</v>
      </c>
      <c r="N79" s="2" t="s">
        <v>200</v>
      </c>
    </row>
    <row r="80" spans="1:14" x14ac:dyDescent="0.3">
      <c r="A80" s="2" t="s">
        <v>14</v>
      </c>
      <c r="B80" s="2" t="s">
        <v>14</v>
      </c>
      <c r="C80" s="2">
        <v>0</v>
      </c>
      <c r="D80" s="2">
        <v>0</v>
      </c>
      <c r="E80" s="2" t="s">
        <v>41</v>
      </c>
      <c r="F80" s="2">
        <v>0</v>
      </c>
      <c r="G80" s="2" t="str">
        <f>HYPERLINK("https://www.ebay.com/itm/196749859148","MSI MAG Z790 Tomahawk WiFi LGA 1700 DDR5 M.2 ATX Motherboard - READ")</f>
        <v>MSI MAG Z790 Tomahawk WiFi LGA 1700 DDR5 M.2 ATX Motherboard - READ</v>
      </c>
      <c r="H80" s="2" t="s">
        <v>21</v>
      </c>
      <c r="I80" s="2">
        <v>19.600000000000001</v>
      </c>
      <c r="J80" s="2">
        <v>0</v>
      </c>
      <c r="K80" s="2">
        <v>0</v>
      </c>
      <c r="L80" s="2">
        <v>0</v>
      </c>
      <c r="M80" s="2" t="s">
        <v>201</v>
      </c>
      <c r="N80" s="2" t="s">
        <v>202</v>
      </c>
    </row>
    <row r="81" spans="1:14" x14ac:dyDescent="0.3">
      <c r="A81" s="2" t="s">
        <v>14</v>
      </c>
      <c r="B81" s="2" t="s">
        <v>14</v>
      </c>
      <c r="C81" s="2">
        <v>0</v>
      </c>
      <c r="D81" s="6">
        <v>0</v>
      </c>
      <c r="E81" s="2" t="s">
        <v>15</v>
      </c>
      <c r="F81" s="2">
        <v>0</v>
      </c>
      <c r="G81" s="2" t="str">
        <f>HYPERLINK("https://www.ebay.com/itm/196751623207","ASUS TUF GAMING B760M-PLUS WIFI D4 LGA 1700 mATX M.2 DDR4 Motherboard - READ")</f>
        <v>ASUS TUF GAMING B760M-PLUS WIFI D4 LGA 1700 mATX M.2 DDR4 Motherboard - READ</v>
      </c>
      <c r="H81" s="2" t="s">
        <v>21</v>
      </c>
      <c r="I81" s="2">
        <v>19.600000000000001</v>
      </c>
      <c r="J81" s="2">
        <v>0</v>
      </c>
      <c r="K81" s="2">
        <v>0</v>
      </c>
      <c r="L81" s="2">
        <v>0</v>
      </c>
      <c r="M81" s="2" t="s">
        <v>203</v>
      </c>
    </row>
    <row r="82" spans="1:14" x14ac:dyDescent="0.3">
      <c r="A82" s="2" t="s">
        <v>14</v>
      </c>
      <c r="B82" s="2" t="s">
        <v>14</v>
      </c>
      <c r="C82" s="2">
        <v>0</v>
      </c>
      <c r="D82" s="6">
        <v>0</v>
      </c>
      <c r="E82" s="2" t="s">
        <v>15</v>
      </c>
      <c r="F82" s="2">
        <v>0</v>
      </c>
      <c r="G82" s="2" t="str">
        <f>HYPERLINK("https://www.ebay.com/itm/335580055692","*FOR PARTS* ASUS ROG STRIX B760-A Gaming Wifi D4 Intel LGA 1700 DDR4 Motherboard")</f>
        <v>*FOR PARTS* ASUS ROG STRIX B760-A Gaming Wifi D4 Intel LGA 1700 DDR4 Motherboard</v>
      </c>
      <c r="H82" s="2" t="s">
        <v>53</v>
      </c>
      <c r="I82" s="2">
        <v>53.3</v>
      </c>
      <c r="J82" s="2">
        <v>0</v>
      </c>
      <c r="K82" s="2">
        <v>0</v>
      </c>
      <c r="L82" s="2">
        <v>0</v>
      </c>
      <c r="M82" s="2" t="s">
        <v>204</v>
      </c>
    </row>
    <row r="83" spans="1:14" x14ac:dyDescent="0.3">
      <c r="A83" s="3" t="s">
        <v>14</v>
      </c>
      <c r="B83" s="3" t="s">
        <v>14</v>
      </c>
      <c r="C83" s="3">
        <v>0</v>
      </c>
      <c r="D83" s="7">
        <v>0</v>
      </c>
      <c r="E83" s="3" t="s">
        <v>205</v>
      </c>
      <c r="F83" s="3" t="s">
        <v>206</v>
      </c>
      <c r="G83" s="3" t="str">
        <f>HYPERLINK("https://www.ebay.com/itm/335634985699","Phantom Gaming ASRock Z790 Riptide WiFi Intel LGA 1700 Motherboard *For Parts*")</f>
        <v>Phantom Gaming ASRock Z790 Riptide WiFi Intel LGA 1700 Motherboard *For Parts*</v>
      </c>
      <c r="H83" s="3" t="s">
        <v>21</v>
      </c>
      <c r="I83" s="3">
        <v>16.23</v>
      </c>
      <c r="J83" s="3">
        <v>0</v>
      </c>
      <c r="K83" s="3">
        <v>0</v>
      </c>
      <c r="L83" s="3">
        <v>0</v>
      </c>
      <c r="M83" s="3" t="s">
        <v>207</v>
      </c>
    </row>
    <row r="84" spans="1:14" x14ac:dyDescent="0.3">
      <c r="A84" s="3" t="s">
        <v>14</v>
      </c>
      <c r="B84" s="3" t="s">
        <v>14</v>
      </c>
      <c r="C84" s="3">
        <v>0</v>
      </c>
      <c r="D84" s="3">
        <v>0</v>
      </c>
      <c r="E84" s="3" t="s">
        <v>15</v>
      </c>
      <c r="F84" s="3">
        <v>0</v>
      </c>
      <c r="G84" s="3" t="str">
        <f>HYPERLINK("https://www.ebay.com/itm/356200653325","ASUS TUF GAMING B650-E WIFI AMD B650 AM5 ATX Motherboard, DDR5 *For Parts*")</f>
        <v>ASUS TUF GAMING B650-E WIFI AMD B650 AM5 ATX Motherboard, DDR5 *For Parts*</v>
      </c>
      <c r="H84" s="3" t="s">
        <v>21</v>
      </c>
      <c r="I84" s="3">
        <v>15.39</v>
      </c>
      <c r="J84" s="3">
        <v>0</v>
      </c>
      <c r="K84" s="3">
        <v>0</v>
      </c>
      <c r="L84" s="3">
        <v>0</v>
      </c>
      <c r="M84" s="3" t="s">
        <v>208</v>
      </c>
      <c r="N84" s="3" t="s">
        <v>209</v>
      </c>
    </row>
    <row r="85" spans="1:14" x14ac:dyDescent="0.3">
      <c r="A85" s="3" t="s">
        <v>14</v>
      </c>
      <c r="B85" s="3" t="s">
        <v>14</v>
      </c>
      <c r="C85" s="3">
        <v>0</v>
      </c>
      <c r="D85" s="3">
        <v>0</v>
      </c>
      <c r="E85" s="3" t="s">
        <v>15</v>
      </c>
      <c r="F85" s="3">
        <v>0</v>
      </c>
      <c r="G85" s="3" t="str">
        <f>HYPERLINK("https://www.ebay.com/itm/135334632609","ASUS ROG Strix Z790-A Gaming WiFi II LGA 1700 ATX motherboard -NOT WORKING-")</f>
        <v>ASUS ROG Strix Z790-A Gaming WiFi II LGA 1700 ATX motherboard -NOT WORKING-</v>
      </c>
      <c r="H85" s="3" t="s">
        <v>21</v>
      </c>
      <c r="I85" s="3">
        <v>19.600000000000001</v>
      </c>
      <c r="J85" s="3">
        <v>0</v>
      </c>
      <c r="K85" s="3">
        <v>0</v>
      </c>
      <c r="L85" s="3">
        <v>0</v>
      </c>
      <c r="M85" s="3" t="s">
        <v>210</v>
      </c>
      <c r="N85" s="3"/>
    </row>
    <row r="86" spans="1:14" x14ac:dyDescent="0.3">
      <c r="A86" s="2" t="s">
        <v>14</v>
      </c>
      <c r="B86" s="2" t="s">
        <v>14</v>
      </c>
      <c r="C86" s="2">
        <v>0</v>
      </c>
      <c r="D86" s="2">
        <v>0</v>
      </c>
      <c r="E86" s="2" t="s">
        <v>15</v>
      </c>
      <c r="F86" s="2">
        <v>0</v>
      </c>
      <c r="G86" s="2" t="str">
        <f>HYPERLINK("https://www.ebay.com/itm/135332262894","ASUS TUF GAMING B760-PLUS WIFI LGA 1700 ATX motherboard, PCIe 5.0 -NOT WORKING-")</f>
        <v>ASUS TUF GAMING B760-PLUS WIFI LGA 1700 ATX motherboard, PCIe 5.0 -NOT WORKING-</v>
      </c>
      <c r="H86" s="2" t="s">
        <v>21</v>
      </c>
      <c r="I86" s="2">
        <v>18.25</v>
      </c>
      <c r="J86" s="2">
        <v>0</v>
      </c>
      <c r="K86" s="2">
        <v>0</v>
      </c>
      <c r="L86" s="2">
        <v>0</v>
      </c>
      <c r="M86" s="2" t="s">
        <v>211</v>
      </c>
      <c r="N86" s="2" t="s">
        <v>212</v>
      </c>
    </row>
    <row r="87" spans="1:14" x14ac:dyDescent="0.3">
      <c r="A87" t="s">
        <v>14</v>
      </c>
      <c r="B87" t="s">
        <v>14</v>
      </c>
      <c r="C87">
        <v>0</v>
      </c>
      <c r="D87" s="8">
        <v>0</v>
      </c>
      <c r="E87" t="s">
        <v>41</v>
      </c>
      <c r="F87">
        <v>0</v>
      </c>
      <c r="G87" t="str">
        <f>HYPERLINK("https://www.ebay.com/itm/356204649227","MSI PRO B760-P WiFi DDR4 Motherboard *For Parts* LGA 1700, DDR4, Wi-Fi 6E")</f>
        <v>MSI PRO B760-P WiFi DDR4 Motherboard *For Parts* LGA 1700, DDR4, Wi-Fi 6E</v>
      </c>
      <c r="H87" t="s">
        <v>21</v>
      </c>
      <c r="I87">
        <v>15.39</v>
      </c>
      <c r="J87">
        <v>0</v>
      </c>
      <c r="K87">
        <v>0</v>
      </c>
      <c r="L87">
        <v>0</v>
      </c>
      <c r="M87" t="s">
        <v>255</v>
      </c>
    </row>
    <row r="88" spans="1:14" x14ac:dyDescent="0.3">
      <c r="A88" t="s">
        <v>14</v>
      </c>
      <c r="B88" t="s">
        <v>14</v>
      </c>
      <c r="C88">
        <v>0</v>
      </c>
      <c r="D88" s="8">
        <v>0</v>
      </c>
      <c r="E88" t="s">
        <v>41</v>
      </c>
      <c r="F88">
        <v>0</v>
      </c>
      <c r="G88" t="str">
        <f>HYPERLINK("https://www.ebay.com/itm/395845048277","MSI MAG Z790 Tomahawk WiFi Gaming Motherboard | LGA 1700, DDR5, ATX *For Parts*")</f>
        <v>MSI MAG Z790 Tomahawk WiFi Gaming Motherboard | LGA 1700, DDR5, ATX *For Parts*</v>
      </c>
      <c r="H88" t="s">
        <v>21</v>
      </c>
      <c r="I88">
        <v>16.23</v>
      </c>
      <c r="J88">
        <v>0</v>
      </c>
      <c r="K88">
        <v>0</v>
      </c>
      <c r="L88">
        <v>0</v>
      </c>
      <c r="M88" t="s">
        <v>256</v>
      </c>
    </row>
    <row r="89" spans="1:14" x14ac:dyDescent="0.3">
      <c r="A89" t="s">
        <v>14</v>
      </c>
      <c r="B89" t="s">
        <v>14</v>
      </c>
      <c r="C89">
        <v>0</v>
      </c>
      <c r="D89" s="8">
        <v>0</v>
      </c>
      <c r="E89" t="s">
        <v>257</v>
      </c>
      <c r="F89">
        <v>0</v>
      </c>
      <c r="G89" t="str">
        <f>HYPERLINK("https://www.ebay.com/itm/395845198628","GIGABYTE X670E AORUS Master Gaming Motherboard *For Parts*  LGA 1718/ WiFi 6E)")</f>
        <v>GIGABYTE X670E AORUS Master Gaming Motherboard *For Parts*  LGA 1718/ WiFi 6E)</v>
      </c>
      <c r="H89" t="s">
        <v>21</v>
      </c>
      <c r="I89">
        <v>16.53</v>
      </c>
      <c r="J89">
        <v>0</v>
      </c>
      <c r="K89">
        <v>0</v>
      </c>
      <c r="L89">
        <v>0</v>
      </c>
      <c r="M89" t="s">
        <v>258</v>
      </c>
    </row>
    <row r="90" spans="1:14" x14ac:dyDescent="0.3">
      <c r="A90" t="s">
        <v>14</v>
      </c>
      <c r="B90" t="s">
        <v>14</v>
      </c>
      <c r="C90">
        <v>0</v>
      </c>
      <c r="D90" s="8">
        <v>0</v>
      </c>
      <c r="E90" t="s">
        <v>59</v>
      </c>
      <c r="F90">
        <v>0</v>
      </c>
      <c r="G90" t="str">
        <f>HYPERLINK("https://www.ebay.com/itm/135328173334","GIGABYTE Z790 AORUS Xtreme (LGA 1700/ EATX/ DDR5/Motherboard) -NOT WORKING-")</f>
        <v>GIGABYTE Z790 AORUS Xtreme (LGA 1700/ EATX/ DDR5/Motherboard) -NOT WORKING-</v>
      </c>
      <c r="H90" t="s">
        <v>21</v>
      </c>
      <c r="I90">
        <v>22.9</v>
      </c>
      <c r="J90">
        <v>0</v>
      </c>
      <c r="K90">
        <v>0</v>
      </c>
      <c r="L90">
        <v>0</v>
      </c>
      <c r="M90" t="s">
        <v>262</v>
      </c>
    </row>
    <row r="91" spans="1:14" x14ac:dyDescent="0.3">
      <c r="A91" t="s">
        <v>14</v>
      </c>
      <c r="B91" t="s">
        <v>14</v>
      </c>
      <c r="C91">
        <v>0</v>
      </c>
      <c r="D91" s="8">
        <v>0</v>
      </c>
      <c r="E91" t="s">
        <v>15</v>
      </c>
      <c r="F91">
        <v>0</v>
      </c>
      <c r="G91" t="str">
        <f>HYPERLINK("https://www.ebay.com/itm/196767503085","ASUS ROG Strix Z790-E Gaming WiFi 6E LGA 1700 ATX DDR5 M.2 Motherboard - READ")</f>
        <v>ASUS ROG Strix Z790-E Gaming WiFi 6E LGA 1700 ATX DDR5 M.2 Motherboard - READ</v>
      </c>
      <c r="H91" t="s">
        <v>21</v>
      </c>
      <c r="I91">
        <v>19.600000000000001</v>
      </c>
      <c r="J91">
        <v>0</v>
      </c>
      <c r="K91">
        <v>0</v>
      </c>
      <c r="L91">
        <v>0</v>
      </c>
      <c r="M91" t="s">
        <v>271</v>
      </c>
    </row>
    <row r="92" spans="1:14" x14ac:dyDescent="0.3">
      <c r="A92" t="s">
        <v>14</v>
      </c>
      <c r="B92" t="s">
        <v>14</v>
      </c>
      <c r="C92">
        <v>0</v>
      </c>
      <c r="D92" s="8">
        <v>0</v>
      </c>
      <c r="E92" t="s">
        <v>59</v>
      </c>
      <c r="F92">
        <v>0</v>
      </c>
      <c r="G92" t="str">
        <f>HYPERLINK("https://www.ebay.com/itm/196767131988","GIGABYTE Z790 UD AC LGA 1700 ATX DDR5 M.2 Wi-Fi Motherboard - READ")</f>
        <v>GIGABYTE Z790 UD AC LGA 1700 ATX DDR5 M.2 Wi-Fi Motherboard - READ</v>
      </c>
      <c r="H92" t="s">
        <v>21</v>
      </c>
      <c r="I92">
        <v>19.600000000000001</v>
      </c>
      <c r="J92">
        <v>0</v>
      </c>
      <c r="K92">
        <v>0</v>
      </c>
      <c r="L92">
        <v>0</v>
      </c>
      <c r="M92" t="s">
        <v>272</v>
      </c>
    </row>
    <row r="93" spans="1:14" x14ac:dyDescent="0.3">
      <c r="A93" t="s">
        <v>14</v>
      </c>
      <c r="B93" t="s">
        <v>14</v>
      </c>
      <c r="C93">
        <v>-20</v>
      </c>
      <c r="D93" s="4">
        <v>-5.0006250781347669E-2</v>
      </c>
      <c r="E93" t="s">
        <v>15</v>
      </c>
      <c r="F93" t="s">
        <v>24</v>
      </c>
      <c r="G93" t="str">
        <f>HYPERLINK("https://www.ebay.com/itm/196574308045","ASUS ROG Crosshair MAXIMUS Z790 DARK HERO (FOR PARTS) Gaming Motherboard")</f>
        <v>ASUS ROG Crosshair MAXIMUS Z790 DARK HERO (FOR PARTS) Gaming Motherboard</v>
      </c>
      <c r="H93" t="s">
        <v>34</v>
      </c>
      <c r="I93">
        <v>399.95</v>
      </c>
      <c r="J93" t="s">
        <v>213</v>
      </c>
      <c r="K93">
        <v>379.95</v>
      </c>
      <c r="L93">
        <v>499.95</v>
      </c>
      <c r="M93" t="s">
        <v>214</v>
      </c>
    </row>
    <row r="94" spans="1:14" x14ac:dyDescent="0.3">
      <c r="A94" s="1" t="s">
        <v>14</v>
      </c>
      <c r="B94" s="1" t="s">
        <v>14</v>
      </c>
      <c r="C94" s="1">
        <v>-6.0300000000000011</v>
      </c>
      <c r="D94" s="5">
        <v>-5.7434041337270231E-2</v>
      </c>
      <c r="E94" s="1" t="s">
        <v>41</v>
      </c>
      <c r="F94" s="1" t="s">
        <v>174</v>
      </c>
      <c r="G94" s="1" t="str">
        <f>HYPERLINK("https://www.ebay.com/itm/116086274231","MSI MAG B760 TOMAHAWK WIFI LGA 1700 (Intel12th&amp;13th Gen) SATA 6Gb/s ATX *READ*")</f>
        <v>MSI MAG B760 TOMAHAWK WIFI LGA 1700 (Intel12th&amp;13th Gen) SATA 6Gb/s ATX *READ*</v>
      </c>
      <c r="H94" s="1" t="s">
        <v>34</v>
      </c>
      <c r="I94" s="1">
        <v>104.99</v>
      </c>
      <c r="J94" s="1" t="s">
        <v>175</v>
      </c>
      <c r="K94" s="1">
        <v>98.96</v>
      </c>
      <c r="L94" s="1">
        <v>309.99</v>
      </c>
      <c r="M94" s="1" t="s">
        <v>176</v>
      </c>
    </row>
    <row r="95" spans="1:14" x14ac:dyDescent="0.3">
      <c r="A95" t="s">
        <v>14</v>
      </c>
      <c r="B95" t="s">
        <v>14</v>
      </c>
      <c r="C95">
        <v>-15</v>
      </c>
      <c r="D95" s="4">
        <v>-0.15791135909043061</v>
      </c>
      <c r="E95" t="s">
        <v>15</v>
      </c>
      <c r="F95" t="s">
        <v>215</v>
      </c>
      <c r="G95" t="str">
        <f>HYPERLINK("https://www.ebay.com/itm/176336750602","ASUS Prime B760M-A AX  WIFI Intel LGA 1700 B760 MicroATX Desktop Motherboard")</f>
        <v>ASUS Prime B760M-A AX  WIFI Intel LGA 1700 B760 MicroATX Desktop Motherboard</v>
      </c>
      <c r="H95" t="s">
        <v>34</v>
      </c>
      <c r="I95">
        <v>94.99</v>
      </c>
      <c r="J95" t="s">
        <v>216</v>
      </c>
      <c r="K95">
        <v>79.989999999999995</v>
      </c>
      <c r="L95">
        <v>109.95</v>
      </c>
      <c r="M95" t="s">
        <v>217</v>
      </c>
    </row>
    <row r="96" spans="1:14" x14ac:dyDescent="0.3">
      <c r="A96" t="s">
        <v>14</v>
      </c>
      <c r="B96" t="s">
        <v>14</v>
      </c>
      <c r="C96">
        <v>-3.66</v>
      </c>
      <c r="D96" s="4">
        <v>-0.2015418502202643</v>
      </c>
      <c r="E96" t="s">
        <v>15</v>
      </c>
      <c r="F96" t="s">
        <v>221</v>
      </c>
      <c r="G96" t="str">
        <f>HYPERLINK("https://www.ebay.com/itm/395818316308","ASUS Prime Z790-A WiFi, 6E LGA 1700 ATX Intel Motherboard (Please Read)")</f>
        <v>ASUS Prime Z790-A WiFi, 6E LGA 1700 ATX Intel Motherboard (Please Read)</v>
      </c>
      <c r="H96" t="s">
        <v>21</v>
      </c>
      <c r="I96">
        <v>18.16</v>
      </c>
      <c r="J96" t="s">
        <v>222</v>
      </c>
      <c r="K96">
        <v>14.5</v>
      </c>
      <c r="L96">
        <v>560</v>
      </c>
      <c r="M96" t="s">
        <v>223</v>
      </c>
    </row>
    <row r="97" spans="1:13" x14ac:dyDescent="0.3">
      <c r="A97" t="s">
        <v>14</v>
      </c>
      <c r="B97" t="s">
        <v>14</v>
      </c>
      <c r="C97">
        <v>-18.5</v>
      </c>
      <c r="D97" s="4">
        <v>-0.37007401480296059</v>
      </c>
      <c r="E97" t="s">
        <v>15</v>
      </c>
      <c r="F97" t="s">
        <v>224</v>
      </c>
      <c r="G97" t="str">
        <f>HYPERLINK("https://www.ebay.com/itm/335596681897","Asus TUF Gaming B760M-Plus WiFi HDMI Computer Motherboard Parts Only")</f>
        <v>Asus TUF Gaming B760M-Plus WiFi HDMI Computer Motherboard Parts Only</v>
      </c>
      <c r="H97" t="s">
        <v>53</v>
      </c>
      <c r="I97">
        <v>49.99</v>
      </c>
      <c r="J97" t="s">
        <v>225</v>
      </c>
      <c r="K97">
        <v>31.49</v>
      </c>
      <c r="L97">
        <v>309</v>
      </c>
      <c r="M97" t="s">
        <v>226</v>
      </c>
    </row>
    <row r="98" spans="1:13" x14ac:dyDescent="0.3">
      <c r="A98" t="s">
        <v>14</v>
      </c>
      <c r="B98" t="s">
        <v>14</v>
      </c>
      <c r="C98">
        <v>-188.35</v>
      </c>
      <c r="D98" s="4">
        <v>-0.59793650793650799</v>
      </c>
      <c r="E98" t="s">
        <v>41</v>
      </c>
      <c r="F98" t="s">
        <v>227</v>
      </c>
      <c r="G98" t="str">
        <f>HYPERLINK("https://www.ebay.com/itm/405295055515","MSI MAG Z790 TOMAHAWK WiFi DDR4+ MORE ( SEE DESCRIPTION)")</f>
        <v>MSI MAG Z790 TOMAHAWK WiFi DDR4+ MORE ( SEE DESCRIPTION)</v>
      </c>
      <c r="H98" t="s">
        <v>34</v>
      </c>
      <c r="I98">
        <v>315</v>
      </c>
      <c r="J98" t="s">
        <v>228</v>
      </c>
      <c r="K98">
        <v>126.65</v>
      </c>
      <c r="L98">
        <v>154.99</v>
      </c>
      <c r="M98" t="s">
        <v>229</v>
      </c>
    </row>
    <row r="99" spans="1:13" x14ac:dyDescent="0.3">
      <c r="A99" t="s">
        <v>14</v>
      </c>
      <c r="B99" t="s">
        <v>14</v>
      </c>
      <c r="C99">
        <v>-52.499999999999993</v>
      </c>
      <c r="D99" s="8">
        <v>-0.70009334577943716</v>
      </c>
      <c r="E99" t="s">
        <v>41</v>
      </c>
      <c r="F99" t="s">
        <v>230</v>
      </c>
      <c r="G99" t="str">
        <f>HYPERLINK("https://www.ebay.com/itm/276460668494","As-is Untested MSI MPG Z690 EDGE WIFI DDR4 Motherboard LGA 1700 Intel ATX A3")</f>
        <v>As-is Untested MSI MPG Z690 EDGE WIFI DDR4 Motherboard LGA 1700 Intel ATX A3</v>
      </c>
      <c r="H99" t="s">
        <v>34</v>
      </c>
      <c r="I99">
        <v>74.989999999999995</v>
      </c>
      <c r="J99" t="s">
        <v>231</v>
      </c>
      <c r="K99">
        <v>22.49</v>
      </c>
      <c r="L99">
        <v>803</v>
      </c>
      <c r="M99" t="s">
        <v>232</v>
      </c>
    </row>
    <row r="100" spans="1:13" x14ac:dyDescent="0.3">
      <c r="A100" t="s">
        <v>14</v>
      </c>
      <c r="B100" t="s">
        <v>14</v>
      </c>
      <c r="C100">
        <v>-125.04</v>
      </c>
      <c r="D100" s="4">
        <v>-0.89320665761840135</v>
      </c>
      <c r="E100" t="s">
        <v>37</v>
      </c>
      <c r="F100" t="s">
        <v>233</v>
      </c>
      <c r="G100" t="str">
        <f>HYPERLINK("https://www.ebay.com/itm/276284277351","Untested ASRock Z790 PRO RS LGA 1700 Intel Z790 6Gb/s DDR5 ATX Intel Motherboard")</f>
        <v>Untested ASRock Z790 PRO RS LGA 1700 Intel Z790 6Gb/s DDR5 ATX Intel Motherboard</v>
      </c>
      <c r="H100" t="s">
        <v>34</v>
      </c>
      <c r="I100">
        <v>139.99</v>
      </c>
      <c r="J100" t="s">
        <v>234</v>
      </c>
      <c r="K100">
        <v>14.95</v>
      </c>
      <c r="L100">
        <v>406.03</v>
      </c>
      <c r="M100" t="s">
        <v>235</v>
      </c>
    </row>
    <row r="101" spans="1:13" x14ac:dyDescent="0.3">
      <c r="A101" t="s">
        <v>14</v>
      </c>
      <c r="B101" t="s">
        <v>14</v>
      </c>
      <c r="C101">
        <v>-165.49</v>
      </c>
      <c r="D101" s="4">
        <v>-0.9194399688871604</v>
      </c>
      <c r="E101" t="s">
        <v>41</v>
      </c>
      <c r="F101" t="s">
        <v>236</v>
      </c>
      <c r="G101" t="str">
        <f>HYPERLINK("https://www.ebay.com/itm/276329062613","As-is Defective MSI MPG Z790 Carbon Wifi ATX LGA1700 DDR5 Motherboard")</f>
        <v>As-is Defective MSI MPG Z790 Carbon Wifi ATX LGA1700 DDR5 Motherboard</v>
      </c>
      <c r="H101" t="s">
        <v>34</v>
      </c>
      <c r="I101">
        <v>179.99</v>
      </c>
      <c r="J101" t="s">
        <v>237</v>
      </c>
      <c r="K101">
        <v>14.5</v>
      </c>
      <c r="L101">
        <v>660</v>
      </c>
      <c r="M101" t="s">
        <v>238</v>
      </c>
    </row>
    <row r="102" spans="1:13" x14ac:dyDescent="0.3">
      <c r="A102" t="s">
        <v>14</v>
      </c>
      <c r="B102" t="s">
        <v>14</v>
      </c>
      <c r="C102">
        <v>-60.88</v>
      </c>
      <c r="D102" s="4">
        <v>-1</v>
      </c>
      <c r="E102" t="s">
        <v>239</v>
      </c>
      <c r="F102" t="s">
        <v>240</v>
      </c>
      <c r="G102" t="str">
        <f>HYPERLINK("https://www.ebay.com/itm/126739178937","CyberPowerPC SLC10920V2 Z690 UD AX DDR4 MOTHERBOARD 1000W ✅ PARTS ONLY")</f>
        <v>CyberPowerPC SLC10920V2 Z690 UD AX DDR4 MOTHERBOARD 1000W ✅ PARTS ONLY</v>
      </c>
      <c r="H102" t="s">
        <v>21</v>
      </c>
      <c r="I102">
        <v>60.88</v>
      </c>
      <c r="J102" t="s">
        <v>241</v>
      </c>
      <c r="K102">
        <v>0</v>
      </c>
      <c r="L102">
        <v>0</v>
      </c>
      <c r="M102" t="s">
        <v>242</v>
      </c>
    </row>
    <row r="103" spans="1:13" x14ac:dyDescent="0.3">
      <c r="A103" t="s">
        <v>14</v>
      </c>
      <c r="B103" t="s">
        <v>14</v>
      </c>
      <c r="C103">
        <v>-40.04</v>
      </c>
      <c r="D103" s="4">
        <v>-1</v>
      </c>
      <c r="E103" t="s">
        <v>243</v>
      </c>
      <c r="F103" t="s">
        <v>244</v>
      </c>
      <c r="G103" t="str">
        <f>HYPERLINK("https://www.ebay.com/itm/276702397019","Haunanzhi B660m Motherboard Parts---Or---Repair--")</f>
        <v>Haunanzhi B660m Motherboard Parts---Or---Repair--</v>
      </c>
      <c r="H103" t="s">
        <v>53</v>
      </c>
      <c r="I103">
        <v>40.04</v>
      </c>
      <c r="J103" t="s">
        <v>241</v>
      </c>
      <c r="K103">
        <v>0</v>
      </c>
      <c r="L103">
        <v>0</v>
      </c>
      <c r="M103" t="s">
        <v>245</v>
      </c>
    </row>
    <row r="104" spans="1:13" x14ac:dyDescent="0.3">
      <c r="A104" t="s">
        <v>14</v>
      </c>
      <c r="B104" t="s">
        <v>14</v>
      </c>
      <c r="C104">
        <v>-19.600000000000001</v>
      </c>
      <c r="D104" s="8">
        <v>-1</v>
      </c>
      <c r="E104" t="s">
        <v>15</v>
      </c>
      <c r="F104" t="s">
        <v>246</v>
      </c>
      <c r="G104" t="str">
        <f>HYPERLINK("https://www.ebay.com/itm/305873116693","ASUS ROG Strix B650E-F Gaming WiFi AM5 (LGA1718) Motherboard-NOT WORKING-")</f>
        <v>ASUS ROG Strix B650E-F Gaming WiFi AM5 (LGA1718) Motherboard-NOT WORKING-</v>
      </c>
      <c r="H104" t="s">
        <v>21</v>
      </c>
      <c r="I104">
        <v>19.600000000000001</v>
      </c>
      <c r="J104" t="s">
        <v>241</v>
      </c>
      <c r="K104">
        <v>0</v>
      </c>
      <c r="L104">
        <v>0</v>
      </c>
      <c r="M104" t="s">
        <v>247</v>
      </c>
    </row>
  </sheetData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Cleighton Greer</cp:lastModifiedBy>
  <dcterms:created xsi:type="dcterms:W3CDTF">2024-10-27T05:52:34Z</dcterms:created>
  <dcterms:modified xsi:type="dcterms:W3CDTF">2024-11-05T04:51:29Z</dcterms:modified>
</cp:coreProperties>
</file>