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9.xml" ContentType="application/vnd.openxmlformats-officedocument.spreadsheetml.comment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drawings/vmlDrawing5.vml" ContentType="application/vnd.openxmlformats-officedocument.vmlDrawing"/>
  <Override PartName="/xl/drawings/drawing4.xml" ContentType="application/vnd.openxmlformats-officedocument.drawing+xml"/>
  <Override PartName="/xl/drawings/vmlDrawing6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4.vml" ContentType="application/vnd.openxmlformats-officedocument.vmlDrawing"/>
  <Override PartName="/xl/drawings/vmlDrawing2.vml" ContentType="application/vnd.openxmlformats-officedocument.vmlDrawing"/>
  <Override PartName="/xl/drawings/vmlDrawing7.vml" ContentType="application/vnd.openxmlformats-officedocument.vmlDrawing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comments8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7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98" firstSheet="0" activeTab="7"/>
  </bookViews>
  <sheets>
    <sheet name="Team" sheetId="1" state="visible" r:id="rId2"/>
    <sheet name="Release Plan" sheetId="2" state="visible" r:id="rId3"/>
    <sheet name="Backlog" sheetId="3" state="visible" r:id="rId4"/>
    <sheet name="Sp1" sheetId="4" state="visible" r:id="rId5"/>
    <sheet name="Sp2" sheetId="5" state="visible" r:id="rId6"/>
    <sheet name="Sp3" sheetId="6" state="visible" r:id="rId7"/>
    <sheet name="Sp4" sheetId="7" state="visible" r:id="rId8"/>
    <sheet name="Sp5" sheetId="8" state="visible" r:id="rId9"/>
    <sheet name="Backlog Burndown" sheetId="9" state="visible" r:id="rId10"/>
  </sheets>
  <definedNames>
    <definedName function="false" hidden="false" localSheetId="2" name="_xlnm.Print_Area" vbProcedure="false">Backlog!$A:$G</definedName>
    <definedName function="false" hidden="false" name="AverageSpeedLastEight" vbProcedure="false">OFFSET('Backlog Burndown'!$P$27,1,0,'Backlog Burndown'!$G$3,1)</definedName>
    <definedName function="false" hidden="false" name="AverageSpeedRealized" vbProcedure="false">OFFSET('Backlog Burndown'!$O$27,1,0,'Backlog Burndown'!$G$3,1)</definedName>
    <definedName function="false" hidden="false" name="AverageSpeedWorstThree" vbProcedure="false">OFFSET('Backlog Burndown'!$Q$27,1,0,'Backlog Burndown'!$G$3,1)</definedName>
    <definedName function="false" hidden="false" name="ColBottomCurrentScope" vbProcedure="false">OFFSET('Backlog Burndown'!$I$27,1,0,'Backlog Burndown'!$G$3,1)</definedName>
    <definedName function="false" hidden="false" name="ColTopRemainingWork" vbProcedure="false">OFFSET('Backlog Burndown'!$F$27,1,0,'Backlog Burndown'!$G$3,1)</definedName>
    <definedName function="false" hidden="false" name="DoneDays" vbProcedure="false">#ref!</definedName>
    <definedName function="false" hidden="false" name="ImplementationDays" vbProcedure="false">#ref!</definedName>
    <definedName function="false" hidden="false" name="LastEight" vbProcedure="false">IF('Backlog Burndown'!$G$4&gt;8,OFFSET('Backlog Burndown'!$D$27,'Backlog Burndown'!$G$4-7,0,8,1),OFFSET('Backlog Burndown'!$D$27,1,0,'Backlog Burndown'!$G$4-1,1))</definedName>
    <definedName function="false" hidden="false" name="LastPlanned" vbProcedure="false">IF(OFFSET('Backlog Burndown'!$B$27,1,0,1,1)="",1,OFFSET('Backlog Burndown'!$B$27,'Backlog Burndown'!$G$3,0,1,1))</definedName>
    <definedName function="false" hidden="false" name="LastRealized" vbProcedure="false">IF(OFFSET('Backlog Burndown'!$D$27,1,0,1,1)="",1,OFFSET('Backlog Burndown'!$D$27,'Backlog Burndown'!$G$3,0,1,1))</definedName>
    <definedName function="false" hidden="false" name="PBCurrentBottom" vbProcedure="false">OFFSET('Backlog Burndown'!$N$27,1,0,'Backlog Burndown'!$G$9,1)</definedName>
    <definedName function="false" hidden="false" name="PBTrend" vbProcedure="false">OFFSET('Backlog Burndown'!$M$27,1,0,'Backlog Burndown'!$G$9,1)</definedName>
    <definedName function="false" hidden="false" name="PlannedSpeed" vbProcedure="false">OFFSET('Backlog Burndown'!$C$27,1,0,'Backlog Burndown'!$G$3,1)</definedName>
    <definedName function="false" hidden="false" name="ProductBacklog" vbProcedure="false">Backlog!$A$4:$G$163</definedName>
    <definedName function="false" hidden="false" name="RealizedSpeed" vbProcedure="false">OFFSET('Backlog Burndown'!$D$27,1,0,'Backlog Burndown'!$G$3,1)</definedName>
    <definedName function="false" hidden="false" name="Sprint" vbProcedure="false">Backlog!$E$5:$E$163</definedName>
    <definedName function="false" hidden="false" name="SprintCount" vbProcedure="false">'Backlog Burndown'!$G$3</definedName>
    <definedName function="false" hidden="false" name="SprintsInTrend" vbProcedure="false">'Backlog Burndown'!$G$6</definedName>
    <definedName function="false" hidden="false" name="SprintTasks" vbProcedure="false">#ref!</definedName>
    <definedName function="false" hidden="false" name="Status" vbProcedure="false">Backlog!$C$5:$C$163</definedName>
    <definedName function="false" hidden="false" name="StoryName" vbProcedure="false">Backlog!$B$5:$B$163</definedName>
    <definedName function="false" hidden="false" name="Task" vbProcedure="false">#ref!</definedName>
    <definedName function="false" hidden="false" name="TaskRows" vbProcedure="false">#ref!</definedName>
    <definedName function="false" hidden="false" name="TaskStatus" vbProcedure="false">#ref!</definedName>
    <definedName function="false" hidden="false" name="TaskStoryID" vbProcedure="false">#ref!</definedName>
    <definedName function="false" hidden="false" name="TotalEffort" vbProcedure="false">#ref!</definedName>
    <definedName function="false" hidden="false" name="TrendDays" vbProcedure="false">#ref!</definedName>
    <definedName function="false" hidden="false" name="TrendOffset" vbProcedure="false">'Backlog Burndown'!$G$5</definedName>
    <definedName function="false" hidden="false" name="TrendSprintCount" vbProcedure="false">'Backlog Burndown'!$G$4</definedName>
    <definedName function="false" hidden="false" localSheetId="2" name="_xlnm.Print_Area" vbProcedure="false">Backlog!$A:$G</definedName>
    <definedName function="false" hidden="false" localSheetId="3" name="DoneDays" vbProcedure="false">Sp1!$D$11</definedName>
    <definedName function="false" hidden="false" localSheetId="3" name="ImplementationDays" vbProcedure="false">Sp1!$B$9</definedName>
    <definedName function="false" hidden="false" localSheetId="3" name="RealValues" vbProcedure="false">OFFSET(Sp1!$F$10,0,0,1,'sp1'!donedays)</definedName>
    <definedName function="false" hidden="false" localSheetId="3" name="SprintTasks" vbProcedure="false">Sp1!$A$14:$AD$63</definedName>
    <definedName function="false" hidden="false" localSheetId="3" name="TaskRows" vbProcedure="false">Sp1!$B$11</definedName>
    <definedName function="false" hidden="false" localSheetId="3" name="TaskStatus" vbProcedure="false">Sp1!$D$14:$D$58</definedName>
    <definedName function="false" hidden="false" localSheetId="3" name="TaskStoryID" vbProcedure="false">Sp1!$B$14:$B$53</definedName>
    <definedName function="false" hidden="false" localSheetId="3" name="TotalEffort" vbProcedure="false">Sp1!$E$10</definedName>
    <definedName function="false" hidden="false" localSheetId="3" name="TrendDays" vbProcedure="false">Sp1!$D$13</definedName>
    <definedName function="false" hidden="false" localSheetId="4" name="DoneDays" vbProcedure="false">Sp2!$D$11</definedName>
    <definedName function="false" hidden="false" localSheetId="4" name="ImplementationDays" vbProcedure="false">Sp2!$B$9</definedName>
    <definedName function="false" hidden="false" localSheetId="4" name="RealValues" vbProcedure="false">OFFSET(Sp2!$F$10,0,0,1,'sp2'!donedays)</definedName>
    <definedName function="false" hidden="false" localSheetId="4" name="SprintTasks" vbProcedure="false">Sp2!$A$14:$AD$63</definedName>
    <definedName function="false" hidden="false" localSheetId="4" name="TaskRows" vbProcedure="false">Sp2!$B$11</definedName>
    <definedName function="false" hidden="false" localSheetId="4" name="TaskStatus" vbProcedure="false">Sp2!$D$14:$D$58</definedName>
    <definedName function="false" hidden="false" localSheetId="4" name="TaskStoryID" vbProcedure="false">Sp2!$B$14:$B$53</definedName>
    <definedName function="false" hidden="false" localSheetId="4" name="TotalEffort" vbProcedure="false">Sp2!$E$10</definedName>
    <definedName function="false" hidden="false" localSheetId="4" name="TrendDays" vbProcedure="false">Sp2!$D$13</definedName>
    <definedName function="false" hidden="false" localSheetId="5" name="DoneDays" vbProcedure="false">Sp3!$D$11</definedName>
    <definedName function="false" hidden="false" localSheetId="5" name="ImplementationDays" vbProcedure="false">Sp3!$B$9</definedName>
    <definedName function="false" hidden="false" localSheetId="5" name="RealValues" vbProcedure="false">OFFSET(Sp3!$F$10,0,0,1,'sp3'!donedays)</definedName>
    <definedName function="false" hidden="false" localSheetId="5" name="SprintTasks" vbProcedure="false">Sp3!$A$14:$AD$63</definedName>
    <definedName function="false" hidden="false" localSheetId="5" name="Task" vbProcedure="false">#ref!</definedName>
    <definedName function="false" hidden="false" localSheetId="5" name="TaskRows" vbProcedure="false">Sp3!$B$11</definedName>
    <definedName function="false" hidden="false" localSheetId="5" name="TaskStatus" vbProcedure="false">Sp3!$D$14:$D$58</definedName>
    <definedName function="false" hidden="false" localSheetId="5" name="TaskStoryID" vbProcedure="false">Sp3!$B$14:$B$53</definedName>
    <definedName function="false" hidden="false" localSheetId="5" name="TotalEffort" vbProcedure="false">Sp3!$E$10</definedName>
    <definedName function="false" hidden="false" localSheetId="5" name="TrendDays" vbProcedure="false">Sp3!$D$13</definedName>
    <definedName function="false" hidden="false" localSheetId="6" name="DoneDays" vbProcedure="false">Sp4!$D$11</definedName>
    <definedName function="false" hidden="false" localSheetId="6" name="ImplementationDays" vbProcedure="false">Sp4!$B$9</definedName>
    <definedName function="false" hidden="false" localSheetId="6" name="RealValues" vbProcedure="false">OFFSET(Sp4!$F$10,0,0,1,'sp4'!donedays)</definedName>
    <definedName function="false" hidden="false" localSheetId="6" name="SprintTasks" vbProcedure="false">Sp4!$A$14:$AD$63</definedName>
    <definedName function="false" hidden="false" localSheetId="6" name="Task" vbProcedure="false">#ref!</definedName>
    <definedName function="false" hidden="false" localSheetId="6" name="TaskRows" vbProcedure="false">Sp4!$B$11</definedName>
    <definedName function="false" hidden="false" localSheetId="6" name="TaskStatus" vbProcedure="false">Sp4!$D$14:$D$58</definedName>
    <definedName function="false" hidden="false" localSheetId="6" name="TaskStoryID" vbProcedure="false">Sp4!$B$14:$B$53</definedName>
    <definedName function="false" hidden="false" localSheetId="6" name="TotalEffort" vbProcedure="false">Sp4!$E$10</definedName>
    <definedName function="false" hidden="false" localSheetId="6" name="TrendDays" vbProcedure="false">Sp4!$D$13</definedName>
    <definedName function="false" hidden="false" localSheetId="7" name="DoneDays" vbProcedure="false">Sp5!$D$11</definedName>
    <definedName function="false" hidden="false" localSheetId="7" name="ImplementationDays" vbProcedure="false">Sp5!$B$9</definedName>
    <definedName function="false" hidden="false" localSheetId="7" name="RealValues" vbProcedure="false">OFFSET(Sp5!$F$10,0,0,1,'sp5'!donedays)</definedName>
    <definedName function="false" hidden="false" localSheetId="7" name="SprintTasks" vbProcedure="false">Sp5!$A$14:$AD$63</definedName>
    <definedName function="false" hidden="false" localSheetId="7" name="Task" vbProcedure="false">#ref!</definedName>
    <definedName function="false" hidden="false" localSheetId="7" name="TaskRows" vbProcedure="false">Sp5!$B$11</definedName>
    <definedName function="false" hidden="false" localSheetId="7" name="TaskStatus" vbProcedure="false">Sp5!$D$14:$D$58</definedName>
    <definedName function="false" hidden="false" localSheetId="7" name="TaskStoryID" vbProcedure="false">Sp5!$B$14:$B$53</definedName>
    <definedName function="false" hidden="false" localSheetId="7" name="TotalEffort" vbProcedure="false">Sp5!$E$10</definedName>
    <definedName function="false" hidden="false" localSheetId="7" name="TrendDays" vbProcedure="false">Sp5!$D$13</definedName>
  </definedNames>
  <calcPr iterateCount="100" refMode="A1" iterate="false" iterateDelta="0.0001"/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4" authorId="0">
      <text>
        <r>
          <rPr>
            <sz val="8"/>
            <color rgb="FF000000"/>
            <rFont val="Tahoma"/>
            <family val="2"/>
            <charset val="1"/>
          </rPr>
          <t>Once a Story ID is given to a story, do not change that number or reuse it even if you delete the story.</t>
        </r>
      </text>
    </comment>
    <comment ref="C4" authorId="0">
      <text>
        <r>
          <rPr>
            <b val="true"/>
            <sz val="8"/>
            <color rgb="FF000000"/>
            <rFont val="Tahoma"/>
            <family val="2"/>
            <charset val="1"/>
          </rPr>
          <t>Use the following statuses:
</t>
        </r>
        <r>
          <rPr>
            <sz val="8"/>
            <color rgb="FF000000"/>
            <rFont val="Tahoma"/>
            <family val="2"/>
            <charset val="1"/>
          </rPr>
          <t>Planned (or empty)
Ongoing
Done
Removed
The sheet uses the above statuses in the formatting and calculation formulas.</t>
        </r>
      </text>
    </comment>
    <comment ref="D4" authorId="0">
      <text>
        <r>
          <rPr>
            <sz val="8"/>
            <color rgb="FF000000"/>
            <rFont val="Tahoma"/>
            <family val="2"/>
            <charset val="1"/>
          </rPr>
          <t>Story Points or Ideal Days</t>
        </r>
      </text>
    </comment>
    <comment ref="E4" authorId="0">
      <text>
        <r>
          <rPr>
            <sz val="8"/>
            <color rgb="FF000000"/>
            <rFont val="Tahoma"/>
            <family val="2"/>
            <charset val="1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>
      <text>
        <r>
          <rPr>
            <sz val="8"/>
            <color rgb="FF000000"/>
            <rFont val="Tahoma"/>
            <family val="2"/>
            <charset val="1"/>
          </rPr>
          <t>You may assign priorities to the stories, but keep in mind that priority does not always equal implementation order.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9" authorId="0">
      <text>
        <r>
          <rPr>
            <sz val="8"/>
            <color rgb="FF000000"/>
            <rFont val="Tahoma"/>
            <family val="2"/>
            <charset val="1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A9" authorId="0">
      <text>
        <r>
          <rPr>
            <sz val="8"/>
            <color rgb="FF000000"/>
            <rFont val="Tahoma"/>
            <family val="2"/>
            <charset val="1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9" authorId="0">
      <text>
        <r>
          <rPr>
            <sz val="8"/>
            <color rgb="FF000000"/>
            <rFont val="Tahoma"/>
            <family val="2"/>
            <charset val="1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9" authorId="0">
      <text>
        <r>
          <rPr>
            <sz val="8"/>
            <color rgb="FF000000"/>
            <rFont val="Tahoma"/>
            <family val="2"/>
            <charset val="1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A9" authorId="0">
      <text>
        <r>
          <rPr>
            <sz val="8"/>
            <color rgb="FF000000"/>
            <rFont val="Tahoma"/>
            <family val="2"/>
            <charset val="1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B15" authorId="0">
      <text>
        <r>
          <rPr>
            <sz val="8"/>
            <color rgb="FF000000"/>
            <rFont val="Tahoma"/>
            <family val="2"/>
            <charset val="1"/>
          </rPr>
          <t>Average estimate * 0,6</t>
        </r>
      </text>
    </comment>
    <comment ref="B17" authorId="0">
      <text>
        <r>
          <rPr>
            <sz val="8"/>
            <color rgb="FF000000"/>
            <rFont val="Tahoma"/>
            <family val="2"/>
            <charset val="1"/>
          </rPr>
          <t>Average estimate * 1,6</t>
        </r>
      </text>
    </comment>
    <comment ref="B19" authorId="0">
      <text>
        <r>
          <rPr>
            <sz val="8"/>
            <color rgb="FF000000"/>
            <rFont val="Tahoma"/>
            <family val="2"/>
            <charset val="1"/>
          </rPr>
          <t>As of latest Product Backlog estimate</t>
        </r>
      </text>
    </comment>
  </commentList>
</comments>
</file>

<file path=xl/sharedStrings.xml><?xml version="1.0" encoding="utf-8"?>
<sst xmlns="http://schemas.openxmlformats.org/spreadsheetml/2006/main" count="239" uniqueCount="112">
  <si>
    <t>Team</t>
  </si>
  <si>
    <t>Stakeholder</t>
  </si>
  <si>
    <t>Miroslav Juric</t>
  </si>
  <si>
    <t>Product Owner</t>
  </si>
  <si>
    <t>Benjamin Ziegler</t>
  </si>
  <si>
    <t>Scrum Master</t>
  </si>
  <si>
    <t>Marc Schöchlin</t>
  </si>
  <si>
    <t>Developers</t>
  </si>
  <si>
    <t>Peter Bühler</t>
  </si>
  <si>
    <t>Lucas Vorpahl</t>
  </si>
  <si>
    <t>Dennis Hieber</t>
  </si>
  <si>
    <t>Release Plan</t>
  </si>
  <si>
    <t>Release</t>
  </si>
  <si>
    <t>Start</t>
  </si>
  <si>
    <t>Days</t>
  </si>
  <si>
    <t>End</t>
  </si>
  <si>
    <t>Size</t>
  </si>
  <si>
    <t>Status</t>
  </si>
  <si>
    <t>Goal</t>
  </si>
  <si>
    <t>Released</t>
  </si>
  <si>
    <t>User Stories sammeln und Spezifikation fertigstellen</t>
  </si>
  <si>
    <t>UML Diagramme anfertigen</t>
  </si>
  <si>
    <t>Ongoing</t>
  </si>
  <si>
    <t>Dokumentation zusammenführen, Präsentation erstellen</t>
  </si>
  <si>
    <t>Sprint Plan</t>
  </si>
  <si>
    <t>Sprint</t>
  </si>
  <si>
    <t>Setup Git Repo und Scrum Tool</t>
  </si>
  <si>
    <t>User Stories mit Kunde definieren und Spezi. Erstellen</t>
  </si>
  <si>
    <t>Erste Use Cases modellieren</t>
  </si>
  <si>
    <t>Klassendiagramme und Sequenzdiagramme modellieren</t>
  </si>
  <si>
    <t>Präsentation erstellen</t>
  </si>
  <si>
    <t>Unallocated stories</t>
  </si>
  <si>
    <t>Backlog</t>
  </si>
  <si>
    <t> </t>
  </si>
  <si>
    <t>Backlog ID</t>
  </si>
  <si>
    <t>Story name</t>
  </si>
  <si>
    <t>Priority</t>
  </si>
  <si>
    <t>Comments</t>
  </si>
  <si>
    <t>Git Repo anlegen</t>
  </si>
  <si>
    <t>Done</t>
  </si>
  <si>
    <t>Git Repo anlegen um eine Versionskontrolle zu ermöglichen.</t>
  </si>
  <si>
    <t>SCRUM Tools evaluieren und Konfigurieren</t>
  </si>
  <si>
    <t>Die verschiedenen möglichen SCRUM Tools sollen untersucht werden und das, am besten in das Projekt passende, herausgesucht und konfiguriert werden.</t>
  </si>
  <si>
    <t>User Stories definieren</t>
  </si>
  <si>
    <t>Spezifikation aus User Stories erstellen</t>
  </si>
  <si>
    <t>Use Case "Strich hinzufügen" erstellen</t>
  </si>
  <si>
    <t>Use Case "Passwortschutz (de)aktivieren" erstellen</t>
  </si>
  <si>
    <t>Use Case "Benutzerverwaltung" erstellen</t>
  </si>
  <si>
    <t>Use Case "Kostenberechnung" erstellen</t>
  </si>
  <si>
    <t>Klassendiagramm "Coffee Manager" erstellen</t>
  </si>
  <si>
    <t>Soll die Klassen Strichliste, Benutzer und Strich modellieren</t>
  </si>
  <si>
    <t>Sequenzdiagramm "Strich hinzufügen" erstellen</t>
  </si>
  <si>
    <t>Sequenzdiagramm "Strichliste bearbeiten" erstellen</t>
  </si>
  <si>
    <t>Informationen für Präsentation zusammentragen</t>
  </si>
  <si>
    <t>Scrumwise Daten exportieren in Excelsheet</t>
  </si>
  <si>
    <t>Planned</t>
  </si>
  <si>
    <t>Sprint implementation days</t>
  </si>
  <si>
    <t>Effort</t>
  </si>
  <si>
    <t>Remaining on implementation day…</t>
  </si>
  <si>
    <t>Trend calculated based on last</t>
  </si>
  <si>
    <t>Totals</t>
  </si>
  <si>
    <t>Task rows</t>
  </si>
  <si>
    <t>Done days</t>
  </si>
  <si>
    <t>Warning! These are necessary</t>
  </si>
  <si>
    <t>Trend</t>
  </si>
  <si>
    <t>template rows</t>
  </si>
  <si>
    <t>Trend Days</t>
  </si>
  <si>
    <t>Task name</t>
  </si>
  <si>
    <t>Responsible</t>
  </si>
  <si>
    <t>Est.</t>
  </si>
  <si>
    <t>Live Demo in Präsentation integrieren</t>
  </si>
  <si>
    <t>UML Diagramme in Präsentation integrieren</t>
  </si>
  <si>
    <t>Backlog Burndown Chart</t>
  </si>
  <si>
    <t>Original planned size</t>
  </si>
  <si>
    <t>Sprint count</t>
  </si>
  <si>
    <t>Count trend from last</t>
  </si>
  <si>
    <t>sprints</t>
  </si>
  <si>
    <t>Trend sprint count</t>
  </si>
  <si>
    <t>Trend offset</t>
  </si>
  <si>
    <t>Velocity (points per sprint)</t>
  </si>
  <si>
    <t>Sprints in Trend</t>
  </si>
  <si>
    <t>Original estimate</t>
  </si>
  <si>
    <t>Realized total average</t>
  </si>
  <si>
    <t>Trend count</t>
  </si>
  <si>
    <t>Average last 8</t>
  </si>
  <si>
    <t>Avg. worst 3 in last 8</t>
  </si>
  <si>
    <t>These hidden cells are used to draw the graph on this page. DO NOT DELETE!</t>
  </si>
  <si>
    <t>Predictions - Completion at the end of sprint…</t>
  </si>
  <si>
    <t>Original estimate - Min</t>
  </si>
  <si>
    <t>Original estimate - Avg</t>
  </si>
  <si>
    <t>Original estimate - Max</t>
  </si>
  <si>
    <t>Standard Dev.</t>
  </si>
  <si>
    <t>Realized average</t>
  </si>
  <si>
    <t>LastPlanned</t>
  </si>
  <si>
    <t>LastRealized</t>
  </si>
  <si>
    <t>Realized + St. Dev</t>
  </si>
  <si>
    <t>Realized - St. Dev</t>
  </si>
  <si>
    <t>Average Speeds</t>
  </si>
  <si>
    <t>Remain.Work</t>
  </si>
  <si>
    <t>Planned Work</t>
  </si>
  <si>
    <t>Realized Work</t>
  </si>
  <si>
    <t>Current Total Size</t>
  </si>
  <si>
    <t>Col top</t>
  </si>
  <si>
    <t>Do not delete…</t>
  </si>
  <si>
    <t>Col bottom</t>
  </si>
  <si>
    <t>Trend Help</t>
  </si>
  <si>
    <t>Raw Trend</t>
  </si>
  <si>
    <t>Real Trend</t>
  </si>
  <si>
    <t>Current Bottom</t>
  </si>
  <si>
    <t>Realized</t>
  </si>
  <si>
    <t>Last 8</t>
  </si>
  <si>
    <t>Worst 3 in Last 8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</si>
</sst>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.M\.YYYY;@"/>
    <numFmt numFmtId="166" formatCode="M/D/YYYY"/>
    <numFmt numFmtId="167" formatCode="MMM\-YY"/>
    <numFmt numFmtId="168" formatCode="&quot;Sprint &quot;#&quot; Backlog&quot;"/>
    <numFmt numFmtId="169" formatCode="&quot;Last &quot;###&quot; sprints&quot;"/>
    <numFmt numFmtId="170" formatCode="0.0"/>
    <numFmt numFmtId="171" formatCode="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sz val="8"/>
      <color rgb="FF000000"/>
      <name val="Tahoma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0"/>
      <color rgb="FFFF0000"/>
      <name val="Arial"/>
      <family val="2"/>
      <charset val="1"/>
    </font>
    <font>
      <sz val="4.75"/>
      <color rgb="FF000000"/>
      <name val="Arial"/>
      <family val="2"/>
    </font>
    <font>
      <sz val="5.5"/>
      <color rgb="FF000000"/>
      <name val="Arial"/>
      <family val="2"/>
    </font>
    <font>
      <sz val="8"/>
      <color rgb="FF000000"/>
      <name val="Arial"/>
      <family val="2"/>
    </font>
    <font>
      <sz val="7.35"/>
      <color rgb="FF000000"/>
      <name val="Arial"/>
      <family val="2"/>
    </font>
    <font>
      <sz val="10"/>
      <color rgb="FFFF0000"/>
      <name val="Arial"/>
      <family val="2"/>
      <charset val="1"/>
    </font>
    <font>
      <sz val="14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BFC0"/>
      </patternFill>
    </fill>
    <fill>
      <patternFill patternType="solid">
        <fgColor rgb="FFFFFF99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5">
    <dxf>
      <font>
        <sz val="10"/>
        <color rgb="FF666699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sz val="10"/>
        <color rgb="FF666699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sz val="10"/>
        <color rgb="FFFFFFFF"/>
        <name val="Arial"/>
        <family val="2"/>
        <charset val="1"/>
      </font>
    </dxf>
    <dxf>
      <font>
        <sz val="10"/>
        <color rgb="FF000000"/>
        <name val="Calibri Light"/>
        <family val="0"/>
        <charset val="1"/>
      </font>
    </dxf>
    <dxf>
      <font>
        <b val="true"/>
        <sz val="10"/>
        <name val="Arial"/>
        <family val="2"/>
        <charset val="1"/>
      </font>
    </dxf>
    <dxf>
      <font>
        <sz val="10"/>
        <color rgb="FF666699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sz val="10"/>
        <name val="Arial"/>
        <family val="2"/>
        <charset val="1"/>
      </font>
      <fill>
        <patternFill>
          <bgColor rgb="FF9DC3E6"/>
        </patternFill>
      </fill>
    </dxf>
    <dxf>
      <font>
        <sz val="10"/>
        <name val="Arial"/>
        <family val="2"/>
        <charset val="1"/>
      </font>
      <fill>
        <patternFill>
          <bgColor rgb="FFCCFFCC"/>
        </patternFill>
      </fill>
    </dxf>
    <dxf>
      <font>
        <sz val="10"/>
        <name val="Arial"/>
        <family val="2"/>
        <charset val="1"/>
      </font>
      <fill>
        <patternFill>
          <bgColor rgb="FFFFFF99"/>
        </patternFill>
      </fill>
    </dxf>
    <dxf>
      <font>
        <sz val="10"/>
        <name val="Arial"/>
        <family val="2"/>
        <charset val="1"/>
      </font>
      <fill>
        <patternFill>
          <bgColor rgb="FFFFBFC0"/>
        </patternFill>
      </fill>
    </dxf>
    <dxf>
      <font>
        <sz val="10"/>
        <name val="Arial"/>
        <family val="2"/>
        <charset val="1"/>
      </font>
      <fill>
        <patternFill>
          <bgColor rgb="FFCCFFCC"/>
        </patternFill>
      </fill>
    </dxf>
    <dxf>
      <font>
        <sz val="10"/>
        <name val="Arial"/>
        <family val="2"/>
        <charset val="1"/>
      </font>
      <fill>
        <patternFill>
          <bgColor rgb="FFFFFF99"/>
        </patternFill>
      </fill>
    </dxf>
    <dxf>
      <font>
        <sz val="10"/>
        <name val="Arial"/>
        <family val="2"/>
        <charset val="1"/>
      </font>
      <fill>
        <patternFill>
          <bgColor rgb="FFFFBFC0"/>
        </patternFill>
      </fill>
    </dxf>
    <dxf>
      <font>
        <sz val="10"/>
        <name val="Arial"/>
        <family val="2"/>
        <charset val="1"/>
      </font>
      <fill>
        <patternFill>
          <bgColor rgb="FFCCFFCC"/>
        </patternFill>
      </fill>
    </dxf>
    <dxf>
      <font>
        <sz val="10"/>
        <name val="Arial"/>
        <family val="2"/>
        <charset val="1"/>
      </font>
      <fill>
        <patternFill>
          <bgColor rgb="FFFFFF99"/>
        </patternFill>
      </fill>
    </dxf>
    <dxf>
      <font>
        <sz val="10"/>
        <name val="Arial"/>
        <family val="2"/>
        <charset val="1"/>
      </font>
      <fill>
        <patternFill>
          <bgColor rgb="FFFFBFC0"/>
        </patternFill>
      </fill>
    </dxf>
    <dxf>
      <font>
        <sz val="10"/>
        <name val="Arial"/>
        <family val="2"/>
        <charset val="1"/>
      </font>
      <fill>
        <patternFill>
          <bgColor rgb="FFCCFFCC"/>
        </patternFill>
      </fill>
    </dxf>
    <dxf>
      <font>
        <sz val="10"/>
        <name val="Arial"/>
        <family val="2"/>
        <charset val="1"/>
      </font>
      <fill>
        <patternFill>
          <bgColor rgb="FFFFFF99"/>
        </patternFill>
      </fill>
    </dxf>
    <dxf>
      <font>
        <sz val="10"/>
        <name val="Arial"/>
        <family val="2"/>
        <charset val="1"/>
      </font>
      <fill>
        <patternFill>
          <bgColor rgb="FFFFBFC0"/>
        </patternFill>
      </fill>
    </dxf>
    <dxf>
      <font>
        <sz val="10"/>
        <name val="Arial"/>
        <family val="2"/>
        <charset val="1"/>
      </font>
      <fill>
        <patternFill>
          <bgColor rgb="FFCCFFCC"/>
        </patternFill>
      </fill>
    </dxf>
    <dxf>
      <font>
        <sz val="10"/>
        <name val="Arial"/>
        <family val="2"/>
        <charset val="1"/>
      </font>
      <fill>
        <patternFill>
          <bgColor rgb="FFFFFF99"/>
        </patternFill>
      </fill>
    </dxf>
    <dxf>
      <font>
        <sz val="10"/>
        <name val="Arial"/>
        <family val="2"/>
        <charset val="1"/>
      </font>
      <fill>
        <patternFill>
          <bgColor rgb="FFCCFFCC"/>
        </patternFill>
      </fill>
    </dxf>
    <dxf>
      <font>
        <sz val="10"/>
        <name val="Arial"/>
        <family val="2"/>
        <charset val="1"/>
      </font>
      <fill>
        <patternFill>
          <bgColor rgb="FFFFFF99"/>
        </patternFill>
      </fill>
    </dxf>
    <dxf>
      <font>
        <sz val="10"/>
        <name val="Arial"/>
        <family val="2"/>
        <charset val="1"/>
      </font>
      <fill>
        <patternFill>
          <bgColor rgb="FFCCFFCC"/>
        </patternFill>
      </fill>
    </dxf>
    <dxf>
      <font>
        <sz val="10"/>
        <name val="Arial"/>
        <family val="2"/>
        <charset val="1"/>
      </font>
      <fill>
        <patternFill>
          <bgColor rgb="FFFFFF99"/>
        </patternFill>
      </fill>
    </dxf>
    <dxf>
      <font>
        <sz val="10"/>
        <name val="Arial"/>
        <family val="2"/>
        <charset val="1"/>
      </font>
      <fill>
        <patternFill>
          <bgColor rgb="FFCCFFCC"/>
        </patternFill>
      </fill>
    </dxf>
    <dxf>
      <font>
        <sz val="10"/>
        <name val="Arial"/>
        <family val="2"/>
        <charset val="1"/>
      </font>
      <fill>
        <patternFill>
          <bgColor rgb="FFFFFF99"/>
        </patternFill>
      </fill>
    </dxf>
    <dxf>
      <font>
        <sz val="10"/>
        <name val="Arial"/>
        <family val="2"/>
        <charset val="1"/>
      </font>
      <fill>
        <patternFill>
          <bgColor rgb="FFCCFFCC"/>
        </patternFill>
      </fill>
    </dxf>
    <dxf>
      <font>
        <sz val="10"/>
        <name val="Arial"/>
        <family val="2"/>
        <charset val="1"/>
      </font>
      <fill>
        <patternFill>
          <bgColor rgb="FFFFFF99"/>
        </patternFill>
      </fill>
    </dxf>
    <dxf>
      <font>
        <sz val="10"/>
        <name val="Arial"/>
        <family val="2"/>
        <charset val="1"/>
      </font>
      <fill>
        <patternFill>
          <bgColor rgb="FFCCFFCC"/>
        </patternFill>
      </fill>
    </dxf>
    <dxf>
      <font>
        <sz val="10"/>
        <name val="Arial"/>
        <family val="2"/>
        <charset val="1"/>
      </font>
      <fill>
        <patternFill>
          <bgColor rgb="FFFFFF99"/>
        </patternFill>
      </fill>
    </dxf>
    <dxf>
      <font>
        <sz val="10"/>
        <name val="Arial"/>
        <family val="2"/>
        <charset val="1"/>
      </font>
      <fill>
        <patternFill>
          <bgColor rgb="FFFFBFC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B8B8B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BFC0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Sp1!$F$10:$AD$10</c:f>
              <c:numCache>
                <c:formatCode>General</c:formatCode>
                <c:ptCount val="2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</c:ser>
        <c:gapWidth val="150"/>
        <c:overlap val="0"/>
        <c:axId val="70149396"/>
        <c:axId val="94526099"/>
      </c:barChart>
      <c:lineChart>
        <c:grouping val="standard"/>
        <c:ser>
          <c:idx val="2"/>
          <c:order val="2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solidFill>
              <a:srgbClr val="969696"/>
            </a:solidFill>
            <a:ln w="12600">
              <a:solidFill>
                <a:srgbClr val="969696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Sp1!$F$11:$AD$11</c:f>
              <c:numCache>
                <c:formatCode>General</c:formatCode>
                <c:ptCount val="25"/>
                <c:pt idx="0">
                  <c:v>5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solidFill>
              <a:srgbClr val="0000ff"/>
            </a:solidFill>
            <a:ln w="3240">
              <a:solidFill>
                <a:srgbClr val="0000ff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Sp1!$F$12:$AD$12</c:f>
              <c:numCache>
                <c:formatCode>General</c:formatCode>
                <c:ptCount val="25"/>
                <c:pt idx="0">
                  <c:v>4.16666666666667</c:v>
                </c:pt>
                <c:pt idx="1">
                  <c:v>2.66666666666667</c:v>
                </c:pt>
                <c:pt idx="2">
                  <c:v>1.16666666666667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23359885"/>
        <c:axId val="58616140"/>
      </c:lineChart>
      <c:catAx>
        <c:axId val="70149396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94526099"/>
        <c:crosses val="autoZero"/>
        <c:auto val="1"/>
        <c:lblAlgn val="ctr"/>
        <c:lblOffset val="100"/>
      </c:catAx>
      <c:valAx>
        <c:axId val="94526099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800">
                    <a:solidFill>
                      <a:srgbClr val="000000"/>
                    </a:solidFill>
                    <a:latin typeface="Arial"/>
                    <a:ea typeface="Arial"/>
                  </a:rPr>
                  <a:t>Work Remaining (h)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70149396"/>
        <c:crosses val="autoZero"/>
      </c:valAx>
      <c:catAx>
        <c:axId val="23359885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58616140"/>
        <c:crosses val="autoZero"/>
        <c:auto val="1"/>
        <c:lblAlgn val="ctr"/>
        <c:lblOffset val="100"/>
      </c:catAx>
      <c:valAx>
        <c:axId val="5861614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800">
                    <a:solidFill>
                      <a:srgbClr val="000000"/>
                    </a:solidFill>
                    <a:latin typeface="Arial"/>
                    <a:ea typeface="Arial"/>
                  </a:rPr>
                  <a:t>Work Remaining (h)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23359885"/>
        <c:crosses val="autoZero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l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</c:legend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Sp2!$F$10:$AD$10</c:f>
              <c:numCache>
                <c:formatCode>General</c:formatCode>
                <c:ptCount val="2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</c:ser>
        <c:gapWidth val="150"/>
        <c:overlap val="0"/>
        <c:axId val="86291344"/>
        <c:axId val="51716330"/>
      </c:barChart>
      <c:lineChart>
        <c:grouping val="standard"/>
        <c:ser>
          <c:idx val="2"/>
          <c:order val="2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solidFill>
              <a:srgbClr val="969696"/>
            </a:solidFill>
            <a:ln w="12600">
              <a:solidFill>
                <a:srgbClr val="969696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Sp2!$F$11:$AD$11</c:f>
              <c:numCache>
                <c:formatCode>General</c:formatCode>
                <c:ptCount val="25"/>
                <c:pt idx="0">
                  <c:v>6</c:v>
                </c:pt>
                <c:pt idx="1">
                  <c:v>5.4</c:v>
                </c:pt>
                <c:pt idx="2">
                  <c:v>4.8</c:v>
                </c:pt>
                <c:pt idx="3">
                  <c:v>4.2</c:v>
                </c:pt>
                <c:pt idx="4">
                  <c:v>3.6</c:v>
                </c:pt>
                <c:pt idx="5">
                  <c:v>3</c:v>
                </c:pt>
                <c:pt idx="6">
                  <c:v>2.4</c:v>
                </c:pt>
                <c:pt idx="7">
                  <c:v>1.8</c:v>
                </c:pt>
                <c:pt idx="8">
                  <c:v>1.2</c:v>
                </c:pt>
                <c:pt idx="9">
                  <c:v>0.600000000000001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solidFill>
              <a:srgbClr val="0000ff"/>
            </a:solidFill>
            <a:ln w="3240">
              <a:solidFill>
                <a:srgbClr val="0000ff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Sp2!$F$12:$AD$12</c:f>
              <c:numCache>
                <c:formatCode>General</c:formatCode>
                <c:ptCount val="25"/>
                <c:pt idx="0">
                  <c:v>5.19047619047619</c:v>
                </c:pt>
                <c:pt idx="1">
                  <c:v>4.44761904761905</c:v>
                </c:pt>
                <c:pt idx="2">
                  <c:v>3.7047619047619</c:v>
                </c:pt>
                <c:pt idx="3">
                  <c:v>2.96190476190476</c:v>
                </c:pt>
                <c:pt idx="4">
                  <c:v>2.21904761904762</c:v>
                </c:pt>
                <c:pt idx="5">
                  <c:v>1.47619047619048</c:v>
                </c:pt>
                <c:pt idx="6">
                  <c:v>0.733333333333333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94983957"/>
        <c:axId val="14428101"/>
      </c:lineChart>
      <c:catAx>
        <c:axId val="86291344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51716330"/>
        <c:crosses val="autoZero"/>
        <c:auto val="1"/>
        <c:lblAlgn val="ctr"/>
        <c:lblOffset val="100"/>
      </c:catAx>
      <c:valAx>
        <c:axId val="5171633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800">
                    <a:solidFill>
                      <a:srgbClr val="000000"/>
                    </a:solidFill>
                    <a:latin typeface="Arial"/>
                    <a:ea typeface="Arial"/>
                  </a:rPr>
                  <a:t>Work Remaining (h)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86291344"/>
        <c:crosses val="autoZero"/>
      </c:valAx>
      <c:catAx>
        <c:axId val="94983957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14428101"/>
        <c:crosses val="autoZero"/>
        <c:auto val="1"/>
        <c:lblAlgn val="ctr"/>
        <c:lblOffset val="100"/>
      </c:catAx>
      <c:valAx>
        <c:axId val="1442810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800">
                    <a:solidFill>
                      <a:srgbClr val="000000"/>
                    </a:solidFill>
                    <a:latin typeface="Arial"/>
                    <a:ea typeface="Arial"/>
                  </a:rPr>
                  <a:t>Work Remaining (h)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94983957"/>
        <c:crosses val="autoZero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l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</c:legend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Sp3!$F$10:$AD$10</c:f>
              <c:numCache>
                <c:formatCode>General</c:formatCode>
                <c:ptCount val="25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</c:ser>
        <c:gapWidth val="150"/>
        <c:overlap val="0"/>
        <c:axId val="36416905"/>
        <c:axId val="95451023"/>
      </c:barChart>
      <c:lineChart>
        <c:grouping val="standard"/>
        <c:ser>
          <c:idx val="2"/>
          <c:order val="2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solidFill>
              <a:srgbClr val="969696"/>
            </a:solidFill>
            <a:ln w="12600">
              <a:solidFill>
                <a:srgbClr val="969696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Sp3!$F$11:$AD$11</c:f>
              <c:numCache>
                <c:formatCode>General</c:formatCode>
                <c:ptCount val="25"/>
                <c:pt idx="0">
                  <c:v>7</c:v>
                </c:pt>
                <c:pt idx="1">
                  <c:v>6.41666666666667</c:v>
                </c:pt>
                <c:pt idx="2">
                  <c:v>5.83333333333333</c:v>
                </c:pt>
                <c:pt idx="3">
                  <c:v>5.25</c:v>
                </c:pt>
                <c:pt idx="4">
                  <c:v>4.66666666666667</c:v>
                </c:pt>
                <c:pt idx="5">
                  <c:v>4.08333333333333</c:v>
                </c:pt>
                <c:pt idx="6">
                  <c:v>3.5</c:v>
                </c:pt>
                <c:pt idx="7">
                  <c:v>2.91666666666667</c:v>
                </c:pt>
                <c:pt idx="8">
                  <c:v>2.33333333333333</c:v>
                </c:pt>
                <c:pt idx="9">
                  <c:v>1.75</c:v>
                </c:pt>
                <c:pt idx="10">
                  <c:v>1.16666666666667</c:v>
                </c:pt>
                <c:pt idx="11">
                  <c:v>0.583333333333333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solidFill>
              <a:srgbClr val="0000ff"/>
            </a:solidFill>
            <a:ln w="3240">
              <a:solidFill>
                <a:srgbClr val="0000ff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Sp3!$F$12:$AD$12</c:f>
              <c:numCache>
                <c:formatCode>General</c:formatCode>
                <c:ptCount val="25"/>
                <c:pt idx="0">
                  <c:v>5.52380952380952</c:v>
                </c:pt>
                <c:pt idx="1">
                  <c:v>4.78095238095238</c:v>
                </c:pt>
                <c:pt idx="2">
                  <c:v>4.03809523809524</c:v>
                </c:pt>
                <c:pt idx="3">
                  <c:v>3.29523809523809</c:v>
                </c:pt>
                <c:pt idx="4">
                  <c:v>2.55238095238095</c:v>
                </c:pt>
                <c:pt idx="5">
                  <c:v>1.80952380952381</c:v>
                </c:pt>
                <c:pt idx="6">
                  <c:v>1.06666666666667</c:v>
                </c:pt>
                <c:pt idx="7">
                  <c:v>0.323809523809524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68172933"/>
        <c:axId val="44133363"/>
      </c:lineChart>
      <c:catAx>
        <c:axId val="36416905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95451023"/>
        <c:crosses val="autoZero"/>
        <c:auto val="1"/>
        <c:lblAlgn val="ctr"/>
        <c:lblOffset val="100"/>
      </c:catAx>
      <c:valAx>
        <c:axId val="95451023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800">
                    <a:solidFill>
                      <a:srgbClr val="000000"/>
                    </a:solidFill>
                    <a:latin typeface="Arial"/>
                    <a:ea typeface="Arial"/>
                  </a:rPr>
                  <a:t>Work Remaining (h)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36416905"/>
        <c:crosses val="autoZero"/>
      </c:valAx>
      <c:catAx>
        <c:axId val="68172933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44133363"/>
        <c:crosses val="autoZero"/>
        <c:auto val="1"/>
        <c:lblAlgn val="ctr"/>
        <c:lblOffset val="100"/>
      </c:catAx>
      <c:valAx>
        <c:axId val="44133363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800">
                    <a:solidFill>
                      <a:srgbClr val="000000"/>
                    </a:solidFill>
                    <a:latin typeface="Arial"/>
                    <a:ea typeface="Arial"/>
                  </a:rPr>
                  <a:t>Work Remaining (h)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68172933"/>
        <c:crosses val="autoZero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l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</c:legend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Sp4!$F$10:$AD$10</c:f>
              <c:numCache>
                <c:formatCode>General</c:formatCode>
                <c:ptCount val="25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</c:ser>
        <c:gapWidth val="150"/>
        <c:overlap val="0"/>
        <c:axId val="28377694"/>
        <c:axId val="59031746"/>
      </c:barChart>
      <c:lineChart>
        <c:grouping val="standard"/>
        <c:ser>
          <c:idx val="2"/>
          <c:order val="2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solidFill>
              <a:srgbClr val="969696"/>
            </a:solidFill>
            <a:ln w="12600">
              <a:solidFill>
                <a:srgbClr val="969696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Sp4!$F$11:$AD$11</c:f>
              <c:numCache>
                <c:formatCode>General</c:formatCode>
                <c:ptCount val="2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solidFill>
              <a:srgbClr val="0000ff"/>
            </a:solidFill>
            <a:ln w="3240">
              <a:solidFill>
                <a:srgbClr val="0000ff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Sp4!$F$12:$AD$12</c:f>
              <c:numCache>
                <c:formatCode>General</c:formatCode>
                <c:ptCount val="25"/>
                <c:pt idx="0">
                  <c:v>5.33333333333333</c:v>
                </c:pt>
                <c:pt idx="1">
                  <c:v>3.33333333333333</c:v>
                </c:pt>
                <c:pt idx="2">
                  <c:v>1.33333333333333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43930251"/>
        <c:axId val="13168974"/>
      </c:lineChart>
      <c:catAx>
        <c:axId val="28377694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59031746"/>
        <c:crosses val="autoZero"/>
        <c:auto val="1"/>
        <c:lblAlgn val="ctr"/>
        <c:lblOffset val="100"/>
      </c:catAx>
      <c:valAx>
        <c:axId val="5903174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800">
                    <a:solidFill>
                      <a:srgbClr val="000000"/>
                    </a:solidFill>
                    <a:latin typeface="Arial"/>
                    <a:ea typeface="Arial"/>
                  </a:rPr>
                  <a:t>Work Remaining (h)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28377694"/>
        <c:crosses val="autoZero"/>
      </c:valAx>
      <c:catAx>
        <c:axId val="43930251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13168974"/>
        <c:crosses val="autoZero"/>
        <c:auto val="1"/>
        <c:lblAlgn val="ctr"/>
        <c:lblOffset val="100"/>
      </c:catAx>
      <c:valAx>
        <c:axId val="1316897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800">
                    <a:solidFill>
                      <a:srgbClr val="000000"/>
                    </a:solidFill>
                    <a:latin typeface="Arial"/>
                    <a:ea typeface="Arial"/>
                  </a:rPr>
                  <a:t>Work Remaining (h)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43930251"/>
        <c:crosses val="autoZero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l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</c:legend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Sp5!$F$10:$AD$10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13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</c:ser>
        <c:gapWidth val="150"/>
        <c:overlap val="0"/>
        <c:axId val="58357529"/>
        <c:axId val="7334801"/>
      </c:barChart>
      <c:lineChart>
        <c:grouping val="standard"/>
        <c:ser>
          <c:idx val="2"/>
          <c:order val="2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solidFill>
              <a:srgbClr val="969696"/>
            </a:solidFill>
            <a:ln w="12600">
              <a:solidFill>
                <a:srgbClr val="969696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Sp5!$F$11:$AD$11</c:f>
              <c:numCache>
                <c:formatCode>General</c:formatCode>
                <c:ptCount val="25"/>
                <c:pt idx="0">
                  <c:v>13</c:v>
                </c:pt>
                <c:pt idx="1">
                  <c:v>11.7</c:v>
                </c:pt>
                <c:pt idx="2">
                  <c:v>10.4</c:v>
                </c:pt>
                <c:pt idx="3">
                  <c:v>9.1</c:v>
                </c:pt>
                <c:pt idx="4">
                  <c:v>7.8</c:v>
                </c:pt>
                <c:pt idx="5">
                  <c:v>6.5</c:v>
                </c:pt>
                <c:pt idx="6">
                  <c:v>5.2</c:v>
                </c:pt>
                <c:pt idx="7">
                  <c:v>3.9</c:v>
                </c:pt>
                <c:pt idx="8">
                  <c:v>2.6</c:v>
                </c:pt>
                <c:pt idx="9">
                  <c:v>1.3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solidFill>
              <a:srgbClr val="0000ff"/>
            </a:solidFill>
            <a:ln w="3240">
              <a:solidFill>
                <a:srgbClr val="0000ff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Sp5!$F$12:$AD$12</c:f>
              <c:numCache>
                <c:formatCode>General</c:formatCode>
                <c:ptCount val="25"/>
                <c:pt idx="0">
                  <c:v>11.5238095238095</c:v>
                </c:pt>
                <c:pt idx="1">
                  <c:v>10.5809523809524</c:v>
                </c:pt>
                <c:pt idx="2">
                  <c:v>9.63809523809524</c:v>
                </c:pt>
                <c:pt idx="3">
                  <c:v>8.69523809523809</c:v>
                </c:pt>
                <c:pt idx="4">
                  <c:v>7.75238095238095</c:v>
                </c:pt>
                <c:pt idx="5">
                  <c:v>6.80952380952381</c:v>
                </c:pt>
                <c:pt idx="6">
                  <c:v>5.86666666666667</c:v>
                </c:pt>
                <c:pt idx="7">
                  <c:v>4.92380952380952</c:v>
                </c:pt>
                <c:pt idx="8">
                  <c:v>3.98095238095238</c:v>
                </c:pt>
                <c:pt idx="9">
                  <c:v>3.03809523809524</c:v>
                </c:pt>
                <c:pt idx="10">
                  <c:v>2.09523809523809</c:v>
                </c:pt>
                <c:pt idx="11">
                  <c:v>1.15238095238095</c:v>
                </c:pt>
                <c:pt idx="12">
                  <c:v>0.209523809523809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68684255"/>
        <c:axId val="85993974"/>
      </c:lineChart>
      <c:catAx>
        <c:axId val="58357529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7334801"/>
        <c:crosses val="autoZero"/>
        <c:auto val="1"/>
        <c:lblAlgn val="ctr"/>
        <c:lblOffset val="100"/>
      </c:catAx>
      <c:valAx>
        <c:axId val="733480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800">
                    <a:solidFill>
                      <a:srgbClr val="000000"/>
                    </a:solidFill>
                    <a:latin typeface="Arial"/>
                    <a:ea typeface="Arial"/>
                  </a:rPr>
                  <a:t>Work Remaining (h)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58357529"/>
        <c:crosses val="autoZero"/>
      </c:valAx>
      <c:catAx>
        <c:axId val="68684255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85993974"/>
        <c:crosses val="autoZero"/>
        <c:auto val="1"/>
        <c:lblAlgn val="ctr"/>
        <c:lblOffset val="100"/>
      </c:catAx>
      <c:valAx>
        <c:axId val="8599397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800">
                    <a:solidFill>
                      <a:srgbClr val="000000"/>
                    </a:solidFill>
                    <a:latin typeface="Arial"/>
                    <a:ea typeface="Arial"/>
                  </a:rPr>
                  <a:t>Work Remaining (h)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68684255"/>
        <c:crosses val="autoZero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l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</c:legend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000000"/>
                </a:solidFill>
                <a:latin typeface="Verdana"/>
                <a:ea typeface="Verdana"/>
              </a:rPr>
              <a:t>Velocity and Remaining 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Remaining Work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99ccff"/>
            </a:solidFill>
            <a:ln w="19080">
              <a:noFill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Current bottom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99ccff"/>
            </a:solidFill>
            <a:ln w="19080">
              <a:noFill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  <c:pt idx="5">
                  <c:v/>
                </c:pt>
                <c:pt idx="6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Trend</c:v>
                </c:pt>
              </c:strCache>
            </c:strRef>
          </c:tx>
          <c:spPr>
            <a:solidFill>
              <a:srgbClr val="800080"/>
            </a:solidFill>
            <a:ln w="25560">
              <a:solidFill>
                <a:srgbClr val="800080"/>
              </a:solidFill>
              <a:round/>
            </a:ln>
          </c:spPr>
          <c:marker>
            <c:symbol val="square"/>
            <c:size val="6"/>
            <c:spPr>
              <a:solidFill>
                <a:srgbClr val="80008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7"/>
                <c:pt idx="0">
                  <c:v>137.666666666667</c:v>
                </c:pt>
                <c:pt idx="1">
                  <c:v>112.666666666667</c:v>
                </c:pt>
                <c:pt idx="2">
                  <c:v>87.6666666666667</c:v>
                </c:pt>
                <c:pt idx="3">
                  <c:v>62.6666666666667</c:v>
                </c:pt>
                <c:pt idx="4">
                  <c:v>37.6666666666667</c:v>
                </c:pt>
                <c:pt idx="5">
                  <c:v>12.6666666666667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Current Scope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  <c:pt idx="5">
                  <c:v/>
                </c:pt>
                <c:pt idx="6">
                  <c:v/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ffffff"/>
            </a:solidFill>
            <a:ln w="1908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3150734"/>
        <c:axId val="8879089"/>
      </c:lineChart>
      <c:catAx>
        <c:axId val="9315073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8879089"/>
        <c:crosses val="autoZero"/>
        <c:auto val="1"/>
        <c:lblAlgn val="ctr"/>
        <c:lblOffset val="100"/>
      </c:catAx>
      <c:valAx>
        <c:axId val="8879089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93150734"/>
        <c:crosses val="autoZero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000000"/>
                </a:solidFill>
                <a:latin typeface="Verdana"/>
                <a:ea typeface="Verdana"/>
              </a:rPr>
              <a:t>Development Velocity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Planned Speed</c:v>
                </c:pt>
              </c:strCache>
            </c:strRef>
          </c:tx>
          <c:spPr>
            <a:solidFill>
              <a:srgbClr val="ffffff"/>
            </a:solidFill>
            <a:ln w="12600">
              <a:solidFill>
                <a:srgbClr val="00000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23</c:v>
                </c:pt>
                <c:pt idx="1">
                  <c:v>29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Realized Speed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23</c:v>
                </c:pt>
                <c:pt idx="1">
                  <c:v>27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ffffff"/>
            </a:solidFill>
            <a:ln>
              <a:noFill/>
            </a:ln>
          </c:spPr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</c:ser>
        <c:gapWidth val="50"/>
        <c:overlap val="0"/>
        <c:axId val="26339863"/>
        <c:axId val="85728667"/>
      </c:barChart>
      <c:lineChart>
        <c:grouping val="standard"/>
        <c:ser>
          <c:idx val="3"/>
          <c:order val="3"/>
          <c:tx>
            <c:strRef>
              <c:f>label 2</c:f>
              <c:strCache>
                <c:ptCount val="1"/>
                <c:pt idx="0">
                  <c:v>Average Realized</c:v>
                </c:pt>
              </c:strCache>
            </c:strRef>
          </c:tx>
          <c:spPr>
            <a:solidFill>
              <a:srgbClr val="ff0000"/>
            </a:solidFill>
            <a:ln w="25560">
              <a:solidFill>
                <a:srgbClr val="ff0000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3</c:f>
              <c:strCache>
                <c:ptCount val="1"/>
                <c:pt idx="0">
                  <c:v>Avg. Last 8</c:v>
                </c:pt>
              </c:strCache>
            </c:strRef>
          </c:tx>
          <c:spPr>
            <a:solidFill>
              <a:srgbClr val="008000"/>
            </a:solidFill>
            <a:ln w="25560">
              <a:solidFill>
                <a:srgbClr val="008000"/>
              </a:solidFill>
              <a:custDash/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label 4</c:f>
              <c:strCache>
                <c:ptCount val="1"/>
                <c:pt idx="0">
                  <c:v>Avg. Worst 3 in Last 8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custDash/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56883961"/>
        <c:axId val="30592332"/>
      </c:lineChart>
      <c:catAx>
        <c:axId val="263398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85728667"/>
        <c:crosses val="autoZero"/>
        <c:auto val="1"/>
        <c:lblAlgn val="ctr"/>
        <c:lblOffset val="100"/>
      </c:catAx>
      <c:valAx>
        <c:axId val="85728667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26339863"/>
        <c:crosses val="autoZero"/>
      </c:valAx>
      <c:catAx>
        <c:axId val="5688396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30592332"/>
        <c:crosses val="autoZero"/>
        <c:auto val="1"/>
        <c:lblAlgn val="ctr"/>
        <c:lblOffset val="100"/>
      </c:catAx>
      <c:valAx>
        <c:axId val="30592332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56883961"/>
        <c:crosses val="autoZero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b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</c:legend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512640</xdr:colOff>
      <xdr:row>0</xdr:row>
      <xdr:rowOff>29160</xdr:rowOff>
    </xdr:from>
    <xdr:to>
      <xdr:col>30</xdr:col>
      <xdr:colOff>74160</xdr:colOff>
      <xdr:row>7</xdr:row>
      <xdr:rowOff>124200</xdr:rowOff>
    </xdr:to>
    <xdr:graphicFrame>
      <xdr:nvGraphicFramePr>
        <xdr:cNvPr id="0" name="Diagramm 2"/>
        <xdr:cNvGraphicFramePr/>
      </xdr:nvGraphicFramePr>
      <xdr:xfrm>
        <a:off x="4917600" y="29160"/>
        <a:ext cx="9568440" cy="129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512640</xdr:colOff>
      <xdr:row>0</xdr:row>
      <xdr:rowOff>29160</xdr:rowOff>
    </xdr:from>
    <xdr:to>
      <xdr:col>30</xdr:col>
      <xdr:colOff>74160</xdr:colOff>
      <xdr:row>7</xdr:row>
      <xdr:rowOff>124200</xdr:rowOff>
    </xdr:to>
    <xdr:graphicFrame>
      <xdr:nvGraphicFramePr>
        <xdr:cNvPr id="1" name="Diagramm 2"/>
        <xdr:cNvGraphicFramePr/>
      </xdr:nvGraphicFramePr>
      <xdr:xfrm>
        <a:off x="4917600" y="29160"/>
        <a:ext cx="9568440" cy="129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512640</xdr:colOff>
      <xdr:row>0</xdr:row>
      <xdr:rowOff>29160</xdr:rowOff>
    </xdr:from>
    <xdr:to>
      <xdr:col>30</xdr:col>
      <xdr:colOff>74160</xdr:colOff>
      <xdr:row>7</xdr:row>
      <xdr:rowOff>124200</xdr:rowOff>
    </xdr:to>
    <xdr:graphicFrame>
      <xdr:nvGraphicFramePr>
        <xdr:cNvPr id="2" name="Diagramm 2"/>
        <xdr:cNvGraphicFramePr/>
      </xdr:nvGraphicFramePr>
      <xdr:xfrm>
        <a:off x="4917600" y="29160"/>
        <a:ext cx="9568440" cy="129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512640</xdr:colOff>
      <xdr:row>0</xdr:row>
      <xdr:rowOff>29160</xdr:rowOff>
    </xdr:from>
    <xdr:to>
      <xdr:col>30</xdr:col>
      <xdr:colOff>74160</xdr:colOff>
      <xdr:row>7</xdr:row>
      <xdr:rowOff>124200</xdr:rowOff>
    </xdr:to>
    <xdr:graphicFrame>
      <xdr:nvGraphicFramePr>
        <xdr:cNvPr id="3" name="Diagramm 2"/>
        <xdr:cNvGraphicFramePr/>
      </xdr:nvGraphicFramePr>
      <xdr:xfrm>
        <a:off x="4917600" y="29160"/>
        <a:ext cx="9568440" cy="129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512640</xdr:colOff>
      <xdr:row>0</xdr:row>
      <xdr:rowOff>29160</xdr:rowOff>
    </xdr:from>
    <xdr:to>
      <xdr:col>30</xdr:col>
      <xdr:colOff>74160</xdr:colOff>
      <xdr:row>7</xdr:row>
      <xdr:rowOff>124200</xdr:rowOff>
    </xdr:to>
    <xdr:graphicFrame>
      <xdr:nvGraphicFramePr>
        <xdr:cNvPr id="4" name="Diagramm 2"/>
        <xdr:cNvGraphicFramePr/>
      </xdr:nvGraphicFramePr>
      <xdr:xfrm>
        <a:off x="4917600" y="29160"/>
        <a:ext cx="9568440" cy="129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198360</xdr:colOff>
      <xdr:row>1</xdr:row>
      <xdr:rowOff>38520</xdr:rowOff>
    </xdr:from>
    <xdr:to>
      <xdr:col>24</xdr:col>
      <xdr:colOff>569520</xdr:colOff>
      <xdr:row>19</xdr:row>
      <xdr:rowOff>133560</xdr:rowOff>
    </xdr:to>
    <xdr:graphicFrame>
      <xdr:nvGraphicFramePr>
        <xdr:cNvPr id="5" name="Diagramm 2"/>
        <xdr:cNvGraphicFramePr/>
      </xdr:nvGraphicFramePr>
      <xdr:xfrm>
        <a:off x="3988440" y="267120"/>
        <a:ext cx="4887360" cy="300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208080</xdr:colOff>
      <xdr:row>20</xdr:row>
      <xdr:rowOff>38520</xdr:rowOff>
    </xdr:from>
    <xdr:to>
      <xdr:col>24</xdr:col>
      <xdr:colOff>579240</xdr:colOff>
      <xdr:row>39</xdr:row>
      <xdr:rowOff>114480</xdr:rowOff>
    </xdr:to>
    <xdr:graphicFrame>
      <xdr:nvGraphicFramePr>
        <xdr:cNvPr id="6" name="Diagramm 17"/>
        <xdr:cNvGraphicFramePr/>
      </xdr:nvGraphicFramePr>
      <xdr:xfrm>
        <a:off x="3998160" y="3343680"/>
        <a:ext cx="4887360" cy="332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12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30" activeCellId="0" sqref="B30"/>
    </sheetView>
  </sheetViews>
  <sheetFormatPr defaultRowHeight="12.75"/>
  <cols>
    <col collapsed="false" hidden="false" max="1" min="1" style="0" width="20.7091836734694"/>
    <col collapsed="false" hidden="false" max="2" min="2" style="0" width="22.8571428571429"/>
    <col collapsed="false" hidden="false" max="1025" min="3" style="0" width="10.7295918367347"/>
  </cols>
  <sheetData>
    <row r="2" customFormat="false" ht="18" hidden="false" customHeight="false" outlineLevel="0" collapsed="false">
      <c r="A2" s="1" t="s">
        <v>0</v>
      </c>
    </row>
    <row r="4" customFormat="false" ht="12.75" hidden="false" customHeight="false" outlineLevel="0" collapsed="false">
      <c r="A4" s="2" t="s">
        <v>1</v>
      </c>
      <c r="B4" s="3" t="s">
        <v>2</v>
      </c>
    </row>
    <row r="6" customFormat="false" ht="12.75" hidden="false" customHeight="false" outlineLevel="0" collapsed="false">
      <c r="A6" s="2" t="s">
        <v>3</v>
      </c>
      <c r="B6" s="3" t="s">
        <v>4</v>
      </c>
    </row>
    <row r="8" customFormat="false" ht="12.75" hidden="false" customHeight="false" outlineLevel="0" collapsed="false">
      <c r="A8" s="2" t="s">
        <v>5</v>
      </c>
      <c r="B8" s="3" t="s">
        <v>6</v>
      </c>
    </row>
    <row r="10" customFormat="false" ht="12.75" hidden="false" customHeight="false" outlineLevel="0" collapsed="false">
      <c r="A10" s="2" t="s">
        <v>7</v>
      </c>
      <c r="B10" s="3" t="s">
        <v>8</v>
      </c>
    </row>
    <row r="11" customFormat="false" ht="12.75" hidden="false" customHeight="false" outlineLevel="0" collapsed="false">
      <c r="B11" s="3" t="s">
        <v>9</v>
      </c>
    </row>
    <row r="12" customFormat="false" ht="12.75" hidden="false" customHeight="false" outlineLevel="0" collapsed="false">
      <c r="B12" s="3" t="s">
        <v>10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6" activeCellId="0" sqref="H36"/>
    </sheetView>
  </sheetViews>
  <sheetFormatPr defaultRowHeight="12.75"/>
  <cols>
    <col collapsed="false" hidden="false" max="1" min="1" style="0" width="7.85714285714286"/>
    <col collapsed="false" hidden="false" max="2" min="2" style="0" width="10.4234693877551"/>
    <col collapsed="false" hidden="false" max="3" min="3" style="0" width="9.5765306122449"/>
    <col collapsed="false" hidden="false" max="5" min="4" style="0" width="10.7091836734694"/>
    <col collapsed="false" hidden="false" max="6" min="6" style="0" width="9.14285714285714"/>
    <col collapsed="false" hidden="false" max="7" min="7" style="4" width="13.7040816326531"/>
    <col collapsed="false" hidden="false" max="8" min="8" style="0" width="59.1428571428571"/>
    <col collapsed="false" hidden="false" max="9" min="9" style="0" width="10.7091836734694"/>
    <col collapsed="false" hidden="false" max="256" min="10" style="0" width="9.14285714285714"/>
    <col collapsed="false" hidden="false" max="1025" min="257" style="0" width="10.7295918367347"/>
  </cols>
  <sheetData>
    <row r="1" customFormat="false" ht="18" hidden="false" customHeight="false" outlineLevel="0" collapsed="false">
      <c r="A1" s="1" t="s">
        <v>11</v>
      </c>
      <c r="G1" s="0"/>
    </row>
    <row r="2" customFormat="false" ht="12.75" hidden="false" customHeight="false" outlineLevel="0" collapsed="false">
      <c r="G2" s="0"/>
    </row>
    <row r="3" customFormat="false" ht="12.75" hidden="false" customHeight="false" outlineLevel="0" collapsed="false">
      <c r="A3" s="5" t="s">
        <v>12</v>
      </c>
      <c r="B3" s="6" t="s">
        <v>13</v>
      </c>
      <c r="C3" s="7" t="s">
        <v>14</v>
      </c>
      <c r="D3" s="7" t="s">
        <v>15</v>
      </c>
      <c r="E3" s="6" t="s">
        <v>16</v>
      </c>
      <c r="F3" s="8" t="s">
        <v>17</v>
      </c>
      <c r="G3" s="6" t="s">
        <v>12</v>
      </c>
      <c r="H3" s="9" t="s">
        <v>18</v>
      </c>
      <c r="I3" s="2"/>
      <c r="J3" s="2"/>
    </row>
    <row r="4" customFormat="false" ht="12.75" hidden="false" customHeight="false" outlineLevel="0" collapsed="false">
      <c r="A4" s="10" t="n">
        <v>1</v>
      </c>
      <c r="B4" s="11" t="n">
        <v>42418</v>
      </c>
      <c r="C4" s="12" t="n">
        <v>29</v>
      </c>
      <c r="D4" s="11" t="n">
        <f aca="false">IF(OR(B4="",C4=""),"",B4+C4-1)</f>
        <v>42446</v>
      </c>
      <c r="E4" s="13" t="n">
        <f aca="false">IF(A4="","",SUMIF(I$16:I$30,'Release Plan'!A4,E$16:E$30))</f>
        <v>7</v>
      </c>
      <c r="F4" s="14" t="s">
        <v>19</v>
      </c>
      <c r="G4" s="15" t="n">
        <v>42445</v>
      </c>
      <c r="H4" s="16" t="s">
        <v>20</v>
      </c>
    </row>
    <row r="5" customFormat="false" ht="12.75" hidden="false" customHeight="false" outlineLevel="0" collapsed="false">
      <c r="A5" s="17" t="n">
        <v>2</v>
      </c>
      <c r="B5" s="18" t="n">
        <v>42446</v>
      </c>
      <c r="C5" s="13" t="n">
        <v>29</v>
      </c>
      <c r="D5" s="18" t="n">
        <f aca="false">IF(OR(B5="",C5=""),"",B5+C5-1)</f>
        <v>42474</v>
      </c>
      <c r="E5" s="13" t="n">
        <f aca="false">IF(A5="","",SUMIF(I$16:I$30,'Release Plan'!A5,E$16:E$30))</f>
        <v>12</v>
      </c>
      <c r="F5" s="14" t="s">
        <v>19</v>
      </c>
      <c r="G5" s="19" t="n">
        <v>42488</v>
      </c>
      <c r="H5" s="20" t="s">
        <v>21</v>
      </c>
    </row>
    <row r="6" customFormat="false" ht="12.75" hidden="false" customHeight="false" outlineLevel="0" collapsed="false">
      <c r="A6" s="17" t="n">
        <v>3</v>
      </c>
      <c r="B6" s="18" t="n">
        <v>42474</v>
      </c>
      <c r="C6" s="13" t="n">
        <v>15</v>
      </c>
      <c r="D6" s="18" t="n">
        <f aca="false">IF(OR(B6="",C6=""),"",B6+C6-1)</f>
        <v>42488</v>
      </c>
      <c r="E6" s="13" t="n">
        <f aca="false">IF(A6="","",SUMIF(I$16:I$30,'Release Plan'!A6,E$16:E$30))</f>
        <v>11</v>
      </c>
      <c r="F6" s="21" t="s">
        <v>22</v>
      </c>
      <c r="G6" s="19" t="n">
        <v>42488</v>
      </c>
      <c r="H6" s="20" t="s">
        <v>23</v>
      </c>
    </row>
    <row r="7" customFormat="false" ht="12.75" hidden="false" customHeight="false" outlineLevel="0" collapsed="false">
      <c r="A7" s="17"/>
      <c r="B7" s="18"/>
      <c r="C7" s="13" t="str">
        <f aca="false">IF(A7="","",SUMIF(I$16:I$30,A7,C$16:C$30))</f>
        <v/>
      </c>
      <c r="D7" s="18" t="str">
        <f aca="false">IF(OR(B7="",C7=""),"",B7+C7-1)</f>
        <v/>
      </c>
      <c r="E7" s="13" t="inlineStr">
        <f aca="false">IF(A7="","",SUMIF(I$16:I$30,'Release Plan'!A7,E$16:E$30))</f>
        <is>
          <t/>
        </is>
      </c>
      <c r="F7" s="14"/>
      <c r="G7" s="19"/>
      <c r="H7" s="22"/>
    </row>
    <row r="8" customFormat="false" ht="12.75" hidden="false" customHeight="false" outlineLevel="0" collapsed="false">
      <c r="A8" s="17"/>
      <c r="B8" s="18"/>
      <c r="C8" s="13" t="str">
        <f aca="false">IF(A8="","",SUMIF(I$16:I$30,A8,C$16:C$30))</f>
        <v/>
      </c>
      <c r="D8" s="18" t="str">
        <f aca="false">IF(OR(B8="",C8=""),"",B8+C8-1)</f>
        <v/>
      </c>
      <c r="E8" s="13" t="inlineStr">
        <f aca="false">IF(A8="","",SUMIF(I$16:I$30,'Release Plan'!A8,E$16:E$30))</f>
        <is>
          <t/>
        </is>
      </c>
      <c r="F8" s="14"/>
      <c r="G8" s="19"/>
      <c r="H8" s="22"/>
    </row>
    <row r="9" customFormat="false" ht="12.75" hidden="false" customHeight="false" outlineLevel="0" collapsed="false">
      <c r="A9" s="17"/>
      <c r="B9" s="18"/>
      <c r="C9" s="13" t="str">
        <f aca="false">IF(A9="","",SUMIF(I$16:I$30,A9,C$16:C$30))</f>
        <v/>
      </c>
      <c r="D9" s="18" t="str">
        <f aca="false">IF(OR(B9="",C9=""),"",B9+C9-1)</f>
        <v/>
      </c>
      <c r="E9" s="13" t="inlineStr">
        <f aca="false">IF(A9="","",SUMIF(I$16:I$30,'Release Plan'!A9,E$16:E$30))</f>
        <is>
          <t/>
        </is>
      </c>
      <c r="F9" s="14"/>
      <c r="G9" s="19"/>
      <c r="H9" s="22"/>
    </row>
    <row r="10" customFormat="false" ht="12.75" hidden="false" customHeight="false" outlineLevel="0" collapsed="false">
      <c r="A10" s="23"/>
      <c r="B10" s="24"/>
      <c r="C10" s="25" t="str">
        <f aca="false">IF(A10="","",SUMIF(I$16:I$30,A10,C$16:C$30))</f>
        <v/>
      </c>
      <c r="D10" s="24" t="str">
        <f aca="false">IF(OR(B10="",C10=""),"",B10+C10-1)</f>
        <v/>
      </c>
      <c r="E10" s="25" t="inlineStr">
        <f aca="false">IF(A10="","",SUMIF(I$16:I$30,'Release Plan'!A10,E$16:E$30))</f>
        <is>
          <t/>
        </is>
      </c>
      <c r="F10" s="26"/>
      <c r="G10" s="27"/>
      <c r="H10" s="28"/>
    </row>
    <row r="11" customFormat="false" ht="12.75" hidden="false" customHeight="false" outlineLevel="0" collapsed="false">
      <c r="A11" s="29"/>
      <c r="G11" s="0"/>
    </row>
    <row r="13" customFormat="false" ht="18" hidden="false" customHeight="false" outlineLevel="0" collapsed="false">
      <c r="A13" s="1" t="s">
        <v>24</v>
      </c>
      <c r="G13" s="0"/>
    </row>
    <row r="14" customFormat="false" ht="12.75" hidden="false" customHeight="false" outlineLevel="0" collapsed="false">
      <c r="G14" s="0"/>
    </row>
    <row r="15" customFormat="false" ht="12.75" hidden="false" customHeight="false" outlineLevel="0" collapsed="false">
      <c r="A15" s="5" t="s">
        <v>25</v>
      </c>
      <c r="B15" s="6" t="s">
        <v>13</v>
      </c>
      <c r="C15" s="6" t="s">
        <v>14</v>
      </c>
      <c r="D15" s="6" t="s">
        <v>15</v>
      </c>
      <c r="E15" s="6" t="s">
        <v>16</v>
      </c>
      <c r="F15" s="8" t="s">
        <v>17</v>
      </c>
      <c r="G15" s="6" t="s">
        <v>12</v>
      </c>
      <c r="H15" s="9" t="s">
        <v>18</v>
      </c>
      <c r="I15" s="30" t="s">
        <v>12</v>
      </c>
      <c r="J15" s="2"/>
    </row>
    <row r="16" customFormat="false" ht="12.75" hidden="false" customHeight="false" outlineLevel="0" collapsed="false">
      <c r="A16" s="13" t="n">
        <v>1</v>
      </c>
      <c r="B16" s="31" t="n">
        <v>42419</v>
      </c>
      <c r="C16" s="32" t="n">
        <v>7</v>
      </c>
      <c r="D16" s="33" t="n">
        <f aca="false">IF(AND(B16&lt;&gt;"",C16&lt;&gt;""),B16+C16-1,"")</f>
        <v>42425</v>
      </c>
      <c r="E16" s="13" t="n">
        <v>1</v>
      </c>
      <c r="F16" s="14" t="s">
        <v>19</v>
      </c>
      <c r="G16" s="31" t="n">
        <v>42418</v>
      </c>
      <c r="H16" s="34" t="s">
        <v>26</v>
      </c>
      <c r="I16" s="35" t="n">
        <v>1</v>
      </c>
    </row>
    <row r="17" customFormat="false" ht="12.75" hidden="false" customHeight="false" outlineLevel="0" collapsed="false">
      <c r="A17" s="13" t="n">
        <v>2</v>
      </c>
      <c r="B17" s="33" t="n">
        <f aca="false">IF(AND(B16&lt;&gt;"",C16&lt;&gt;"",C17&lt;&gt;""),B16+C16,"")</f>
        <v>42426</v>
      </c>
      <c r="C17" s="32" t="n">
        <v>32</v>
      </c>
      <c r="D17" s="33" t="n">
        <f aca="false">IF(AND(B17&lt;&gt;"",C17&lt;&gt;""),B17+C17-1,"")</f>
        <v>42457</v>
      </c>
      <c r="E17" s="13" t="n">
        <v>6</v>
      </c>
      <c r="F17" s="14" t="s">
        <v>19</v>
      </c>
      <c r="G17" s="31" t="n">
        <v>42425</v>
      </c>
      <c r="H17" s="34" t="s">
        <v>27</v>
      </c>
      <c r="I17" s="35" t="n">
        <v>1</v>
      </c>
    </row>
    <row r="18" customFormat="false" ht="12.75" hidden="false" customHeight="false" outlineLevel="0" collapsed="false">
      <c r="A18" s="13" t="n">
        <v>3</v>
      </c>
      <c r="B18" s="33" t="n">
        <f aca="false">IF(AND(B17&lt;&gt;"",C17&lt;&gt;"",C18&lt;&gt;""),B17+C17,"")</f>
        <v>42458</v>
      </c>
      <c r="C18" s="32" t="n">
        <v>23</v>
      </c>
      <c r="D18" s="33" t="n">
        <f aca="false">IF(AND(B18&lt;&gt;"",C18&lt;&gt;""),B18+C18-1,"")</f>
        <v>42480</v>
      </c>
      <c r="E18" s="13" t="n">
        <v>7</v>
      </c>
      <c r="F18" s="14" t="s">
        <v>19</v>
      </c>
      <c r="G18" s="31" t="n">
        <v>42446</v>
      </c>
      <c r="H18" s="34" t="s">
        <v>28</v>
      </c>
      <c r="I18" s="35" t="n">
        <v>2</v>
      </c>
    </row>
    <row r="19" customFormat="false" ht="12.75" hidden="false" customHeight="false" outlineLevel="0" collapsed="false">
      <c r="A19" s="13" t="n">
        <v>4</v>
      </c>
      <c r="B19" s="33" t="n">
        <f aca="false">IF(AND(B18&lt;&gt;"",C18&lt;&gt;"",C19&lt;&gt;""),B18+C18,"")</f>
        <v>42481</v>
      </c>
      <c r="C19" s="32" t="n">
        <v>9</v>
      </c>
      <c r="D19" s="33" t="n">
        <f aca="false">IF(AND(B19&lt;&gt;"",C19&lt;&gt;""),B19+C19-1,"")</f>
        <v>42489</v>
      </c>
      <c r="E19" s="13" t="n">
        <v>5</v>
      </c>
      <c r="F19" s="14" t="s">
        <v>19</v>
      </c>
      <c r="G19" s="31" t="n">
        <v>42465</v>
      </c>
      <c r="H19" s="34" t="s">
        <v>29</v>
      </c>
      <c r="I19" s="35" t="n">
        <v>2</v>
      </c>
    </row>
    <row r="20" customFormat="false" ht="12.75" hidden="false" customHeight="false" outlineLevel="0" collapsed="false">
      <c r="A20" s="13" t="n">
        <v>5</v>
      </c>
      <c r="B20" s="33" t="n">
        <f aca="false">IF(AND(B19&lt;&gt;"",C19&lt;&gt;"",C20&lt;&gt;""),B19+C19,"")</f>
        <v>42490</v>
      </c>
      <c r="C20" s="32" t="n">
        <v>21</v>
      </c>
      <c r="D20" s="33" t="n">
        <f aca="false">IF(AND(B20&lt;&gt;"",C20&lt;&gt;""),B20+C20-1,"")</f>
        <v>42510</v>
      </c>
      <c r="E20" s="13" t="n">
        <v>11</v>
      </c>
      <c r="F20" s="14" t="s">
        <v>22</v>
      </c>
      <c r="G20" s="31" t="n">
        <v>42474</v>
      </c>
      <c r="H20" s="34" t="s">
        <v>30</v>
      </c>
      <c r="I20" s="35" t="n">
        <v>3</v>
      </c>
    </row>
    <row r="21" customFormat="false" ht="12.75" hidden="false" customHeight="false" outlineLevel="0" collapsed="false">
      <c r="A21" s="13"/>
      <c r="B21" s="33" t="inlineStr">
        <f aca="false">IF(AND(B20&lt;&gt;"",C20&lt;&gt;"",C21&lt;&gt;""),B20+C20,"")</f>
        <is>
          <t/>
        </is>
      </c>
      <c r="C21" s="32"/>
      <c r="D21" s="33" t="inlineStr">
        <f aca="false">IF(AND(B21&lt;&gt;"",C21&lt;&gt;""),B21+C21-1,"")</f>
        <is>
          <t/>
        </is>
      </c>
      <c r="E21" s="13"/>
      <c r="F21" s="14"/>
      <c r="G21" s="32"/>
      <c r="H21" s="34"/>
      <c r="I21" s="35"/>
    </row>
    <row r="22" customFormat="false" ht="12.75" hidden="false" customHeight="false" outlineLevel="0" collapsed="false">
      <c r="A22" s="13" t="str">
        <f aca="false">IF(AND(B22&lt;&gt;"",C22&lt;&gt;""),A21+1,"")</f>
        <v/>
      </c>
      <c r="B22" s="33" t="str">
        <f aca="false">IF(AND(B21&lt;&gt;"",C21&lt;&gt;"",C22&lt;&gt;""),B21+C21,"")</f>
        <v/>
      </c>
      <c r="C22" s="32"/>
      <c r="D22" s="33" t="str">
        <f aca="false">IF(AND(B22&lt;&gt;"",C22&lt;&gt;""),B22+C22-1,"")</f>
        <v/>
      </c>
      <c r="E22" s="13" t="str">
        <f aca="false">IF(A22="","",SUMIF(Backlog!E$6:E$103,'Release Plan'!A22,Backlog!D$6:D$103))</f>
        <v/>
      </c>
      <c r="F22" s="14" t="str">
        <f aca="false">IF(AND(OR(F21="Planned",F21="Ongoing"),C22&lt;&gt;""),"Planned","Unplanned")</f>
        <v>Unplanned</v>
      </c>
      <c r="G22" s="32"/>
      <c r="H22" s="36"/>
      <c r="I22" s="35"/>
    </row>
    <row r="23" customFormat="false" ht="12.75" hidden="false" customHeight="false" outlineLevel="0" collapsed="false">
      <c r="A23" s="13" t="str">
        <f aca="false">IF(AND(B23&lt;&gt;"",C23&lt;&gt;""),A22+1,"")</f>
        <v/>
      </c>
      <c r="B23" s="33" t="str">
        <f aca="false">IF(AND(B22&lt;&gt;"",C22&lt;&gt;"",C23&lt;&gt;""),B22+C22,"")</f>
        <v/>
      </c>
      <c r="C23" s="32"/>
      <c r="D23" s="33" t="str">
        <f aca="false">IF(AND(B23&lt;&gt;"",C23&lt;&gt;""),B23+C23-1,"")</f>
        <v/>
      </c>
      <c r="E23" s="13" t="inlineStr">
        <f aca="false">IF(A23="","",SUMIF(Backlog!E$6:E$103,'Release Plan'!A23,Backlog!D$6:D$103))</f>
        <is>
          <t/>
        </is>
      </c>
      <c r="F23" s="14" t="str">
        <f aca="false">IF(AND(OR(F22="Planned",F22="Ongoing"),C23&lt;&gt;""),"Planned","Unplanned")</f>
        <v>Unplanned</v>
      </c>
      <c r="G23" s="32"/>
      <c r="H23" s="36"/>
      <c r="I23" s="35"/>
    </row>
    <row r="24" customFormat="false" ht="12.75" hidden="false" customHeight="false" outlineLevel="0" collapsed="false">
      <c r="A24" s="13" t="str">
        <f aca="false">IF(AND(B24&lt;&gt;"",C24&lt;&gt;""),A23+1,"")</f>
        <v/>
      </c>
      <c r="B24" s="33" t="str">
        <f aca="false">IF(AND(B23&lt;&gt;"",C23&lt;&gt;"",C24&lt;&gt;""),B23+C23,"")</f>
        <v/>
      </c>
      <c r="C24" s="32"/>
      <c r="D24" s="33" t="str">
        <f aca="false">IF(AND(B24&lt;&gt;"",C24&lt;&gt;""),B24+C24-1,"")</f>
        <v/>
      </c>
      <c r="E24" s="13" t="inlineStr">
        <f aca="false">IF(A24="","",SUMIF(Backlog!E$6:E$103,'Release Plan'!A24,Backlog!D$6:D$103))</f>
        <is>
          <t/>
        </is>
      </c>
      <c r="F24" s="14" t="str">
        <f aca="false">IF(AND(OR(F23="Planned",F23="Ongoing"),C24&lt;&gt;""),"Planned","Unplanned")</f>
        <v>Unplanned</v>
      </c>
      <c r="G24" s="32"/>
      <c r="H24" s="36"/>
      <c r="I24" s="35"/>
    </row>
    <row r="25" customFormat="false" ht="12.75" hidden="false" customHeight="false" outlineLevel="0" collapsed="false">
      <c r="A25" s="13" t="str">
        <f aca="false">IF(AND(B25&lt;&gt;"",C25&lt;&gt;""),A24+1,"")</f>
        <v/>
      </c>
      <c r="B25" s="33" t="str">
        <f aca="false">IF(AND(B24&lt;&gt;"",C24&lt;&gt;"",C25&lt;&gt;""),B24+C24,"")</f>
        <v/>
      </c>
      <c r="C25" s="32"/>
      <c r="D25" s="33" t="str">
        <f aca="false">IF(AND(B25&lt;&gt;"",C25&lt;&gt;""),B25+C25-1,"")</f>
        <v/>
      </c>
      <c r="E25" s="13" t="inlineStr">
        <f aca="false">IF(A25="","",SUMIF(Backlog!E$6:E$103,'Release Plan'!A25,Backlog!D$6:D$103))</f>
        <is>
          <t/>
        </is>
      </c>
      <c r="F25" s="14" t="str">
        <f aca="false">IF(AND(OR(F24="Planned",F24="Ongoing"),C25&lt;&gt;""),"Planned","Unplanned")</f>
        <v>Unplanned</v>
      </c>
      <c r="G25" s="32"/>
      <c r="H25" s="36"/>
      <c r="I25" s="35"/>
    </row>
    <row r="26" customFormat="false" ht="12.75" hidden="false" customHeight="false" outlineLevel="0" collapsed="false">
      <c r="A26" s="13" t="str">
        <f aca="false">IF(AND(B26&lt;&gt;"",C26&lt;&gt;""),A25+1,"")</f>
        <v/>
      </c>
      <c r="B26" s="33" t="str">
        <f aca="false">IF(AND(B25&lt;&gt;"",C25&lt;&gt;"",C26&lt;&gt;""),B25+C25,"")</f>
        <v/>
      </c>
      <c r="C26" s="32"/>
      <c r="D26" s="33" t="str">
        <f aca="false">IF(AND(B26&lt;&gt;"",C26&lt;&gt;""),B26+C26-1,"")</f>
        <v/>
      </c>
      <c r="E26" s="13" t="inlineStr">
        <f aca="false">IF(A26="","",SUMIF(Backlog!E$6:E$103,'Release Plan'!A26,Backlog!D$6:D$103))</f>
        <is>
          <t/>
        </is>
      </c>
      <c r="F26" s="14" t="str">
        <f aca="false">IF(AND(OR(F25="Planned",F25="Ongoing"),C26&lt;&gt;""),"Planned","Unplanned")</f>
        <v>Unplanned</v>
      </c>
      <c r="G26" s="32"/>
      <c r="H26" s="36"/>
      <c r="I26" s="35"/>
    </row>
    <row r="27" customFormat="false" ht="12.75" hidden="false" customHeight="false" outlineLevel="0" collapsed="false">
      <c r="A27" s="13" t="str">
        <f aca="false">IF(AND(B27&lt;&gt;"",C27&lt;&gt;""),A26+1,"")</f>
        <v/>
      </c>
      <c r="B27" s="33" t="str">
        <f aca="false">IF(AND(B26&lt;&gt;"",C26&lt;&gt;"",C27&lt;&gt;""),B26+C26,"")</f>
        <v/>
      </c>
      <c r="C27" s="32"/>
      <c r="D27" s="33" t="str">
        <f aca="false">IF(AND(B27&lt;&gt;"",C27&lt;&gt;""),B27+C27-1,"")</f>
        <v/>
      </c>
      <c r="E27" s="13" t="inlineStr">
        <f aca="false">IF(A27="","",SUMIF(Backlog!E$6:E$103,'Release Plan'!A27,Backlog!D$6:D$103))</f>
        <is>
          <t/>
        </is>
      </c>
      <c r="F27" s="14" t="str">
        <f aca="false">IF(AND(OR(F26="Planned",F26="Ongoing"),C27&lt;&gt;""),"Planned","Unplanned")</f>
        <v>Unplanned</v>
      </c>
      <c r="G27" s="32"/>
      <c r="H27" s="36"/>
      <c r="I27" s="35"/>
    </row>
    <row r="28" customFormat="false" ht="12.75" hidden="false" customHeight="false" outlineLevel="0" collapsed="false">
      <c r="A28" s="13" t="str">
        <f aca="false">IF(AND(B28&lt;&gt;"",C28&lt;&gt;""),A27+1,"")</f>
        <v/>
      </c>
      <c r="B28" s="33" t="str">
        <f aca="false">IF(AND(B27&lt;&gt;"",C27&lt;&gt;"",C28&lt;&gt;""),B27+C27,"")</f>
        <v/>
      </c>
      <c r="C28" s="32"/>
      <c r="D28" s="33" t="str">
        <f aca="false">IF(AND(B28&lt;&gt;"",C28&lt;&gt;""),B28+C28-1,"")</f>
        <v/>
      </c>
      <c r="E28" s="13" t="inlineStr">
        <f aca="false">IF(A28="","",SUMIF(Backlog!E$6:E$103,'Release Plan'!A28,Backlog!D$6:D$103))</f>
        <is>
          <t/>
        </is>
      </c>
      <c r="F28" s="14" t="str">
        <f aca="false">IF(AND(OR(F27="Planned",F27="Ongoing"),C28&lt;&gt;""),"Planned","Unplanned")</f>
        <v>Unplanned</v>
      </c>
      <c r="G28" s="32"/>
      <c r="H28" s="36"/>
      <c r="I28" s="35"/>
    </row>
    <row r="29" customFormat="false" ht="12.75" hidden="false" customHeight="false" outlineLevel="0" collapsed="false">
      <c r="A29" s="13" t="str">
        <f aca="false">IF(AND(B29&lt;&gt;"",C29&lt;&gt;""),A28+1,"")</f>
        <v/>
      </c>
      <c r="B29" s="33" t="str">
        <f aca="false">IF(AND(B28&lt;&gt;"",C28&lt;&gt;"",C29&lt;&gt;""),B28+C28,"")</f>
        <v/>
      </c>
      <c r="C29" s="32"/>
      <c r="D29" s="33" t="str">
        <f aca="false">IF(AND(B29&lt;&gt;"",C29&lt;&gt;""),B29+C29-1,"")</f>
        <v/>
      </c>
      <c r="E29" s="13" t="inlineStr">
        <f aca="false">IF(A29="","",SUMIF(Backlog!E$6:E$103,'Release Plan'!A29,Backlog!D$6:D$103))</f>
        <is>
          <t/>
        </is>
      </c>
      <c r="F29" s="14" t="str">
        <f aca="false">IF(AND(OR(F28="Planned",F28="Ongoing"),C29&lt;&gt;""),"Planned","Unplanned")</f>
        <v>Unplanned</v>
      </c>
      <c r="G29" s="32"/>
      <c r="H29" s="36"/>
      <c r="I29" s="35"/>
    </row>
    <row r="30" customFormat="false" ht="12.75" hidden="false" customHeight="false" outlineLevel="0" collapsed="false">
      <c r="A30" s="13" t="str">
        <f aca="false">IF(AND(B30&lt;&gt;"",C30&lt;&gt;""),A29+1,"")</f>
        <v/>
      </c>
      <c r="B30" s="33" t="str">
        <f aca="false">IF(AND(B29&lt;&gt;"",C29&lt;&gt;"",C30&lt;&gt;""),B29+C29,"")</f>
        <v/>
      </c>
      <c r="C30" s="32"/>
      <c r="D30" s="33" t="str">
        <f aca="false">IF(AND(B30&lt;&gt;"",C30&lt;&gt;""),B30+C30-1,"")</f>
        <v/>
      </c>
      <c r="E30" s="13" t="inlineStr">
        <f aca="false">IF(A30="","",SUMIF(Backlog!E$6:E$103,'Release Plan'!A30,Backlog!D$6:D$103))</f>
        <is>
          <t/>
        </is>
      </c>
      <c r="F30" s="14" t="str">
        <f aca="false">IF(AND(OR(F29="Planned",F29="Ongoing"),C30&lt;&gt;""),"Planned","Unplanned")</f>
        <v>Unplanned</v>
      </c>
      <c r="G30" s="32"/>
      <c r="H30" s="37"/>
      <c r="I30" s="38"/>
    </row>
    <row r="31" customFormat="false" ht="12.75" hidden="false" customHeight="false" outlineLevel="0" collapsed="false">
      <c r="A31" s="39"/>
      <c r="B31" s="39"/>
      <c r="C31" s="39"/>
      <c r="D31" s="40" t="s">
        <v>31</v>
      </c>
      <c r="E31" s="12" t="n">
        <f aca="false">SUMIF(Backlog!E$6:E$103,"",Backlog!D$6:D$103)-SUMIF(Backlog!C$6:C$103,"Removed",Backlog!D$6:D$103)</f>
        <v>0</v>
      </c>
      <c r="F31" s="39"/>
      <c r="G31" s="41"/>
      <c r="H31" s="39"/>
    </row>
  </sheetData>
  <conditionalFormatting sqref="G4:H10,E31,A4:D10,E5:E10">
    <cfRule type="expression" priority="2" aboveAverage="0" equalAverage="0" bottom="0" percent="0" rank="0" text="" dxfId="0">
      <formula>$F4="Planned"</formula>
    </cfRule>
    <cfRule type="expression" priority="3" aboveAverage="0" equalAverage="0" bottom="0" percent="0" rank="0" text="" dxfId="1">
      <formula>$F4="Ongoing"</formula>
    </cfRule>
  </conditionalFormatting>
  <conditionalFormatting sqref="F4:F10,F16:F30">
    <cfRule type="expression" priority="4" aboveAverage="0" equalAverage="0" bottom="0" percent="0" rank="0" text="" dxfId="2">
      <formula>$F4="Planned"</formula>
    </cfRule>
    <cfRule type="expression" priority="5" aboveAverage="0" equalAverage="0" bottom="0" percent="0" rank="0" text="" dxfId="3">
      <formula>$F4="Ongoing"</formula>
    </cfRule>
    <cfRule type="cellIs" priority="6" operator="equal" aboveAverage="0" equalAverage="0" bottom="0" percent="0" rank="0" text="" dxfId="4">
      <formula>"Unplanned"</formula>
    </cfRule>
  </conditionalFormatting>
  <conditionalFormatting sqref="A16:E30,G16:H30">
    <cfRule type="expression" priority="7" aboveAverage="0" equalAverage="0" bottom="0" percent="0" rank="0" text="" dxfId="5">
      <formula>OR($F16="Planned",$F16="Unplanned")</formula>
    </cfRule>
    <cfRule type="expression" priority="8" aboveAverage="0" equalAverage="0" bottom="0" percent="0" rank="0" text="" dxfId="6">
      <formula>$F16="Ongoing"</formula>
    </cfRule>
  </conditionalFormatting>
  <conditionalFormatting sqref="E4">
    <cfRule type="expression" priority="9" aboveAverage="0" equalAverage="0" bottom="0" percent="0" rank="0" text="" dxfId="7">
      <formula>$F4="Planned"</formula>
    </cfRule>
    <cfRule type="expression" priority="10" aboveAverage="0" equalAverage="0" bottom="0" percent="0" rank="0" text="" dxfId="8">
      <formula>$F4="Ongoing"</formula>
    </cfRule>
  </conditionalFormatting>
  <dataValidations count="1">
    <dataValidation allowBlank="true" operator="between" showDropDown="false" showErrorMessage="true" showInputMessage="true" sqref="F4:F10 F16:F30" type="list">
      <formula1>"Planned,Ongoing,Released,Unplanned"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D17" activeCellId="0" sqref="D17"/>
    </sheetView>
  </sheetViews>
  <sheetFormatPr defaultRowHeight="12.75"/>
  <cols>
    <col collapsed="false" hidden="false" max="1" min="1" style="42" width="10.8520408163265"/>
    <col collapsed="false" hidden="false" max="2" min="2" style="43" width="39.280612244898"/>
    <col collapsed="false" hidden="false" max="3" min="3" style="42" width="10.8520408163265"/>
    <col collapsed="false" hidden="false" max="6" min="4" style="42" width="9.14285714285714"/>
    <col collapsed="false" hidden="false" max="7" min="7" style="43" width="39.5714285714286"/>
    <col collapsed="false" hidden="false" max="1025" min="8" style="44" width="9.14285714285714"/>
  </cols>
  <sheetData>
    <row r="1" customFormat="false" ht="18" hidden="false" customHeight="false" outlineLevel="0" collapsed="false">
      <c r="A1" s="45" t="s">
        <v>32</v>
      </c>
      <c r="B1" s="0"/>
      <c r="C1" s="46" t="s">
        <v>33</v>
      </c>
      <c r="D1" s="0"/>
      <c r="E1" s="0"/>
      <c r="F1" s="0"/>
      <c r="G1" s="0"/>
      <c r="J1" s="0"/>
    </row>
    <row r="2" customFormat="false" ht="12.75" hidden="false" customHeight="false" outlineLevel="0" collapsed="false">
      <c r="A2" s="0"/>
      <c r="B2" s="0"/>
      <c r="C2" s="0"/>
      <c r="D2" s="47"/>
      <c r="E2" s="0"/>
      <c r="F2" s="0"/>
      <c r="G2" s="0"/>
      <c r="J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J3" s="0"/>
    </row>
    <row r="4" customFormat="false" ht="13.5" hidden="false" customHeight="false" outlineLevel="0" collapsed="false">
      <c r="A4" s="48" t="s">
        <v>34</v>
      </c>
      <c r="B4" s="49" t="s">
        <v>35</v>
      </c>
      <c r="C4" s="48" t="s">
        <v>17</v>
      </c>
      <c r="D4" s="48" t="s">
        <v>16</v>
      </c>
      <c r="E4" s="48" t="s">
        <v>25</v>
      </c>
      <c r="F4" s="48" t="s">
        <v>36</v>
      </c>
      <c r="G4" s="49" t="s">
        <v>37</v>
      </c>
      <c r="J4" s="0"/>
    </row>
    <row r="5" customFormat="false" ht="25.5" hidden="false" customHeight="false" outlineLevel="0" collapsed="false">
      <c r="A5" s="42" t="n">
        <v>1</v>
      </c>
      <c r="B5" s="50" t="s">
        <v>38</v>
      </c>
      <c r="C5" s="51" t="s">
        <v>39</v>
      </c>
      <c r="D5" s="42" t="n">
        <v>1</v>
      </c>
      <c r="E5" s="42" t="n">
        <v>1</v>
      </c>
      <c r="F5" s="42" t="n">
        <v>4</v>
      </c>
      <c r="G5" s="50" t="s">
        <v>40</v>
      </c>
      <c r="J5" s="0"/>
    </row>
    <row r="6" customFormat="false" ht="51" hidden="false" customHeight="false" outlineLevel="0" collapsed="false">
      <c r="A6" s="42" t="n">
        <v>2</v>
      </c>
      <c r="B6" s="50" t="s">
        <v>41</v>
      </c>
      <c r="C6" s="51" t="s">
        <v>39</v>
      </c>
      <c r="D6" s="42" t="n">
        <v>1</v>
      </c>
      <c r="E6" s="42" t="n">
        <v>1</v>
      </c>
      <c r="F6" s="42" t="n">
        <v>3</v>
      </c>
      <c r="G6" s="50" t="s">
        <v>42</v>
      </c>
      <c r="J6" s="0"/>
    </row>
    <row r="7" customFormat="false" ht="12.75" hidden="false" customHeight="false" outlineLevel="0" collapsed="false">
      <c r="A7" s="42" t="n">
        <v>3</v>
      </c>
      <c r="B7" s="50" t="s">
        <v>43</v>
      </c>
      <c r="C7" s="51" t="s">
        <v>39</v>
      </c>
      <c r="D7" s="42" t="n">
        <v>3</v>
      </c>
      <c r="E7" s="42" t="n">
        <v>2</v>
      </c>
      <c r="F7" s="42" t="n">
        <v>2</v>
      </c>
      <c r="G7" s="0"/>
      <c r="J7" s="0"/>
    </row>
    <row r="8" customFormat="false" ht="12.75" hidden="false" customHeight="false" outlineLevel="0" collapsed="false">
      <c r="A8" s="42" t="n">
        <v>4</v>
      </c>
      <c r="B8" s="50" t="s">
        <v>44</v>
      </c>
      <c r="C8" s="51" t="s">
        <v>39</v>
      </c>
      <c r="D8" s="42" t="n">
        <v>3</v>
      </c>
      <c r="E8" s="42" t="n">
        <v>2</v>
      </c>
      <c r="F8" s="42" t="n">
        <v>4</v>
      </c>
      <c r="G8" s="0"/>
      <c r="J8" s="0"/>
    </row>
    <row r="9" customFormat="false" ht="12.75" hidden="false" customHeight="false" outlineLevel="0" collapsed="false">
      <c r="A9" s="42" t="n">
        <v>5</v>
      </c>
      <c r="B9" s="50" t="s">
        <v>45</v>
      </c>
      <c r="C9" s="51" t="s">
        <v>39</v>
      </c>
      <c r="D9" s="42" t="n">
        <v>1</v>
      </c>
      <c r="E9" s="42" t="n">
        <v>3</v>
      </c>
      <c r="F9" s="42" t="n">
        <v>5</v>
      </c>
      <c r="G9" s="0"/>
      <c r="J9" s="0"/>
    </row>
    <row r="10" customFormat="false" ht="26.25" hidden="false" customHeight="true" outlineLevel="0" collapsed="false">
      <c r="A10" s="42" t="n">
        <v>6</v>
      </c>
      <c r="B10" s="50" t="s">
        <v>46</v>
      </c>
      <c r="C10" s="51" t="s">
        <v>39</v>
      </c>
      <c r="D10" s="42" t="n">
        <v>2</v>
      </c>
      <c r="E10" s="42" t="n">
        <v>3</v>
      </c>
      <c r="F10" s="42" t="n">
        <v>2</v>
      </c>
      <c r="G10" s="0"/>
      <c r="J10" s="0"/>
    </row>
    <row r="11" customFormat="false" ht="26.25" hidden="false" customHeight="true" outlineLevel="0" collapsed="false">
      <c r="A11" s="42" t="n">
        <v>7</v>
      </c>
      <c r="B11" s="50" t="s">
        <v>47</v>
      </c>
      <c r="C11" s="51" t="s">
        <v>39</v>
      </c>
      <c r="D11" s="42" t="n">
        <v>1</v>
      </c>
      <c r="E11" s="42" t="n">
        <v>3</v>
      </c>
      <c r="F11" s="42" t="n">
        <v>3</v>
      </c>
      <c r="G11" s="0"/>
      <c r="J11" s="0"/>
    </row>
    <row r="12" customFormat="false" ht="12.75" hidden="false" customHeight="false" outlineLevel="0" collapsed="false">
      <c r="A12" s="42" t="n">
        <v>8</v>
      </c>
      <c r="B12" s="50" t="s">
        <v>48</v>
      </c>
      <c r="C12" s="51" t="s">
        <v>39</v>
      </c>
      <c r="D12" s="42" t="n">
        <v>3</v>
      </c>
      <c r="E12" s="42" t="n">
        <v>3</v>
      </c>
      <c r="F12" s="42" t="n">
        <v>4</v>
      </c>
      <c r="G12" s="0"/>
      <c r="J12" s="0"/>
    </row>
    <row r="13" customFormat="false" ht="25.5" hidden="false" customHeight="false" outlineLevel="0" collapsed="false">
      <c r="A13" s="42" t="n">
        <v>9</v>
      </c>
      <c r="B13" s="50" t="s">
        <v>49</v>
      </c>
      <c r="C13" s="51" t="s">
        <v>39</v>
      </c>
      <c r="D13" s="42" t="n">
        <v>3</v>
      </c>
      <c r="E13" s="42" t="n">
        <v>4</v>
      </c>
      <c r="F13" s="42" t="n">
        <v>5</v>
      </c>
      <c r="G13" s="50" t="s">
        <v>50</v>
      </c>
      <c r="J13" s="0"/>
    </row>
    <row r="14" customFormat="false" ht="25.5" hidden="false" customHeight="false" outlineLevel="0" collapsed="false">
      <c r="A14" s="42" t="n">
        <v>10</v>
      </c>
      <c r="B14" s="50" t="s">
        <v>51</v>
      </c>
      <c r="C14" s="51" t="s">
        <v>39</v>
      </c>
      <c r="D14" s="42" t="n">
        <v>1</v>
      </c>
      <c r="E14" s="42" t="n">
        <v>4</v>
      </c>
      <c r="F14" s="42" t="n">
        <v>5</v>
      </c>
      <c r="G14" s="0"/>
      <c r="J14" s="0"/>
    </row>
    <row r="15" customFormat="false" ht="25.5" hidden="false" customHeight="false" outlineLevel="0" collapsed="false">
      <c r="A15" s="42" t="n">
        <v>11</v>
      </c>
      <c r="B15" s="50" t="s">
        <v>52</v>
      </c>
      <c r="C15" s="51" t="s">
        <v>39</v>
      </c>
      <c r="D15" s="42" t="n">
        <v>1</v>
      </c>
      <c r="E15" s="42" t="n">
        <v>4</v>
      </c>
      <c r="F15" s="42" t="n">
        <v>3</v>
      </c>
      <c r="G15" s="0"/>
      <c r="J15" s="0"/>
    </row>
    <row r="16" customFormat="false" ht="25.5" hidden="false" customHeight="false" outlineLevel="0" collapsed="false">
      <c r="A16" s="42" t="n">
        <v>12</v>
      </c>
      <c r="B16" s="50" t="s">
        <v>53</v>
      </c>
      <c r="C16" s="51" t="s">
        <v>22</v>
      </c>
      <c r="D16" s="42" t="n">
        <v>2</v>
      </c>
      <c r="E16" s="42" t="n">
        <v>5</v>
      </c>
      <c r="F16" s="42" t="n">
        <v>5</v>
      </c>
      <c r="G16" s="0"/>
      <c r="J16" s="0"/>
    </row>
    <row r="17" customFormat="false" ht="12.75" hidden="false" customHeight="false" outlineLevel="0" collapsed="false">
      <c r="A17" s="42" t="n">
        <v>13</v>
      </c>
      <c r="B17" s="50" t="s">
        <v>54</v>
      </c>
      <c r="C17" s="51" t="s">
        <v>22</v>
      </c>
      <c r="D17" s="42" t="n">
        <v>3</v>
      </c>
      <c r="E17" s="42" t="n">
        <v>5</v>
      </c>
      <c r="F17" s="42" t="n">
        <v>5</v>
      </c>
      <c r="G17" s="0"/>
      <c r="J17" s="0"/>
    </row>
    <row r="18" customFormat="false" ht="12.75" hidden="false" customHeight="false" outlineLevel="0" collapsed="false">
      <c r="A18" s="42" t="n">
        <v>14</v>
      </c>
      <c r="B18" s="50" t="s">
        <v>30</v>
      </c>
      <c r="C18" s="51" t="s">
        <v>55</v>
      </c>
      <c r="D18" s="42" t="n">
        <v>5</v>
      </c>
      <c r="E18" s="42" t="n">
        <v>5</v>
      </c>
      <c r="F18" s="42" t="n">
        <v>4</v>
      </c>
      <c r="G18" s="0"/>
      <c r="J18" s="0"/>
    </row>
  </sheetData>
  <conditionalFormatting sqref="G44:G52,C45:C46,A11:A52,G23:G41,A54:G163,B47:F52,G11:G21,A4:G10,B11:F44,B5:G18">
    <cfRule type="expression" priority="2" aboveAverage="0" equalAverage="0" bottom="0" percent="0" rank="0" text="" dxfId="0">
      <formula>$C4="Planned"</formula>
    </cfRule>
    <cfRule type="expression" priority="3" aboveAverage="0" equalAverage="0" bottom="0" percent="0" rank="0" text="" dxfId="1">
      <formula>$C4="Done"</formula>
    </cfRule>
    <cfRule type="expression" priority="4" aboveAverage="0" equalAverage="0" bottom="0" percent="0" rank="0" text="" dxfId="2">
      <formula>$C4="Ongoing"</formula>
    </cfRule>
    <cfRule type="expression" priority="5" aboveAverage="0" equalAverage="0" bottom="0" percent="0" rank="0" text="" dxfId="3">
      <formula>$C4="Removed"</formula>
    </cfRule>
  </conditionalFormatting>
  <conditionalFormatting sqref="G53">
    <cfRule type="expression" priority="6" aboveAverage="0" equalAverage="0" bottom="0" percent="0" rank="0" text="" dxfId="4">
      <formula>$C43="Done"</formula>
    </cfRule>
    <cfRule type="expression" priority="7" aboveAverage="0" equalAverage="0" bottom="0" percent="0" rank="0" text="" dxfId="5">
      <formula>$C43="Ongoing"</formula>
    </cfRule>
    <cfRule type="expression" priority="8" aboveAverage="0" equalAverage="0" bottom="0" percent="0" rank="0" text="" dxfId="6">
      <formula>$C43="Removed"</formula>
    </cfRule>
  </conditionalFormatting>
  <conditionalFormatting sqref="G42:G43">
    <cfRule type="expression" priority="9" aboveAverage="0" equalAverage="0" bottom="0" percent="0" rank="0" text="" dxfId="7">
      <formula>#ref!="Done"</formula>
    </cfRule>
    <cfRule type="expression" priority="10" aboveAverage="0" equalAverage="0" bottom="0" percent="0" rank="0" text="" dxfId="8">
      <formula>#ref!="Ongoing"</formula>
    </cfRule>
    <cfRule type="expression" priority="11" aboveAverage="0" equalAverage="0" bottom="0" percent="0" rank="0" text="" dxfId="9">
      <formula>#ref!="Removed"</formula>
    </cfRule>
  </conditionalFormatting>
  <conditionalFormatting sqref="G22">
    <cfRule type="expression" priority="12" aboveAverage="0" equalAverage="0" bottom="0" percent="0" rank="0" text="" dxfId="10">
      <formula>#ref!="Done"</formula>
    </cfRule>
    <cfRule type="expression" priority="13" aboveAverage="0" equalAverage="0" bottom="0" percent="0" rank="0" text="" dxfId="11">
      <formula>#ref!="Ongoing"</formula>
    </cfRule>
    <cfRule type="expression" priority="14" aboveAverage="0" equalAverage="0" bottom="0" percent="0" rank="0" text="" dxfId="12">
      <formula>#ref!="Removed"</formula>
    </cfRule>
  </conditionalFormatting>
  <dataValidations count="1">
    <dataValidation allowBlank="true" operator="between" showDropDown="false" showErrorMessage="false" showInputMessage="true" sqref="C4:C18" type="list">
      <formula1>"Planned,Ongoing,Done,Removed"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4" topLeftCell="A15" activePane="bottomLeft" state="frozen"/>
      <selection pane="topLeft" activeCell="A1" activeCellId="0" sqref="A1"/>
      <selection pane="bottomLeft" activeCell="E10" activeCellId="0" sqref="E10"/>
    </sheetView>
  </sheetViews>
  <sheetFormatPr defaultRowHeight="12.75"/>
  <cols>
    <col collapsed="false" hidden="false" max="1" min="1" style="44" width="50.5663265306122"/>
    <col collapsed="false" hidden="false" max="2" min="2" style="42" width="11.8622448979592"/>
    <col collapsed="false" hidden="false" max="3" min="3" style="44" width="13.7040816326531"/>
    <col collapsed="false" hidden="false" max="4" min="4" style="44" width="10.8520408163265"/>
    <col collapsed="false" hidden="false" max="5" min="5" style="42" width="6.57142857142857"/>
    <col collapsed="false" hidden="false" max="30" min="6" style="42" width="4.42857142857143"/>
    <col collapsed="false" hidden="false" max="1025" min="31" style="44" width="9.14285714285714"/>
  </cols>
  <sheetData>
    <row r="1" s="44" customFormat="true" ht="18" hidden="false" customHeight="false" outlineLevel="0" collapsed="false">
      <c r="A1" s="52" t="n">
        <v>1</v>
      </c>
      <c r="B1" s="53"/>
      <c r="C1" s="0"/>
      <c r="D1" s="0"/>
    </row>
    <row r="2" s="44" customFormat="true" ht="12.75" hidden="false" customHeight="false" outlineLevel="0" collapsed="false">
      <c r="A2" s="0"/>
      <c r="B2" s="0"/>
      <c r="C2" s="0"/>
      <c r="D2" s="0"/>
    </row>
    <row r="3" customFormat="false" ht="12.75" hidden="false" customHeight="false" outlineLevel="0" collapsed="false">
      <c r="A3" s="54" t="str">
        <f aca="false">'Release Plan'!H16</f>
        <v>Setup Git Repo und Scrum Tool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</row>
    <row r="5" customFormat="false" ht="12.75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</row>
    <row r="6" customFormat="fals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</row>
    <row r="7" customFormat="false" ht="12.7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</row>
    <row r="8" customFormat="false" ht="12.7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</row>
    <row r="9" customFormat="false" ht="12.75" hidden="false" customHeight="false" outlineLevel="0" collapsed="false">
      <c r="A9" s="55" t="s">
        <v>56</v>
      </c>
      <c r="B9" s="56" t="n">
        <v>4</v>
      </c>
      <c r="C9" s="55"/>
      <c r="D9" s="57"/>
      <c r="E9" s="55" t="s">
        <v>57</v>
      </c>
      <c r="F9" s="55" t="s">
        <v>58</v>
      </c>
      <c r="G9" s="55"/>
      <c r="H9" s="55"/>
      <c r="I9" s="55"/>
      <c r="J9" s="55"/>
      <c r="K9" s="55"/>
      <c r="L9" s="55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</row>
    <row r="10" customFormat="false" ht="12.75" hidden="false" customHeight="false" outlineLevel="0" collapsed="false">
      <c r="A10" s="55" t="s">
        <v>59</v>
      </c>
      <c r="B10" s="56" t="n">
        <v>4</v>
      </c>
      <c r="C10" s="55" t="s">
        <v>14</v>
      </c>
      <c r="D10" s="55" t="s">
        <v>60</v>
      </c>
      <c r="E10" s="58" t="n">
        <f aca="true">IF(AND(SUM(OFFSET(E14,1,0,TaskRows,1))=0),0,SUM(OFFSET(E14,1,0,TaskRows,1)))</f>
        <v>5</v>
      </c>
      <c r="F10" s="58" t="n">
        <f aca="true">IF(AND(SUM(OFFSET(F14,1,0,TaskRows,1))=0),0,SUM(OFFSET(F14,1,0,TaskRows,1)))</f>
        <v>4</v>
      </c>
      <c r="G10" s="58" t="n">
        <f aca="true">IF(AND(SUM(OFFSET(G14,1,0,TaskRows,1))=0),"",SUM(OFFSET(G14,1,0,TaskRows,1)))</f>
        <v>3</v>
      </c>
      <c r="H10" s="58" t="n">
        <f aca="true">IF(AND(SUM(OFFSET(H14,1,0,TaskRows,1))=0),"",SUM(OFFSET(H14,1,0,TaskRows,1)))</f>
        <v>1</v>
      </c>
      <c r="I10" s="58" t="str">
        <f aca="true">IF(AND(SUM(OFFSET(I14,1,0,TaskRows,1))=0),"",SUM(OFFSET(I14,1,0,TaskRows,1)))</f>
        <v/>
      </c>
      <c r="J10" s="58" t="str">
        <f aca="true">IF(AND(SUM(OFFSET(J14,1,0,TaskRows,1))=0),"",SUM(OFFSET(J14,1,0,TaskRows,1)))</f>
        <v/>
      </c>
      <c r="K10" s="58" t="str">
        <f aca="true">IF(AND(SUM(OFFSET(K14,1,0,TaskRows,1))=0),"",SUM(OFFSET(K14,1,0,TaskRows,1)))</f>
        <v/>
      </c>
      <c r="L10" s="58" t="str">
        <f aca="true">IF(AND(SUM(OFFSET(L14,1,0,TaskRows,1))=0),"",SUM(OFFSET(L14,1,0,TaskRows,1)))</f>
        <v/>
      </c>
      <c r="M10" s="58" t="str">
        <f aca="true">IF(AND(SUM(OFFSET(M14,1,0,TaskRows,1))=0),"",SUM(OFFSET(M14,1,0,TaskRows,1)))</f>
        <v/>
      </c>
      <c r="N10" s="58" t="str">
        <f aca="true">IF(AND(SUM(OFFSET(N14,1,0,TaskRows,1))=0),"",SUM(OFFSET(N14,1,0,TaskRows,1)))</f>
        <v/>
      </c>
      <c r="O10" s="58" t="str">
        <f aca="true">IF(AND(SUM(OFFSET(O14,1,0,TaskRows,1))=0),"",SUM(OFFSET(O14,1,0,TaskRows,1)))</f>
        <v/>
      </c>
      <c r="P10" s="58" t="str">
        <f aca="true">IF(AND(SUM(OFFSET(P14,1,0,TaskRows,1))=0),"",SUM(OFFSET(P14,1,0,TaskRows,1)))</f>
        <v/>
      </c>
      <c r="Q10" s="58" t="str">
        <f aca="true">IF(AND(SUM(OFFSET(Q14,1,0,TaskRows,1))=0),"",SUM(OFFSET(Q14,1,0,TaskRows,1)))</f>
        <v/>
      </c>
      <c r="R10" s="58" t="str">
        <f aca="true">IF(AND(SUM(OFFSET(R14,1,0,TaskRows,1))=0),"",SUM(OFFSET(R14,1,0,TaskRows,1)))</f>
        <v/>
      </c>
      <c r="S10" s="58" t="str">
        <f aca="true">IF(AND(SUM(OFFSET(S14,1,0,TaskRows,1))=0),"",SUM(OFFSET(S14,1,0,TaskRows,1)))</f>
        <v/>
      </c>
      <c r="T10" s="58" t="str">
        <f aca="true">IF(AND(SUM(OFFSET(T14,1,0,TaskRows,1))=0),"",SUM(OFFSET(T14,1,0,TaskRows,1)))</f>
        <v/>
      </c>
      <c r="U10" s="58" t="str">
        <f aca="true">IF(AND(SUM(OFFSET(U14,1,0,TaskRows,1))=0),"",SUM(OFFSET(U14,1,0,TaskRows,1)))</f>
        <v/>
      </c>
      <c r="V10" s="58" t="str">
        <f aca="true">IF(AND(SUM(OFFSET(V14,1,0,TaskRows,1))=0),"",SUM(OFFSET(V14,1,0,TaskRows,1)))</f>
        <v/>
      </c>
      <c r="W10" s="58" t="str">
        <f aca="true">IF(AND(SUM(OFFSET(W14,1,0,TaskRows,1))=0),"",SUM(OFFSET(W14,1,0,TaskRows,1)))</f>
        <v/>
      </c>
      <c r="X10" s="58" t="str">
        <f aca="true">IF(AND(SUM(OFFSET(X14,1,0,TaskRows,1))=0),"",SUM(OFFSET(X14,1,0,TaskRows,1)))</f>
        <v/>
      </c>
      <c r="Y10" s="58" t="str">
        <f aca="true">IF(AND(SUM(OFFSET(Y14,1,0,TaskRows,1))=0),"",SUM(OFFSET(Y14,1,0,TaskRows,1)))</f>
        <v/>
      </c>
      <c r="Z10" s="58" t="str">
        <f aca="true">IF(AND(SUM(OFFSET(Z14,1,0,TaskRows,1))=0),"",SUM(OFFSET(Z14,1,0,TaskRows,1)))</f>
        <v/>
      </c>
      <c r="AA10" s="58" t="str">
        <f aca="true">IF(AND(SUM(OFFSET(AA14,1,0,TaskRows,1))=0),"",SUM(OFFSET(AA14,1,0,TaskRows,1)))</f>
        <v/>
      </c>
      <c r="AB10" s="58" t="str">
        <f aca="true">IF(AND(SUM(OFFSET(AB14,1,0,TaskRows,1))=0),"",SUM(OFFSET(AB14,1,0,TaskRows,1)))</f>
        <v/>
      </c>
      <c r="AC10" s="58" t="str">
        <f aca="true">IF(AND(SUM(OFFSET(AC14,1,0,TaskRows,1))=0),"",SUM(OFFSET(AC14,1,0,TaskRows,1)))</f>
        <v/>
      </c>
      <c r="AD10" s="58" t="str">
        <f aca="true">IF(AND(SUM(OFFSET(AD14,1,0,TaskRows,1))=0),"",SUM(OFFSET(AD14,1,0,TaskRows,1)))</f>
        <v/>
      </c>
    </row>
    <row r="11" customFormat="false" ht="12.75" hidden="true" customHeight="false" outlineLevel="0" collapsed="false">
      <c r="A11" s="0" t="s">
        <v>61</v>
      </c>
      <c r="B11" s="4" t="n">
        <f aca="false">IF(COUNTA(A15:A242)=0,1,COUNTA(A15:A242))</f>
        <v>3</v>
      </c>
      <c r="C11" s="0" t="s">
        <v>62</v>
      </c>
      <c r="D11" s="4" t="n">
        <f aca="false">IF(COUNTIF(F10:AD10,"&gt;0")=0,1,COUNTIF(F10:AD10,"&gt;0"))</f>
        <v>3</v>
      </c>
      <c r="E11" s="4"/>
      <c r="F11" s="4" t="n">
        <f aca="false">IF(F14="","",$E10-$E10/($B9-1)*(F14-1))</f>
        <v>5</v>
      </c>
      <c r="G11" s="4" t="n">
        <f aca="false">IF(G14="","",TotalEffort-TotalEffort/(ImplementationDays)*(G14-1))</f>
        <v>3.75</v>
      </c>
      <c r="H11" s="4" t="n">
        <f aca="false">IF(H14="","",TotalEffort-TotalEffort/(ImplementationDays)*(H14-1))</f>
        <v>2.5</v>
      </c>
      <c r="I11" s="4" t="n">
        <f aca="false">IF(I14="","",TotalEffort-TotalEffort/(ImplementationDays)*(I14-1))</f>
        <v>1.25</v>
      </c>
      <c r="J11" s="4" t="str">
        <f aca="false">IF(J14="","",TotalEffort-TotalEffort/(ImplementationDays)*(J14-1))</f>
        <v/>
      </c>
      <c r="K11" s="4" t="str">
        <f aca="false">IF(K14="","",TotalEffort-TotalEffort/(ImplementationDays)*(K14-1))</f>
        <v/>
      </c>
      <c r="L11" s="4" t="str">
        <f aca="false">IF(L14="","",TotalEffort-TotalEffort/(ImplementationDays)*(L14-1))</f>
        <v/>
      </c>
      <c r="M11" s="4" t="str">
        <f aca="false">IF(M14="","",TotalEffort-TotalEffort/(ImplementationDays)*(M14-1))</f>
        <v/>
      </c>
      <c r="N11" s="4" t="str">
        <f aca="false">IF(N14="","",TotalEffort-TotalEffort/(ImplementationDays)*(N14-1))</f>
        <v/>
      </c>
      <c r="O11" s="4" t="str">
        <f aca="false">IF(O14="","",TotalEffort-TotalEffort/(ImplementationDays)*(O14-1))</f>
        <v/>
      </c>
      <c r="P11" s="4" t="str">
        <f aca="false">IF(P14="","",TotalEffort-TotalEffort/(ImplementationDays)*(P14-1))</f>
        <v/>
      </c>
      <c r="Q11" s="4" t="str">
        <f aca="false">IF(Q14="","",TotalEffort-TotalEffort/(ImplementationDays)*(Q14-1))</f>
        <v/>
      </c>
      <c r="R11" s="4" t="str">
        <f aca="false">IF(R14="","",TotalEffort-TotalEffort/(ImplementationDays)*(R14-1))</f>
        <v/>
      </c>
      <c r="S11" s="4" t="str">
        <f aca="false">IF(S14="","",TotalEffort-TotalEffort/(ImplementationDays)*(S14-1))</f>
        <v/>
      </c>
      <c r="T11" s="4" t="str">
        <f aca="false">IF(T14="","",TotalEffort-TotalEffort/(ImplementationDays)*(T14-1))</f>
        <v/>
      </c>
      <c r="U11" s="4" t="str">
        <f aca="false">IF(U14="","",TotalEffort-TotalEffort/(ImplementationDays)*(U14-1))</f>
        <v/>
      </c>
      <c r="V11" s="4" t="str">
        <f aca="false">IF(V14="","",TotalEffort-TotalEffort/(ImplementationDays)*(V14-1))</f>
        <v/>
      </c>
      <c r="W11" s="4" t="str">
        <f aca="false">IF(W14="","",TotalEffort-TotalEffort/(ImplementationDays)*(W14-1))</f>
        <v/>
      </c>
      <c r="X11" s="4" t="str">
        <f aca="false">IF(X14="","",TotalEffort-TotalEffort/(ImplementationDays)*(X14-1))</f>
        <v/>
      </c>
      <c r="Y11" s="4" t="str">
        <f aca="false">IF(Y14="","",TotalEffort-TotalEffort/(ImplementationDays)*(Y14-1))</f>
        <v/>
      </c>
      <c r="Z11" s="4" t="str">
        <f aca="false">IF(Z14="","",TotalEffort-TotalEffort/(ImplementationDays)*(Z14-1))</f>
        <v/>
      </c>
      <c r="AA11" s="4" t="str">
        <f aca="false">IF(AA14="","",TotalEffort-TotalEffort/(ImplementationDays)*(AA14-1))</f>
        <v/>
      </c>
      <c r="AB11" s="4" t="str">
        <f aca="false">IF(AB14="","",TotalEffort-TotalEffort/(ImplementationDays)*(AB14-1))</f>
        <v/>
      </c>
      <c r="AC11" s="4" t="str">
        <f aca="false">IF(AC14="","",TotalEffort-TotalEffort/(ImplementationDays)*(AC14-1))</f>
        <v/>
      </c>
      <c r="AD11" s="4" t="str">
        <f aca="false">IF(AD14="","",TotalEffort-TotalEffort/(ImplementationDays)*(AD14-1))</f>
        <v/>
      </c>
    </row>
    <row r="12" customFormat="false" ht="12.75" hidden="true" customHeight="false" outlineLevel="0" collapsed="false">
      <c r="A12" s="59" t="s">
        <v>63</v>
      </c>
      <c r="B12" s="0"/>
      <c r="C12" s="0" t="s">
        <v>64</v>
      </c>
      <c r="D12" s="4"/>
      <c r="E12" s="4"/>
      <c r="F12" s="4" t="n">
        <f aca="true">IF(TREND(OFFSET($F10,0,DoneDays-TrendDays,1,TrendDays),OFFSET($F13,0,DoneDays-TrendDays,1,TrendDays),F13)&lt;0,"",TREND(OFFSET($F10,0,DoneDays-TrendDays,1,TrendDays),OFFSET($F13,0,DoneDays-TrendDays,1,TrendDays),F13))</f>
        <v>4.16666666666667</v>
      </c>
      <c r="G12" s="4" t="n">
        <f aca="true">IF(TREND(OFFSET($F10,0,DoneDays-TrendDays,1,TrendDays),OFFSET($F13,0,DoneDays-TrendDays,1,TrendDays),G13)&lt;0,"",TREND(OFFSET($F10,0,DoneDays-TrendDays,1,TrendDays),OFFSET($F13,0,DoneDays-TrendDays,1,TrendDays),G13))</f>
        <v>2.66666666666667</v>
      </c>
      <c r="H12" s="4" t="n">
        <f aca="true">IF(TREND(OFFSET($F10,0,DoneDays-TrendDays,1,TrendDays),OFFSET($F13,0,DoneDays-TrendDays,1,TrendDays),H13)&lt;0,"",TREND(OFFSET($F10,0,DoneDays-TrendDays,1,TrendDays),OFFSET($F13,0,DoneDays-TrendDays,1,TrendDays),H13))</f>
        <v>1.16666666666667</v>
      </c>
      <c r="I12" s="4" t="str">
        <f aca="true">IF(TREND(OFFSET($F10,0,DoneDays-TrendDays,1,TrendDays),OFFSET($F13,0,DoneDays-TrendDays,1,TrendDays),I13)&lt;0,"",TREND(OFFSET($F10,0,DoneDays-TrendDays,1,TrendDays),OFFSET($F13,0,DoneDays-TrendDays,1,TrendDays),I13))</f>
        <v/>
      </c>
      <c r="J12" s="4" t="str">
        <f aca="true">IF(TREND(OFFSET($F10,0,DoneDays-TrendDays,1,TrendDays),OFFSET($F13,0,DoneDays-TrendDays,1,TrendDays),J13)&lt;0,"",TREND(OFFSET($F10,0,DoneDays-TrendDays,1,TrendDays),OFFSET($F13,0,DoneDays-TrendDays,1,TrendDays),J13))</f>
        <v/>
      </c>
      <c r="K12" s="4" t="str">
        <f aca="true">IF(TREND(OFFSET($F10,0,DoneDays-TrendDays,1,TrendDays),OFFSET($F13,0,DoneDays-TrendDays,1,TrendDays),K13)&lt;0,"",TREND(OFFSET($F10,0,DoneDays-TrendDays,1,TrendDays),OFFSET($F13,0,DoneDays-TrendDays,1,TrendDays),K13))</f>
        <v/>
      </c>
      <c r="L12" s="4" t="str">
        <f aca="true">IF(TREND(OFFSET($F10,0,DoneDays-TrendDays,1,TrendDays),OFFSET($F13,0,DoneDays-TrendDays,1,TrendDays),L13)&lt;0,"",TREND(OFFSET($F10,0,DoneDays-TrendDays,1,TrendDays),OFFSET($F13,0,DoneDays-TrendDays,1,TrendDays),L13))</f>
        <v/>
      </c>
      <c r="M12" s="4" t="str">
        <f aca="true">IF(TREND(OFFSET($F10,0,DoneDays-TrendDays,1,TrendDays),OFFSET($F13,0,DoneDays-TrendDays,1,TrendDays),M13)&lt;0,"",TREND(OFFSET($F10,0,DoneDays-TrendDays,1,TrendDays),OFFSET($F13,0,DoneDays-TrendDays,1,TrendDays),M13))</f>
        <v/>
      </c>
      <c r="N12" s="4" t="str">
        <f aca="true">IF(TREND(OFFSET($F10,0,DoneDays-TrendDays,1,TrendDays),OFFSET($F13,0,DoneDays-TrendDays,1,TrendDays),N13)&lt;0,"",TREND(OFFSET($F10,0,DoneDays-TrendDays,1,TrendDays),OFFSET($F13,0,DoneDays-TrendDays,1,TrendDays),N13))</f>
        <v/>
      </c>
      <c r="O12" s="4" t="str">
        <f aca="true">IF(TREND(OFFSET($F10,0,DoneDays-TrendDays,1,TrendDays),OFFSET($F13,0,DoneDays-TrendDays,1,TrendDays),O13)&lt;0,"",TREND(OFFSET($F10,0,DoneDays-TrendDays,1,TrendDays),OFFSET($F13,0,DoneDays-TrendDays,1,TrendDays),O13))</f>
        <v/>
      </c>
      <c r="P12" s="4" t="str">
        <f aca="true">IF(TREND(OFFSET($F10,0,DoneDays-TrendDays,1,TrendDays),OFFSET($F13,0,DoneDays-TrendDays,1,TrendDays),P13)&lt;0,"",TREND(OFFSET($F10,0,DoneDays-TrendDays,1,TrendDays),OFFSET($F13,0,DoneDays-TrendDays,1,TrendDays),P13))</f>
        <v/>
      </c>
      <c r="Q12" s="4" t="str">
        <f aca="true">IF(TREND(OFFSET($F10,0,DoneDays-TrendDays,1,TrendDays),OFFSET($F13,0,DoneDays-TrendDays,1,TrendDays),Q13)&lt;0,"",TREND(OFFSET($F10,0,DoneDays-TrendDays,1,TrendDays),OFFSET($F13,0,DoneDays-TrendDays,1,TrendDays),Q13))</f>
        <v/>
      </c>
      <c r="R12" s="4" t="str">
        <f aca="true">IF(TREND(OFFSET($F10,0,DoneDays-TrendDays,1,TrendDays),OFFSET($F13,0,DoneDays-TrendDays,1,TrendDays),R13)&lt;0,"",TREND(OFFSET($F10,0,DoneDays-TrendDays,1,TrendDays),OFFSET($F13,0,DoneDays-TrendDays,1,TrendDays),R13))</f>
        <v/>
      </c>
      <c r="S12" s="4" t="str">
        <f aca="true">IF(TREND(OFFSET($F10,0,DoneDays-TrendDays,1,TrendDays),OFFSET($F13,0,DoneDays-TrendDays,1,TrendDays),S13)&lt;0,"",TREND(OFFSET($F10,0,DoneDays-TrendDays,1,TrendDays),OFFSET($F13,0,DoneDays-TrendDays,1,TrendDays),S13))</f>
        <v/>
      </c>
      <c r="T12" s="4" t="str">
        <f aca="true">IF(TREND(OFFSET($F10,0,DoneDays-TrendDays,1,TrendDays),OFFSET($F13,0,DoneDays-TrendDays,1,TrendDays),T13)&lt;0,"",TREND(OFFSET($F10,0,DoneDays-TrendDays,1,TrendDays),OFFSET($F13,0,DoneDays-TrendDays,1,TrendDays),T13))</f>
        <v/>
      </c>
      <c r="U12" s="4" t="str">
        <f aca="true">IF(TREND(OFFSET($F10,0,DoneDays-TrendDays,1,TrendDays),OFFSET($F13,0,DoneDays-TrendDays,1,TrendDays),U13)&lt;0,"",TREND(OFFSET($F10,0,DoneDays-TrendDays,1,TrendDays),OFFSET($F13,0,DoneDays-TrendDays,1,TrendDays),U13))</f>
        <v/>
      </c>
      <c r="V12" s="4" t="str">
        <f aca="true">IF(TREND(OFFSET($F10,0,DoneDays-TrendDays,1,TrendDays),OFFSET($F13,0,DoneDays-TrendDays,1,TrendDays),V13)&lt;0,"",TREND(OFFSET($F10,0,DoneDays-TrendDays,1,TrendDays),OFFSET($F13,0,DoneDays-TrendDays,1,TrendDays),V13))</f>
        <v/>
      </c>
      <c r="W12" s="4" t="str">
        <f aca="true">IF(TREND(OFFSET($F10,0,DoneDays-TrendDays,1,TrendDays),OFFSET($F13,0,DoneDays-TrendDays,1,TrendDays),W13)&lt;0,"",TREND(OFFSET($F10,0,DoneDays-TrendDays,1,TrendDays),OFFSET($F13,0,DoneDays-TrendDays,1,TrendDays),W13))</f>
        <v/>
      </c>
      <c r="X12" s="4" t="str">
        <f aca="true">IF(TREND(OFFSET($F10,0,DoneDays-TrendDays,1,TrendDays),OFFSET($F13,0,DoneDays-TrendDays,1,TrendDays),X13)&lt;0,"",TREND(OFFSET($F10,0,DoneDays-TrendDays,1,TrendDays),OFFSET($F13,0,DoneDays-TrendDays,1,TrendDays),X13))</f>
        <v/>
      </c>
      <c r="Y12" s="4" t="str">
        <f aca="true">IF(TREND(OFFSET($F10,0,DoneDays-TrendDays,1,TrendDays),OFFSET($F13,0,DoneDays-TrendDays,1,TrendDays),Y13)&lt;0,"",TREND(OFFSET($F10,0,DoneDays-TrendDays,1,TrendDays),OFFSET($F13,0,DoneDays-TrendDays,1,TrendDays),Y13))</f>
        <v/>
      </c>
      <c r="Z12" s="4" t="str">
        <f aca="true">IF(TREND(OFFSET($F10,0,DoneDays-TrendDays,1,TrendDays),OFFSET($F13,0,DoneDays-TrendDays,1,TrendDays),Z13)&lt;0,"",TREND(OFFSET($F10,0,DoneDays-TrendDays,1,TrendDays),OFFSET($F13,0,DoneDays-TrendDays,1,TrendDays),Z13))</f>
        <v/>
      </c>
      <c r="AA12" s="4" t="str">
        <f aca="true">IF(TREND(OFFSET($F10,0,DoneDays-TrendDays,1,TrendDays),OFFSET($F13,0,DoneDays-TrendDays,1,TrendDays),AA13)&lt;0,"",TREND(OFFSET($F10,0,DoneDays-TrendDays,1,TrendDays),OFFSET($F13,0,DoneDays-TrendDays,1,TrendDays),AA13))</f>
        <v/>
      </c>
      <c r="AB12" s="4" t="str">
        <f aca="true">IF(TREND(OFFSET($F10,0,DoneDays-TrendDays,1,TrendDays),OFFSET($F13,0,DoneDays-TrendDays,1,TrendDays),AB13)&lt;0,"",TREND(OFFSET($F10,0,DoneDays-TrendDays,1,TrendDays),OFFSET($F13,0,DoneDays-TrendDays,1,TrendDays),AB13))</f>
        <v/>
      </c>
      <c r="AC12" s="4" t="str">
        <f aca="true">IF(TREND(OFFSET($F10,0,DoneDays-TrendDays,1,TrendDays),OFFSET($F13,0,DoneDays-TrendDays,1,TrendDays),AC13)&lt;0,"",TREND(OFFSET($F10,0,DoneDays-TrendDays,1,TrendDays),OFFSET($F13,0,DoneDays-TrendDays,1,TrendDays),AC13))</f>
        <v/>
      </c>
      <c r="AD12" s="4" t="str">
        <f aca="true">IF(TREND(OFFSET($F10,0,DoneDays-TrendDays,1,TrendDays),OFFSET($F13,0,DoneDays-TrendDays,1,TrendDays),AD13)&lt;0,"",TREND(OFFSET($F10,0,DoneDays-TrendDays,1,TrendDays),OFFSET($F13,0,DoneDays-TrendDays,1,TrendDays),AD13))</f>
        <v/>
      </c>
    </row>
    <row r="13" customFormat="false" ht="12.75" hidden="true" customHeight="false" outlineLevel="0" collapsed="false">
      <c r="A13" s="59" t="s">
        <v>65</v>
      </c>
      <c r="B13" s="0"/>
      <c r="C13" s="0" t="s">
        <v>66</v>
      </c>
      <c r="D13" s="4" t="n">
        <f aca="false">IF(DoneDays&gt;B10,B10,DoneDays)</f>
        <v>3</v>
      </c>
      <c r="E13" s="4"/>
      <c r="F13" s="4" t="n">
        <f aca="false">IF(DoneDays&gt;E13,E13+1,"")</f>
        <v>1</v>
      </c>
      <c r="G13" s="4" t="n">
        <v>2</v>
      </c>
      <c r="H13" s="4" t="n">
        <v>3</v>
      </c>
      <c r="I13" s="4" t="n">
        <v>4</v>
      </c>
      <c r="J13" s="4" t="n">
        <v>5</v>
      </c>
      <c r="K13" s="4" t="n">
        <v>6</v>
      </c>
      <c r="L13" s="4" t="n">
        <v>7</v>
      </c>
      <c r="M13" s="4" t="n">
        <v>8</v>
      </c>
      <c r="N13" s="4" t="n">
        <v>9</v>
      </c>
      <c r="O13" s="4" t="n">
        <v>10</v>
      </c>
      <c r="P13" s="4" t="n">
        <v>11</v>
      </c>
      <c r="Q13" s="4" t="n">
        <v>12</v>
      </c>
      <c r="R13" s="4" t="n">
        <v>13</v>
      </c>
      <c r="S13" s="4" t="n">
        <v>14</v>
      </c>
      <c r="T13" s="4" t="n">
        <v>15</v>
      </c>
      <c r="U13" s="4" t="n">
        <v>16</v>
      </c>
      <c r="V13" s="4" t="n">
        <v>17</v>
      </c>
      <c r="W13" s="4" t="n">
        <v>18</v>
      </c>
      <c r="X13" s="4" t="n">
        <v>19</v>
      </c>
      <c r="Y13" s="4" t="n">
        <v>20</v>
      </c>
      <c r="Z13" s="4" t="n">
        <v>21</v>
      </c>
      <c r="AA13" s="4" t="n">
        <v>22</v>
      </c>
      <c r="AB13" s="4" t="n">
        <v>23</v>
      </c>
      <c r="AC13" s="4" t="n">
        <v>24</v>
      </c>
      <c r="AD13" s="4" t="n">
        <v>25</v>
      </c>
    </row>
    <row r="14" customFormat="false" ht="12.75" hidden="false" customHeight="false" outlineLevel="0" collapsed="false">
      <c r="A14" s="55" t="s">
        <v>67</v>
      </c>
      <c r="B14" s="60" t="s">
        <v>34</v>
      </c>
      <c r="C14" s="55" t="s">
        <v>68</v>
      </c>
      <c r="D14" s="55" t="s">
        <v>17</v>
      </c>
      <c r="E14" s="60" t="s">
        <v>69</v>
      </c>
      <c r="F14" s="60" t="n">
        <v>1</v>
      </c>
      <c r="G14" s="60" t="n">
        <f aca="false">IF($B$9&gt;F14,F14+1,"")</f>
        <v>2</v>
      </c>
      <c r="H14" s="60" t="n">
        <f aca="false">IF($B$9&gt;G14,G14+1,"")</f>
        <v>3</v>
      </c>
      <c r="I14" s="60" t="n">
        <f aca="false">IF($B$9&gt;H14,H14+1,"")</f>
        <v>4</v>
      </c>
      <c r="J14" s="60" t="str">
        <f aca="false">IF($B$9&gt;I14,I14+1,"")</f>
        <v/>
      </c>
      <c r="K14" s="60" t="str">
        <f aca="false">IF($B$9&gt;J14,J14+1,"")</f>
        <v/>
      </c>
      <c r="L14" s="60" t="str">
        <f aca="false">IF($B$9&gt;K14,K14+1,"")</f>
        <v/>
      </c>
      <c r="M14" s="60" t="str">
        <f aca="false">IF($B$9&gt;L14,L14+1,"")</f>
        <v/>
      </c>
      <c r="N14" s="60" t="str">
        <f aca="false">IF($B$9&gt;M14,M14+1,"")</f>
        <v/>
      </c>
      <c r="O14" s="60" t="str">
        <f aca="false">IF($B$9&gt;N14,N14+1,"")</f>
        <v/>
      </c>
      <c r="P14" s="60" t="str">
        <f aca="false">IF($B$9&gt;O14,O14+1,"")</f>
        <v/>
      </c>
      <c r="Q14" s="60" t="str">
        <f aca="false">IF($B$9&gt;P14,P14+1,"")</f>
        <v/>
      </c>
      <c r="R14" s="60" t="str">
        <f aca="false">IF($B$9&gt;Q14,Q14+1,"")</f>
        <v/>
      </c>
      <c r="S14" s="60" t="str">
        <f aca="false">IF($B$9&gt;R14,R14+1,"")</f>
        <v/>
      </c>
      <c r="T14" s="60" t="str">
        <f aca="false">IF($B$9&gt;S14,S14+1,"")</f>
        <v/>
      </c>
      <c r="U14" s="60" t="str">
        <f aca="false">IF($B$9&gt;T14,T14+1,"")</f>
        <v/>
      </c>
      <c r="V14" s="60" t="str">
        <f aca="false">IF($B$9&gt;U14,U14+1,"")</f>
        <v/>
      </c>
      <c r="W14" s="60" t="str">
        <f aca="false">IF($B$9&gt;V14,V14+1,"")</f>
        <v/>
      </c>
      <c r="X14" s="60" t="str">
        <f aca="false">IF($B$9&gt;W14,W14+1,"")</f>
        <v/>
      </c>
      <c r="Y14" s="60" t="str">
        <f aca="false">IF($B$9&gt;X14,X14+1,"")</f>
        <v/>
      </c>
      <c r="Z14" s="60" t="str">
        <f aca="false">IF($B$9&gt;Y14,Y14+1,"")</f>
        <v/>
      </c>
      <c r="AA14" s="60" t="str">
        <f aca="false">IF($B$9&gt;Z14,Z14+1,"")</f>
        <v/>
      </c>
      <c r="AB14" s="60" t="str">
        <f aca="false">IF($B$9&gt;AA14,AA14+1,"")</f>
        <v/>
      </c>
      <c r="AC14" s="60" t="str">
        <f aca="false">IF($B$9&gt;AB14,AB14+1,"")</f>
        <v/>
      </c>
      <c r="AD14" s="60" t="str">
        <f aca="false">IF($B$9&gt;AC14,AC14+1,"")</f>
        <v/>
      </c>
    </row>
    <row r="15" customFormat="false" ht="12.75" hidden="false" customHeight="false" outlineLevel="0" collapsed="false">
      <c r="A15" s="3" t="str">
        <f aca="false">Backlog!B5</f>
        <v>Git Repo anlegen</v>
      </c>
      <c r="B15" s="4" t="n">
        <v>1</v>
      </c>
      <c r="C15" s="3" t="str">
        <f aca="false">Team!B8</f>
        <v>Marc Schöchlin</v>
      </c>
      <c r="D15" s="3" t="s">
        <v>39</v>
      </c>
      <c r="E15" s="4" t="n">
        <v>2</v>
      </c>
      <c r="F15" s="4" t="n">
        <v>1</v>
      </c>
      <c r="G15" s="4" t="n">
        <v>0</v>
      </c>
      <c r="H15" s="4" t="n">
        <v>0</v>
      </c>
      <c r="I15" s="4" t="n">
        <v>0</v>
      </c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</row>
    <row r="16" customFormat="false" ht="12.75" hidden="false" customHeight="false" outlineLevel="0" collapsed="false">
      <c r="A16" s="3" t="str">
        <f aca="false">Backlog!B6</f>
        <v>SCRUM Tools evaluieren und Konfigurieren</v>
      </c>
      <c r="B16" s="4" t="n">
        <v>2</v>
      </c>
      <c r="C16" s="3" t="str">
        <f aca="false">Team!B11</f>
        <v>Lucas Vorpahl</v>
      </c>
      <c r="D16" s="3" t="s">
        <v>39</v>
      </c>
      <c r="E16" s="4" t="n">
        <v>2</v>
      </c>
      <c r="F16" s="4" t="n">
        <v>2</v>
      </c>
      <c r="G16" s="4" t="n">
        <v>2</v>
      </c>
      <c r="H16" s="4" t="n">
        <v>1</v>
      </c>
      <c r="I16" s="4" t="n">
        <v>0</v>
      </c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</row>
    <row r="17" customFormat="false" ht="12.75" hidden="false" customHeight="false" outlineLevel="0" collapsed="false">
      <c r="A17" s="3" t="str">
        <f aca="false">Backlog!B6</f>
        <v>SCRUM Tools evaluieren und Konfigurieren</v>
      </c>
      <c r="B17" s="4" t="n">
        <v>2</v>
      </c>
      <c r="C17" s="3" t="str">
        <f aca="false">Team!B12</f>
        <v>Dennis Hieber</v>
      </c>
      <c r="D17" s="3" t="s">
        <v>39</v>
      </c>
      <c r="E17" s="4" t="n">
        <v>1</v>
      </c>
      <c r="F17" s="4" t="n">
        <v>1</v>
      </c>
      <c r="G17" s="4" t="n">
        <v>1</v>
      </c>
      <c r="H17" s="4" t="n">
        <v>0</v>
      </c>
      <c r="I17" s="4" t="n">
        <v>0</v>
      </c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42" t="str">
        <f aca="false">IF(OR(AC$14="",$E17=""),"",AB17)</f>
        <v/>
      </c>
      <c r="AD17" s="42" t="str">
        <f aca="false">IF(OR(AD$14="",$E17=""),"",AC17)</f>
        <v/>
      </c>
    </row>
    <row r="18" customFormat="false" ht="12.75" hidden="false" customHeight="false" outlineLevel="0" collapsed="false">
      <c r="A18" s="43"/>
      <c r="B18" s="0"/>
      <c r="D18" s="44" t="str">
        <f aca="false">IF(A18&lt;&gt;"","Planned","")</f>
        <v/>
      </c>
      <c r="E18" s="0"/>
      <c r="F18" s="42" t="str">
        <f aca="false">IF(OR(F$14="",$E18=""),"",E18)</f>
        <v/>
      </c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42" t="str">
        <f aca="false">IF(OR(AC$14="",$E18=""),"",AB18)</f>
        <v/>
      </c>
      <c r="AD18" s="42" t="str">
        <f aca="false">IF(OR(AD$14="",$E18=""),"",AC18)</f>
        <v/>
      </c>
    </row>
    <row r="19" customFormat="false" ht="12.75" hidden="false" customHeight="false" outlineLevel="0" collapsed="false">
      <c r="A19" s="0"/>
      <c r="B19" s="0"/>
      <c r="D19" s="44" t="str">
        <f aca="false">IF(A19&lt;&gt;"","Planned","")</f>
        <v/>
      </c>
      <c r="E19" s="0"/>
      <c r="F19" s="42" t="str">
        <f aca="false">IF(OR(F$14="",$E19=""),"",E19)</f>
        <v/>
      </c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42" t="str">
        <f aca="false">IF(OR(AC$14="",$E19=""),"",AB19)</f>
        <v/>
      </c>
      <c r="AD19" s="42" t="str">
        <f aca="false">IF(OR(AD$14="",$E19=""),"",AC19)</f>
        <v/>
      </c>
    </row>
    <row r="20" customFormat="false" ht="12.75" hidden="false" customHeight="false" outlineLevel="0" collapsed="false">
      <c r="A20" s="0"/>
      <c r="B20" s="0"/>
      <c r="D20" s="44" t="str">
        <f aca="false">IF(A20&lt;&gt;"","Planned","")</f>
        <v/>
      </c>
      <c r="E20" s="0"/>
      <c r="F20" s="42" t="str">
        <f aca="false">IF(OR(F$14="",$E20=""),"",E20)</f>
        <v/>
      </c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42" t="str">
        <f aca="false">IF(OR(AC$14="",$E20=""),"",AB20)</f>
        <v/>
      </c>
      <c r="AD20" s="42" t="str">
        <f aca="false">IF(OR(AD$14="",$E20=""),"",AC20)</f>
        <v/>
      </c>
    </row>
    <row r="21" customFormat="false" ht="12.75" hidden="false" customHeight="false" outlineLevel="0" collapsed="false">
      <c r="A21" s="0"/>
      <c r="B21" s="0"/>
      <c r="D21" s="44" t="str">
        <f aca="false">IF(A21&lt;&gt;"","Planned","")</f>
        <v/>
      </c>
      <c r="E21" s="0"/>
      <c r="F21" s="42" t="str">
        <f aca="false">IF(OR(F$14="",$E21=""),"",E21)</f>
        <v/>
      </c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42" t="str">
        <f aca="false">IF(OR(AC$14="",$E21=""),"",AB21)</f>
        <v/>
      </c>
      <c r="AD21" s="42" t="str">
        <f aca="false">IF(OR(AD$14="",$E21=""),"",AC21)</f>
        <v/>
      </c>
    </row>
    <row r="22" customFormat="false" ht="12.75" hidden="false" customHeight="false" outlineLevel="0" collapsed="false">
      <c r="A22" s="0"/>
      <c r="B22" s="0"/>
      <c r="D22" s="44" t="str">
        <f aca="false">IF(A22&lt;&gt;"","Planned","")</f>
        <v/>
      </c>
      <c r="E22" s="0"/>
      <c r="F22" s="42" t="str">
        <f aca="false">IF(OR(F$14="",$E22=""),"",E22)</f>
        <v/>
      </c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42" t="str">
        <f aca="false">IF(OR(AC$14="",$E22=""),"",AB22)</f>
        <v/>
      </c>
      <c r="AD22" s="42" t="str">
        <f aca="false">IF(OR(AD$14="",$E22=""),"",AC22)</f>
        <v/>
      </c>
    </row>
    <row r="23" customFormat="false" ht="15" hidden="false" customHeight="true" outlineLevel="0" collapsed="false">
      <c r="A23" s="0"/>
      <c r="B23" s="0"/>
      <c r="D23" s="44" t="str">
        <f aca="false">IF(A23&lt;&gt;"","Planned","")</f>
        <v/>
      </c>
      <c r="E23" s="0"/>
      <c r="F23" s="42" t="str">
        <f aca="false">IF(OR(F$14="",$E23=""),"",E23)</f>
        <v/>
      </c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42" t="str">
        <f aca="false">IF(OR(AC$14="",$E23=""),"",AB23)</f>
        <v/>
      </c>
      <c r="AD23" s="42" t="str">
        <f aca="false">IF(OR(AD$14="",$E23=""),"",AC23)</f>
        <v/>
      </c>
    </row>
    <row r="24" customFormat="false" ht="12.75" hidden="false" customHeight="false" outlineLevel="0" collapsed="false">
      <c r="A24" s="0"/>
      <c r="B24" s="0"/>
      <c r="D24" s="44" t="str">
        <f aca="false">IF(A24&lt;&gt;"","Planned","")</f>
        <v/>
      </c>
      <c r="E24" s="0"/>
      <c r="F24" s="42" t="str">
        <f aca="false">IF(OR(F$14="",$E24=""),"",E24)</f>
        <v/>
      </c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42" t="str">
        <f aca="false">IF(OR(AC$14="",$E24=""),"",AB24)</f>
        <v/>
      </c>
      <c r="AD24" s="42" t="str">
        <f aca="false">IF(OR(AD$14="",$E24=""),"",AC24)</f>
        <v/>
      </c>
    </row>
    <row r="25" customFormat="false" ht="12.75" hidden="false" customHeight="false" outlineLevel="0" collapsed="false">
      <c r="A25" s="0"/>
      <c r="B25" s="0"/>
      <c r="D25" s="44" t="str">
        <f aca="false">IF(A25&lt;&gt;"","Planned","")</f>
        <v/>
      </c>
      <c r="E25" s="0"/>
      <c r="F25" s="42" t="str">
        <f aca="false">IF(OR(F$14="",$E25=""),"",E25)</f>
        <v/>
      </c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42" t="str">
        <f aca="false">IF(OR(AC$14="",$E25=""),"",AB25)</f>
        <v/>
      </c>
      <c r="AD25" s="42" t="str">
        <f aca="false">IF(OR(AD$14="",$E25=""),"",AC25)</f>
        <v/>
      </c>
    </row>
    <row r="26" customFormat="false" ht="12.75" hidden="false" customHeight="false" outlineLevel="0" collapsed="false">
      <c r="A26" s="0"/>
      <c r="B26" s="0"/>
      <c r="D26" s="44" t="str">
        <f aca="false">IF(A26&lt;&gt;"","Planned","")</f>
        <v/>
      </c>
      <c r="E26" s="0"/>
      <c r="F26" s="42" t="str">
        <f aca="false">IF(OR(F$14="",$E26=""),"",E26)</f>
        <v/>
      </c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42" t="str">
        <f aca="false">IF(OR(AC$14="",$E26=""),"",AB26)</f>
        <v/>
      </c>
      <c r="AD26" s="42" t="str">
        <f aca="false">IF(OR(AD$14="",$E26=""),"",AC26)</f>
        <v/>
      </c>
    </row>
    <row r="27" customFormat="false" ht="12.75" hidden="false" customHeight="false" outlineLevel="0" collapsed="false">
      <c r="A27" s="0"/>
      <c r="B27" s="0"/>
      <c r="D27" s="44" t="str">
        <f aca="false">IF(A27&lt;&gt;"","Planned","")</f>
        <v/>
      </c>
      <c r="E27" s="0"/>
      <c r="F27" s="42" t="str">
        <f aca="false">IF(OR(F$14="",$E27=""),"",E27)</f>
        <v/>
      </c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42" t="str">
        <f aca="false">IF(OR(AC$14="",$E27=""),"",AB27)</f>
        <v/>
      </c>
      <c r="AD27" s="42" t="str">
        <f aca="false">IF(OR(AD$14="",$E27=""),"",AC27)</f>
        <v/>
      </c>
    </row>
    <row r="28" customFormat="false" ht="12.75" hidden="false" customHeight="false" outlineLevel="0" collapsed="false">
      <c r="A28" s="0"/>
      <c r="B28" s="0"/>
      <c r="D28" s="44" t="str">
        <f aca="false">IF(A28&lt;&gt;"","Planned","")</f>
        <v/>
      </c>
      <c r="E28" s="0"/>
      <c r="F28" s="42" t="str">
        <f aca="false">IF(OR(F$14="",$E28=""),"",E28)</f>
        <v/>
      </c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42" t="str">
        <f aca="false">IF(OR(AC$14="",$E28=""),"",AB28)</f>
        <v/>
      </c>
      <c r="AD28" s="42" t="str">
        <f aca="false">IF(OR(AD$14="",$E28=""),"",AC28)</f>
        <v/>
      </c>
    </row>
    <row r="29" customFormat="false" ht="12.75" hidden="false" customHeight="false" outlineLevel="0" collapsed="false">
      <c r="A29" s="0"/>
      <c r="B29" s="0"/>
      <c r="D29" s="44" t="str">
        <f aca="false">IF(A29&lt;&gt;"","Planned","")</f>
        <v/>
      </c>
      <c r="E29" s="0"/>
      <c r="F29" s="42" t="str">
        <f aca="false">IF(OR(F$14="",$E29=""),"",E29)</f>
        <v/>
      </c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42" t="str">
        <f aca="false">IF(OR(AC$14="",$E29=""),"",AB29)</f>
        <v/>
      </c>
      <c r="AD29" s="42" t="str">
        <f aca="false">IF(OR(AD$14="",$E29=""),"",AC29)</f>
        <v/>
      </c>
    </row>
    <row r="30" customFormat="false" ht="12.75" hidden="false" customHeight="false" outlineLevel="0" collapsed="false">
      <c r="A30" s="0"/>
      <c r="B30" s="0"/>
      <c r="D30" s="44" t="str">
        <f aca="false">IF(A30&lt;&gt;"","Planned","")</f>
        <v/>
      </c>
      <c r="E30" s="0"/>
      <c r="F30" s="42" t="str">
        <f aca="false">IF(OR(F$14="",$E30=""),"",E30)</f>
        <v/>
      </c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42" t="str">
        <f aca="false">IF(OR(AC$14="",$E30=""),"",AB30)</f>
        <v/>
      </c>
      <c r="AD30" s="42" t="str">
        <f aca="false">IF(OR(AD$14="",$E30=""),"",AC30)</f>
        <v/>
      </c>
    </row>
    <row r="31" customFormat="false" ht="12.75" hidden="false" customHeight="false" outlineLevel="0" collapsed="false">
      <c r="A31" s="0"/>
      <c r="B31" s="0"/>
      <c r="D31" s="44" t="str">
        <f aca="false">IF(A31&lt;&gt;"","Planned","")</f>
        <v/>
      </c>
      <c r="E31" s="0"/>
      <c r="F31" s="42" t="str">
        <f aca="false">IF(OR(F$14="",$E31=""),"",E31)</f>
        <v/>
      </c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42" t="str">
        <f aca="false">IF(OR(AC$14="",$E31=""),"",AB31)</f>
        <v/>
      </c>
      <c r="AD31" s="42" t="str">
        <f aca="false">IF(OR(AD$14="",$E31=""),"",AC31)</f>
        <v/>
      </c>
    </row>
    <row r="32" customFormat="false" ht="12.75" hidden="false" customHeight="false" outlineLevel="0" collapsed="false">
      <c r="A32" s="0"/>
      <c r="B32" s="0"/>
      <c r="D32" s="44" t="str">
        <f aca="false">IF(A32&lt;&gt;"","Planned","")</f>
        <v/>
      </c>
      <c r="E32" s="0"/>
      <c r="F32" s="42" t="str">
        <f aca="false">IF(OR(F$14="",$E32=""),"",E32)</f>
        <v/>
      </c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42" t="str">
        <f aca="false">IF(OR(AC$14="",$E32=""),"",AB32)</f>
        <v/>
      </c>
      <c r="AD32" s="42" t="str">
        <f aca="false">IF(OR(AD$14="",$E32=""),"",AC32)</f>
        <v/>
      </c>
    </row>
    <row r="33" customFormat="false" ht="12.75" hidden="false" customHeight="false" outlineLevel="0" collapsed="false">
      <c r="A33" s="0"/>
      <c r="B33" s="0"/>
      <c r="D33" s="44" t="str">
        <f aca="false">IF(A33&lt;&gt;"","Planned","")</f>
        <v/>
      </c>
      <c r="E33" s="0"/>
      <c r="F33" s="42" t="str">
        <f aca="false">IF(OR(F$14="",$E33=""),"",E33)</f>
        <v/>
      </c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42" t="str">
        <f aca="false">IF(OR(AC$14="",$E33=""),"",AB33)</f>
        <v/>
      </c>
      <c r="AD33" s="42" t="str">
        <f aca="false">IF(OR(AD$14="",$E33=""),"",AC33)</f>
        <v/>
      </c>
    </row>
    <row r="34" customFormat="false" ht="12.75" hidden="false" customHeight="false" outlineLevel="0" collapsed="false">
      <c r="A34" s="0"/>
      <c r="B34" s="0"/>
      <c r="D34" s="44" t="str">
        <f aca="false">IF(A34&lt;&gt;"","Planned","")</f>
        <v/>
      </c>
      <c r="E34" s="0"/>
      <c r="F34" s="42" t="str">
        <f aca="false">IF(OR(F$14="",$E34=""),"",E34)</f>
        <v/>
      </c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42" t="str">
        <f aca="false">IF(OR(AC$14="",$E34=""),"",AB34)</f>
        <v/>
      </c>
      <c r="AD34" s="42" t="str">
        <f aca="false">IF(OR(AD$14="",$E34=""),"",AC34)</f>
        <v/>
      </c>
    </row>
    <row r="35" customFormat="false" ht="12.75" hidden="false" customHeight="false" outlineLevel="0" collapsed="false">
      <c r="A35" s="0"/>
      <c r="B35" s="0"/>
      <c r="D35" s="44" t="str">
        <f aca="false">IF(A35&lt;&gt;"","Planned","")</f>
        <v/>
      </c>
      <c r="E35" s="0"/>
      <c r="F35" s="42" t="str">
        <f aca="false">IF(OR(F$14="",$E35=""),"",E35)</f>
        <v/>
      </c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42" t="str">
        <f aca="false">IF(OR(AC$14="",$E35=""),"",AB35)</f>
        <v/>
      </c>
      <c r="AD35" s="42" t="str">
        <f aca="false">IF(OR(AD$14="",$E35=""),"",AC35)</f>
        <v/>
      </c>
    </row>
    <row r="36" customFormat="false" ht="12.75" hidden="false" customHeight="false" outlineLevel="0" collapsed="false">
      <c r="A36" s="0"/>
      <c r="B36" s="0"/>
      <c r="D36" s="44" t="str">
        <f aca="false">IF(A36&lt;&gt;"","Planned","")</f>
        <v/>
      </c>
      <c r="E36" s="0"/>
      <c r="F36" s="42" t="str">
        <f aca="false">IF(OR(F$14="",$E36=""),"",E36)</f>
        <v/>
      </c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42" t="str">
        <f aca="false">IF(OR(AC$14="",$E36=""),"",AB36)</f>
        <v/>
      </c>
      <c r="AD36" s="42" t="str">
        <f aca="false">IF(OR(AD$14="",$E36=""),"",AC36)</f>
        <v/>
      </c>
    </row>
    <row r="37" customFormat="false" ht="12.75" hidden="false" customHeight="false" outlineLevel="0" collapsed="false">
      <c r="A37" s="0"/>
      <c r="B37" s="0"/>
      <c r="D37" s="44" t="str">
        <f aca="false">IF(A37&lt;&gt;"","Planned","")</f>
        <v/>
      </c>
      <c r="E37" s="0"/>
      <c r="F37" s="42" t="str">
        <f aca="false">IF(OR(F$14="",$E37=""),"",E37)</f>
        <v/>
      </c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42" t="str">
        <f aca="false">IF(OR(AC$14="",$E37=""),"",AB37)</f>
        <v/>
      </c>
      <c r="AD37" s="42" t="str">
        <f aca="false">IF(OR(AD$14="",$E37=""),"",AC37)</f>
        <v/>
      </c>
    </row>
    <row r="38" customFormat="false" ht="12.75" hidden="false" customHeight="false" outlineLevel="0" collapsed="false">
      <c r="A38" s="0"/>
      <c r="B38" s="0"/>
      <c r="D38" s="44" t="str">
        <f aca="false">IF(A38&lt;&gt;"","Planned","")</f>
        <v/>
      </c>
      <c r="E38" s="0"/>
      <c r="F38" s="42" t="str">
        <f aca="false">IF(OR(F$14="",$E38=""),"",E38)</f>
        <v/>
      </c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42" t="str">
        <f aca="false">IF(OR(AC$14="",$E38=""),"",AB38)</f>
        <v/>
      </c>
      <c r="AD38" s="42" t="str">
        <f aca="false">IF(OR(AD$14="",$E38=""),"",AC38)</f>
        <v/>
      </c>
    </row>
    <row r="39" customFormat="false" ht="12.75" hidden="false" customHeight="false" outlineLevel="0" collapsed="false">
      <c r="A39" s="0"/>
      <c r="B39" s="0"/>
      <c r="D39" s="44" t="str">
        <f aca="false">IF(A39&lt;&gt;"","Planned","")</f>
        <v/>
      </c>
      <c r="E39" s="0"/>
      <c r="F39" s="42" t="str">
        <f aca="false">IF(OR(F$14="",$E39=""),"",E39)</f>
        <v/>
      </c>
      <c r="G39" s="42" t="str">
        <f aca="false">IF(OR(G$14="",$E39=""),"",F39)</f>
        <v/>
      </c>
      <c r="H39" s="42" t="str">
        <f aca="false">IF(OR(H$14="",$E39=""),"",G39)</f>
        <v/>
      </c>
      <c r="I39" s="42" t="str">
        <f aca="false">IF(OR(I$14="",$E39=""),"",H39)</f>
        <v/>
      </c>
      <c r="J39" s="42" t="str">
        <f aca="false">IF(OR(J$14="",$E39=""),"",I39)</f>
        <v/>
      </c>
      <c r="K39" s="42" t="str">
        <f aca="false">IF(OR(K$14="",$E39=""),"",J39)</f>
        <v/>
      </c>
      <c r="L39" s="42" t="str">
        <f aca="false">IF(OR(L$14="",$E39=""),"",K39)</f>
        <v/>
      </c>
      <c r="M39" s="42" t="str">
        <f aca="false">IF(OR(M$14="",$E39=""),"",L39)</f>
        <v/>
      </c>
      <c r="N39" s="42" t="str">
        <f aca="false">IF(OR(N$14="",$E39=""),"",M39)</f>
        <v/>
      </c>
      <c r="O39" s="42" t="str">
        <f aca="false">IF(OR(O$14="",$E39=""),"",N39)</f>
        <v/>
      </c>
      <c r="P39" s="42" t="str">
        <f aca="false">IF(OR(P$14="",$E39=""),"",O39)</f>
        <v/>
      </c>
      <c r="Q39" s="42" t="str">
        <f aca="false">IF(OR(Q$14="",$E39=""),"",P39)</f>
        <v/>
      </c>
      <c r="R39" s="42" t="str">
        <f aca="false">IF(OR(R$14="",$E39=""),"",Q39)</f>
        <v/>
      </c>
      <c r="S39" s="42" t="str">
        <f aca="false">IF(OR(S$14="",$E39=""),"",R39)</f>
        <v/>
      </c>
      <c r="T39" s="42" t="str">
        <f aca="false">IF(OR(T$14="",$E39=""),"",S39)</f>
        <v/>
      </c>
      <c r="U39" s="42" t="str">
        <f aca="false">IF(OR(U$14="",$E39=""),"",T39)</f>
        <v/>
      </c>
      <c r="V39" s="42" t="str">
        <f aca="false">IF(OR(V$14="",$E39=""),"",U39)</f>
        <v/>
      </c>
      <c r="W39" s="42" t="str">
        <f aca="false">IF(OR(W$14="",$E39=""),"",V39)</f>
        <v/>
      </c>
      <c r="X39" s="42" t="str">
        <f aca="false">IF(OR(X$14="",$E39=""),"",W39)</f>
        <v/>
      </c>
      <c r="Y39" s="42" t="str">
        <f aca="false">IF(OR(Y$14="",$E39=""),"",X39)</f>
        <v/>
      </c>
      <c r="Z39" s="42" t="str">
        <f aca="false">IF(OR(Z$14="",$E39=""),"",Y39)</f>
        <v/>
      </c>
      <c r="AA39" s="42" t="str">
        <f aca="false">IF(OR(AA$14="",$E39=""),"",Z39)</f>
        <v/>
      </c>
      <c r="AB39" s="42" t="str">
        <f aca="false">IF(OR(AB$14="",$E39=""),"",AA39)</f>
        <v/>
      </c>
      <c r="AC39" s="42" t="str">
        <f aca="false">IF(OR(AC$14="",$E39=""),"",AB39)</f>
        <v/>
      </c>
      <c r="AD39" s="42" t="str">
        <f aca="false">IF(OR(AD$14="",$E39=""),"",AC39)</f>
        <v/>
      </c>
    </row>
    <row r="40" customFormat="false" ht="12.75" hidden="false" customHeight="false" outlineLevel="0" collapsed="false">
      <c r="A40" s="0"/>
      <c r="B40" s="0"/>
      <c r="D40" s="44" t="str">
        <f aca="false">IF(A40&lt;&gt;"","Planned","")</f>
        <v/>
      </c>
      <c r="E40" s="0"/>
      <c r="F40" s="42" t="str">
        <f aca="false">IF(OR(F$14="",$E40=""),"",E40)</f>
        <v/>
      </c>
      <c r="G40" s="42" t="str">
        <f aca="false">IF(OR(G$14="",$E40=""),"",F40)</f>
        <v/>
      </c>
      <c r="H40" s="42" t="str">
        <f aca="false">IF(OR(H$14="",$E40=""),"",G40)</f>
        <v/>
      </c>
      <c r="I40" s="42" t="str">
        <f aca="false">IF(OR(I$14="",$E40=""),"",H40)</f>
        <v/>
      </c>
      <c r="J40" s="42" t="str">
        <f aca="false">IF(OR(J$14="",$E40=""),"",I40)</f>
        <v/>
      </c>
      <c r="K40" s="42" t="str">
        <f aca="false">IF(OR(K$14="",$E40=""),"",J40)</f>
        <v/>
      </c>
      <c r="L40" s="42" t="str">
        <f aca="false">IF(OR(L$14="",$E40=""),"",K40)</f>
        <v/>
      </c>
      <c r="M40" s="42" t="str">
        <f aca="false">IF(OR(M$14="",$E40=""),"",L40)</f>
        <v/>
      </c>
      <c r="N40" s="42" t="str">
        <f aca="false">IF(OR(N$14="",$E40=""),"",M40)</f>
        <v/>
      </c>
      <c r="O40" s="42" t="str">
        <f aca="false">IF(OR(O$14="",$E40=""),"",N40)</f>
        <v/>
      </c>
      <c r="P40" s="42" t="str">
        <f aca="false">IF(OR(P$14="",$E40=""),"",O40)</f>
        <v/>
      </c>
      <c r="Q40" s="42" t="str">
        <f aca="false">IF(OR(Q$14="",$E40=""),"",P40)</f>
        <v/>
      </c>
      <c r="R40" s="42" t="str">
        <f aca="false">IF(OR(R$14="",$E40=""),"",Q40)</f>
        <v/>
      </c>
      <c r="S40" s="42" t="str">
        <f aca="false">IF(OR(S$14="",$E40=""),"",R40)</f>
        <v/>
      </c>
      <c r="T40" s="42" t="str">
        <f aca="false">IF(OR(T$14="",$E40=""),"",S40)</f>
        <v/>
      </c>
      <c r="U40" s="42" t="str">
        <f aca="false">IF(OR(U$14="",$E40=""),"",T40)</f>
        <v/>
      </c>
      <c r="V40" s="42" t="str">
        <f aca="false">IF(OR(V$14="",$E40=""),"",U40)</f>
        <v/>
      </c>
      <c r="W40" s="42" t="str">
        <f aca="false">IF(OR(W$14="",$E40=""),"",V40)</f>
        <v/>
      </c>
      <c r="X40" s="42" t="str">
        <f aca="false">IF(OR(X$14="",$E40=""),"",W40)</f>
        <v/>
      </c>
      <c r="Y40" s="42" t="str">
        <f aca="false">IF(OR(Y$14="",$E40=""),"",X40)</f>
        <v/>
      </c>
      <c r="Z40" s="42" t="str">
        <f aca="false">IF(OR(Z$14="",$E40=""),"",Y40)</f>
        <v/>
      </c>
      <c r="AA40" s="42" t="str">
        <f aca="false">IF(OR(AA$14="",$E40=""),"",Z40)</f>
        <v/>
      </c>
      <c r="AB40" s="42" t="str">
        <f aca="false">IF(OR(AB$14="",$E40=""),"",AA40)</f>
        <v/>
      </c>
      <c r="AC40" s="42" t="str">
        <f aca="false">IF(OR(AC$14="",$E40=""),"",AB40)</f>
        <v/>
      </c>
      <c r="AD40" s="42" t="str">
        <f aca="false">IF(OR(AD$14="",$E40=""),"",AC40)</f>
        <v/>
      </c>
    </row>
    <row r="41" customFormat="false" ht="12.75" hidden="false" customHeight="false" outlineLevel="0" collapsed="false">
      <c r="A41" s="0"/>
      <c r="B41" s="4"/>
      <c r="D41" s="3"/>
      <c r="E41" s="4"/>
      <c r="F41" s="4"/>
      <c r="G41" s="4"/>
      <c r="H41" s="4"/>
      <c r="I41" s="4"/>
      <c r="AC41" s="0"/>
      <c r="AD41" s="0"/>
    </row>
    <row r="42" customFormat="false" ht="12.75" hidden="false" customHeight="false" outlineLevel="0" collapsed="false">
      <c r="A42" s="43"/>
      <c r="D42" s="3"/>
      <c r="AC42" s="42" t="str">
        <f aca="false">IF(OR(AC$14="",$E42=""),"",AB42)</f>
        <v/>
      </c>
      <c r="AD42" s="42" t="str">
        <f aca="false">IF(OR(AD$14="",$E42=""),"",AC42)</f>
        <v/>
      </c>
    </row>
    <row r="43" customFormat="false" ht="12.75" hidden="false" customHeight="false" outlineLevel="0" collapsed="false">
      <c r="A43" s="43"/>
      <c r="D43" s="3"/>
      <c r="AC43" s="42" t="str">
        <f aca="false">IF(OR(AC$14="",$E43=""),"",AB43)</f>
        <v/>
      </c>
      <c r="AD43" s="42" t="str">
        <f aca="false">IF(OR(AD$14="",$E43=""),"",AC43)</f>
        <v/>
      </c>
    </row>
    <row r="44" customFormat="false" ht="12.75" hidden="false" customHeight="false" outlineLevel="0" collapsed="false">
      <c r="A44" s="43"/>
      <c r="D44" s="3"/>
      <c r="AC44" s="42" t="str">
        <f aca="false">IF(OR(AC$14="",$E44=""),"",AB44)</f>
        <v/>
      </c>
      <c r="AD44" s="42" t="str">
        <f aca="false">IF(OR(AD$14="",$E44=""),"",AC44)</f>
        <v/>
      </c>
    </row>
    <row r="45" customFormat="false" ht="12.75" hidden="false" customHeight="false" outlineLevel="0" collapsed="false">
      <c r="A45" s="43"/>
      <c r="D45" s="3"/>
      <c r="AC45" s="42" t="str">
        <f aca="false">IF(OR(AC$14="",$E45=""),"",AB45)</f>
        <v/>
      </c>
      <c r="AD45" s="42" t="str">
        <f aca="false">IF(OR(AD$14="",$E45=""),"",AC45)</f>
        <v/>
      </c>
    </row>
    <row r="46" customFormat="false" ht="12.75" hidden="false" customHeight="false" outlineLevel="0" collapsed="false">
      <c r="A46" s="43"/>
      <c r="D46" s="3"/>
      <c r="AC46" s="42" t="str">
        <f aca="false">IF(OR(AC$14="",$E46=""),"",AB46)</f>
        <v/>
      </c>
      <c r="AD46" s="42" t="str">
        <f aca="false">IF(OR(AD$14="",$E46=""),"",AC46)</f>
        <v/>
      </c>
    </row>
    <row r="47" customFormat="false" ht="12.75" hidden="false" customHeight="false" outlineLevel="0" collapsed="false">
      <c r="A47" s="43"/>
      <c r="D47" s="3"/>
      <c r="AC47" s="42" t="str">
        <f aca="false">IF(OR(AC$14="",$E47=""),"",AB47)</f>
        <v/>
      </c>
      <c r="AD47" s="42" t="str">
        <f aca="false">IF(OR(AD$14="",$E47=""),"",AC47)</f>
        <v/>
      </c>
    </row>
    <row r="48" customFormat="false" ht="12.75" hidden="false" customHeight="false" outlineLevel="0" collapsed="false">
      <c r="A48" s="43"/>
      <c r="D48" s="3"/>
      <c r="AC48" s="0"/>
      <c r="AD48" s="0"/>
    </row>
    <row r="49" customFormat="false" ht="12.75" hidden="false" customHeight="false" outlineLevel="0" collapsed="false">
      <c r="A49" s="43"/>
      <c r="D49" s="3"/>
      <c r="AC49" s="42" t="str">
        <f aca="false">IF(OR(AC$14="",$E49=""),"",AB49)</f>
        <v/>
      </c>
      <c r="AD49" s="42" t="str">
        <f aca="false">IF(OR(AD$14="",$E49=""),"",AC49)</f>
        <v/>
      </c>
    </row>
    <row r="50" customFormat="false" ht="12.75" hidden="false" customHeight="false" outlineLevel="0" collapsed="false">
      <c r="A50" s="43"/>
      <c r="D50" s="3"/>
      <c r="AC50" s="42" t="str">
        <f aca="false">IF(OR(AC$14="",$E50=""),"",AB50)</f>
        <v/>
      </c>
      <c r="AD50" s="42" t="str">
        <f aca="false">IF(OR(AD$14="",$E50=""),"",AC50)</f>
        <v/>
      </c>
    </row>
    <row r="51" customFormat="false" ht="12.75" hidden="false" customHeight="false" outlineLevel="0" collapsed="false">
      <c r="A51" s="43"/>
      <c r="D51" s="3"/>
      <c r="AC51" s="42" t="str">
        <f aca="false">IF(OR(AC$14="",$E51=""),"",AB51)</f>
        <v/>
      </c>
      <c r="AD51" s="42" t="str">
        <f aca="false">IF(OR(AD$14="",$E51=""),"",AC51)</f>
        <v/>
      </c>
    </row>
    <row r="52" customFormat="false" ht="12.75" hidden="false" customHeight="false" outlineLevel="0" collapsed="false">
      <c r="A52" s="43"/>
      <c r="D52" s="3"/>
      <c r="AC52" s="42" t="str">
        <f aca="false">IF(OR(AC$14="",$E52=""),"",AB52)</f>
        <v/>
      </c>
      <c r="AD52" s="42" t="str">
        <f aca="false">IF(OR(AD$14="",$E52=""),"",AC52)</f>
        <v/>
      </c>
    </row>
    <row r="53" customFormat="false" ht="12.75" hidden="false" customHeight="false" outlineLevel="0" collapsed="false">
      <c r="A53" s="43"/>
      <c r="D53" s="3"/>
      <c r="AC53" s="42" t="str">
        <f aca="false">IF(OR(AC$14="",$E53=""),"",AB53)</f>
        <v/>
      </c>
      <c r="AD53" s="42" t="str">
        <f aca="false">IF(OR(AD$14="",$E53=""),"",AC53)</f>
        <v/>
      </c>
    </row>
    <row r="54" customFormat="false" ht="12.75" hidden="false" customHeight="false" outlineLevel="0" collapsed="false">
      <c r="A54" s="43"/>
      <c r="D54" s="3"/>
      <c r="AC54" s="42" t="str">
        <f aca="false">IF(OR(AC$14="",$E54=""),"",AB54)</f>
        <v/>
      </c>
      <c r="AD54" s="42" t="str">
        <f aca="false">IF(OR(AD$14="",$E54=""),"",AC54)</f>
        <v/>
      </c>
    </row>
    <row r="55" customFormat="false" ht="12.75" hidden="false" customHeight="false" outlineLevel="0" collapsed="false">
      <c r="A55" s="43"/>
      <c r="D55" s="3"/>
      <c r="AC55" s="42" t="str">
        <f aca="false">IF(OR(AC$14="",$E55=""),"",AB55)</f>
        <v/>
      </c>
      <c r="AD55" s="42" t="str">
        <f aca="false">IF(OR(AD$14="",$E55=""),"",AC55)</f>
        <v/>
      </c>
    </row>
    <row r="56" customFormat="false" ht="12.75" hidden="false" customHeight="false" outlineLevel="0" collapsed="false">
      <c r="A56" s="43"/>
      <c r="D56" s="3"/>
      <c r="AC56" s="42" t="str">
        <f aca="false">IF(OR(AC$14="",$E56=""),"",AB56)</f>
        <v/>
      </c>
      <c r="AD56" s="42" t="str">
        <f aca="false">IF(OR(AD$14="",$E56=""),"",AC56)</f>
        <v/>
      </c>
    </row>
    <row r="57" customFormat="false" ht="12.75" hidden="false" customHeight="false" outlineLevel="0" collapsed="false">
      <c r="A57" s="43"/>
      <c r="D57" s="3"/>
      <c r="AC57" s="42" t="str">
        <f aca="false">IF(OR(AC$14="",$E57=""),"",AB57)</f>
        <v/>
      </c>
      <c r="AD57" s="42" t="str">
        <f aca="false">IF(OR(AD$14="",$E57=""),"",AC57)</f>
        <v/>
      </c>
    </row>
    <row r="58" customFormat="false" ht="12.75" hidden="false" customHeight="false" outlineLevel="0" collapsed="false">
      <c r="A58" s="43"/>
      <c r="D58" s="3"/>
      <c r="AC58" s="0"/>
      <c r="AD58" s="0"/>
    </row>
    <row r="59" customFormat="false" ht="12.75" hidden="false" customHeight="false" outlineLevel="0" collapsed="false">
      <c r="A59" s="43"/>
      <c r="D59" s="0"/>
      <c r="AC59" s="42" t="str">
        <f aca="false">IF(OR(AC$14="",$E59=""),"",AB59)</f>
        <v/>
      </c>
      <c r="AD59" s="42" t="str">
        <f aca="false">IF(OR(AD$14="",$E59=""),"",AC59)</f>
        <v/>
      </c>
    </row>
    <row r="60" customFormat="false" ht="12.75" hidden="false" customHeight="false" outlineLevel="0" collapsed="false">
      <c r="A60" s="43"/>
      <c r="D60" s="0"/>
      <c r="AC60" s="42" t="str">
        <f aca="false">IF(OR(AC$14="",$E60=""),"",AB60)</f>
        <v/>
      </c>
      <c r="AD60" s="42" t="str">
        <f aca="false">IF(OR(AD$14="",$E60=""),"",AC60)</f>
        <v/>
      </c>
    </row>
    <row r="61" customFormat="false" ht="12.75" hidden="false" customHeight="false" outlineLevel="0" collapsed="false">
      <c r="A61" s="43"/>
      <c r="D61" s="0"/>
      <c r="AC61" s="42" t="str">
        <f aca="false">IF(OR(AC$14="",$E61=""),"",AB61)</f>
        <v/>
      </c>
      <c r="AD61" s="42" t="str">
        <f aca="false">IF(OR(AD$14="",$E61=""),"",AC61)</f>
        <v/>
      </c>
    </row>
    <row r="62" customFormat="false" ht="12.75" hidden="false" customHeight="false" outlineLevel="0" collapsed="false">
      <c r="A62" s="43"/>
      <c r="D62" s="0"/>
      <c r="AC62" s="42" t="str">
        <f aca="false">IF(OR(AC$14="",$E62=""),"",AB62)</f>
        <v/>
      </c>
      <c r="AD62" s="42" t="str">
        <f aca="false">IF(OR(AD$14="",$E62=""),"",AC62)</f>
        <v/>
      </c>
    </row>
    <row r="63" customFormat="false" ht="12.75" hidden="false" customHeight="false" outlineLevel="0" collapsed="false">
      <c r="A63" s="43"/>
      <c r="D63" s="0"/>
      <c r="AC63" s="42" t="str">
        <f aca="false">IF(OR(AC$14="",$E63=""),"",AB63)</f>
        <v/>
      </c>
      <c r="AD63" s="42" t="str">
        <f aca="false">IF(OR(AD$14="",$E63=""),"",AC63)</f>
        <v/>
      </c>
    </row>
    <row r="64" customFormat="false" ht="12.75" hidden="false" customHeight="false" outlineLevel="0" collapsed="false">
      <c r="D64" s="44" t="str">
        <f aca="false">IF(A64&lt;&gt;"","Planned","")</f>
        <v/>
      </c>
    </row>
  </sheetData>
  <conditionalFormatting sqref="A15:AD58">
    <cfRule type="expression" priority="2" aboveAverage="0" equalAverage="0" bottom="0" percent="0" rank="0" text="" dxfId="0">
      <formula>$D15="Done"</formula>
    </cfRule>
    <cfRule type="expression" priority="3" aboveAverage="0" equalAverage="0" bottom="0" percent="0" rank="0" text="" dxfId="1">
      <formula>$D15="Ongoing"</formula>
    </cfRule>
  </conditionalFormatting>
  <dataValidations count="1">
    <dataValidation allowBlank="true" operator="between" showDropDown="false" showErrorMessage="false" showInputMessage="true" sqref="D3:D8 D15:D64" type="list">
      <formula1>"Planned,Ongoing,Done"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4" topLeftCell="A15" activePane="bottomLeft" state="frozen"/>
      <selection pane="topLeft" activeCell="A1" activeCellId="0" sqref="A1"/>
      <selection pane="bottomLeft" activeCell="E10" activeCellId="0" sqref="E10"/>
    </sheetView>
  </sheetViews>
  <sheetFormatPr defaultRowHeight="12.75"/>
  <cols>
    <col collapsed="false" hidden="false" max="1" min="1" style="44" width="50.5663265306122"/>
    <col collapsed="false" hidden="false" max="2" min="2" style="42" width="11.8622448979592"/>
    <col collapsed="false" hidden="false" max="3" min="3" style="44" width="13.7040816326531"/>
    <col collapsed="false" hidden="false" max="4" min="4" style="44" width="10.8520408163265"/>
    <col collapsed="false" hidden="false" max="5" min="5" style="42" width="6.57142857142857"/>
    <col collapsed="false" hidden="false" max="30" min="6" style="42" width="4.42857142857143"/>
    <col collapsed="false" hidden="false" max="1025" min="31" style="44" width="9.14285714285714"/>
  </cols>
  <sheetData>
    <row r="1" s="44" customFormat="true" ht="18" hidden="false" customHeight="false" outlineLevel="0" collapsed="false">
      <c r="A1" s="52" t="n">
        <v>2</v>
      </c>
      <c r="B1" s="53"/>
      <c r="C1" s="0"/>
      <c r="D1" s="0"/>
    </row>
    <row r="2" s="44" customFormat="true" ht="12.75" hidden="false" customHeight="false" outlineLevel="0" collapsed="false">
      <c r="A2" s="0"/>
      <c r="B2" s="0"/>
      <c r="C2" s="0"/>
      <c r="D2" s="0"/>
    </row>
    <row r="3" customFormat="false" ht="12.75" hidden="false" customHeight="false" outlineLevel="0" collapsed="false">
      <c r="A3" s="54" t="str">
        <f aca="false">'Release Plan'!H17</f>
        <v>User Stories mit Kunde definieren und Spezi. Erstellen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</row>
    <row r="5" customFormat="false" ht="12.75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</row>
    <row r="6" customFormat="fals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</row>
    <row r="7" customFormat="false" ht="12.7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</row>
    <row r="8" customFormat="false" ht="12.7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</row>
    <row r="9" customFormat="false" ht="12.75" hidden="false" customHeight="false" outlineLevel="0" collapsed="false">
      <c r="A9" s="55" t="s">
        <v>56</v>
      </c>
      <c r="B9" s="56" t="n">
        <v>10</v>
      </c>
      <c r="C9" s="55"/>
      <c r="D9" s="57"/>
      <c r="E9" s="55" t="s">
        <v>57</v>
      </c>
      <c r="F9" s="55" t="s">
        <v>58</v>
      </c>
      <c r="G9" s="55"/>
      <c r="H9" s="55"/>
      <c r="I9" s="55"/>
      <c r="J9" s="55"/>
      <c r="K9" s="55"/>
      <c r="L9" s="55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</row>
    <row r="10" customFormat="false" ht="12.75" hidden="false" customHeight="false" outlineLevel="0" collapsed="false">
      <c r="A10" s="55" t="s">
        <v>59</v>
      </c>
      <c r="B10" s="56" t="n">
        <v>10</v>
      </c>
      <c r="C10" s="55" t="s">
        <v>14</v>
      </c>
      <c r="D10" s="55" t="s">
        <v>60</v>
      </c>
      <c r="E10" s="58" t="n">
        <f aca="true">IF(AND(SUM(OFFSET(E14,1,0,TaskRows,1))=0),0,SUM(OFFSET(E14,1,0,TaskRows,1)))</f>
        <v>6</v>
      </c>
      <c r="F10" s="58" t="n">
        <f aca="true">IF(AND(SUM(OFFSET(F14,1,0,TaskRows,1))=0),0,SUM(OFFSET(F14,1,0,TaskRows,1)))</f>
        <v>5</v>
      </c>
      <c r="G10" s="58" t="n">
        <f aca="true">IF(AND(SUM(OFFSET(G14,1,0,TaskRows,1))=0),0,SUM(OFFSET(G14,1,0,TaskRows,1)))</f>
        <v>4</v>
      </c>
      <c r="H10" s="58" t="n">
        <f aca="true">IF(AND(SUM(OFFSET(H14,1,0,TaskRows,1))=0),0,SUM(OFFSET(H14,1,0,TaskRows,1)))</f>
        <v>4</v>
      </c>
      <c r="I10" s="58" t="n">
        <f aca="true">IF(AND(SUM(OFFSET(I14,1,0,TaskRows,1))=0),0,SUM(OFFSET(I14,1,0,TaskRows,1)))</f>
        <v>4</v>
      </c>
      <c r="J10" s="58" t="n">
        <f aca="true">IF(AND(SUM(OFFSET(J14,1,0,TaskRows,1))=0),0,SUM(OFFSET(J14,1,0,TaskRows,1)))</f>
        <v>2</v>
      </c>
      <c r="K10" s="58" t="n">
        <f aca="true">IF(AND(SUM(OFFSET(K14,1,0,TaskRows,1))=0),0,SUM(OFFSET(K14,1,0,TaskRows,1)))</f>
        <v>1</v>
      </c>
      <c r="L10" s="58" t="n">
        <f aca="true">IF(AND(SUM(OFFSET(L14,1,0,TaskRows,1))=0),0,SUM(OFFSET(L14,1,0,TaskRows,1)))</f>
        <v>0</v>
      </c>
      <c r="M10" s="58" t="n">
        <f aca="true">IF(AND(SUM(OFFSET(M14,1,0,TaskRows,1))=0),0,SUM(OFFSET(M14,1,0,TaskRows,1)))</f>
        <v>0</v>
      </c>
      <c r="N10" s="58" t="n">
        <f aca="true">IF(AND(SUM(OFFSET(N14,1,0,TaskRows,1))=0),0,SUM(OFFSET(N14,1,0,TaskRows,1)))</f>
        <v>0</v>
      </c>
      <c r="O10" s="58" t="n">
        <f aca="true">IF(AND(SUM(OFFSET(O14,1,0,TaskRows,1))=0),0,SUM(OFFSET(O14,1,0,TaskRows,1)))</f>
        <v>0</v>
      </c>
      <c r="P10" s="58" t="str">
        <f aca="true">IF(AND(SUM(OFFSET(P14,1,0,TaskRows,1))=0),"",SUM(OFFSET(P14,1,0,TaskRows,1)))</f>
        <v/>
      </c>
      <c r="Q10" s="58" t="str">
        <f aca="true">IF(AND(SUM(OFFSET(Q14,1,0,TaskRows,1))=0),"",SUM(OFFSET(Q14,1,0,TaskRows,1)))</f>
        <v/>
      </c>
      <c r="R10" s="58" t="str">
        <f aca="true">IF(AND(SUM(OFFSET(R14,1,0,TaskRows,1))=0),"",SUM(OFFSET(R14,1,0,TaskRows,1)))</f>
        <v/>
      </c>
      <c r="S10" s="58" t="str">
        <f aca="true">IF(AND(SUM(OFFSET(S14,1,0,TaskRows,1))=0),"",SUM(OFFSET(S14,1,0,TaskRows,1)))</f>
        <v/>
      </c>
      <c r="T10" s="58" t="str">
        <f aca="true">IF(AND(SUM(OFFSET(T14,1,0,TaskRows,1))=0),"",SUM(OFFSET(T14,1,0,TaskRows,1)))</f>
        <v/>
      </c>
      <c r="U10" s="58" t="str">
        <f aca="true">IF(AND(SUM(OFFSET(U14,1,0,TaskRows,1))=0),"",SUM(OFFSET(U14,1,0,TaskRows,1)))</f>
        <v/>
      </c>
      <c r="V10" s="58" t="str">
        <f aca="true">IF(AND(SUM(OFFSET(V14,1,0,TaskRows,1))=0),"",SUM(OFFSET(V14,1,0,TaskRows,1)))</f>
        <v/>
      </c>
      <c r="W10" s="58" t="str">
        <f aca="true">IF(AND(SUM(OFFSET(W14,1,0,TaskRows,1))=0),"",SUM(OFFSET(W14,1,0,TaskRows,1)))</f>
        <v/>
      </c>
      <c r="X10" s="58" t="str">
        <f aca="true">IF(AND(SUM(OFFSET(X14,1,0,TaskRows,1))=0),"",SUM(OFFSET(X14,1,0,TaskRows,1)))</f>
        <v/>
      </c>
      <c r="Y10" s="58" t="str">
        <f aca="true">IF(AND(SUM(OFFSET(Y14,1,0,TaskRows,1))=0),"",SUM(OFFSET(Y14,1,0,TaskRows,1)))</f>
        <v/>
      </c>
      <c r="Z10" s="58" t="str">
        <f aca="true">IF(AND(SUM(OFFSET(Z14,1,0,TaskRows,1))=0),"",SUM(OFFSET(Z14,1,0,TaskRows,1)))</f>
        <v/>
      </c>
      <c r="AA10" s="58" t="str">
        <f aca="true">IF(AND(SUM(OFFSET(AA14,1,0,TaskRows,1))=0),"",SUM(OFFSET(AA14,1,0,TaskRows,1)))</f>
        <v/>
      </c>
      <c r="AB10" s="58" t="str">
        <f aca="true">IF(AND(SUM(OFFSET(AB14,1,0,TaskRows,1))=0),"",SUM(OFFSET(AB14,1,0,TaskRows,1)))</f>
        <v/>
      </c>
      <c r="AC10" s="58" t="str">
        <f aca="true">IF(AND(SUM(OFFSET(AC14,1,0,TaskRows,1))=0),"",SUM(OFFSET(AC14,1,0,TaskRows,1)))</f>
        <v/>
      </c>
      <c r="AD10" s="58" t="str">
        <f aca="true">IF(AND(SUM(OFFSET(AD14,1,0,TaskRows,1))=0),"",SUM(OFFSET(AD14,1,0,TaskRows,1)))</f>
        <v/>
      </c>
    </row>
    <row r="11" customFormat="false" ht="12.75" hidden="true" customHeight="false" outlineLevel="0" collapsed="false">
      <c r="A11" s="0" t="s">
        <v>61</v>
      </c>
      <c r="B11" s="4" t="n">
        <f aca="false">IF(COUNTA(A15:A242)=0,1,COUNTA(A15:A242))</f>
        <v>4</v>
      </c>
      <c r="C11" s="0" t="s">
        <v>62</v>
      </c>
      <c r="D11" s="4" t="n">
        <f aca="false">IF(COUNTIF(F10:AD10,"&gt;0")=0,1,COUNTIF(F10:AD10,"&gt;0"))</f>
        <v>6</v>
      </c>
      <c r="E11" s="4"/>
      <c r="F11" s="4" t="n">
        <f aca="false">IF(F14="","",$E10-$E10/($B9-1)*(F14-1))</f>
        <v>6</v>
      </c>
      <c r="G11" s="4" t="n">
        <f aca="false">IF(G14="","",TotalEffort-TotalEffort/(ImplementationDays)*(G14-1))</f>
        <v>5.4</v>
      </c>
      <c r="H11" s="4" t="n">
        <f aca="false">IF(H14="","",TotalEffort-TotalEffort/(ImplementationDays)*(H14-1))</f>
        <v>4.8</v>
      </c>
      <c r="I11" s="4" t="n">
        <f aca="false">IF(I14="","",TotalEffort-TotalEffort/(ImplementationDays)*(I14-1))</f>
        <v>4.2</v>
      </c>
      <c r="J11" s="4" t="n">
        <f aca="false">IF(J14="","",TotalEffort-TotalEffort/(ImplementationDays)*(J14-1))</f>
        <v>3.6</v>
      </c>
      <c r="K11" s="4" t="n">
        <f aca="false">IF(K14="","",TotalEffort-TotalEffort/(ImplementationDays)*(K14-1))</f>
        <v>3</v>
      </c>
      <c r="L11" s="4" t="n">
        <f aca="false">IF(L14="","",TotalEffort-TotalEffort/(ImplementationDays)*(L14-1))</f>
        <v>2.4</v>
      </c>
      <c r="M11" s="4" t="n">
        <f aca="false">IF(M14="","",TotalEffort-TotalEffort/(ImplementationDays)*(M14-1))</f>
        <v>1.8</v>
      </c>
      <c r="N11" s="4" t="n">
        <f aca="false">IF(N14="","",TotalEffort-TotalEffort/(ImplementationDays)*(N14-1))</f>
        <v>1.2</v>
      </c>
      <c r="O11" s="4" t="n">
        <f aca="false">IF(O14="","",TotalEffort-TotalEffort/(ImplementationDays)*(O14-1))</f>
        <v>0.600000000000001</v>
      </c>
      <c r="P11" s="4" t="str">
        <f aca="false">IF(P14="","",TotalEffort-TotalEffort/(ImplementationDays)*(P14-1))</f>
        <v/>
      </c>
      <c r="Q11" s="4" t="str">
        <f aca="false">IF(Q14="","",TotalEffort-TotalEffort/(ImplementationDays)*(Q14-1))</f>
        <v/>
      </c>
      <c r="R11" s="4" t="str">
        <f aca="false">IF(R14="","",TotalEffort-TotalEffort/(ImplementationDays)*(R14-1))</f>
        <v/>
      </c>
      <c r="S11" s="4" t="str">
        <f aca="false">IF(S14="","",TotalEffort-TotalEffort/(ImplementationDays)*(S14-1))</f>
        <v/>
      </c>
      <c r="T11" s="4" t="str">
        <f aca="false">IF(T14="","",TotalEffort-TotalEffort/(ImplementationDays)*(T14-1))</f>
        <v/>
      </c>
      <c r="U11" s="4" t="str">
        <f aca="false">IF(U14="","",TotalEffort-TotalEffort/(ImplementationDays)*(U14-1))</f>
        <v/>
      </c>
      <c r="V11" s="4" t="str">
        <f aca="false">IF(V14="","",TotalEffort-TotalEffort/(ImplementationDays)*(V14-1))</f>
        <v/>
      </c>
      <c r="W11" s="4" t="str">
        <f aca="false">IF(W14="","",TotalEffort-TotalEffort/(ImplementationDays)*(W14-1))</f>
        <v/>
      </c>
      <c r="X11" s="4" t="str">
        <f aca="false">IF(X14="","",TotalEffort-TotalEffort/(ImplementationDays)*(X14-1))</f>
        <v/>
      </c>
      <c r="Y11" s="4" t="str">
        <f aca="false">IF(Y14="","",TotalEffort-TotalEffort/(ImplementationDays)*(Y14-1))</f>
        <v/>
      </c>
      <c r="Z11" s="4" t="str">
        <f aca="false">IF(Z14="","",TotalEffort-TotalEffort/(ImplementationDays)*(Z14-1))</f>
        <v/>
      </c>
      <c r="AA11" s="4" t="str">
        <f aca="false">IF(AA14="","",TotalEffort-TotalEffort/(ImplementationDays)*(AA14-1))</f>
        <v/>
      </c>
      <c r="AB11" s="4" t="str">
        <f aca="false">IF(AB14="","",TotalEffort-TotalEffort/(ImplementationDays)*(AB14-1))</f>
        <v/>
      </c>
      <c r="AC11" s="4" t="str">
        <f aca="false">IF(AC14="","",TotalEffort-TotalEffort/(ImplementationDays)*(AC14-1))</f>
        <v/>
      </c>
      <c r="AD11" s="4" t="str">
        <f aca="false">IF(AD14="","",TotalEffort-TotalEffort/(ImplementationDays)*(AD14-1))</f>
        <v/>
      </c>
    </row>
    <row r="12" customFormat="false" ht="12.75" hidden="true" customHeight="false" outlineLevel="0" collapsed="false">
      <c r="A12" s="59" t="s">
        <v>63</v>
      </c>
      <c r="B12" s="0"/>
      <c r="C12" s="0" t="s">
        <v>64</v>
      </c>
      <c r="D12" s="4"/>
      <c r="E12" s="4"/>
      <c r="F12" s="4" t="n">
        <f aca="true">IF(TREND(OFFSET($F10,0,DoneDays-TrendDays,1,TrendDays),OFFSET($F13,0,DoneDays-TrendDays,1,TrendDays),F13)&lt;0,"",TREND(OFFSET($F10,0,DoneDays-TrendDays,1,TrendDays),OFFSET($F13,0,DoneDays-TrendDays,1,TrendDays),F13))</f>
        <v>5.19047619047619</v>
      </c>
      <c r="G12" s="4" t="n">
        <f aca="true">IF(TREND(OFFSET($F10,0,DoneDays-TrendDays,1,TrendDays),OFFSET($F13,0,DoneDays-TrendDays,1,TrendDays),G13)&lt;0,"",TREND(OFFSET($F10,0,DoneDays-TrendDays,1,TrendDays),OFFSET($F13,0,DoneDays-TrendDays,1,TrendDays),G13))</f>
        <v>4.44761904761905</v>
      </c>
      <c r="H12" s="4" t="n">
        <f aca="true">IF(TREND(OFFSET($F10,0,DoneDays-TrendDays,1,TrendDays),OFFSET($F13,0,DoneDays-TrendDays,1,TrendDays),H13)&lt;0,"",TREND(OFFSET($F10,0,DoneDays-TrendDays,1,TrendDays),OFFSET($F13,0,DoneDays-TrendDays,1,TrendDays),H13))</f>
        <v>3.7047619047619</v>
      </c>
      <c r="I12" s="4" t="n">
        <f aca="true">IF(TREND(OFFSET($F10,0,DoneDays-TrendDays,1,TrendDays),OFFSET($F13,0,DoneDays-TrendDays,1,TrendDays),I13)&lt;0,"",TREND(OFFSET($F10,0,DoneDays-TrendDays,1,TrendDays),OFFSET($F13,0,DoneDays-TrendDays,1,TrendDays),I13))</f>
        <v>2.96190476190476</v>
      </c>
      <c r="J12" s="4" t="n">
        <f aca="true">IF(TREND(OFFSET($F10,0,DoneDays-TrendDays,1,TrendDays),OFFSET($F13,0,DoneDays-TrendDays,1,TrendDays),J13)&lt;0,"",TREND(OFFSET($F10,0,DoneDays-TrendDays,1,TrendDays),OFFSET($F13,0,DoneDays-TrendDays,1,TrendDays),J13))</f>
        <v>2.21904761904762</v>
      </c>
      <c r="K12" s="4" t="n">
        <f aca="true">IF(TREND(OFFSET($F10,0,DoneDays-TrendDays,1,TrendDays),OFFSET($F13,0,DoneDays-TrendDays,1,TrendDays),K13)&lt;0,"",TREND(OFFSET($F10,0,DoneDays-TrendDays,1,TrendDays),OFFSET($F13,0,DoneDays-TrendDays,1,TrendDays),K13))</f>
        <v>1.47619047619048</v>
      </c>
      <c r="L12" s="4" t="n">
        <f aca="true">IF(TREND(OFFSET($F10,0,DoneDays-TrendDays,1,TrendDays),OFFSET($F13,0,DoneDays-TrendDays,1,TrendDays),L13)&lt;0,"",TREND(OFFSET($F10,0,DoneDays-TrendDays,1,TrendDays),OFFSET($F13,0,DoneDays-TrendDays,1,TrendDays),L13))</f>
        <v>0.733333333333333</v>
      </c>
      <c r="M12" s="4" t="str">
        <f aca="true">IF(TREND(OFFSET($F10,0,DoneDays-TrendDays,1,TrendDays),OFFSET($F13,0,DoneDays-TrendDays,1,TrendDays),M13)&lt;0,"",TREND(OFFSET($F10,0,DoneDays-TrendDays,1,TrendDays),OFFSET($F13,0,DoneDays-TrendDays,1,TrendDays),M13))</f>
        <v/>
      </c>
      <c r="N12" s="4" t="str">
        <f aca="true">IF(TREND(OFFSET($F10,0,DoneDays-TrendDays,1,TrendDays),OFFSET($F13,0,DoneDays-TrendDays,1,TrendDays),N13)&lt;0,"",TREND(OFFSET($F10,0,DoneDays-TrendDays,1,TrendDays),OFFSET($F13,0,DoneDays-TrendDays,1,TrendDays),N13))</f>
        <v/>
      </c>
      <c r="O12" s="4" t="str">
        <f aca="true">IF(TREND(OFFSET($F10,0,DoneDays-TrendDays,1,TrendDays),OFFSET($F13,0,DoneDays-TrendDays,1,TrendDays),O13)&lt;0,"",TREND(OFFSET($F10,0,DoneDays-TrendDays,1,TrendDays),OFFSET($F13,0,DoneDays-TrendDays,1,TrendDays),O13))</f>
        <v/>
      </c>
      <c r="P12" s="4" t="str">
        <f aca="true">IF(TREND(OFFSET($F10,0,DoneDays-TrendDays,1,TrendDays),OFFSET($F13,0,DoneDays-TrendDays,1,TrendDays),P13)&lt;0,"",TREND(OFFSET($F10,0,DoneDays-TrendDays,1,TrendDays),OFFSET($F13,0,DoneDays-TrendDays,1,TrendDays),P13))</f>
        <v/>
      </c>
      <c r="Q12" s="4" t="str">
        <f aca="true">IF(TREND(OFFSET($F10,0,DoneDays-TrendDays,1,TrendDays),OFFSET($F13,0,DoneDays-TrendDays,1,TrendDays),Q13)&lt;0,"",TREND(OFFSET($F10,0,DoneDays-TrendDays,1,TrendDays),OFFSET($F13,0,DoneDays-TrendDays,1,TrendDays),Q13))</f>
        <v/>
      </c>
      <c r="R12" s="4" t="str">
        <f aca="true">IF(TREND(OFFSET($F10,0,DoneDays-TrendDays,1,TrendDays),OFFSET($F13,0,DoneDays-TrendDays,1,TrendDays),R13)&lt;0,"",TREND(OFFSET($F10,0,DoneDays-TrendDays,1,TrendDays),OFFSET($F13,0,DoneDays-TrendDays,1,TrendDays),R13))</f>
        <v/>
      </c>
      <c r="S12" s="4" t="str">
        <f aca="true">IF(TREND(OFFSET($F10,0,DoneDays-TrendDays,1,TrendDays),OFFSET($F13,0,DoneDays-TrendDays,1,TrendDays),S13)&lt;0,"",TREND(OFFSET($F10,0,DoneDays-TrendDays,1,TrendDays),OFFSET($F13,0,DoneDays-TrendDays,1,TrendDays),S13))</f>
        <v/>
      </c>
      <c r="T12" s="4" t="str">
        <f aca="true">IF(TREND(OFFSET($F10,0,DoneDays-TrendDays,1,TrendDays),OFFSET($F13,0,DoneDays-TrendDays,1,TrendDays),T13)&lt;0,"",TREND(OFFSET($F10,0,DoneDays-TrendDays,1,TrendDays),OFFSET($F13,0,DoneDays-TrendDays,1,TrendDays),T13))</f>
        <v/>
      </c>
      <c r="U12" s="4" t="str">
        <f aca="true">IF(TREND(OFFSET($F10,0,DoneDays-TrendDays,1,TrendDays),OFFSET($F13,0,DoneDays-TrendDays,1,TrendDays),U13)&lt;0,"",TREND(OFFSET($F10,0,DoneDays-TrendDays,1,TrendDays),OFFSET($F13,0,DoneDays-TrendDays,1,TrendDays),U13))</f>
        <v/>
      </c>
      <c r="V12" s="4" t="str">
        <f aca="true">IF(TREND(OFFSET($F10,0,DoneDays-TrendDays,1,TrendDays),OFFSET($F13,0,DoneDays-TrendDays,1,TrendDays),V13)&lt;0,"",TREND(OFFSET($F10,0,DoneDays-TrendDays,1,TrendDays),OFFSET($F13,0,DoneDays-TrendDays,1,TrendDays),V13))</f>
        <v/>
      </c>
      <c r="W12" s="4" t="str">
        <f aca="true">IF(TREND(OFFSET($F10,0,DoneDays-TrendDays,1,TrendDays),OFFSET($F13,0,DoneDays-TrendDays,1,TrendDays),W13)&lt;0,"",TREND(OFFSET($F10,0,DoneDays-TrendDays,1,TrendDays),OFFSET($F13,0,DoneDays-TrendDays,1,TrendDays),W13))</f>
        <v/>
      </c>
      <c r="X12" s="4" t="str">
        <f aca="true">IF(TREND(OFFSET($F10,0,DoneDays-TrendDays,1,TrendDays),OFFSET($F13,0,DoneDays-TrendDays,1,TrendDays),X13)&lt;0,"",TREND(OFFSET($F10,0,DoneDays-TrendDays,1,TrendDays),OFFSET($F13,0,DoneDays-TrendDays,1,TrendDays),X13))</f>
        <v/>
      </c>
      <c r="Y12" s="4" t="str">
        <f aca="true">IF(TREND(OFFSET($F10,0,DoneDays-TrendDays,1,TrendDays),OFFSET($F13,0,DoneDays-TrendDays,1,TrendDays),Y13)&lt;0,"",TREND(OFFSET($F10,0,DoneDays-TrendDays,1,TrendDays),OFFSET($F13,0,DoneDays-TrendDays,1,TrendDays),Y13))</f>
        <v/>
      </c>
      <c r="Z12" s="4" t="str">
        <f aca="true">IF(TREND(OFFSET($F10,0,DoneDays-TrendDays,1,TrendDays),OFFSET($F13,0,DoneDays-TrendDays,1,TrendDays),Z13)&lt;0,"",TREND(OFFSET($F10,0,DoneDays-TrendDays,1,TrendDays),OFFSET($F13,0,DoneDays-TrendDays,1,TrendDays),Z13))</f>
        <v/>
      </c>
      <c r="AA12" s="4" t="str">
        <f aca="true">IF(TREND(OFFSET($F10,0,DoneDays-TrendDays,1,TrendDays),OFFSET($F13,0,DoneDays-TrendDays,1,TrendDays),AA13)&lt;0,"",TREND(OFFSET($F10,0,DoneDays-TrendDays,1,TrendDays),OFFSET($F13,0,DoneDays-TrendDays,1,TrendDays),AA13))</f>
        <v/>
      </c>
      <c r="AB12" s="4" t="str">
        <f aca="true">IF(TREND(OFFSET($F10,0,DoneDays-TrendDays,1,TrendDays),OFFSET($F13,0,DoneDays-TrendDays,1,TrendDays),AB13)&lt;0,"",TREND(OFFSET($F10,0,DoneDays-TrendDays,1,TrendDays),OFFSET($F13,0,DoneDays-TrendDays,1,TrendDays),AB13))</f>
        <v/>
      </c>
      <c r="AC12" s="4" t="str">
        <f aca="true">IF(TREND(OFFSET($F10,0,DoneDays-TrendDays,1,TrendDays),OFFSET($F13,0,DoneDays-TrendDays,1,TrendDays),AC13)&lt;0,"",TREND(OFFSET($F10,0,DoneDays-TrendDays,1,TrendDays),OFFSET($F13,0,DoneDays-TrendDays,1,TrendDays),AC13))</f>
        <v/>
      </c>
      <c r="AD12" s="4" t="str">
        <f aca="true">IF(TREND(OFFSET($F10,0,DoneDays-TrendDays,1,TrendDays),OFFSET($F13,0,DoneDays-TrendDays,1,TrendDays),AD13)&lt;0,"",TREND(OFFSET($F10,0,DoneDays-TrendDays,1,TrendDays),OFFSET($F13,0,DoneDays-TrendDays,1,TrendDays),AD13))</f>
        <v/>
      </c>
    </row>
    <row r="13" customFormat="false" ht="12.75" hidden="true" customHeight="false" outlineLevel="0" collapsed="false">
      <c r="A13" s="59" t="s">
        <v>65</v>
      </c>
      <c r="B13" s="0"/>
      <c r="C13" s="0" t="s">
        <v>66</v>
      </c>
      <c r="D13" s="4" t="n">
        <f aca="false">IF(DoneDays&gt;B10,B10,DoneDays)</f>
        <v>6</v>
      </c>
      <c r="E13" s="4"/>
      <c r="F13" s="4" t="n">
        <f aca="false">IF(DoneDays&gt;E13,E13+1,"")</f>
        <v>1</v>
      </c>
      <c r="G13" s="4" t="n">
        <v>2</v>
      </c>
      <c r="H13" s="4" t="n">
        <v>3</v>
      </c>
      <c r="I13" s="4" t="n">
        <v>4</v>
      </c>
      <c r="J13" s="4" t="n">
        <v>5</v>
      </c>
      <c r="K13" s="4" t="n">
        <v>6</v>
      </c>
      <c r="L13" s="4" t="n">
        <v>7</v>
      </c>
      <c r="M13" s="4" t="n">
        <v>8</v>
      </c>
      <c r="N13" s="4" t="n">
        <v>9</v>
      </c>
      <c r="O13" s="4" t="n">
        <v>10</v>
      </c>
      <c r="P13" s="4" t="n">
        <v>11</v>
      </c>
      <c r="Q13" s="4" t="n">
        <v>12</v>
      </c>
      <c r="R13" s="4" t="n">
        <v>13</v>
      </c>
      <c r="S13" s="4" t="n">
        <v>14</v>
      </c>
      <c r="T13" s="4" t="n">
        <v>15</v>
      </c>
      <c r="U13" s="4" t="n">
        <v>16</v>
      </c>
      <c r="V13" s="4" t="n">
        <v>17</v>
      </c>
      <c r="W13" s="4" t="n">
        <v>18</v>
      </c>
      <c r="X13" s="4" t="n">
        <v>19</v>
      </c>
      <c r="Y13" s="4" t="n">
        <v>20</v>
      </c>
      <c r="Z13" s="4" t="n">
        <v>21</v>
      </c>
      <c r="AA13" s="4" t="n">
        <v>22</v>
      </c>
      <c r="AB13" s="4" t="n">
        <v>23</v>
      </c>
      <c r="AC13" s="4" t="n">
        <v>24</v>
      </c>
      <c r="AD13" s="4" t="n">
        <v>25</v>
      </c>
    </row>
    <row r="14" customFormat="false" ht="12.75" hidden="false" customHeight="false" outlineLevel="0" collapsed="false">
      <c r="A14" s="55" t="s">
        <v>67</v>
      </c>
      <c r="B14" s="60" t="s">
        <v>34</v>
      </c>
      <c r="C14" s="55" t="s">
        <v>68</v>
      </c>
      <c r="D14" s="55" t="s">
        <v>17</v>
      </c>
      <c r="E14" s="60" t="s">
        <v>69</v>
      </c>
      <c r="F14" s="60" t="n">
        <v>1</v>
      </c>
      <c r="G14" s="60" t="n">
        <f aca="false">IF($B$9&gt;F14,F14+1,"")</f>
        <v>2</v>
      </c>
      <c r="H14" s="60" t="n">
        <f aca="false">IF($B$9&gt;G14,G14+1,"")</f>
        <v>3</v>
      </c>
      <c r="I14" s="60" t="n">
        <f aca="false">IF($B$9&gt;H14,H14+1,"")</f>
        <v>4</v>
      </c>
      <c r="J14" s="60" t="n">
        <f aca="false">IF($B$9&gt;I14,I14+1,"")</f>
        <v>5</v>
      </c>
      <c r="K14" s="60" t="n">
        <f aca="false">IF($B$9&gt;J14,J14+1,"")</f>
        <v>6</v>
      </c>
      <c r="L14" s="60" t="n">
        <f aca="false">IF($B$9&gt;K14,K14+1,"")</f>
        <v>7</v>
      </c>
      <c r="M14" s="60" t="n">
        <f aca="false">IF($B$9&gt;L14,L14+1,"")</f>
        <v>8</v>
      </c>
      <c r="N14" s="60" t="n">
        <f aca="false">IF($B$9&gt;M14,M14+1,"")</f>
        <v>9</v>
      </c>
      <c r="O14" s="60" t="n">
        <f aca="false">IF($B$9&gt;N14,N14+1,"")</f>
        <v>10</v>
      </c>
      <c r="P14" s="60" t="str">
        <f aca="false">IF($B$9&gt;O14,O14+1,"")</f>
        <v/>
      </c>
      <c r="Q14" s="60" t="str">
        <f aca="false">IF($B$9&gt;P14,P14+1,"")</f>
        <v/>
      </c>
      <c r="R14" s="60" t="str">
        <f aca="false">IF($B$9&gt;Q14,Q14+1,"")</f>
        <v/>
      </c>
      <c r="S14" s="60" t="str">
        <f aca="false">IF($B$9&gt;R14,R14+1,"")</f>
        <v/>
      </c>
      <c r="T14" s="60" t="str">
        <f aca="false">IF($B$9&gt;S14,S14+1,"")</f>
        <v/>
      </c>
      <c r="U14" s="60" t="str">
        <f aca="false">IF($B$9&gt;T14,T14+1,"")</f>
        <v/>
      </c>
      <c r="V14" s="60" t="str">
        <f aca="false">IF($B$9&gt;U14,U14+1,"")</f>
        <v/>
      </c>
      <c r="W14" s="60" t="str">
        <f aca="false">IF($B$9&gt;V14,V14+1,"")</f>
        <v/>
      </c>
      <c r="X14" s="60" t="str">
        <f aca="false">IF($B$9&gt;W14,W14+1,"")</f>
        <v/>
      </c>
      <c r="Y14" s="60" t="str">
        <f aca="false">IF($B$9&gt;X14,X14+1,"")</f>
        <v/>
      </c>
      <c r="Z14" s="60" t="str">
        <f aca="false">IF($B$9&gt;Y14,Y14+1,"")</f>
        <v/>
      </c>
      <c r="AA14" s="60" t="str">
        <f aca="false">IF($B$9&gt;Z14,Z14+1,"")</f>
        <v/>
      </c>
      <c r="AB14" s="60" t="str">
        <f aca="false">IF($B$9&gt;AA14,AA14+1,"")</f>
        <v/>
      </c>
      <c r="AC14" s="60" t="str">
        <f aca="false">IF($B$9&gt;AB14,AB14+1,"")</f>
        <v/>
      </c>
      <c r="AD14" s="60" t="str">
        <f aca="false">IF($B$9&gt;AC14,AC14+1,"")</f>
        <v/>
      </c>
    </row>
    <row r="15" customFormat="false" ht="12.75" hidden="false" customHeight="false" outlineLevel="0" collapsed="false">
      <c r="A15" s="3" t="str">
        <f aca="false">Backlog!B7</f>
        <v>User Stories definieren</v>
      </c>
      <c r="B15" s="61" t="n">
        <f aca="false">Backlog!A7</f>
        <v>3</v>
      </c>
      <c r="C15" s="3" t="str">
        <f aca="false">Team!B10</f>
        <v>Peter Bühler</v>
      </c>
      <c r="D15" s="3" t="s">
        <v>39</v>
      </c>
      <c r="E15" s="4" t="n">
        <v>2</v>
      </c>
      <c r="F15" s="4" t="n">
        <v>1</v>
      </c>
      <c r="G15" s="4" t="n">
        <v>0</v>
      </c>
      <c r="H15" s="4" t="n">
        <v>0</v>
      </c>
      <c r="I15" s="4" t="n">
        <v>0</v>
      </c>
      <c r="J15" s="42" t="n">
        <v>0</v>
      </c>
      <c r="K15" s="42" t="n">
        <v>0</v>
      </c>
      <c r="L15" s="42" t="n">
        <v>0</v>
      </c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</row>
    <row r="16" customFormat="false" ht="12.75" hidden="false" customHeight="false" outlineLevel="0" collapsed="false">
      <c r="A16" s="3" t="str">
        <f aca="false">Backlog!B7</f>
        <v>User Stories definieren</v>
      </c>
      <c r="B16" s="61" t="n">
        <f aca="false">Backlog!A7</f>
        <v>3</v>
      </c>
      <c r="C16" s="3" t="str">
        <f aca="false">Team!B11</f>
        <v>Lucas Vorpahl</v>
      </c>
      <c r="D16" s="3" t="s">
        <v>39</v>
      </c>
      <c r="E16" s="4" t="n">
        <v>1</v>
      </c>
      <c r="F16" s="4" t="n">
        <v>2</v>
      </c>
      <c r="G16" s="4" t="n">
        <v>2</v>
      </c>
      <c r="H16" s="4" t="n">
        <v>2</v>
      </c>
      <c r="I16" s="4" t="n">
        <v>2</v>
      </c>
      <c r="J16" s="42" t="n">
        <v>1</v>
      </c>
      <c r="K16" s="42" t="n">
        <v>0</v>
      </c>
      <c r="L16" s="42" t="n">
        <v>0</v>
      </c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</row>
    <row r="17" customFormat="false" ht="12.75" hidden="false" customHeight="false" outlineLevel="0" collapsed="false">
      <c r="A17" s="3" t="str">
        <f aca="false">Backlog!B8</f>
        <v>Spezifikation aus User Stories erstellen</v>
      </c>
      <c r="B17" s="61" t="n">
        <f aca="false">Backlog!A8</f>
        <v>4</v>
      </c>
      <c r="C17" s="3" t="str">
        <f aca="false">Team!B12</f>
        <v>Dennis Hieber</v>
      </c>
      <c r="D17" s="3" t="s">
        <v>39</v>
      </c>
      <c r="E17" s="4" t="n">
        <v>2</v>
      </c>
      <c r="F17" s="4" t="n">
        <v>1</v>
      </c>
      <c r="G17" s="4" t="n">
        <v>1</v>
      </c>
      <c r="H17" s="4" t="n">
        <v>1</v>
      </c>
      <c r="I17" s="4" t="n">
        <v>1</v>
      </c>
      <c r="J17" s="42" t="n">
        <v>1</v>
      </c>
      <c r="K17" s="42" t="n">
        <v>1</v>
      </c>
      <c r="L17" s="42" t="n">
        <v>0</v>
      </c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42" t="str">
        <f aca="false">IF(OR(AC$14="",$E17=""),"",AB17)</f>
        <v/>
      </c>
      <c r="AD17" s="42" t="str">
        <f aca="false">IF(OR(AD$14="",$E17=""),"",AC17)</f>
        <v/>
      </c>
    </row>
    <row r="18" customFormat="false" ht="12.75" hidden="false" customHeight="false" outlineLevel="0" collapsed="false">
      <c r="A18" s="3" t="str">
        <f aca="false">Backlog!B8</f>
        <v>Spezifikation aus User Stories erstellen</v>
      </c>
      <c r="B18" s="61" t="n">
        <f aca="false">Backlog!A8</f>
        <v>4</v>
      </c>
      <c r="C18" s="3" t="str">
        <f aca="false">Team!B10</f>
        <v>Peter Bühler</v>
      </c>
      <c r="D18" s="62" t="s">
        <v>39</v>
      </c>
      <c r="E18" s="42" t="n">
        <v>1</v>
      </c>
      <c r="F18" s="42" t="n">
        <f aca="false">IF(OR(F$14="",$E18=""),"",E18)</f>
        <v>1</v>
      </c>
      <c r="G18" s="42" t="n">
        <v>1</v>
      </c>
      <c r="H18" s="42" t="n">
        <v>1</v>
      </c>
      <c r="I18" s="42" t="n">
        <v>1</v>
      </c>
      <c r="J18" s="42" t="n">
        <v>0</v>
      </c>
      <c r="K18" s="42" t="n">
        <v>0</v>
      </c>
      <c r="L18" s="42" t="n">
        <v>0</v>
      </c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42" t="str">
        <f aca="false">IF(OR(AC$14="",$E18=""),"",AB18)</f>
        <v/>
      </c>
      <c r="AD18" s="42" t="str">
        <f aca="false">IF(OR(AD$14="",$E18=""),"",AC18)</f>
        <v/>
      </c>
    </row>
    <row r="19" customFormat="false" ht="12.75" hidden="false" customHeight="false" outlineLevel="0" collapsed="false">
      <c r="A19" s="0"/>
      <c r="B19" s="0"/>
      <c r="D19" s="62" t="str">
        <f aca="false">IF(A19&lt;&gt;"","Planned","")</f>
        <v/>
      </c>
      <c r="E19" s="0"/>
      <c r="F19" s="42" t="str">
        <f aca="false">IF(OR(F$14="",$E19=""),"",E19)</f>
        <v/>
      </c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42" t="str">
        <f aca="false">IF(OR(AC$14="",$E19=""),"",AB19)</f>
        <v/>
      </c>
      <c r="AD19" s="42" t="str">
        <f aca="false">IF(OR(AD$14="",$E19=""),"",AC19)</f>
        <v/>
      </c>
    </row>
    <row r="20" customFormat="false" ht="12.75" hidden="false" customHeight="false" outlineLevel="0" collapsed="false">
      <c r="A20" s="0"/>
      <c r="B20" s="0"/>
      <c r="D20" s="62" t="str">
        <f aca="false">IF(A20&lt;&gt;"","Planned","")</f>
        <v/>
      </c>
      <c r="E20" s="0"/>
      <c r="F20" s="42" t="str">
        <f aca="false">IF(OR(F$14="",$E20=""),"",E20)</f>
        <v/>
      </c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42" t="str">
        <f aca="false">IF(OR(AC$14="",$E20=""),"",AB20)</f>
        <v/>
      </c>
      <c r="AD20" s="42" t="str">
        <f aca="false">IF(OR(AD$14="",$E20=""),"",AC20)</f>
        <v/>
      </c>
    </row>
    <row r="21" customFormat="false" ht="12.75" hidden="false" customHeight="false" outlineLevel="0" collapsed="false">
      <c r="A21" s="0"/>
      <c r="B21" s="0"/>
      <c r="D21" s="62" t="str">
        <f aca="false">IF(A21&lt;&gt;"","Planned","")</f>
        <v/>
      </c>
      <c r="E21" s="0"/>
      <c r="F21" s="42" t="str">
        <f aca="false">IF(OR(F$14="",$E21=""),"",E21)</f>
        <v/>
      </c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42" t="str">
        <f aca="false">IF(OR(AC$14="",$E21=""),"",AB21)</f>
        <v/>
      </c>
      <c r="AD21" s="42" t="str">
        <f aca="false">IF(OR(AD$14="",$E21=""),"",AC21)</f>
        <v/>
      </c>
    </row>
    <row r="22" customFormat="false" ht="12.75" hidden="false" customHeight="false" outlineLevel="0" collapsed="false">
      <c r="A22" s="0"/>
      <c r="B22" s="0"/>
      <c r="D22" s="62" t="str">
        <f aca="false">IF(A22&lt;&gt;"","Planned","")</f>
        <v/>
      </c>
      <c r="E22" s="0"/>
      <c r="F22" s="42" t="str">
        <f aca="false">IF(OR(F$14="",$E22=""),"",E22)</f>
        <v/>
      </c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42" t="str">
        <f aca="false">IF(OR(AC$14="",$E22=""),"",AB22)</f>
        <v/>
      </c>
      <c r="AD22" s="42" t="str">
        <f aca="false">IF(OR(AD$14="",$E22=""),"",AC22)</f>
        <v/>
      </c>
    </row>
    <row r="23" customFormat="false" ht="15" hidden="false" customHeight="true" outlineLevel="0" collapsed="false">
      <c r="A23" s="0"/>
      <c r="B23" s="0"/>
      <c r="D23" s="62" t="str">
        <f aca="false">IF(A23&lt;&gt;"","Planned","")</f>
        <v/>
      </c>
      <c r="E23" s="0"/>
      <c r="F23" s="42" t="str">
        <f aca="false">IF(OR(F$14="",$E23=""),"",E23)</f>
        <v/>
      </c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42" t="str">
        <f aca="false">IF(OR(AC$14="",$E23=""),"",AB23)</f>
        <v/>
      </c>
      <c r="AD23" s="42" t="str">
        <f aca="false">IF(OR(AD$14="",$E23=""),"",AC23)</f>
        <v/>
      </c>
    </row>
    <row r="24" customFormat="false" ht="12.75" hidden="false" customHeight="false" outlineLevel="0" collapsed="false">
      <c r="A24" s="0"/>
      <c r="B24" s="0"/>
      <c r="D24" s="62" t="str">
        <f aca="false">IF(A24&lt;&gt;"","Planned","")</f>
        <v/>
      </c>
      <c r="E24" s="0"/>
      <c r="F24" s="42" t="str">
        <f aca="false">IF(OR(F$14="",$E24=""),"",E24)</f>
        <v/>
      </c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42" t="str">
        <f aca="false">IF(OR(AC$14="",$E24=""),"",AB24)</f>
        <v/>
      </c>
      <c r="AD24" s="42" t="str">
        <f aca="false">IF(OR(AD$14="",$E24=""),"",AC24)</f>
        <v/>
      </c>
    </row>
    <row r="25" customFormat="false" ht="12.75" hidden="false" customHeight="false" outlineLevel="0" collapsed="false">
      <c r="A25" s="0"/>
      <c r="B25" s="0"/>
      <c r="D25" s="62" t="str">
        <f aca="false">IF(A25&lt;&gt;"","Planned","")</f>
        <v/>
      </c>
      <c r="E25" s="0"/>
      <c r="F25" s="42" t="str">
        <f aca="false">IF(OR(F$14="",$E25=""),"",E25)</f>
        <v/>
      </c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42" t="str">
        <f aca="false">IF(OR(AC$14="",$E25=""),"",AB25)</f>
        <v/>
      </c>
      <c r="AD25" s="42" t="str">
        <f aca="false">IF(OR(AD$14="",$E25=""),"",AC25)</f>
        <v/>
      </c>
    </row>
    <row r="26" customFormat="false" ht="12.75" hidden="false" customHeight="false" outlineLevel="0" collapsed="false">
      <c r="A26" s="0"/>
      <c r="B26" s="0"/>
      <c r="D26" s="62" t="str">
        <f aca="false">IF(A26&lt;&gt;"","Planned","")</f>
        <v/>
      </c>
      <c r="E26" s="0"/>
      <c r="F26" s="42" t="str">
        <f aca="false">IF(OR(F$14="",$E26=""),"",E26)</f>
        <v/>
      </c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42" t="str">
        <f aca="false">IF(OR(AC$14="",$E26=""),"",AB26)</f>
        <v/>
      </c>
      <c r="AD26" s="42" t="str">
        <f aca="false">IF(OR(AD$14="",$E26=""),"",AC26)</f>
        <v/>
      </c>
    </row>
    <row r="27" customFormat="false" ht="12.75" hidden="false" customHeight="false" outlineLevel="0" collapsed="false">
      <c r="A27" s="0"/>
      <c r="B27" s="0"/>
      <c r="D27" s="62" t="str">
        <f aca="false">IF(A27&lt;&gt;"","Planned","")</f>
        <v/>
      </c>
      <c r="E27" s="0"/>
      <c r="F27" s="42" t="str">
        <f aca="false">IF(OR(F$14="",$E27=""),"",E27)</f>
        <v/>
      </c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42" t="str">
        <f aca="false">IF(OR(AC$14="",$E27=""),"",AB27)</f>
        <v/>
      </c>
      <c r="AD27" s="42" t="str">
        <f aca="false">IF(OR(AD$14="",$E27=""),"",AC27)</f>
        <v/>
      </c>
    </row>
    <row r="28" customFormat="false" ht="12.75" hidden="false" customHeight="false" outlineLevel="0" collapsed="false">
      <c r="A28" s="0"/>
      <c r="B28" s="0"/>
      <c r="D28" s="62" t="str">
        <f aca="false">IF(A28&lt;&gt;"","Planned","")</f>
        <v/>
      </c>
      <c r="E28" s="0"/>
      <c r="F28" s="42" t="str">
        <f aca="false">IF(OR(F$14="",$E28=""),"",E28)</f>
        <v/>
      </c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42" t="str">
        <f aca="false">IF(OR(AC$14="",$E28=""),"",AB28)</f>
        <v/>
      </c>
      <c r="AD28" s="42" t="str">
        <f aca="false">IF(OR(AD$14="",$E28=""),"",AC28)</f>
        <v/>
      </c>
    </row>
    <row r="29" customFormat="false" ht="12.75" hidden="false" customHeight="false" outlineLevel="0" collapsed="false">
      <c r="A29" s="0"/>
      <c r="B29" s="0"/>
      <c r="D29" s="62" t="str">
        <f aca="false">IF(A29&lt;&gt;"","Planned","")</f>
        <v/>
      </c>
      <c r="E29" s="0"/>
      <c r="F29" s="42" t="str">
        <f aca="false">IF(OR(F$14="",$E29=""),"",E29)</f>
        <v/>
      </c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42" t="str">
        <f aca="false">IF(OR(AC$14="",$E29=""),"",AB29)</f>
        <v/>
      </c>
      <c r="AD29" s="42" t="str">
        <f aca="false">IF(OR(AD$14="",$E29=""),"",AC29)</f>
        <v/>
      </c>
    </row>
    <row r="30" customFormat="false" ht="12.75" hidden="false" customHeight="false" outlineLevel="0" collapsed="false">
      <c r="A30" s="0"/>
      <c r="B30" s="0"/>
      <c r="D30" s="62" t="str">
        <f aca="false">IF(A30&lt;&gt;"","Planned","")</f>
        <v/>
      </c>
      <c r="E30" s="0"/>
      <c r="F30" s="42" t="str">
        <f aca="false">IF(OR(F$14="",$E30=""),"",E30)</f>
        <v/>
      </c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42" t="str">
        <f aca="false">IF(OR(AC$14="",$E30=""),"",AB30)</f>
        <v/>
      </c>
      <c r="AD30" s="42" t="str">
        <f aca="false">IF(OR(AD$14="",$E30=""),"",AC30)</f>
        <v/>
      </c>
    </row>
    <row r="31" customFormat="false" ht="12.75" hidden="false" customHeight="false" outlineLevel="0" collapsed="false">
      <c r="A31" s="0"/>
      <c r="B31" s="0"/>
      <c r="D31" s="62" t="str">
        <f aca="false">IF(A31&lt;&gt;"","Planned","")</f>
        <v/>
      </c>
      <c r="E31" s="0"/>
      <c r="F31" s="42" t="str">
        <f aca="false">IF(OR(F$14="",$E31=""),"",E31)</f>
        <v/>
      </c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42" t="str">
        <f aca="false">IF(OR(AC$14="",$E31=""),"",AB31)</f>
        <v/>
      </c>
      <c r="AD31" s="42" t="str">
        <f aca="false">IF(OR(AD$14="",$E31=""),"",AC31)</f>
        <v/>
      </c>
    </row>
    <row r="32" customFormat="false" ht="12.75" hidden="false" customHeight="false" outlineLevel="0" collapsed="false">
      <c r="A32" s="0"/>
      <c r="B32" s="0"/>
      <c r="D32" s="62" t="str">
        <f aca="false">IF(A32&lt;&gt;"","Planned","")</f>
        <v/>
      </c>
      <c r="E32" s="0"/>
      <c r="F32" s="42" t="str">
        <f aca="false">IF(OR(F$14="",$E32=""),"",E32)</f>
        <v/>
      </c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42" t="str">
        <f aca="false">IF(OR(AC$14="",$E32=""),"",AB32)</f>
        <v/>
      </c>
      <c r="AD32" s="42" t="str">
        <f aca="false">IF(OR(AD$14="",$E32=""),"",AC32)</f>
        <v/>
      </c>
    </row>
    <row r="33" customFormat="false" ht="12.75" hidden="false" customHeight="false" outlineLevel="0" collapsed="false">
      <c r="A33" s="0"/>
      <c r="B33" s="0"/>
      <c r="D33" s="62" t="str">
        <f aca="false">IF(A33&lt;&gt;"","Planned","")</f>
        <v/>
      </c>
      <c r="E33" s="0"/>
      <c r="F33" s="42" t="str">
        <f aca="false">IF(OR(F$14="",$E33=""),"",E33)</f>
        <v/>
      </c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42" t="str">
        <f aca="false">IF(OR(AC$14="",$E33=""),"",AB33)</f>
        <v/>
      </c>
      <c r="AD33" s="42" t="str">
        <f aca="false">IF(OR(AD$14="",$E33=""),"",AC33)</f>
        <v/>
      </c>
    </row>
    <row r="34" customFormat="false" ht="12.75" hidden="false" customHeight="false" outlineLevel="0" collapsed="false">
      <c r="A34" s="0"/>
      <c r="B34" s="0"/>
      <c r="D34" s="62" t="str">
        <f aca="false">IF(A34&lt;&gt;"","Planned","")</f>
        <v/>
      </c>
      <c r="E34" s="0"/>
      <c r="F34" s="42" t="str">
        <f aca="false">IF(OR(F$14="",$E34=""),"",E34)</f>
        <v/>
      </c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42" t="str">
        <f aca="false">IF(OR(AC$14="",$E34=""),"",AB34)</f>
        <v/>
      </c>
      <c r="AD34" s="42" t="str">
        <f aca="false">IF(OR(AD$14="",$E34=""),"",AC34)</f>
        <v/>
      </c>
    </row>
    <row r="35" customFormat="false" ht="12.75" hidden="false" customHeight="false" outlineLevel="0" collapsed="false">
      <c r="A35" s="0"/>
      <c r="B35" s="0"/>
      <c r="D35" s="62" t="str">
        <f aca="false">IF(A35&lt;&gt;"","Planned","")</f>
        <v/>
      </c>
      <c r="E35" s="0"/>
      <c r="F35" s="42" t="str">
        <f aca="false">IF(OR(F$14="",$E35=""),"",E35)</f>
        <v/>
      </c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42" t="str">
        <f aca="false">IF(OR(AC$14="",$E35=""),"",AB35)</f>
        <v/>
      </c>
      <c r="AD35" s="42" t="str">
        <f aca="false">IF(OR(AD$14="",$E35=""),"",AC35)</f>
        <v/>
      </c>
    </row>
    <row r="36" customFormat="false" ht="12.75" hidden="false" customHeight="false" outlineLevel="0" collapsed="false">
      <c r="A36" s="0"/>
      <c r="B36" s="0"/>
      <c r="D36" s="62" t="str">
        <f aca="false">IF(A36&lt;&gt;"","Planned","")</f>
        <v/>
      </c>
      <c r="E36" s="0"/>
      <c r="F36" s="42" t="str">
        <f aca="false">IF(OR(F$14="",$E36=""),"",E36)</f>
        <v/>
      </c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42" t="str">
        <f aca="false">IF(OR(AC$14="",$E36=""),"",AB36)</f>
        <v/>
      </c>
      <c r="AD36" s="42" t="str">
        <f aca="false">IF(OR(AD$14="",$E36=""),"",AC36)</f>
        <v/>
      </c>
    </row>
    <row r="37" customFormat="false" ht="12.75" hidden="false" customHeight="false" outlineLevel="0" collapsed="false">
      <c r="A37" s="0"/>
      <c r="B37" s="0"/>
      <c r="D37" s="62" t="str">
        <f aca="false">IF(A37&lt;&gt;"","Planned","")</f>
        <v/>
      </c>
      <c r="E37" s="0"/>
      <c r="F37" s="42" t="str">
        <f aca="false">IF(OR(F$14="",$E37=""),"",E37)</f>
        <v/>
      </c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42" t="str">
        <f aca="false">IF(OR(AC$14="",$E37=""),"",AB37)</f>
        <v/>
      </c>
      <c r="AD37" s="42" t="str">
        <f aca="false">IF(OR(AD$14="",$E37=""),"",AC37)</f>
        <v/>
      </c>
    </row>
    <row r="38" customFormat="false" ht="12.75" hidden="false" customHeight="false" outlineLevel="0" collapsed="false">
      <c r="A38" s="0"/>
      <c r="B38" s="0"/>
      <c r="D38" s="62" t="str">
        <f aca="false">IF(A38&lt;&gt;"","Planned","")</f>
        <v/>
      </c>
      <c r="E38" s="0"/>
      <c r="F38" s="42" t="str">
        <f aca="false">IF(OR(F$14="",$E38=""),"",E38)</f>
        <v/>
      </c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42" t="str">
        <f aca="false">IF(OR(AC$14="",$E38=""),"",AB38)</f>
        <v/>
      </c>
      <c r="AD38" s="42" t="str">
        <f aca="false">IF(OR(AD$14="",$E38=""),"",AC38)</f>
        <v/>
      </c>
    </row>
    <row r="39" customFormat="false" ht="12.75" hidden="false" customHeight="false" outlineLevel="0" collapsed="false">
      <c r="A39" s="0"/>
      <c r="B39" s="0"/>
      <c r="D39" s="62" t="str">
        <f aca="false">IF(A39&lt;&gt;"","Planned","")</f>
        <v/>
      </c>
      <c r="E39" s="0"/>
      <c r="F39" s="42" t="str">
        <f aca="false">IF(OR(F$14="",$E39=""),"",E39)</f>
        <v/>
      </c>
      <c r="G39" s="42" t="str">
        <f aca="false">IF(OR(G$14="",$E39=""),"",F39)</f>
        <v/>
      </c>
      <c r="H39" s="42" t="str">
        <f aca="false">IF(OR(H$14="",$E39=""),"",G39)</f>
        <v/>
      </c>
      <c r="I39" s="42" t="str">
        <f aca="false">IF(OR(I$14="",$E39=""),"",H39)</f>
        <v/>
      </c>
      <c r="J39" s="42" t="str">
        <f aca="false">IF(OR(J$14="",$E39=""),"",I39)</f>
        <v/>
      </c>
      <c r="K39" s="42" t="str">
        <f aca="false">IF(OR(K$14="",$E39=""),"",J39)</f>
        <v/>
      </c>
      <c r="L39" s="42" t="str">
        <f aca="false">IF(OR(L$14="",$E39=""),"",K39)</f>
        <v/>
      </c>
      <c r="M39" s="42" t="str">
        <f aca="false">IF(OR(M$14="",$E39=""),"",L39)</f>
        <v/>
      </c>
      <c r="N39" s="42" t="str">
        <f aca="false">IF(OR(N$14="",$E39=""),"",M39)</f>
        <v/>
      </c>
      <c r="O39" s="42" t="str">
        <f aca="false">IF(OR(O$14="",$E39=""),"",N39)</f>
        <v/>
      </c>
      <c r="P39" s="42" t="str">
        <f aca="false">IF(OR(P$14="",$E39=""),"",O39)</f>
        <v/>
      </c>
      <c r="Q39" s="42" t="str">
        <f aca="false">IF(OR(Q$14="",$E39=""),"",P39)</f>
        <v/>
      </c>
      <c r="R39" s="42" t="str">
        <f aca="false">IF(OR(R$14="",$E39=""),"",Q39)</f>
        <v/>
      </c>
      <c r="S39" s="42" t="str">
        <f aca="false">IF(OR(S$14="",$E39=""),"",R39)</f>
        <v/>
      </c>
      <c r="T39" s="42" t="str">
        <f aca="false">IF(OR(T$14="",$E39=""),"",S39)</f>
        <v/>
      </c>
      <c r="U39" s="42" t="str">
        <f aca="false">IF(OR(U$14="",$E39=""),"",T39)</f>
        <v/>
      </c>
      <c r="V39" s="42" t="str">
        <f aca="false">IF(OR(V$14="",$E39=""),"",U39)</f>
        <v/>
      </c>
      <c r="W39" s="42" t="str">
        <f aca="false">IF(OR(W$14="",$E39=""),"",V39)</f>
        <v/>
      </c>
      <c r="X39" s="42" t="str">
        <f aca="false">IF(OR(X$14="",$E39=""),"",W39)</f>
        <v/>
      </c>
      <c r="Y39" s="42" t="str">
        <f aca="false">IF(OR(Y$14="",$E39=""),"",X39)</f>
        <v/>
      </c>
      <c r="Z39" s="42" t="str">
        <f aca="false">IF(OR(Z$14="",$E39=""),"",Y39)</f>
        <v/>
      </c>
      <c r="AA39" s="42" t="str">
        <f aca="false">IF(OR(AA$14="",$E39=""),"",Z39)</f>
        <v/>
      </c>
      <c r="AB39" s="42" t="str">
        <f aca="false">IF(OR(AB$14="",$E39=""),"",AA39)</f>
        <v/>
      </c>
      <c r="AC39" s="42" t="str">
        <f aca="false">IF(OR(AC$14="",$E39=""),"",AB39)</f>
        <v/>
      </c>
      <c r="AD39" s="42" t="str">
        <f aca="false">IF(OR(AD$14="",$E39=""),"",AC39)</f>
        <v/>
      </c>
    </row>
    <row r="40" customFormat="false" ht="12.75" hidden="false" customHeight="false" outlineLevel="0" collapsed="false">
      <c r="A40" s="0"/>
      <c r="B40" s="0"/>
      <c r="D40" s="62" t="str">
        <f aca="false">IF(A40&lt;&gt;"","Planned","")</f>
        <v/>
      </c>
      <c r="E40" s="0"/>
      <c r="F40" s="42" t="str">
        <f aca="false">IF(OR(F$14="",$E40=""),"",E40)</f>
        <v/>
      </c>
      <c r="G40" s="42" t="str">
        <f aca="false">IF(OR(G$14="",$E40=""),"",F40)</f>
        <v/>
      </c>
      <c r="H40" s="42" t="str">
        <f aca="false">IF(OR(H$14="",$E40=""),"",G40)</f>
        <v/>
      </c>
      <c r="I40" s="42" t="str">
        <f aca="false">IF(OR(I$14="",$E40=""),"",H40)</f>
        <v/>
      </c>
      <c r="J40" s="42" t="str">
        <f aca="false">IF(OR(J$14="",$E40=""),"",I40)</f>
        <v/>
      </c>
      <c r="K40" s="42" t="str">
        <f aca="false">IF(OR(K$14="",$E40=""),"",J40)</f>
        <v/>
      </c>
      <c r="L40" s="42" t="str">
        <f aca="false">IF(OR(L$14="",$E40=""),"",K40)</f>
        <v/>
      </c>
      <c r="M40" s="42" t="str">
        <f aca="false">IF(OR(M$14="",$E40=""),"",L40)</f>
        <v/>
      </c>
      <c r="N40" s="42" t="str">
        <f aca="false">IF(OR(N$14="",$E40=""),"",M40)</f>
        <v/>
      </c>
      <c r="O40" s="42" t="str">
        <f aca="false">IF(OR(O$14="",$E40=""),"",N40)</f>
        <v/>
      </c>
      <c r="P40" s="42" t="str">
        <f aca="false">IF(OR(P$14="",$E40=""),"",O40)</f>
        <v/>
      </c>
      <c r="Q40" s="42" t="str">
        <f aca="false">IF(OR(Q$14="",$E40=""),"",P40)</f>
        <v/>
      </c>
      <c r="R40" s="42" t="str">
        <f aca="false">IF(OR(R$14="",$E40=""),"",Q40)</f>
        <v/>
      </c>
      <c r="S40" s="42" t="str">
        <f aca="false">IF(OR(S$14="",$E40=""),"",R40)</f>
        <v/>
      </c>
      <c r="T40" s="42" t="str">
        <f aca="false">IF(OR(T$14="",$E40=""),"",S40)</f>
        <v/>
      </c>
      <c r="U40" s="42" t="str">
        <f aca="false">IF(OR(U$14="",$E40=""),"",T40)</f>
        <v/>
      </c>
      <c r="V40" s="42" t="str">
        <f aca="false">IF(OR(V$14="",$E40=""),"",U40)</f>
        <v/>
      </c>
      <c r="W40" s="42" t="str">
        <f aca="false">IF(OR(W$14="",$E40=""),"",V40)</f>
        <v/>
      </c>
      <c r="X40" s="42" t="str">
        <f aca="false">IF(OR(X$14="",$E40=""),"",W40)</f>
        <v/>
      </c>
      <c r="Y40" s="42" t="str">
        <f aca="false">IF(OR(Y$14="",$E40=""),"",X40)</f>
        <v/>
      </c>
      <c r="Z40" s="42" t="str">
        <f aca="false">IF(OR(Z$14="",$E40=""),"",Y40)</f>
        <v/>
      </c>
      <c r="AA40" s="42" t="str">
        <f aca="false">IF(OR(AA$14="",$E40=""),"",Z40)</f>
        <v/>
      </c>
      <c r="AB40" s="42" t="str">
        <f aca="false">IF(OR(AB$14="",$E40=""),"",AA40)</f>
        <v/>
      </c>
      <c r="AC40" s="42" t="str">
        <f aca="false">IF(OR(AC$14="",$E40=""),"",AB40)</f>
        <v/>
      </c>
      <c r="AD40" s="42" t="str">
        <f aca="false">IF(OR(AD$14="",$E40=""),"",AC40)</f>
        <v/>
      </c>
    </row>
    <row r="41" customFormat="false" ht="12.75" hidden="false" customHeight="false" outlineLevel="0" collapsed="false">
      <c r="A41" s="0"/>
      <c r="B41" s="4"/>
      <c r="D41" s="3"/>
      <c r="E41" s="4"/>
      <c r="F41" s="4"/>
      <c r="G41" s="4"/>
      <c r="H41" s="4"/>
      <c r="I41" s="4"/>
      <c r="AC41" s="0"/>
      <c r="AD41" s="0"/>
    </row>
    <row r="42" customFormat="false" ht="12.75" hidden="false" customHeight="false" outlineLevel="0" collapsed="false">
      <c r="A42" s="43"/>
      <c r="D42" s="3"/>
      <c r="AC42" s="42" t="str">
        <f aca="false">IF(OR(AC$14="",$E42=""),"",AB42)</f>
        <v/>
      </c>
      <c r="AD42" s="42" t="str">
        <f aca="false">IF(OR(AD$14="",$E42=""),"",AC42)</f>
        <v/>
      </c>
    </row>
    <row r="43" customFormat="false" ht="12.75" hidden="false" customHeight="false" outlineLevel="0" collapsed="false">
      <c r="A43" s="43"/>
      <c r="D43" s="3"/>
      <c r="AC43" s="42" t="str">
        <f aca="false">IF(OR(AC$14="",$E43=""),"",AB43)</f>
        <v/>
      </c>
      <c r="AD43" s="42" t="str">
        <f aca="false">IF(OR(AD$14="",$E43=""),"",AC43)</f>
        <v/>
      </c>
    </row>
    <row r="44" customFormat="false" ht="12.75" hidden="false" customHeight="false" outlineLevel="0" collapsed="false">
      <c r="A44" s="43"/>
      <c r="D44" s="3"/>
      <c r="AC44" s="42" t="str">
        <f aca="false">IF(OR(AC$14="",$E44=""),"",AB44)</f>
        <v/>
      </c>
      <c r="AD44" s="42" t="str">
        <f aca="false">IF(OR(AD$14="",$E44=""),"",AC44)</f>
        <v/>
      </c>
    </row>
    <row r="45" customFormat="false" ht="12.75" hidden="false" customHeight="false" outlineLevel="0" collapsed="false">
      <c r="A45" s="43"/>
      <c r="D45" s="3"/>
      <c r="AC45" s="42" t="str">
        <f aca="false">IF(OR(AC$14="",$E45=""),"",AB45)</f>
        <v/>
      </c>
      <c r="AD45" s="42" t="str">
        <f aca="false">IF(OR(AD$14="",$E45=""),"",AC45)</f>
        <v/>
      </c>
    </row>
    <row r="46" customFormat="false" ht="12.75" hidden="false" customHeight="false" outlineLevel="0" collapsed="false">
      <c r="A46" s="43"/>
      <c r="D46" s="3"/>
      <c r="AC46" s="42" t="str">
        <f aca="false">IF(OR(AC$14="",$E46=""),"",AB46)</f>
        <v/>
      </c>
      <c r="AD46" s="42" t="str">
        <f aca="false">IF(OR(AD$14="",$E46=""),"",AC46)</f>
        <v/>
      </c>
    </row>
    <row r="47" customFormat="false" ht="12.75" hidden="false" customHeight="false" outlineLevel="0" collapsed="false">
      <c r="A47" s="43"/>
      <c r="D47" s="3"/>
      <c r="AC47" s="42" t="str">
        <f aca="false">IF(OR(AC$14="",$E47=""),"",AB47)</f>
        <v/>
      </c>
      <c r="AD47" s="42" t="str">
        <f aca="false">IF(OR(AD$14="",$E47=""),"",AC47)</f>
        <v/>
      </c>
    </row>
    <row r="48" customFormat="false" ht="12.75" hidden="false" customHeight="false" outlineLevel="0" collapsed="false">
      <c r="A48" s="43"/>
      <c r="D48" s="3"/>
      <c r="AC48" s="0"/>
      <c r="AD48" s="0"/>
    </row>
    <row r="49" customFormat="false" ht="12.75" hidden="false" customHeight="false" outlineLevel="0" collapsed="false">
      <c r="A49" s="43"/>
      <c r="D49" s="3"/>
      <c r="AC49" s="42" t="str">
        <f aca="false">IF(OR(AC$14="",$E49=""),"",AB49)</f>
        <v/>
      </c>
      <c r="AD49" s="42" t="str">
        <f aca="false">IF(OR(AD$14="",$E49=""),"",AC49)</f>
        <v/>
      </c>
    </row>
    <row r="50" customFormat="false" ht="12.75" hidden="false" customHeight="false" outlineLevel="0" collapsed="false">
      <c r="A50" s="43"/>
      <c r="D50" s="3"/>
      <c r="AC50" s="42" t="str">
        <f aca="false">IF(OR(AC$14="",$E50=""),"",AB50)</f>
        <v/>
      </c>
      <c r="AD50" s="42" t="str">
        <f aca="false">IF(OR(AD$14="",$E50=""),"",AC50)</f>
        <v/>
      </c>
    </row>
    <row r="51" customFormat="false" ht="12.75" hidden="false" customHeight="false" outlineLevel="0" collapsed="false">
      <c r="A51" s="43"/>
      <c r="D51" s="3"/>
      <c r="AC51" s="42" t="str">
        <f aca="false">IF(OR(AC$14="",$E51=""),"",AB51)</f>
        <v/>
      </c>
      <c r="AD51" s="42" t="str">
        <f aca="false">IF(OR(AD$14="",$E51=""),"",AC51)</f>
        <v/>
      </c>
    </row>
    <row r="52" customFormat="false" ht="12.75" hidden="false" customHeight="false" outlineLevel="0" collapsed="false">
      <c r="A52" s="43"/>
      <c r="D52" s="3"/>
      <c r="AC52" s="42" t="str">
        <f aca="false">IF(OR(AC$14="",$E52=""),"",AB52)</f>
        <v/>
      </c>
      <c r="AD52" s="42" t="str">
        <f aca="false">IF(OR(AD$14="",$E52=""),"",AC52)</f>
        <v/>
      </c>
    </row>
    <row r="53" customFormat="false" ht="12.75" hidden="false" customHeight="false" outlineLevel="0" collapsed="false">
      <c r="A53" s="43"/>
      <c r="D53" s="3"/>
      <c r="AC53" s="42" t="str">
        <f aca="false">IF(OR(AC$14="",$E53=""),"",AB53)</f>
        <v/>
      </c>
      <c r="AD53" s="42" t="str">
        <f aca="false">IF(OR(AD$14="",$E53=""),"",AC53)</f>
        <v/>
      </c>
    </row>
    <row r="54" customFormat="false" ht="12.75" hidden="false" customHeight="false" outlineLevel="0" collapsed="false">
      <c r="A54" s="43"/>
      <c r="D54" s="3"/>
      <c r="AC54" s="42" t="str">
        <f aca="false">IF(OR(AC$14="",$E54=""),"",AB54)</f>
        <v/>
      </c>
      <c r="AD54" s="42" t="str">
        <f aca="false">IF(OR(AD$14="",$E54=""),"",AC54)</f>
        <v/>
      </c>
    </row>
    <row r="55" customFormat="false" ht="12.75" hidden="false" customHeight="false" outlineLevel="0" collapsed="false">
      <c r="A55" s="43"/>
      <c r="D55" s="3"/>
      <c r="AC55" s="42" t="str">
        <f aca="false">IF(OR(AC$14="",$E55=""),"",AB55)</f>
        <v/>
      </c>
      <c r="AD55" s="42" t="str">
        <f aca="false">IF(OR(AD$14="",$E55=""),"",AC55)</f>
        <v/>
      </c>
    </row>
    <row r="56" customFormat="false" ht="12.75" hidden="false" customHeight="false" outlineLevel="0" collapsed="false">
      <c r="A56" s="43"/>
      <c r="D56" s="3"/>
      <c r="AC56" s="42" t="str">
        <f aca="false">IF(OR(AC$14="",$E56=""),"",AB56)</f>
        <v/>
      </c>
      <c r="AD56" s="42" t="str">
        <f aca="false">IF(OR(AD$14="",$E56=""),"",AC56)</f>
        <v/>
      </c>
    </row>
    <row r="57" customFormat="false" ht="12.75" hidden="false" customHeight="false" outlineLevel="0" collapsed="false">
      <c r="A57" s="43"/>
      <c r="D57" s="3"/>
      <c r="AC57" s="42" t="str">
        <f aca="false">IF(OR(AC$14="",$E57=""),"",AB57)</f>
        <v/>
      </c>
      <c r="AD57" s="42" t="str">
        <f aca="false">IF(OR(AD$14="",$E57=""),"",AC57)</f>
        <v/>
      </c>
    </row>
    <row r="58" customFormat="false" ht="12.75" hidden="false" customHeight="false" outlineLevel="0" collapsed="false">
      <c r="A58" s="43"/>
      <c r="D58" s="3"/>
      <c r="AC58" s="0"/>
      <c r="AD58" s="0"/>
    </row>
    <row r="59" customFormat="false" ht="12.75" hidden="false" customHeight="false" outlineLevel="0" collapsed="false">
      <c r="A59" s="43"/>
      <c r="D59" s="0"/>
      <c r="AC59" s="42" t="str">
        <f aca="false">IF(OR(AC$14="",$E59=""),"",AB59)</f>
        <v/>
      </c>
      <c r="AD59" s="42" t="str">
        <f aca="false">IF(OR(AD$14="",$E59=""),"",AC59)</f>
        <v/>
      </c>
    </row>
    <row r="60" customFormat="false" ht="12.75" hidden="false" customHeight="false" outlineLevel="0" collapsed="false">
      <c r="A60" s="43"/>
      <c r="D60" s="0"/>
      <c r="AC60" s="42" t="str">
        <f aca="false">IF(OR(AC$14="",$E60=""),"",AB60)</f>
        <v/>
      </c>
      <c r="AD60" s="42" t="str">
        <f aca="false">IF(OR(AD$14="",$E60=""),"",AC60)</f>
        <v/>
      </c>
    </row>
    <row r="61" customFormat="false" ht="12.75" hidden="false" customHeight="false" outlineLevel="0" collapsed="false">
      <c r="A61" s="43"/>
      <c r="D61" s="0"/>
      <c r="AC61" s="42" t="str">
        <f aca="false">IF(OR(AC$14="",$E61=""),"",AB61)</f>
        <v/>
      </c>
      <c r="AD61" s="42" t="str">
        <f aca="false">IF(OR(AD$14="",$E61=""),"",AC61)</f>
        <v/>
      </c>
    </row>
    <row r="62" customFormat="false" ht="12.75" hidden="false" customHeight="false" outlineLevel="0" collapsed="false">
      <c r="A62" s="43"/>
      <c r="D62" s="0"/>
      <c r="AC62" s="42" t="str">
        <f aca="false">IF(OR(AC$14="",$E62=""),"",AB62)</f>
        <v/>
      </c>
      <c r="AD62" s="42" t="str">
        <f aca="false">IF(OR(AD$14="",$E62=""),"",AC62)</f>
        <v/>
      </c>
    </row>
    <row r="63" customFormat="false" ht="12.75" hidden="false" customHeight="false" outlineLevel="0" collapsed="false">
      <c r="A63" s="43"/>
      <c r="D63" s="0"/>
      <c r="AC63" s="42" t="str">
        <f aca="false">IF(OR(AC$14="",$E63=""),"",AB63)</f>
        <v/>
      </c>
      <c r="AD63" s="42" t="str">
        <f aca="false">IF(OR(AD$14="",$E63=""),"",AC63)</f>
        <v/>
      </c>
    </row>
    <row r="64" customFormat="false" ht="12.75" hidden="false" customHeight="false" outlineLevel="0" collapsed="false">
      <c r="D64" s="44" t="str">
        <f aca="false">IF(A64&lt;&gt;"","Planned","")</f>
        <v/>
      </c>
    </row>
  </sheetData>
  <conditionalFormatting sqref="A15:AD58">
    <cfRule type="expression" priority="2" aboveAverage="0" equalAverage="0" bottom="0" percent="0" rank="0" text="" dxfId="0">
      <formula>$D15="Done"</formula>
    </cfRule>
    <cfRule type="expression" priority="3" aboveAverage="0" equalAverage="0" bottom="0" percent="0" rank="0" text="" dxfId="1">
      <formula>$D15="Ongoing"</formula>
    </cfRule>
  </conditionalFormatting>
  <dataValidations count="1">
    <dataValidation allowBlank="true" operator="between" showDropDown="false" showErrorMessage="false" showInputMessage="true" sqref="D3:D8 D15:D64" type="list">
      <formula1>"Planned,Ongoing,Done"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4" topLeftCell="A15" activePane="bottomLeft" state="frozen"/>
      <selection pane="topLeft" activeCell="A1" activeCellId="0" sqref="A1"/>
      <selection pane="bottomLeft" activeCell="E10" activeCellId="0" sqref="E10"/>
    </sheetView>
  </sheetViews>
  <sheetFormatPr defaultRowHeight="12.75"/>
  <cols>
    <col collapsed="false" hidden="false" max="1" min="1" style="44" width="50.5663265306122"/>
    <col collapsed="false" hidden="false" max="2" min="2" style="42" width="11.8622448979592"/>
    <col collapsed="false" hidden="false" max="3" min="3" style="44" width="13.7040816326531"/>
    <col collapsed="false" hidden="false" max="4" min="4" style="44" width="10.8520408163265"/>
    <col collapsed="false" hidden="false" max="5" min="5" style="42" width="6.57142857142857"/>
    <col collapsed="false" hidden="false" max="30" min="6" style="42" width="4.42857142857143"/>
    <col collapsed="false" hidden="false" max="1025" min="31" style="44" width="9.14285714285714"/>
  </cols>
  <sheetData>
    <row r="1" s="44" customFormat="true" ht="18" hidden="false" customHeight="false" outlineLevel="0" collapsed="false">
      <c r="A1" s="52" t="n">
        <v>3</v>
      </c>
      <c r="B1" s="53"/>
      <c r="C1" s="0"/>
      <c r="D1" s="0"/>
    </row>
    <row r="2" s="44" customFormat="true" ht="12.75" hidden="false" customHeight="false" outlineLevel="0" collapsed="false">
      <c r="A2" s="0"/>
      <c r="B2" s="0"/>
      <c r="C2" s="0"/>
      <c r="D2" s="0"/>
    </row>
    <row r="3" customFormat="false" ht="12.75" hidden="false" customHeight="false" outlineLevel="0" collapsed="false">
      <c r="A3" s="54" t="str">
        <f aca="false">'Release Plan'!H18</f>
        <v>Erste Use Cases modellieren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</row>
    <row r="5" customFormat="false" ht="12.75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</row>
    <row r="6" customFormat="fals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</row>
    <row r="7" customFormat="false" ht="12.7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</row>
    <row r="8" customFormat="false" ht="12.7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</row>
    <row r="9" customFormat="false" ht="12.75" hidden="false" customHeight="false" outlineLevel="0" collapsed="false">
      <c r="A9" s="55" t="s">
        <v>56</v>
      </c>
      <c r="B9" s="56" t="n">
        <v>12</v>
      </c>
      <c r="C9" s="55"/>
      <c r="D9" s="57"/>
      <c r="E9" s="55" t="s">
        <v>57</v>
      </c>
      <c r="F9" s="55" t="s">
        <v>58</v>
      </c>
      <c r="G9" s="55"/>
      <c r="H9" s="55"/>
      <c r="I9" s="55"/>
      <c r="J9" s="55"/>
      <c r="K9" s="55"/>
      <c r="L9" s="55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</row>
    <row r="10" customFormat="false" ht="12.75" hidden="false" customHeight="false" outlineLevel="0" collapsed="false">
      <c r="A10" s="55" t="s">
        <v>59</v>
      </c>
      <c r="B10" s="56" t="n">
        <v>12</v>
      </c>
      <c r="C10" s="55" t="s">
        <v>14</v>
      </c>
      <c r="D10" s="55" t="s">
        <v>60</v>
      </c>
      <c r="E10" s="58" t="n">
        <f aca="true">IF(AND(SUM(OFFSET(E14,1,0,TaskRows,1))=0),0,SUM(OFFSET(E14,1,0,TaskRows,1)))</f>
        <v>7</v>
      </c>
      <c r="F10" s="58" t="n">
        <f aca="true">IF(AND(SUM(OFFSET(F14,1,0,TaskRows,1))=0),0,SUM(OFFSET(F14,1,0,TaskRows,1)))</f>
        <v>7</v>
      </c>
      <c r="G10" s="58" t="n">
        <f aca="true">IF(AND(SUM(OFFSET(G14,1,0,TaskRows,1))=0),0,SUM(OFFSET(G14,1,0,TaskRows,1)))</f>
        <v>4</v>
      </c>
      <c r="H10" s="58" t="n">
        <f aca="true">IF(AND(SUM(OFFSET(H14,1,0,TaskRows,1))=0),0,SUM(OFFSET(H14,1,0,TaskRows,1)))</f>
        <v>3</v>
      </c>
      <c r="I10" s="58" t="n">
        <f aca="true">IF(AND(SUM(OFFSET(I14,1,0,TaskRows,1))=0),0,SUM(OFFSET(I14,1,0,TaskRows,1)))</f>
        <v>2</v>
      </c>
      <c r="J10" s="58" t="n">
        <f aca="true">IF(AND(SUM(OFFSET(J14,1,0,TaskRows,1))=0),0,SUM(OFFSET(J14,1,0,TaskRows,1)))</f>
        <v>4</v>
      </c>
      <c r="K10" s="58" t="n">
        <f aca="true">IF(AND(SUM(OFFSET(K14,1,0,TaskRows,1))=0),0,SUM(OFFSET(K14,1,0,TaskRows,1)))</f>
        <v>2</v>
      </c>
      <c r="L10" s="58" t="n">
        <f aca="true">IF(AND(SUM(OFFSET(L14,1,0,TaskRows,1))=0),0,SUM(OFFSET(L14,1,0,TaskRows,1)))</f>
        <v>0</v>
      </c>
      <c r="M10" s="58" t="n">
        <f aca="true">IF(AND(SUM(OFFSET(M14,1,0,TaskRows,1))=0),0,SUM(OFFSET(M14,1,0,TaskRows,1)))</f>
        <v>0</v>
      </c>
      <c r="N10" s="58" t="n">
        <f aca="true">IF(AND(SUM(OFFSET(N14,1,0,TaskRows,1))=0),0,SUM(OFFSET(N14,1,0,TaskRows,1)))</f>
        <v>0</v>
      </c>
      <c r="O10" s="58" t="n">
        <f aca="true">IF(AND(SUM(OFFSET(O14,1,0,TaskRows,1))=0),0,SUM(OFFSET(O14,1,0,TaskRows,1)))</f>
        <v>0</v>
      </c>
      <c r="P10" s="58" t="n">
        <f aca="true">IF(AND(SUM(OFFSET(P14,1,0,TaskRows,1))=0),0,SUM(OFFSET(P14,1,0,TaskRows,1)))</f>
        <v>0</v>
      </c>
      <c r="Q10" s="58" t="n">
        <f aca="true">IF(AND(SUM(OFFSET(Q14,1,0,TaskRows,1))=0),0,SUM(OFFSET(Q14,1,0,TaskRows,1)))</f>
        <v>0</v>
      </c>
      <c r="R10" s="58" t="str">
        <f aca="true">IF(AND(SUM(OFFSET(R14,1,0,TaskRows,1))=0),"",SUM(OFFSET(R14,1,0,TaskRows,1)))</f>
        <v/>
      </c>
      <c r="S10" s="58" t="str">
        <f aca="true">IF(AND(SUM(OFFSET(S14,1,0,TaskRows,1))=0),"",SUM(OFFSET(S14,1,0,TaskRows,1)))</f>
        <v/>
      </c>
      <c r="T10" s="58" t="str">
        <f aca="true">IF(AND(SUM(OFFSET(T14,1,0,TaskRows,1))=0),"",SUM(OFFSET(T14,1,0,TaskRows,1)))</f>
        <v/>
      </c>
      <c r="U10" s="58" t="str">
        <f aca="true">IF(AND(SUM(OFFSET(U14,1,0,TaskRows,1))=0),"",SUM(OFFSET(U14,1,0,TaskRows,1)))</f>
        <v/>
      </c>
      <c r="V10" s="58" t="str">
        <f aca="true">IF(AND(SUM(OFFSET(V14,1,0,TaskRows,1))=0),"",SUM(OFFSET(V14,1,0,TaskRows,1)))</f>
        <v/>
      </c>
      <c r="W10" s="58" t="str">
        <f aca="true">IF(AND(SUM(OFFSET(W14,1,0,TaskRows,1))=0),"",SUM(OFFSET(W14,1,0,TaskRows,1)))</f>
        <v/>
      </c>
      <c r="X10" s="58" t="str">
        <f aca="true">IF(AND(SUM(OFFSET(X14,1,0,TaskRows,1))=0),"",SUM(OFFSET(X14,1,0,TaskRows,1)))</f>
        <v/>
      </c>
      <c r="Y10" s="58" t="str">
        <f aca="true">IF(AND(SUM(OFFSET(Y14,1,0,TaskRows,1))=0),"",SUM(OFFSET(Y14,1,0,TaskRows,1)))</f>
        <v/>
      </c>
      <c r="Z10" s="58" t="str">
        <f aca="true">IF(AND(SUM(OFFSET(Z14,1,0,TaskRows,1))=0),"",SUM(OFFSET(Z14,1,0,TaskRows,1)))</f>
        <v/>
      </c>
      <c r="AA10" s="58" t="str">
        <f aca="true">IF(AND(SUM(OFFSET(AA14,1,0,TaskRows,1))=0),"",SUM(OFFSET(AA14,1,0,TaskRows,1)))</f>
        <v/>
      </c>
      <c r="AB10" s="58" t="str">
        <f aca="true">IF(AND(SUM(OFFSET(AB14,1,0,TaskRows,1))=0),"",SUM(OFFSET(AB14,1,0,TaskRows,1)))</f>
        <v/>
      </c>
      <c r="AC10" s="58" t="str">
        <f aca="true">IF(AND(SUM(OFFSET(AC14,1,0,TaskRows,1))=0),"",SUM(OFFSET(AC14,1,0,TaskRows,1)))</f>
        <v/>
      </c>
      <c r="AD10" s="58" t="str">
        <f aca="true">IF(AND(SUM(OFFSET(AD14,1,0,TaskRows,1))=0),"",SUM(OFFSET(AD14,1,0,TaskRows,1)))</f>
        <v/>
      </c>
    </row>
    <row r="11" customFormat="false" ht="12.75" hidden="true" customHeight="false" outlineLevel="0" collapsed="false">
      <c r="A11" s="0" t="s">
        <v>61</v>
      </c>
      <c r="B11" s="4" t="n">
        <f aca="false">IF(COUNTA(A15:A242)=0,1,COUNTA(A15:A242))</f>
        <v>4</v>
      </c>
      <c r="C11" s="0" t="s">
        <v>62</v>
      </c>
      <c r="D11" s="4" t="n">
        <f aca="false">IF(COUNTIF(F10:AD10,"&gt;0")=0,1,COUNTIF(F10:AD10,"&gt;0"))</f>
        <v>6</v>
      </c>
      <c r="E11" s="4"/>
      <c r="F11" s="4" t="n">
        <f aca="false">IF(F14="","",$E10-$E10/($B9-1)*(F14-1))</f>
        <v>7</v>
      </c>
      <c r="G11" s="4" t="n">
        <f aca="false">IF(G14="","",TotalEffort-TotalEffort/(ImplementationDays)*(G14-1))</f>
        <v>6.41666666666667</v>
      </c>
      <c r="H11" s="4" t="n">
        <f aca="false">IF(H14="","",TotalEffort-TotalEffort/(ImplementationDays)*(H14-1))</f>
        <v>5.83333333333333</v>
      </c>
      <c r="I11" s="4" t="n">
        <f aca="false">IF(I14="","",TotalEffort-TotalEffort/(ImplementationDays)*(I14-1))</f>
        <v>5.25</v>
      </c>
      <c r="J11" s="4" t="n">
        <f aca="false">IF(J14="","",TotalEffort-TotalEffort/(ImplementationDays)*(J14-1))</f>
        <v>4.66666666666667</v>
      </c>
      <c r="K11" s="4" t="n">
        <f aca="false">IF(K14="","",TotalEffort-TotalEffort/(ImplementationDays)*(K14-1))</f>
        <v>4.08333333333333</v>
      </c>
      <c r="L11" s="4" t="n">
        <f aca="false">IF(L14="","",TotalEffort-TotalEffort/(ImplementationDays)*(L14-1))</f>
        <v>3.5</v>
      </c>
      <c r="M11" s="4" t="n">
        <f aca="false">IF(M14="","",TotalEffort-TotalEffort/(ImplementationDays)*(M14-1))</f>
        <v>2.91666666666667</v>
      </c>
      <c r="N11" s="4" t="n">
        <f aca="false">IF(N14="","",TotalEffort-TotalEffort/(ImplementationDays)*(N14-1))</f>
        <v>2.33333333333333</v>
      </c>
      <c r="O11" s="4" t="n">
        <f aca="false">IF(O14="","",TotalEffort-TotalEffort/(ImplementationDays)*(O14-1))</f>
        <v>1.75</v>
      </c>
      <c r="P11" s="4" t="n">
        <f aca="false">IF(P14="","",TotalEffort-TotalEffort/(ImplementationDays)*(P14-1))</f>
        <v>1.16666666666667</v>
      </c>
      <c r="Q11" s="4" t="n">
        <f aca="false">IF(Q14="","",TotalEffort-TotalEffort/(ImplementationDays)*(Q14-1))</f>
        <v>0.583333333333333</v>
      </c>
      <c r="R11" s="4" t="str">
        <f aca="false">IF(R14="","",TotalEffort-TotalEffort/(ImplementationDays)*(R14-1))</f>
        <v/>
      </c>
      <c r="S11" s="4" t="str">
        <f aca="false">IF(S14="","",TotalEffort-TotalEffort/(ImplementationDays)*(S14-1))</f>
        <v/>
      </c>
      <c r="T11" s="4" t="str">
        <f aca="false">IF(T14="","",TotalEffort-TotalEffort/(ImplementationDays)*(T14-1))</f>
        <v/>
      </c>
      <c r="U11" s="4" t="str">
        <f aca="false">IF(U14="","",TotalEffort-TotalEffort/(ImplementationDays)*(U14-1))</f>
        <v/>
      </c>
      <c r="V11" s="4" t="str">
        <f aca="false">IF(V14="","",TotalEffort-TotalEffort/(ImplementationDays)*(V14-1))</f>
        <v/>
      </c>
      <c r="W11" s="4" t="str">
        <f aca="false">IF(W14="","",TotalEffort-TotalEffort/(ImplementationDays)*(W14-1))</f>
        <v/>
      </c>
      <c r="X11" s="4" t="str">
        <f aca="false">IF(X14="","",TotalEffort-TotalEffort/(ImplementationDays)*(X14-1))</f>
        <v/>
      </c>
      <c r="Y11" s="4" t="str">
        <f aca="false">IF(Y14="","",TotalEffort-TotalEffort/(ImplementationDays)*(Y14-1))</f>
        <v/>
      </c>
      <c r="Z11" s="4" t="str">
        <f aca="false">IF(Z14="","",TotalEffort-TotalEffort/(ImplementationDays)*(Z14-1))</f>
        <v/>
      </c>
      <c r="AA11" s="4" t="str">
        <f aca="false">IF(AA14="","",TotalEffort-TotalEffort/(ImplementationDays)*(AA14-1))</f>
        <v/>
      </c>
      <c r="AB11" s="4" t="str">
        <f aca="false">IF(AB14="","",TotalEffort-TotalEffort/(ImplementationDays)*(AB14-1))</f>
        <v/>
      </c>
      <c r="AC11" s="4" t="str">
        <f aca="false">IF(AC14="","",TotalEffort-TotalEffort/(ImplementationDays)*(AC14-1))</f>
        <v/>
      </c>
      <c r="AD11" s="4" t="str">
        <f aca="false">IF(AD14="","",TotalEffort-TotalEffort/(ImplementationDays)*(AD14-1))</f>
        <v/>
      </c>
    </row>
    <row r="12" customFormat="false" ht="12.75" hidden="true" customHeight="false" outlineLevel="0" collapsed="false">
      <c r="A12" s="59" t="s">
        <v>63</v>
      </c>
      <c r="B12" s="0"/>
      <c r="C12" s="0" t="s">
        <v>64</v>
      </c>
      <c r="D12" s="4"/>
      <c r="E12" s="4"/>
      <c r="F12" s="4" t="n">
        <f aca="true">IF(TREND(OFFSET($F10,0,DoneDays-TrendDays,1,TrendDays),OFFSET($F13,0,DoneDays-TrendDays,1,TrendDays),F13)&lt;0,"",TREND(OFFSET($F10,0,DoneDays-TrendDays,1,TrendDays),OFFSET($F13,0,DoneDays-TrendDays,1,TrendDays),F13))</f>
        <v>5.52380952380952</v>
      </c>
      <c r="G12" s="4" t="n">
        <f aca="true">IF(TREND(OFFSET($F10,0,DoneDays-TrendDays,1,TrendDays),OFFSET($F13,0,DoneDays-TrendDays,1,TrendDays),G13)&lt;0,"",TREND(OFFSET($F10,0,DoneDays-TrendDays,1,TrendDays),OFFSET($F13,0,DoneDays-TrendDays,1,TrendDays),G13))</f>
        <v>4.78095238095238</v>
      </c>
      <c r="H12" s="4" t="n">
        <f aca="true">IF(TREND(OFFSET($F10,0,DoneDays-TrendDays,1,TrendDays),OFFSET($F13,0,DoneDays-TrendDays,1,TrendDays),H13)&lt;0,"",TREND(OFFSET($F10,0,DoneDays-TrendDays,1,TrendDays),OFFSET($F13,0,DoneDays-TrendDays,1,TrendDays),H13))</f>
        <v>4.03809523809524</v>
      </c>
      <c r="I12" s="4" t="n">
        <f aca="true">IF(TREND(OFFSET($F10,0,DoneDays-TrendDays,1,TrendDays),OFFSET($F13,0,DoneDays-TrendDays,1,TrendDays),I13)&lt;0,"",TREND(OFFSET($F10,0,DoneDays-TrendDays,1,TrendDays),OFFSET($F13,0,DoneDays-TrendDays,1,TrendDays),I13))</f>
        <v>3.29523809523809</v>
      </c>
      <c r="J12" s="4" t="n">
        <f aca="true">IF(TREND(OFFSET($F10,0,DoneDays-TrendDays,1,TrendDays),OFFSET($F13,0,DoneDays-TrendDays,1,TrendDays),J13)&lt;0,"",TREND(OFFSET($F10,0,DoneDays-TrendDays,1,TrendDays),OFFSET($F13,0,DoneDays-TrendDays,1,TrendDays),J13))</f>
        <v>2.55238095238095</v>
      </c>
      <c r="K12" s="4" t="n">
        <f aca="true">IF(TREND(OFFSET($F10,0,DoneDays-TrendDays,1,TrendDays),OFFSET($F13,0,DoneDays-TrendDays,1,TrendDays),K13)&lt;0,"",TREND(OFFSET($F10,0,DoneDays-TrendDays,1,TrendDays),OFFSET($F13,0,DoneDays-TrendDays,1,TrendDays),K13))</f>
        <v>1.80952380952381</v>
      </c>
      <c r="L12" s="4" t="n">
        <f aca="true">IF(TREND(OFFSET($F10,0,DoneDays-TrendDays,1,TrendDays),OFFSET($F13,0,DoneDays-TrendDays,1,TrendDays),L13)&lt;0,"",TREND(OFFSET($F10,0,DoneDays-TrendDays,1,TrendDays),OFFSET($F13,0,DoneDays-TrendDays,1,TrendDays),L13))</f>
        <v>1.06666666666667</v>
      </c>
      <c r="M12" s="4" t="n">
        <f aca="true">IF(TREND(OFFSET($F10,0,DoneDays-TrendDays,1,TrendDays),OFFSET($F13,0,DoneDays-TrendDays,1,TrendDays),M13)&lt;0,"",TREND(OFFSET($F10,0,DoneDays-TrendDays,1,TrendDays),OFFSET($F13,0,DoneDays-TrendDays,1,TrendDays),M13))</f>
        <v>0.323809523809524</v>
      </c>
      <c r="N12" s="4" t="str">
        <f aca="true">IF(TREND(OFFSET($F10,0,DoneDays-TrendDays,1,TrendDays),OFFSET($F13,0,DoneDays-TrendDays,1,TrendDays),N13)&lt;0,"",TREND(OFFSET($F10,0,DoneDays-TrendDays,1,TrendDays),OFFSET($F13,0,DoneDays-TrendDays,1,TrendDays),N13))</f>
        <v/>
      </c>
      <c r="O12" s="4" t="str">
        <f aca="true">IF(TREND(OFFSET($F10,0,DoneDays-TrendDays,1,TrendDays),OFFSET($F13,0,DoneDays-TrendDays,1,TrendDays),O13)&lt;0,"",TREND(OFFSET($F10,0,DoneDays-TrendDays,1,TrendDays),OFFSET($F13,0,DoneDays-TrendDays,1,TrendDays),O13))</f>
        <v/>
      </c>
      <c r="P12" s="4" t="str">
        <f aca="true">IF(TREND(OFFSET($F10,0,DoneDays-TrendDays,1,TrendDays),OFFSET($F13,0,DoneDays-TrendDays,1,TrendDays),P13)&lt;0,"",TREND(OFFSET($F10,0,DoneDays-TrendDays,1,TrendDays),OFFSET($F13,0,DoneDays-TrendDays,1,TrendDays),P13))</f>
        <v/>
      </c>
      <c r="Q12" s="4" t="str">
        <f aca="true">IF(TREND(OFFSET($F10,0,DoneDays-TrendDays,1,TrendDays),OFFSET($F13,0,DoneDays-TrendDays,1,TrendDays),Q13)&lt;0,"",TREND(OFFSET($F10,0,DoneDays-TrendDays,1,TrendDays),OFFSET($F13,0,DoneDays-TrendDays,1,TrendDays),Q13))</f>
        <v/>
      </c>
      <c r="R12" s="4" t="str">
        <f aca="true">IF(TREND(OFFSET($F10,0,DoneDays-TrendDays,1,TrendDays),OFFSET($F13,0,DoneDays-TrendDays,1,TrendDays),R13)&lt;0,"",TREND(OFFSET($F10,0,DoneDays-TrendDays,1,TrendDays),OFFSET($F13,0,DoneDays-TrendDays,1,TrendDays),R13))</f>
        <v/>
      </c>
      <c r="S12" s="4" t="str">
        <f aca="true">IF(TREND(OFFSET($F10,0,DoneDays-TrendDays,1,TrendDays),OFFSET($F13,0,DoneDays-TrendDays,1,TrendDays),S13)&lt;0,"",TREND(OFFSET($F10,0,DoneDays-TrendDays,1,TrendDays),OFFSET($F13,0,DoneDays-TrendDays,1,TrendDays),S13))</f>
        <v/>
      </c>
      <c r="T12" s="4" t="str">
        <f aca="true">IF(TREND(OFFSET($F10,0,DoneDays-TrendDays,1,TrendDays),OFFSET($F13,0,DoneDays-TrendDays,1,TrendDays),T13)&lt;0,"",TREND(OFFSET($F10,0,DoneDays-TrendDays,1,TrendDays),OFFSET($F13,0,DoneDays-TrendDays,1,TrendDays),T13))</f>
        <v/>
      </c>
      <c r="U12" s="4" t="str">
        <f aca="true">IF(TREND(OFFSET($F10,0,DoneDays-TrendDays,1,TrendDays),OFFSET($F13,0,DoneDays-TrendDays,1,TrendDays),U13)&lt;0,"",TREND(OFFSET($F10,0,DoneDays-TrendDays,1,TrendDays),OFFSET($F13,0,DoneDays-TrendDays,1,TrendDays),U13))</f>
        <v/>
      </c>
      <c r="V12" s="4" t="str">
        <f aca="true">IF(TREND(OFFSET($F10,0,DoneDays-TrendDays,1,TrendDays),OFFSET($F13,0,DoneDays-TrendDays,1,TrendDays),V13)&lt;0,"",TREND(OFFSET($F10,0,DoneDays-TrendDays,1,TrendDays),OFFSET($F13,0,DoneDays-TrendDays,1,TrendDays),V13))</f>
        <v/>
      </c>
      <c r="W12" s="4" t="str">
        <f aca="true">IF(TREND(OFFSET($F10,0,DoneDays-TrendDays,1,TrendDays),OFFSET($F13,0,DoneDays-TrendDays,1,TrendDays),W13)&lt;0,"",TREND(OFFSET($F10,0,DoneDays-TrendDays,1,TrendDays),OFFSET($F13,0,DoneDays-TrendDays,1,TrendDays),W13))</f>
        <v/>
      </c>
      <c r="X12" s="4" t="str">
        <f aca="true">IF(TREND(OFFSET($F10,0,DoneDays-TrendDays,1,TrendDays),OFFSET($F13,0,DoneDays-TrendDays,1,TrendDays),X13)&lt;0,"",TREND(OFFSET($F10,0,DoneDays-TrendDays,1,TrendDays),OFFSET($F13,0,DoneDays-TrendDays,1,TrendDays),X13))</f>
        <v/>
      </c>
      <c r="Y12" s="4" t="str">
        <f aca="true">IF(TREND(OFFSET($F10,0,DoneDays-TrendDays,1,TrendDays),OFFSET($F13,0,DoneDays-TrendDays,1,TrendDays),Y13)&lt;0,"",TREND(OFFSET($F10,0,DoneDays-TrendDays,1,TrendDays),OFFSET($F13,0,DoneDays-TrendDays,1,TrendDays),Y13))</f>
        <v/>
      </c>
      <c r="Z12" s="4" t="str">
        <f aca="true">IF(TREND(OFFSET($F10,0,DoneDays-TrendDays,1,TrendDays),OFFSET($F13,0,DoneDays-TrendDays,1,TrendDays),Z13)&lt;0,"",TREND(OFFSET($F10,0,DoneDays-TrendDays,1,TrendDays),OFFSET($F13,0,DoneDays-TrendDays,1,TrendDays),Z13))</f>
        <v/>
      </c>
      <c r="AA12" s="4" t="str">
        <f aca="true">IF(TREND(OFFSET($F10,0,DoneDays-TrendDays,1,TrendDays),OFFSET($F13,0,DoneDays-TrendDays,1,TrendDays),AA13)&lt;0,"",TREND(OFFSET($F10,0,DoneDays-TrendDays,1,TrendDays),OFFSET($F13,0,DoneDays-TrendDays,1,TrendDays),AA13))</f>
        <v/>
      </c>
      <c r="AB12" s="4" t="str">
        <f aca="true">IF(TREND(OFFSET($F10,0,DoneDays-TrendDays,1,TrendDays),OFFSET($F13,0,DoneDays-TrendDays,1,TrendDays),AB13)&lt;0,"",TREND(OFFSET($F10,0,DoneDays-TrendDays,1,TrendDays),OFFSET($F13,0,DoneDays-TrendDays,1,TrendDays),AB13))</f>
        <v/>
      </c>
      <c r="AC12" s="4" t="str">
        <f aca="true">IF(TREND(OFFSET($F10,0,DoneDays-TrendDays,1,TrendDays),OFFSET($F13,0,DoneDays-TrendDays,1,TrendDays),AC13)&lt;0,"",TREND(OFFSET($F10,0,DoneDays-TrendDays,1,TrendDays),OFFSET($F13,0,DoneDays-TrendDays,1,TrendDays),AC13))</f>
        <v/>
      </c>
      <c r="AD12" s="4" t="str">
        <f aca="true">IF(TREND(OFFSET($F10,0,DoneDays-TrendDays,1,TrendDays),OFFSET($F13,0,DoneDays-TrendDays,1,TrendDays),AD13)&lt;0,"",TREND(OFFSET($F10,0,DoneDays-TrendDays,1,TrendDays),OFFSET($F13,0,DoneDays-TrendDays,1,TrendDays),AD13))</f>
        <v/>
      </c>
    </row>
    <row r="13" customFormat="false" ht="12.75" hidden="true" customHeight="false" outlineLevel="0" collapsed="false">
      <c r="A13" s="59" t="s">
        <v>65</v>
      </c>
      <c r="B13" s="0"/>
      <c r="C13" s="0" t="s">
        <v>66</v>
      </c>
      <c r="D13" s="4" t="n">
        <f aca="false">IF(DoneDays&gt;B10,B10,DoneDays)</f>
        <v>6</v>
      </c>
      <c r="E13" s="4"/>
      <c r="F13" s="4" t="n">
        <f aca="false">IF(DoneDays&gt;E13,E13+1,"")</f>
        <v>1</v>
      </c>
      <c r="G13" s="4" t="n">
        <v>2</v>
      </c>
      <c r="H13" s="4" t="n">
        <v>3</v>
      </c>
      <c r="I13" s="4" t="n">
        <v>4</v>
      </c>
      <c r="J13" s="4" t="n">
        <v>5</v>
      </c>
      <c r="K13" s="4" t="n">
        <v>6</v>
      </c>
      <c r="L13" s="4" t="n">
        <v>7</v>
      </c>
      <c r="M13" s="4" t="n">
        <v>8</v>
      </c>
      <c r="N13" s="4" t="n">
        <v>9</v>
      </c>
      <c r="O13" s="4" t="n">
        <v>10</v>
      </c>
      <c r="P13" s="4" t="n">
        <v>11</v>
      </c>
      <c r="Q13" s="4" t="n">
        <v>12</v>
      </c>
      <c r="R13" s="4" t="n">
        <v>13</v>
      </c>
      <c r="S13" s="4" t="n">
        <v>14</v>
      </c>
      <c r="T13" s="4" t="n">
        <v>15</v>
      </c>
      <c r="U13" s="4" t="n">
        <v>16</v>
      </c>
      <c r="V13" s="4" t="n">
        <v>17</v>
      </c>
      <c r="W13" s="4" t="n">
        <v>18</v>
      </c>
      <c r="X13" s="4" t="n">
        <v>19</v>
      </c>
      <c r="Y13" s="4" t="n">
        <v>20</v>
      </c>
      <c r="Z13" s="4" t="n">
        <v>21</v>
      </c>
      <c r="AA13" s="4" t="n">
        <v>22</v>
      </c>
      <c r="AB13" s="4" t="n">
        <v>23</v>
      </c>
      <c r="AC13" s="4" t="n">
        <v>24</v>
      </c>
      <c r="AD13" s="4" t="n">
        <v>25</v>
      </c>
    </row>
    <row r="14" customFormat="false" ht="12.75" hidden="false" customHeight="false" outlineLevel="0" collapsed="false">
      <c r="A14" s="55" t="s">
        <v>67</v>
      </c>
      <c r="B14" s="60" t="s">
        <v>34</v>
      </c>
      <c r="C14" s="55" t="s">
        <v>68</v>
      </c>
      <c r="D14" s="55" t="s">
        <v>17</v>
      </c>
      <c r="E14" s="60" t="s">
        <v>69</v>
      </c>
      <c r="F14" s="60" t="n">
        <v>1</v>
      </c>
      <c r="G14" s="60" t="n">
        <f aca="false">IF($B$9&gt;F14,F14+1,"")</f>
        <v>2</v>
      </c>
      <c r="H14" s="60" t="n">
        <f aca="false">IF($B$9&gt;G14,G14+1,"")</f>
        <v>3</v>
      </c>
      <c r="I14" s="60" t="n">
        <f aca="false">IF($B$9&gt;H14,H14+1,"")</f>
        <v>4</v>
      </c>
      <c r="J14" s="60" t="n">
        <f aca="false">IF($B$9&gt;I14,I14+1,"")</f>
        <v>5</v>
      </c>
      <c r="K14" s="60" t="n">
        <f aca="false">IF($B$9&gt;J14,J14+1,"")</f>
        <v>6</v>
      </c>
      <c r="L14" s="60" t="n">
        <f aca="false">IF($B$9&gt;K14,K14+1,"")</f>
        <v>7</v>
      </c>
      <c r="M14" s="60" t="n">
        <f aca="false">IF($B$9&gt;L14,L14+1,"")</f>
        <v>8</v>
      </c>
      <c r="N14" s="60" t="n">
        <f aca="false">IF($B$9&gt;M14,M14+1,"")</f>
        <v>9</v>
      </c>
      <c r="O14" s="60" t="n">
        <f aca="false">IF($B$9&gt;N14,N14+1,"")</f>
        <v>10</v>
      </c>
      <c r="P14" s="60" t="n">
        <f aca="false">IF($B$9&gt;O14,O14+1,"")</f>
        <v>11</v>
      </c>
      <c r="Q14" s="60" t="n">
        <f aca="false">IF($B$9&gt;P14,P14+1,"")</f>
        <v>12</v>
      </c>
      <c r="R14" s="60" t="str">
        <f aca="false">IF($B$9&gt;Q14,Q14+1,"")</f>
        <v/>
      </c>
      <c r="S14" s="60" t="str">
        <f aca="false">IF($B$9&gt;R14,R14+1,"")</f>
        <v/>
      </c>
      <c r="T14" s="60" t="str">
        <f aca="false">IF($B$9&gt;S14,S14+1,"")</f>
        <v/>
      </c>
      <c r="U14" s="60" t="str">
        <f aca="false">IF($B$9&gt;T14,T14+1,"")</f>
        <v/>
      </c>
      <c r="V14" s="60" t="str">
        <f aca="false">IF($B$9&gt;U14,U14+1,"")</f>
        <v/>
      </c>
      <c r="W14" s="60" t="str">
        <f aca="false">IF($B$9&gt;V14,V14+1,"")</f>
        <v/>
      </c>
      <c r="X14" s="60" t="str">
        <f aca="false">IF($B$9&gt;W14,W14+1,"")</f>
        <v/>
      </c>
      <c r="Y14" s="60" t="str">
        <f aca="false">IF($B$9&gt;X14,X14+1,"")</f>
        <v/>
      </c>
      <c r="Z14" s="60" t="str">
        <f aca="false">IF($B$9&gt;Y14,Y14+1,"")</f>
        <v/>
      </c>
      <c r="AA14" s="60" t="str">
        <f aca="false">IF($B$9&gt;Z14,Z14+1,"")</f>
        <v/>
      </c>
      <c r="AB14" s="60" t="str">
        <f aca="false">IF($B$9&gt;AA14,AA14+1,"")</f>
        <v/>
      </c>
      <c r="AC14" s="60" t="str">
        <f aca="false">IF($B$9&gt;AB14,AB14+1,"")</f>
        <v/>
      </c>
      <c r="AD14" s="60" t="str">
        <f aca="false">IF($B$9&gt;AC14,AC14+1,"")</f>
        <v/>
      </c>
    </row>
    <row r="15" customFormat="false" ht="12.75" hidden="false" customHeight="false" outlineLevel="0" collapsed="false">
      <c r="A15" s="3" t="str">
        <f aca="false">Backlog!B9</f>
        <v>Use Case "Strich hinzufügen" erstellen</v>
      </c>
      <c r="B15" s="61" t="n">
        <f aca="false">Backlog!A7</f>
        <v>3</v>
      </c>
      <c r="C15" s="3" t="str">
        <f aca="false">Team!B12</f>
        <v>Dennis Hieber</v>
      </c>
      <c r="D15" s="3" t="s">
        <v>39</v>
      </c>
      <c r="E15" s="4" t="n">
        <v>1</v>
      </c>
      <c r="F15" s="4" t="n">
        <v>1</v>
      </c>
      <c r="G15" s="4" t="n">
        <v>1</v>
      </c>
      <c r="H15" s="4" t="n">
        <v>1</v>
      </c>
      <c r="I15" s="4" t="n">
        <v>0</v>
      </c>
      <c r="J15" s="42" t="n">
        <v>1</v>
      </c>
      <c r="K15" s="42" t="n">
        <v>0</v>
      </c>
      <c r="L15" s="42" t="n">
        <v>0</v>
      </c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</row>
    <row r="16" customFormat="false" ht="12.75" hidden="false" customHeight="false" outlineLevel="0" collapsed="false">
      <c r="A16" s="3" t="str">
        <f aca="false">Backlog!B10</f>
        <v>Use Case "Passwortschutz (de)aktivieren" erstellen</v>
      </c>
      <c r="B16" s="61" t="n">
        <f aca="false">Backlog!A7</f>
        <v>3</v>
      </c>
      <c r="C16" s="3" t="str">
        <f aca="false">Team!B10</f>
        <v>Peter Bühler</v>
      </c>
      <c r="D16" s="3" t="s">
        <v>39</v>
      </c>
      <c r="E16" s="4" t="n">
        <v>2</v>
      </c>
      <c r="F16" s="4" t="n">
        <v>2</v>
      </c>
      <c r="G16" s="4" t="n">
        <v>0</v>
      </c>
      <c r="H16" s="4" t="n">
        <v>0</v>
      </c>
      <c r="I16" s="4" t="n">
        <v>0</v>
      </c>
      <c r="J16" s="42" t="n">
        <v>0</v>
      </c>
      <c r="K16" s="42" t="n">
        <v>0</v>
      </c>
      <c r="L16" s="42" t="n">
        <v>0</v>
      </c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</row>
    <row r="17" customFormat="false" ht="12.75" hidden="false" customHeight="false" outlineLevel="0" collapsed="false">
      <c r="A17" s="3" t="str">
        <f aca="false">Backlog!B11</f>
        <v>Use Case "Benutzerverwaltung" erstellen</v>
      </c>
      <c r="B17" s="61" t="n">
        <f aca="false">Backlog!A8</f>
        <v>4</v>
      </c>
      <c r="C17" s="3" t="str">
        <f aca="false">Team!B12</f>
        <v>Dennis Hieber</v>
      </c>
      <c r="D17" s="3" t="s">
        <v>39</v>
      </c>
      <c r="E17" s="4" t="n">
        <v>1</v>
      </c>
      <c r="F17" s="4" t="n">
        <v>1</v>
      </c>
      <c r="G17" s="4" t="n">
        <v>0</v>
      </c>
      <c r="H17" s="4" t="n">
        <v>0</v>
      </c>
      <c r="I17" s="4" t="n">
        <v>0</v>
      </c>
      <c r="J17" s="42" t="n">
        <v>1</v>
      </c>
      <c r="K17" s="42" t="n">
        <v>1</v>
      </c>
      <c r="L17" s="42" t="n">
        <v>0</v>
      </c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42" t="str">
        <f aca="false">IF(OR(AC$14="",$E17=""),"",AB17)</f>
        <v/>
      </c>
      <c r="AD17" s="42" t="str">
        <f aca="false">IF(OR(AD$14="",$E17=""),"",AC17)</f>
        <v/>
      </c>
    </row>
    <row r="18" customFormat="false" ht="12.75" hidden="false" customHeight="false" outlineLevel="0" collapsed="false">
      <c r="A18" s="3" t="str">
        <f aca="false">Backlog!B12</f>
        <v>Use Case "Kostenberechnung" erstellen</v>
      </c>
      <c r="B18" s="61" t="n">
        <f aca="false">Backlog!A8</f>
        <v>4</v>
      </c>
      <c r="C18" s="3" t="str">
        <f aca="false">Team!B11</f>
        <v>Lucas Vorpahl</v>
      </c>
      <c r="D18" s="62" t="s">
        <v>39</v>
      </c>
      <c r="E18" s="42" t="n">
        <v>3</v>
      </c>
      <c r="F18" s="42" t="n">
        <f aca="false">IF(OR(F$14="",$E18=""),"",E18)</f>
        <v>3</v>
      </c>
      <c r="G18" s="42" t="n">
        <v>3</v>
      </c>
      <c r="H18" s="42" t="n">
        <v>2</v>
      </c>
      <c r="I18" s="42" t="n">
        <v>2</v>
      </c>
      <c r="J18" s="42" t="n">
        <v>2</v>
      </c>
      <c r="K18" s="42" t="n">
        <v>1</v>
      </c>
      <c r="L18" s="42" t="n">
        <v>0</v>
      </c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42" t="str">
        <f aca="false">IF(OR(AC$14="",$E18=""),"",AB18)</f>
        <v/>
      </c>
      <c r="AD18" s="42" t="str">
        <f aca="false">IF(OR(AD$14="",$E18=""),"",AC18)</f>
        <v/>
      </c>
    </row>
    <row r="19" customFormat="false" ht="12.75" hidden="false" customHeight="false" outlineLevel="0" collapsed="false">
      <c r="A19" s="0"/>
      <c r="B19" s="0"/>
      <c r="D19" s="62" t="str">
        <f aca="false">IF(A19&lt;&gt;"","Planned","")</f>
        <v/>
      </c>
      <c r="E19" s="0"/>
      <c r="F19" s="42" t="str">
        <f aca="false">IF(OR(F$14="",$E19=""),"",E19)</f>
        <v/>
      </c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42" t="str">
        <f aca="false">IF(OR(AC$14="",$E19=""),"",AB19)</f>
        <v/>
      </c>
      <c r="AD19" s="42" t="str">
        <f aca="false">IF(OR(AD$14="",$E19=""),"",AC19)</f>
        <v/>
      </c>
    </row>
    <row r="20" customFormat="false" ht="12.75" hidden="false" customHeight="false" outlineLevel="0" collapsed="false">
      <c r="A20" s="0"/>
      <c r="B20" s="0"/>
      <c r="D20" s="62" t="str">
        <f aca="false">IF(A20&lt;&gt;"","Planned","")</f>
        <v/>
      </c>
      <c r="E20" s="0"/>
      <c r="F20" s="42" t="str">
        <f aca="false">IF(OR(F$14="",$E20=""),"",E20)</f>
        <v/>
      </c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42" t="str">
        <f aca="false">IF(OR(AC$14="",$E20=""),"",AB20)</f>
        <v/>
      </c>
      <c r="AD20" s="42" t="str">
        <f aca="false">IF(OR(AD$14="",$E20=""),"",AC20)</f>
        <v/>
      </c>
    </row>
    <row r="21" customFormat="false" ht="12.75" hidden="false" customHeight="false" outlineLevel="0" collapsed="false">
      <c r="A21" s="0"/>
      <c r="B21" s="0"/>
      <c r="D21" s="62" t="str">
        <f aca="false">IF(A21&lt;&gt;"","Planned","")</f>
        <v/>
      </c>
      <c r="E21" s="0"/>
      <c r="F21" s="42" t="str">
        <f aca="false">IF(OR(F$14="",$E21=""),"",E21)</f>
        <v/>
      </c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42" t="str">
        <f aca="false">IF(OR(AC$14="",$E21=""),"",AB21)</f>
        <v/>
      </c>
      <c r="AD21" s="42" t="str">
        <f aca="false">IF(OR(AD$14="",$E21=""),"",AC21)</f>
        <v/>
      </c>
    </row>
    <row r="22" customFormat="false" ht="12.75" hidden="false" customHeight="false" outlineLevel="0" collapsed="false">
      <c r="A22" s="0"/>
      <c r="B22" s="0"/>
      <c r="D22" s="62" t="str">
        <f aca="false">IF(A22&lt;&gt;"","Planned","")</f>
        <v/>
      </c>
      <c r="E22" s="0"/>
      <c r="F22" s="42" t="str">
        <f aca="false">IF(OR(F$14="",$E22=""),"",E22)</f>
        <v/>
      </c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42" t="str">
        <f aca="false">IF(OR(AC$14="",$E22=""),"",AB22)</f>
        <v/>
      </c>
      <c r="AD22" s="42" t="str">
        <f aca="false">IF(OR(AD$14="",$E22=""),"",AC22)</f>
        <v/>
      </c>
    </row>
    <row r="23" customFormat="false" ht="15" hidden="false" customHeight="true" outlineLevel="0" collapsed="false">
      <c r="A23" s="0"/>
      <c r="B23" s="0"/>
      <c r="D23" s="62" t="str">
        <f aca="false">IF(A23&lt;&gt;"","Planned","")</f>
        <v/>
      </c>
      <c r="E23" s="0"/>
      <c r="F23" s="42" t="str">
        <f aca="false">IF(OR(F$14="",$E23=""),"",E23)</f>
        <v/>
      </c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42" t="str">
        <f aca="false">IF(OR(AC$14="",$E23=""),"",AB23)</f>
        <v/>
      </c>
      <c r="AD23" s="42" t="str">
        <f aca="false">IF(OR(AD$14="",$E23=""),"",AC23)</f>
        <v/>
      </c>
    </row>
    <row r="24" customFormat="false" ht="12.75" hidden="false" customHeight="false" outlineLevel="0" collapsed="false">
      <c r="A24" s="0"/>
      <c r="B24" s="0"/>
      <c r="D24" s="62" t="str">
        <f aca="false">IF(A24&lt;&gt;"","Planned","")</f>
        <v/>
      </c>
      <c r="E24" s="0"/>
      <c r="F24" s="42" t="str">
        <f aca="false">IF(OR(F$14="",$E24=""),"",E24)</f>
        <v/>
      </c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42" t="str">
        <f aca="false">IF(OR(AC$14="",$E24=""),"",AB24)</f>
        <v/>
      </c>
      <c r="AD24" s="42" t="str">
        <f aca="false">IF(OR(AD$14="",$E24=""),"",AC24)</f>
        <v/>
      </c>
    </row>
    <row r="25" customFormat="false" ht="12.75" hidden="false" customHeight="false" outlineLevel="0" collapsed="false">
      <c r="A25" s="0"/>
      <c r="B25" s="0"/>
      <c r="D25" s="62" t="str">
        <f aca="false">IF(A25&lt;&gt;"","Planned","")</f>
        <v/>
      </c>
      <c r="E25" s="0"/>
      <c r="F25" s="42" t="str">
        <f aca="false">IF(OR(F$14="",$E25=""),"",E25)</f>
        <v/>
      </c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42" t="str">
        <f aca="false">IF(OR(AC$14="",$E25=""),"",AB25)</f>
        <v/>
      </c>
      <c r="AD25" s="42" t="str">
        <f aca="false">IF(OR(AD$14="",$E25=""),"",AC25)</f>
        <v/>
      </c>
    </row>
    <row r="26" customFormat="false" ht="12.75" hidden="false" customHeight="false" outlineLevel="0" collapsed="false">
      <c r="A26" s="0"/>
      <c r="B26" s="0"/>
      <c r="D26" s="62" t="str">
        <f aca="false">IF(A26&lt;&gt;"","Planned","")</f>
        <v/>
      </c>
      <c r="E26" s="0"/>
      <c r="F26" s="42" t="str">
        <f aca="false">IF(OR(F$14="",$E26=""),"",E26)</f>
        <v/>
      </c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42" t="str">
        <f aca="false">IF(OR(AC$14="",$E26=""),"",AB26)</f>
        <v/>
      </c>
      <c r="AD26" s="42" t="str">
        <f aca="false">IF(OR(AD$14="",$E26=""),"",AC26)</f>
        <v/>
      </c>
    </row>
    <row r="27" customFormat="false" ht="12.75" hidden="false" customHeight="false" outlineLevel="0" collapsed="false">
      <c r="A27" s="0"/>
      <c r="B27" s="0"/>
      <c r="D27" s="62" t="str">
        <f aca="false">IF(A27&lt;&gt;"","Planned","")</f>
        <v/>
      </c>
      <c r="E27" s="0"/>
      <c r="F27" s="42" t="str">
        <f aca="false">IF(OR(F$14="",$E27=""),"",E27)</f>
        <v/>
      </c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42" t="str">
        <f aca="false">IF(OR(AC$14="",$E27=""),"",AB27)</f>
        <v/>
      </c>
      <c r="AD27" s="42" t="str">
        <f aca="false">IF(OR(AD$14="",$E27=""),"",AC27)</f>
        <v/>
      </c>
    </row>
    <row r="28" customFormat="false" ht="12.75" hidden="false" customHeight="false" outlineLevel="0" collapsed="false">
      <c r="A28" s="0"/>
      <c r="B28" s="0"/>
      <c r="D28" s="62" t="str">
        <f aca="false">IF(A28&lt;&gt;"","Planned","")</f>
        <v/>
      </c>
      <c r="E28" s="0"/>
      <c r="F28" s="42" t="str">
        <f aca="false">IF(OR(F$14="",$E28=""),"",E28)</f>
        <v/>
      </c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42" t="str">
        <f aca="false">IF(OR(AC$14="",$E28=""),"",AB28)</f>
        <v/>
      </c>
      <c r="AD28" s="42" t="str">
        <f aca="false">IF(OR(AD$14="",$E28=""),"",AC28)</f>
        <v/>
      </c>
    </row>
    <row r="29" customFormat="false" ht="12.75" hidden="false" customHeight="false" outlineLevel="0" collapsed="false">
      <c r="A29" s="0"/>
      <c r="B29" s="0"/>
      <c r="D29" s="62" t="str">
        <f aca="false">IF(A29&lt;&gt;"","Planned","")</f>
        <v/>
      </c>
      <c r="E29" s="0"/>
      <c r="F29" s="42" t="str">
        <f aca="false">IF(OR(F$14="",$E29=""),"",E29)</f>
        <v/>
      </c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42" t="str">
        <f aca="false">IF(OR(AC$14="",$E29=""),"",AB29)</f>
        <v/>
      </c>
      <c r="AD29" s="42" t="str">
        <f aca="false">IF(OR(AD$14="",$E29=""),"",AC29)</f>
        <v/>
      </c>
    </row>
    <row r="30" customFormat="false" ht="12.75" hidden="false" customHeight="false" outlineLevel="0" collapsed="false">
      <c r="A30" s="0"/>
      <c r="B30" s="0"/>
      <c r="D30" s="62" t="str">
        <f aca="false">IF(A30&lt;&gt;"","Planned","")</f>
        <v/>
      </c>
      <c r="E30" s="0"/>
      <c r="F30" s="42" t="str">
        <f aca="false">IF(OR(F$14="",$E30=""),"",E30)</f>
        <v/>
      </c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42" t="str">
        <f aca="false">IF(OR(AC$14="",$E30=""),"",AB30)</f>
        <v/>
      </c>
      <c r="AD30" s="42" t="str">
        <f aca="false">IF(OR(AD$14="",$E30=""),"",AC30)</f>
        <v/>
      </c>
    </row>
    <row r="31" customFormat="false" ht="12.75" hidden="false" customHeight="false" outlineLevel="0" collapsed="false">
      <c r="A31" s="0"/>
      <c r="B31" s="0"/>
      <c r="D31" s="62" t="str">
        <f aca="false">IF(A31&lt;&gt;"","Planned","")</f>
        <v/>
      </c>
      <c r="E31" s="0"/>
      <c r="F31" s="42" t="str">
        <f aca="false">IF(OR(F$14="",$E31=""),"",E31)</f>
        <v/>
      </c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42" t="str">
        <f aca="false">IF(OR(AC$14="",$E31=""),"",AB31)</f>
        <v/>
      </c>
      <c r="AD31" s="42" t="str">
        <f aca="false">IF(OR(AD$14="",$E31=""),"",AC31)</f>
        <v/>
      </c>
    </row>
    <row r="32" customFormat="false" ht="12.75" hidden="false" customHeight="false" outlineLevel="0" collapsed="false">
      <c r="A32" s="0"/>
      <c r="B32" s="0"/>
      <c r="D32" s="62" t="str">
        <f aca="false">IF(A32&lt;&gt;"","Planned","")</f>
        <v/>
      </c>
      <c r="E32" s="0"/>
      <c r="F32" s="42" t="str">
        <f aca="false">IF(OR(F$14="",$E32=""),"",E32)</f>
        <v/>
      </c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42" t="str">
        <f aca="false">IF(OR(AC$14="",$E32=""),"",AB32)</f>
        <v/>
      </c>
      <c r="AD32" s="42" t="str">
        <f aca="false">IF(OR(AD$14="",$E32=""),"",AC32)</f>
        <v/>
      </c>
    </row>
    <row r="33" customFormat="false" ht="12.75" hidden="false" customHeight="false" outlineLevel="0" collapsed="false">
      <c r="A33" s="0"/>
      <c r="B33" s="0"/>
      <c r="D33" s="62" t="str">
        <f aca="false">IF(A33&lt;&gt;"","Planned","")</f>
        <v/>
      </c>
      <c r="E33" s="0"/>
      <c r="F33" s="42" t="str">
        <f aca="false">IF(OR(F$14="",$E33=""),"",E33)</f>
        <v/>
      </c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42" t="str">
        <f aca="false">IF(OR(AC$14="",$E33=""),"",AB33)</f>
        <v/>
      </c>
      <c r="AD33" s="42" t="str">
        <f aca="false">IF(OR(AD$14="",$E33=""),"",AC33)</f>
        <v/>
      </c>
    </row>
    <row r="34" customFormat="false" ht="12.75" hidden="false" customHeight="false" outlineLevel="0" collapsed="false">
      <c r="A34" s="0"/>
      <c r="B34" s="0"/>
      <c r="D34" s="62" t="str">
        <f aca="false">IF(A34&lt;&gt;"","Planned","")</f>
        <v/>
      </c>
      <c r="E34" s="0"/>
      <c r="F34" s="42" t="str">
        <f aca="false">IF(OR(F$14="",$E34=""),"",E34)</f>
        <v/>
      </c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42" t="str">
        <f aca="false">IF(OR(AC$14="",$E34=""),"",AB34)</f>
        <v/>
      </c>
      <c r="AD34" s="42" t="str">
        <f aca="false">IF(OR(AD$14="",$E34=""),"",AC34)</f>
        <v/>
      </c>
    </row>
    <row r="35" customFormat="false" ht="12.75" hidden="false" customHeight="false" outlineLevel="0" collapsed="false">
      <c r="A35" s="0"/>
      <c r="B35" s="0"/>
      <c r="D35" s="62" t="str">
        <f aca="false">IF(A35&lt;&gt;"","Planned","")</f>
        <v/>
      </c>
      <c r="E35" s="0"/>
      <c r="F35" s="42" t="str">
        <f aca="false">IF(OR(F$14="",$E35=""),"",E35)</f>
        <v/>
      </c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42" t="str">
        <f aca="false">IF(OR(AC$14="",$E35=""),"",AB35)</f>
        <v/>
      </c>
      <c r="AD35" s="42" t="str">
        <f aca="false">IF(OR(AD$14="",$E35=""),"",AC35)</f>
        <v/>
      </c>
    </row>
    <row r="36" customFormat="false" ht="12.75" hidden="false" customHeight="false" outlineLevel="0" collapsed="false">
      <c r="A36" s="0"/>
      <c r="B36" s="0"/>
      <c r="D36" s="62" t="str">
        <f aca="false">IF(A36&lt;&gt;"","Planned","")</f>
        <v/>
      </c>
      <c r="E36" s="0"/>
      <c r="F36" s="42" t="str">
        <f aca="false">IF(OR(F$14="",$E36=""),"",E36)</f>
        <v/>
      </c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42" t="str">
        <f aca="false">IF(OR(AC$14="",$E36=""),"",AB36)</f>
        <v/>
      </c>
      <c r="AD36" s="42" t="str">
        <f aca="false">IF(OR(AD$14="",$E36=""),"",AC36)</f>
        <v/>
      </c>
    </row>
    <row r="37" customFormat="false" ht="12.75" hidden="false" customHeight="false" outlineLevel="0" collapsed="false">
      <c r="A37" s="0"/>
      <c r="B37" s="0"/>
      <c r="D37" s="62" t="str">
        <f aca="false">IF(A37&lt;&gt;"","Planned","")</f>
        <v/>
      </c>
      <c r="E37" s="0"/>
      <c r="F37" s="42" t="str">
        <f aca="false">IF(OR(F$14="",$E37=""),"",E37)</f>
        <v/>
      </c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42" t="str">
        <f aca="false">IF(OR(AC$14="",$E37=""),"",AB37)</f>
        <v/>
      </c>
      <c r="AD37" s="42" t="str">
        <f aca="false">IF(OR(AD$14="",$E37=""),"",AC37)</f>
        <v/>
      </c>
    </row>
    <row r="38" customFormat="false" ht="12.75" hidden="false" customHeight="false" outlineLevel="0" collapsed="false">
      <c r="A38" s="0"/>
      <c r="B38" s="0"/>
      <c r="D38" s="62" t="str">
        <f aca="false">IF(A38&lt;&gt;"","Planned","")</f>
        <v/>
      </c>
      <c r="E38" s="0"/>
      <c r="F38" s="42" t="str">
        <f aca="false">IF(OR(F$14="",$E38=""),"",E38)</f>
        <v/>
      </c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42" t="str">
        <f aca="false">IF(OR(AC$14="",$E38=""),"",AB38)</f>
        <v/>
      </c>
      <c r="AD38" s="42" t="str">
        <f aca="false">IF(OR(AD$14="",$E38=""),"",AC38)</f>
        <v/>
      </c>
    </row>
    <row r="39" customFormat="false" ht="12.75" hidden="false" customHeight="false" outlineLevel="0" collapsed="false">
      <c r="A39" s="0"/>
      <c r="B39" s="0"/>
      <c r="D39" s="62" t="str">
        <f aca="false">IF(A39&lt;&gt;"","Planned","")</f>
        <v/>
      </c>
      <c r="E39" s="0"/>
      <c r="F39" s="42" t="str">
        <f aca="false">IF(OR(F$14="",$E39=""),"",E39)</f>
        <v/>
      </c>
      <c r="G39" s="42" t="str">
        <f aca="false">IF(OR(G$14="",$E39=""),"",F39)</f>
        <v/>
      </c>
      <c r="H39" s="42" t="str">
        <f aca="false">IF(OR(H$14="",$E39=""),"",G39)</f>
        <v/>
      </c>
      <c r="I39" s="42" t="str">
        <f aca="false">IF(OR(I$14="",$E39=""),"",H39)</f>
        <v/>
      </c>
      <c r="J39" s="42" t="str">
        <f aca="false">IF(OR(J$14="",$E39=""),"",I39)</f>
        <v/>
      </c>
      <c r="K39" s="42" t="str">
        <f aca="false">IF(OR(K$14="",$E39=""),"",J39)</f>
        <v/>
      </c>
      <c r="L39" s="42" t="str">
        <f aca="false">IF(OR(L$14="",$E39=""),"",K39)</f>
        <v/>
      </c>
      <c r="M39" s="42" t="str">
        <f aca="false">IF(OR(M$14="",$E39=""),"",L39)</f>
        <v/>
      </c>
      <c r="N39" s="42" t="str">
        <f aca="false">IF(OR(N$14="",$E39=""),"",M39)</f>
        <v/>
      </c>
      <c r="O39" s="42" t="str">
        <f aca="false">IF(OR(O$14="",$E39=""),"",N39)</f>
        <v/>
      </c>
      <c r="P39" s="42" t="str">
        <f aca="false">IF(OR(P$14="",$E39=""),"",O39)</f>
        <v/>
      </c>
      <c r="Q39" s="42" t="str">
        <f aca="false">IF(OR(Q$14="",$E39=""),"",P39)</f>
        <v/>
      </c>
      <c r="R39" s="42" t="str">
        <f aca="false">IF(OR(R$14="",$E39=""),"",Q39)</f>
        <v/>
      </c>
      <c r="S39" s="42" t="str">
        <f aca="false">IF(OR(S$14="",$E39=""),"",R39)</f>
        <v/>
      </c>
      <c r="T39" s="42" t="str">
        <f aca="false">IF(OR(T$14="",$E39=""),"",S39)</f>
        <v/>
      </c>
      <c r="U39" s="42" t="str">
        <f aca="false">IF(OR(U$14="",$E39=""),"",T39)</f>
        <v/>
      </c>
      <c r="V39" s="42" t="str">
        <f aca="false">IF(OR(V$14="",$E39=""),"",U39)</f>
        <v/>
      </c>
      <c r="W39" s="42" t="str">
        <f aca="false">IF(OR(W$14="",$E39=""),"",V39)</f>
        <v/>
      </c>
      <c r="X39" s="42" t="str">
        <f aca="false">IF(OR(X$14="",$E39=""),"",W39)</f>
        <v/>
      </c>
      <c r="Y39" s="42" t="str">
        <f aca="false">IF(OR(Y$14="",$E39=""),"",X39)</f>
        <v/>
      </c>
      <c r="Z39" s="42" t="str">
        <f aca="false">IF(OR(Z$14="",$E39=""),"",Y39)</f>
        <v/>
      </c>
      <c r="AA39" s="42" t="str">
        <f aca="false">IF(OR(AA$14="",$E39=""),"",Z39)</f>
        <v/>
      </c>
      <c r="AB39" s="42" t="str">
        <f aca="false">IF(OR(AB$14="",$E39=""),"",AA39)</f>
        <v/>
      </c>
      <c r="AC39" s="42" t="str">
        <f aca="false">IF(OR(AC$14="",$E39=""),"",AB39)</f>
        <v/>
      </c>
      <c r="AD39" s="42" t="str">
        <f aca="false">IF(OR(AD$14="",$E39=""),"",AC39)</f>
        <v/>
      </c>
    </row>
    <row r="40" customFormat="false" ht="12.75" hidden="false" customHeight="false" outlineLevel="0" collapsed="false">
      <c r="A40" s="0"/>
      <c r="B40" s="0"/>
      <c r="D40" s="62" t="str">
        <f aca="false">IF(A40&lt;&gt;"","Planned","")</f>
        <v/>
      </c>
      <c r="E40" s="0"/>
      <c r="F40" s="42" t="str">
        <f aca="false">IF(OR(F$14="",$E40=""),"",E40)</f>
        <v/>
      </c>
      <c r="G40" s="42" t="str">
        <f aca="false">IF(OR(G$14="",$E40=""),"",F40)</f>
        <v/>
      </c>
      <c r="H40" s="42" t="str">
        <f aca="false">IF(OR(H$14="",$E40=""),"",G40)</f>
        <v/>
      </c>
      <c r="I40" s="42" t="str">
        <f aca="false">IF(OR(I$14="",$E40=""),"",H40)</f>
        <v/>
      </c>
      <c r="J40" s="42" t="str">
        <f aca="false">IF(OR(J$14="",$E40=""),"",I40)</f>
        <v/>
      </c>
      <c r="K40" s="42" t="str">
        <f aca="false">IF(OR(K$14="",$E40=""),"",J40)</f>
        <v/>
      </c>
      <c r="L40" s="42" t="str">
        <f aca="false">IF(OR(L$14="",$E40=""),"",K40)</f>
        <v/>
      </c>
      <c r="M40" s="42" t="str">
        <f aca="false">IF(OR(M$14="",$E40=""),"",L40)</f>
        <v/>
      </c>
      <c r="N40" s="42" t="str">
        <f aca="false">IF(OR(N$14="",$E40=""),"",M40)</f>
        <v/>
      </c>
      <c r="O40" s="42" t="str">
        <f aca="false">IF(OR(O$14="",$E40=""),"",N40)</f>
        <v/>
      </c>
      <c r="P40" s="42" t="str">
        <f aca="false">IF(OR(P$14="",$E40=""),"",O40)</f>
        <v/>
      </c>
      <c r="Q40" s="42" t="str">
        <f aca="false">IF(OR(Q$14="",$E40=""),"",P40)</f>
        <v/>
      </c>
      <c r="R40" s="42" t="str">
        <f aca="false">IF(OR(R$14="",$E40=""),"",Q40)</f>
        <v/>
      </c>
      <c r="S40" s="42" t="str">
        <f aca="false">IF(OR(S$14="",$E40=""),"",R40)</f>
        <v/>
      </c>
      <c r="T40" s="42" t="str">
        <f aca="false">IF(OR(T$14="",$E40=""),"",S40)</f>
        <v/>
      </c>
      <c r="U40" s="42" t="str">
        <f aca="false">IF(OR(U$14="",$E40=""),"",T40)</f>
        <v/>
      </c>
      <c r="V40" s="42" t="str">
        <f aca="false">IF(OR(V$14="",$E40=""),"",U40)</f>
        <v/>
      </c>
      <c r="W40" s="42" t="str">
        <f aca="false">IF(OR(W$14="",$E40=""),"",V40)</f>
        <v/>
      </c>
      <c r="X40" s="42" t="str">
        <f aca="false">IF(OR(X$14="",$E40=""),"",W40)</f>
        <v/>
      </c>
      <c r="Y40" s="42" t="str">
        <f aca="false">IF(OR(Y$14="",$E40=""),"",X40)</f>
        <v/>
      </c>
      <c r="Z40" s="42" t="str">
        <f aca="false">IF(OR(Z$14="",$E40=""),"",Y40)</f>
        <v/>
      </c>
      <c r="AA40" s="42" t="str">
        <f aca="false">IF(OR(AA$14="",$E40=""),"",Z40)</f>
        <v/>
      </c>
      <c r="AB40" s="42" t="str">
        <f aca="false">IF(OR(AB$14="",$E40=""),"",AA40)</f>
        <v/>
      </c>
      <c r="AC40" s="42" t="str">
        <f aca="false">IF(OR(AC$14="",$E40=""),"",AB40)</f>
        <v/>
      </c>
      <c r="AD40" s="42" t="str">
        <f aca="false">IF(OR(AD$14="",$E40=""),"",AC40)</f>
        <v/>
      </c>
    </row>
    <row r="41" customFormat="false" ht="12.75" hidden="false" customHeight="false" outlineLevel="0" collapsed="false">
      <c r="A41" s="0"/>
      <c r="B41" s="4"/>
      <c r="D41" s="3"/>
      <c r="E41" s="4"/>
      <c r="F41" s="4"/>
      <c r="G41" s="4"/>
      <c r="H41" s="4"/>
      <c r="I41" s="4"/>
      <c r="AC41" s="0"/>
      <c r="AD41" s="0"/>
    </row>
    <row r="42" customFormat="false" ht="12.75" hidden="false" customHeight="false" outlineLevel="0" collapsed="false">
      <c r="A42" s="43"/>
      <c r="D42" s="3"/>
      <c r="AC42" s="42" t="str">
        <f aca="false">IF(OR(AC$14="",$E42=""),"",AB42)</f>
        <v/>
      </c>
      <c r="AD42" s="42" t="str">
        <f aca="false">IF(OR(AD$14="",$E42=""),"",AC42)</f>
        <v/>
      </c>
    </row>
    <row r="43" customFormat="false" ht="12.75" hidden="false" customHeight="false" outlineLevel="0" collapsed="false">
      <c r="A43" s="43"/>
      <c r="D43" s="3"/>
      <c r="AC43" s="42" t="str">
        <f aca="false">IF(OR(AC$14="",$E43=""),"",AB43)</f>
        <v/>
      </c>
      <c r="AD43" s="42" t="str">
        <f aca="false">IF(OR(AD$14="",$E43=""),"",AC43)</f>
        <v/>
      </c>
    </row>
    <row r="44" customFormat="false" ht="12.75" hidden="false" customHeight="false" outlineLevel="0" collapsed="false">
      <c r="A44" s="43"/>
      <c r="D44" s="3"/>
      <c r="AC44" s="42" t="str">
        <f aca="false">IF(OR(AC$14="",$E44=""),"",AB44)</f>
        <v/>
      </c>
      <c r="AD44" s="42" t="str">
        <f aca="false">IF(OR(AD$14="",$E44=""),"",AC44)</f>
        <v/>
      </c>
    </row>
    <row r="45" customFormat="false" ht="12.75" hidden="false" customHeight="false" outlineLevel="0" collapsed="false">
      <c r="A45" s="43"/>
      <c r="D45" s="3"/>
      <c r="AC45" s="42" t="str">
        <f aca="false">IF(OR(AC$14="",$E45=""),"",AB45)</f>
        <v/>
      </c>
      <c r="AD45" s="42" t="str">
        <f aca="false">IF(OR(AD$14="",$E45=""),"",AC45)</f>
        <v/>
      </c>
    </row>
    <row r="46" customFormat="false" ht="12.75" hidden="false" customHeight="false" outlineLevel="0" collapsed="false">
      <c r="A46" s="43"/>
      <c r="D46" s="3"/>
      <c r="AC46" s="42" t="str">
        <f aca="false">IF(OR(AC$14="",$E46=""),"",AB46)</f>
        <v/>
      </c>
      <c r="AD46" s="42" t="str">
        <f aca="false">IF(OR(AD$14="",$E46=""),"",AC46)</f>
        <v/>
      </c>
    </row>
    <row r="47" customFormat="false" ht="12.75" hidden="false" customHeight="false" outlineLevel="0" collapsed="false">
      <c r="A47" s="43"/>
      <c r="D47" s="3"/>
      <c r="AC47" s="42" t="str">
        <f aca="false">IF(OR(AC$14="",$E47=""),"",AB47)</f>
        <v/>
      </c>
      <c r="AD47" s="42" t="str">
        <f aca="false">IF(OR(AD$14="",$E47=""),"",AC47)</f>
        <v/>
      </c>
    </row>
    <row r="48" customFormat="false" ht="12.75" hidden="false" customHeight="false" outlineLevel="0" collapsed="false">
      <c r="A48" s="43"/>
      <c r="D48" s="3"/>
      <c r="AC48" s="0"/>
      <c r="AD48" s="0"/>
    </row>
    <row r="49" customFormat="false" ht="12.75" hidden="false" customHeight="false" outlineLevel="0" collapsed="false">
      <c r="A49" s="43"/>
      <c r="D49" s="3"/>
      <c r="AC49" s="42" t="str">
        <f aca="false">IF(OR(AC$14="",$E49=""),"",AB49)</f>
        <v/>
      </c>
      <c r="AD49" s="42" t="str">
        <f aca="false">IF(OR(AD$14="",$E49=""),"",AC49)</f>
        <v/>
      </c>
    </row>
    <row r="50" customFormat="false" ht="12.75" hidden="false" customHeight="false" outlineLevel="0" collapsed="false">
      <c r="A50" s="43"/>
      <c r="D50" s="3"/>
      <c r="AC50" s="42" t="str">
        <f aca="false">IF(OR(AC$14="",$E50=""),"",AB50)</f>
        <v/>
      </c>
      <c r="AD50" s="42" t="str">
        <f aca="false">IF(OR(AD$14="",$E50=""),"",AC50)</f>
        <v/>
      </c>
    </row>
    <row r="51" customFormat="false" ht="12.75" hidden="false" customHeight="false" outlineLevel="0" collapsed="false">
      <c r="A51" s="43"/>
      <c r="D51" s="3"/>
      <c r="AC51" s="42" t="str">
        <f aca="false">IF(OR(AC$14="",$E51=""),"",AB51)</f>
        <v/>
      </c>
      <c r="AD51" s="42" t="str">
        <f aca="false">IF(OR(AD$14="",$E51=""),"",AC51)</f>
        <v/>
      </c>
    </row>
    <row r="52" customFormat="false" ht="12.75" hidden="false" customHeight="false" outlineLevel="0" collapsed="false">
      <c r="A52" s="43"/>
      <c r="D52" s="3"/>
      <c r="AC52" s="42" t="str">
        <f aca="false">IF(OR(AC$14="",$E52=""),"",AB52)</f>
        <v/>
      </c>
      <c r="AD52" s="42" t="str">
        <f aca="false">IF(OR(AD$14="",$E52=""),"",AC52)</f>
        <v/>
      </c>
    </row>
    <row r="53" customFormat="false" ht="12.75" hidden="false" customHeight="false" outlineLevel="0" collapsed="false">
      <c r="A53" s="43"/>
      <c r="D53" s="3"/>
      <c r="AC53" s="42" t="str">
        <f aca="false">IF(OR(AC$14="",$E53=""),"",AB53)</f>
        <v/>
      </c>
      <c r="AD53" s="42" t="str">
        <f aca="false">IF(OR(AD$14="",$E53=""),"",AC53)</f>
        <v/>
      </c>
    </row>
    <row r="54" customFormat="false" ht="12.75" hidden="false" customHeight="false" outlineLevel="0" collapsed="false">
      <c r="A54" s="43"/>
      <c r="D54" s="3"/>
      <c r="AC54" s="42" t="str">
        <f aca="false">IF(OR(AC$14="",$E54=""),"",AB54)</f>
        <v/>
      </c>
      <c r="AD54" s="42" t="str">
        <f aca="false">IF(OR(AD$14="",$E54=""),"",AC54)</f>
        <v/>
      </c>
    </row>
    <row r="55" customFormat="false" ht="12.75" hidden="false" customHeight="false" outlineLevel="0" collapsed="false">
      <c r="A55" s="43"/>
      <c r="D55" s="3"/>
      <c r="AC55" s="42" t="str">
        <f aca="false">IF(OR(AC$14="",$E55=""),"",AB55)</f>
        <v/>
      </c>
      <c r="AD55" s="42" t="str">
        <f aca="false">IF(OR(AD$14="",$E55=""),"",AC55)</f>
        <v/>
      </c>
    </row>
    <row r="56" customFormat="false" ht="12.75" hidden="false" customHeight="false" outlineLevel="0" collapsed="false">
      <c r="A56" s="43"/>
      <c r="D56" s="3"/>
      <c r="AC56" s="42" t="str">
        <f aca="false">IF(OR(AC$14="",$E56=""),"",AB56)</f>
        <v/>
      </c>
      <c r="AD56" s="42" t="str">
        <f aca="false">IF(OR(AD$14="",$E56=""),"",AC56)</f>
        <v/>
      </c>
    </row>
    <row r="57" customFormat="false" ht="12.75" hidden="false" customHeight="false" outlineLevel="0" collapsed="false">
      <c r="A57" s="43"/>
      <c r="D57" s="3"/>
      <c r="AC57" s="42" t="str">
        <f aca="false">IF(OR(AC$14="",$E57=""),"",AB57)</f>
        <v/>
      </c>
      <c r="AD57" s="42" t="str">
        <f aca="false">IF(OR(AD$14="",$E57=""),"",AC57)</f>
        <v/>
      </c>
    </row>
    <row r="58" customFormat="false" ht="12.75" hidden="false" customHeight="false" outlineLevel="0" collapsed="false">
      <c r="A58" s="43"/>
      <c r="D58" s="3"/>
      <c r="AC58" s="0"/>
      <c r="AD58" s="0"/>
    </row>
    <row r="59" customFormat="false" ht="12.75" hidden="false" customHeight="false" outlineLevel="0" collapsed="false">
      <c r="A59" s="43"/>
      <c r="D59" s="0"/>
      <c r="AC59" s="42" t="str">
        <f aca="false">IF(OR(AC$14="",$E59=""),"",AB59)</f>
        <v/>
      </c>
      <c r="AD59" s="42" t="str">
        <f aca="false">IF(OR(AD$14="",$E59=""),"",AC59)</f>
        <v/>
      </c>
    </row>
    <row r="60" customFormat="false" ht="12.75" hidden="false" customHeight="false" outlineLevel="0" collapsed="false">
      <c r="A60" s="43"/>
      <c r="D60" s="0"/>
      <c r="AC60" s="42" t="str">
        <f aca="false">IF(OR(AC$14="",$E60=""),"",AB60)</f>
        <v/>
      </c>
      <c r="AD60" s="42" t="str">
        <f aca="false">IF(OR(AD$14="",$E60=""),"",AC60)</f>
        <v/>
      </c>
    </row>
    <row r="61" customFormat="false" ht="12.75" hidden="false" customHeight="false" outlineLevel="0" collapsed="false">
      <c r="A61" s="43"/>
      <c r="D61" s="0"/>
      <c r="AC61" s="42" t="str">
        <f aca="false">IF(OR(AC$14="",$E61=""),"",AB61)</f>
        <v/>
      </c>
      <c r="AD61" s="42" t="str">
        <f aca="false">IF(OR(AD$14="",$E61=""),"",AC61)</f>
        <v/>
      </c>
    </row>
    <row r="62" customFormat="false" ht="12.75" hidden="false" customHeight="false" outlineLevel="0" collapsed="false">
      <c r="A62" s="43"/>
      <c r="D62" s="0"/>
      <c r="AC62" s="42" t="str">
        <f aca="false">IF(OR(AC$14="",$E62=""),"",AB62)</f>
        <v/>
      </c>
      <c r="AD62" s="42" t="str">
        <f aca="false">IF(OR(AD$14="",$E62=""),"",AC62)</f>
        <v/>
      </c>
    </row>
    <row r="63" customFormat="false" ht="12.75" hidden="false" customHeight="false" outlineLevel="0" collapsed="false">
      <c r="A63" s="43"/>
      <c r="D63" s="0"/>
      <c r="AC63" s="42" t="str">
        <f aca="false">IF(OR(AC$14="",$E63=""),"",AB63)</f>
        <v/>
      </c>
      <c r="AD63" s="42" t="str">
        <f aca="false">IF(OR(AD$14="",$E63=""),"",AC63)</f>
        <v/>
      </c>
    </row>
    <row r="64" customFormat="false" ht="12.75" hidden="false" customHeight="false" outlineLevel="0" collapsed="false">
      <c r="D64" s="44" t="str">
        <f aca="false">IF(A64&lt;&gt;"","Planned","")</f>
        <v/>
      </c>
    </row>
  </sheetData>
  <conditionalFormatting sqref="A15:AD58">
    <cfRule type="expression" priority="2" aboveAverage="0" equalAverage="0" bottom="0" percent="0" rank="0" text="" dxfId="0">
      <formula>$D15="Done"</formula>
    </cfRule>
    <cfRule type="expression" priority="3" aboveAverage="0" equalAverage="0" bottom="0" percent="0" rank="0" text="" dxfId="1">
      <formula>$D15="Ongoing"</formula>
    </cfRule>
  </conditionalFormatting>
  <dataValidations count="1">
    <dataValidation allowBlank="true" operator="between" showDropDown="false" showErrorMessage="false" showInputMessage="true" sqref="D3:D8 D15:D64" type="list">
      <formula1>"Planned,Ongoing,Done"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4" topLeftCell="A15" activePane="bottomLeft" state="frozen"/>
      <selection pane="topLeft" activeCell="A1" activeCellId="0" sqref="A1"/>
      <selection pane="bottomLeft" activeCell="F24" activeCellId="0" sqref="F24"/>
    </sheetView>
  </sheetViews>
  <sheetFormatPr defaultRowHeight="12.75"/>
  <cols>
    <col collapsed="false" hidden="false" max="1" min="1" style="44" width="50.5663265306122"/>
    <col collapsed="false" hidden="false" max="2" min="2" style="42" width="11.8622448979592"/>
    <col collapsed="false" hidden="false" max="3" min="3" style="44" width="13.7040816326531"/>
    <col collapsed="false" hidden="false" max="4" min="4" style="44" width="10.8520408163265"/>
    <col collapsed="false" hidden="false" max="5" min="5" style="42" width="6.57142857142857"/>
    <col collapsed="false" hidden="false" max="30" min="6" style="42" width="4.42857142857143"/>
    <col collapsed="false" hidden="false" max="1025" min="31" style="44" width="9.14285714285714"/>
  </cols>
  <sheetData>
    <row r="1" s="44" customFormat="true" ht="18" hidden="false" customHeight="false" outlineLevel="0" collapsed="false">
      <c r="A1" s="52" t="n">
        <v>4</v>
      </c>
      <c r="B1" s="53"/>
      <c r="C1" s="0"/>
      <c r="D1" s="0"/>
    </row>
    <row r="2" s="44" customFormat="true" ht="12.75" hidden="false" customHeight="false" outlineLevel="0" collapsed="false">
      <c r="A2" s="0"/>
      <c r="B2" s="0"/>
      <c r="C2" s="0"/>
      <c r="D2" s="0"/>
    </row>
    <row r="3" customFormat="false" ht="12.75" hidden="false" customHeight="false" outlineLevel="0" collapsed="false">
      <c r="A3" s="54" t="str">
        <f aca="false">'Release Plan'!H19</f>
        <v>Klassendiagramme und Sequenzdiagramme modellieren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</row>
    <row r="5" customFormat="false" ht="12.75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</row>
    <row r="6" customFormat="fals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</row>
    <row r="7" customFormat="false" ht="12.7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</row>
    <row r="8" customFormat="false" ht="12.7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</row>
    <row r="9" customFormat="false" ht="12.75" hidden="false" customHeight="false" outlineLevel="0" collapsed="false">
      <c r="A9" s="55" t="s">
        <v>56</v>
      </c>
      <c r="B9" s="56" t="n">
        <v>5</v>
      </c>
      <c r="C9" s="55"/>
      <c r="D9" s="57"/>
      <c r="E9" s="55" t="s">
        <v>57</v>
      </c>
      <c r="F9" s="55" t="s">
        <v>58</v>
      </c>
      <c r="G9" s="55"/>
      <c r="H9" s="55"/>
      <c r="I9" s="55"/>
      <c r="J9" s="55"/>
      <c r="K9" s="55"/>
      <c r="L9" s="55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</row>
    <row r="10" customFormat="false" ht="12.75" hidden="false" customHeight="false" outlineLevel="0" collapsed="false">
      <c r="A10" s="55" t="s">
        <v>59</v>
      </c>
      <c r="B10" s="56" t="n">
        <v>5</v>
      </c>
      <c r="C10" s="55" t="s">
        <v>14</v>
      </c>
      <c r="D10" s="55" t="s">
        <v>60</v>
      </c>
      <c r="E10" s="58" t="n">
        <f aca="true">IF(AND(SUM(OFFSET(E14,1,0,TaskRows,1))=0),0,SUM(OFFSET(E14,1,0,TaskRows,1)))</f>
        <v>5</v>
      </c>
      <c r="F10" s="58" t="n">
        <f aca="true">IF(AND(SUM(OFFSET(F14,1,0,TaskRows,1))=0),0,SUM(OFFSET(F14,1,0,TaskRows,1)))</f>
        <v>5</v>
      </c>
      <c r="G10" s="58" t="n">
        <f aca="true">IF(AND(SUM(OFFSET(G14,1,0,TaskRows,1))=0),0,SUM(OFFSET(G14,1,0,TaskRows,1)))</f>
        <v>4</v>
      </c>
      <c r="H10" s="58" t="n">
        <f aca="true">IF(AND(SUM(OFFSET(H14,1,0,TaskRows,1))=0),0,SUM(OFFSET(H14,1,0,TaskRows,1)))</f>
        <v>1</v>
      </c>
      <c r="I10" s="58" t="n">
        <f aca="true">IF(AND(SUM(OFFSET(I14,1,0,TaskRows,1))=0),0,SUM(OFFSET(I14,1,0,TaskRows,1)))</f>
        <v>0</v>
      </c>
      <c r="J10" s="58" t="n">
        <f aca="true">IF(AND(SUM(OFFSET(J14,1,0,TaskRows,1))=0),0,SUM(OFFSET(J14,1,0,TaskRows,1)))</f>
        <v>0</v>
      </c>
      <c r="K10" s="58"/>
      <c r="L10" s="58"/>
      <c r="M10" s="58"/>
      <c r="N10" s="58"/>
      <c r="O10" s="58"/>
      <c r="P10" s="58"/>
      <c r="Q10" s="58"/>
      <c r="R10" s="58" t="str">
        <f aca="true">IF(AND(SUM(OFFSET(R14,1,0,TaskRows,1))=0),"",SUM(OFFSET(R14,1,0,TaskRows,1)))</f>
        <v/>
      </c>
      <c r="S10" s="58" t="str">
        <f aca="true">IF(AND(SUM(OFFSET(S14,1,0,TaskRows,1))=0),"",SUM(OFFSET(S14,1,0,TaskRows,1)))</f>
        <v/>
      </c>
      <c r="T10" s="58" t="str">
        <f aca="true">IF(AND(SUM(OFFSET(T14,1,0,TaskRows,1))=0),"",SUM(OFFSET(T14,1,0,TaskRows,1)))</f>
        <v/>
      </c>
      <c r="U10" s="58" t="str">
        <f aca="true">IF(AND(SUM(OFFSET(U14,1,0,TaskRows,1))=0),"",SUM(OFFSET(U14,1,0,TaskRows,1)))</f>
        <v/>
      </c>
      <c r="V10" s="58" t="str">
        <f aca="true">IF(AND(SUM(OFFSET(V14,1,0,TaskRows,1))=0),"",SUM(OFFSET(V14,1,0,TaskRows,1)))</f>
        <v/>
      </c>
      <c r="W10" s="58" t="str">
        <f aca="true">IF(AND(SUM(OFFSET(W14,1,0,TaskRows,1))=0),"",SUM(OFFSET(W14,1,0,TaskRows,1)))</f>
        <v/>
      </c>
      <c r="X10" s="58" t="str">
        <f aca="true">IF(AND(SUM(OFFSET(X14,1,0,TaskRows,1))=0),"",SUM(OFFSET(X14,1,0,TaskRows,1)))</f>
        <v/>
      </c>
      <c r="Y10" s="58" t="str">
        <f aca="true">IF(AND(SUM(OFFSET(Y14,1,0,TaskRows,1))=0),"",SUM(OFFSET(Y14,1,0,TaskRows,1)))</f>
        <v/>
      </c>
      <c r="Z10" s="58" t="str">
        <f aca="true">IF(AND(SUM(OFFSET(Z14,1,0,TaskRows,1))=0),"",SUM(OFFSET(Z14,1,0,TaskRows,1)))</f>
        <v/>
      </c>
      <c r="AA10" s="58" t="str">
        <f aca="true">IF(AND(SUM(OFFSET(AA14,1,0,TaskRows,1))=0),"",SUM(OFFSET(AA14,1,0,TaskRows,1)))</f>
        <v/>
      </c>
      <c r="AB10" s="58" t="str">
        <f aca="true">IF(AND(SUM(OFFSET(AB14,1,0,TaskRows,1))=0),"",SUM(OFFSET(AB14,1,0,TaskRows,1)))</f>
        <v/>
      </c>
      <c r="AC10" s="58" t="str">
        <f aca="true">IF(AND(SUM(OFFSET(AC14,1,0,TaskRows,1))=0),"",SUM(OFFSET(AC14,1,0,TaskRows,1)))</f>
        <v/>
      </c>
      <c r="AD10" s="58" t="str">
        <f aca="true">IF(AND(SUM(OFFSET(AD14,1,0,TaskRows,1))=0),"",SUM(OFFSET(AD14,1,0,TaskRows,1)))</f>
        <v/>
      </c>
    </row>
    <row r="11" customFormat="false" ht="12.75" hidden="true" customHeight="false" outlineLevel="0" collapsed="false">
      <c r="A11" s="0" t="s">
        <v>61</v>
      </c>
      <c r="B11" s="4" t="n">
        <f aca="false">IF(COUNTA(A15:A242)=0,1,COUNTA(A15:A242))</f>
        <v>3</v>
      </c>
      <c r="C11" s="0" t="s">
        <v>62</v>
      </c>
      <c r="D11" s="4" t="n">
        <f aca="false">IF(COUNTIF(F10:AD10,"&gt;0")=0,1,COUNTIF(F10:AD10,"&gt;0"))</f>
        <v>3</v>
      </c>
      <c r="E11" s="4"/>
      <c r="F11" s="4" t="n">
        <f aca="false">IF(F14="","",$E10-$E10/($B9-1)*(F14-1))</f>
        <v>5</v>
      </c>
      <c r="G11" s="4" t="n">
        <f aca="false">IF(G14="","",TotalEffort-TotalEffort/(ImplementationDays)*(G14-1))</f>
        <v>4</v>
      </c>
      <c r="H11" s="4" t="n">
        <f aca="false">IF(H14="","",TotalEffort-TotalEffort/(ImplementationDays)*(H14-1))</f>
        <v>3</v>
      </c>
      <c r="I11" s="4" t="n">
        <f aca="false">IF(I14="","",TotalEffort-TotalEffort/(ImplementationDays)*(I14-1))</f>
        <v>2</v>
      </c>
      <c r="J11" s="4" t="n">
        <f aca="false">IF(J14="","",TotalEffort-TotalEffort/(ImplementationDays)*(J14-1))</f>
        <v>1</v>
      </c>
      <c r="K11" s="4" t="str">
        <f aca="false">IF(K14="","",TotalEffort-TotalEffort/(ImplementationDays)*(K14-1))</f>
        <v/>
      </c>
      <c r="L11" s="4" t="str">
        <f aca="false">IF(L14="","",TotalEffort-TotalEffort/(ImplementationDays)*(L14-1))</f>
        <v/>
      </c>
      <c r="M11" s="4" t="str">
        <f aca="false">IF(M14="","",TotalEffort-TotalEffort/(ImplementationDays)*(M14-1))</f>
        <v/>
      </c>
      <c r="N11" s="4" t="str">
        <f aca="false">IF(N14="","",TotalEffort-TotalEffort/(ImplementationDays)*(N14-1))</f>
        <v/>
      </c>
      <c r="O11" s="4" t="str">
        <f aca="false">IF(O14="","",TotalEffort-TotalEffort/(ImplementationDays)*(O14-1))</f>
        <v/>
      </c>
      <c r="P11" s="4" t="str">
        <f aca="false">IF(P14="","",TotalEffort-TotalEffort/(ImplementationDays)*(P14-1))</f>
        <v/>
      </c>
      <c r="Q11" s="4" t="str">
        <f aca="false">IF(Q14="","",TotalEffort-TotalEffort/(ImplementationDays)*(Q14-1))</f>
        <v/>
      </c>
      <c r="R11" s="4" t="str">
        <f aca="false">IF(R14="","",TotalEffort-TotalEffort/(ImplementationDays)*(R14-1))</f>
        <v/>
      </c>
      <c r="S11" s="4" t="str">
        <f aca="false">IF(S14="","",TotalEffort-TotalEffort/(ImplementationDays)*(S14-1))</f>
        <v/>
      </c>
      <c r="T11" s="4" t="str">
        <f aca="false">IF(T14="","",TotalEffort-TotalEffort/(ImplementationDays)*(T14-1))</f>
        <v/>
      </c>
      <c r="U11" s="4" t="str">
        <f aca="false">IF(U14="","",TotalEffort-TotalEffort/(ImplementationDays)*(U14-1))</f>
        <v/>
      </c>
      <c r="V11" s="4" t="str">
        <f aca="false">IF(V14="","",TotalEffort-TotalEffort/(ImplementationDays)*(V14-1))</f>
        <v/>
      </c>
      <c r="W11" s="4" t="str">
        <f aca="false">IF(W14="","",TotalEffort-TotalEffort/(ImplementationDays)*(W14-1))</f>
        <v/>
      </c>
      <c r="X11" s="4" t="str">
        <f aca="false">IF(X14="","",TotalEffort-TotalEffort/(ImplementationDays)*(X14-1))</f>
        <v/>
      </c>
      <c r="Y11" s="4" t="str">
        <f aca="false">IF(Y14="","",TotalEffort-TotalEffort/(ImplementationDays)*(Y14-1))</f>
        <v/>
      </c>
      <c r="Z11" s="4" t="str">
        <f aca="false">IF(Z14="","",TotalEffort-TotalEffort/(ImplementationDays)*(Z14-1))</f>
        <v/>
      </c>
      <c r="AA11" s="4" t="str">
        <f aca="false">IF(AA14="","",TotalEffort-TotalEffort/(ImplementationDays)*(AA14-1))</f>
        <v/>
      </c>
      <c r="AB11" s="4" t="str">
        <f aca="false">IF(AB14="","",TotalEffort-TotalEffort/(ImplementationDays)*(AB14-1))</f>
        <v/>
      </c>
      <c r="AC11" s="4" t="str">
        <f aca="false">IF(AC14="","",TotalEffort-TotalEffort/(ImplementationDays)*(AC14-1))</f>
        <v/>
      </c>
      <c r="AD11" s="4" t="str">
        <f aca="false">IF(AD14="","",TotalEffort-TotalEffort/(ImplementationDays)*(AD14-1))</f>
        <v/>
      </c>
    </row>
    <row r="12" customFormat="false" ht="12.75" hidden="true" customHeight="false" outlineLevel="0" collapsed="false">
      <c r="A12" s="59" t="s">
        <v>63</v>
      </c>
      <c r="B12" s="0"/>
      <c r="C12" s="0" t="s">
        <v>64</v>
      </c>
      <c r="D12" s="4"/>
      <c r="E12" s="4"/>
      <c r="F12" s="4" t="n">
        <f aca="true">IF(TREND(OFFSET($F10,0,DoneDays-TrendDays,1,TrendDays),OFFSET($F13,0,DoneDays-TrendDays,1,TrendDays),F13)&lt;0,"",TREND(OFFSET($F10,0,DoneDays-TrendDays,1,TrendDays),OFFSET($F13,0,DoneDays-TrendDays,1,TrendDays),F13))</f>
        <v>5.33333333333333</v>
      </c>
      <c r="G12" s="4" t="n">
        <f aca="true">IF(TREND(OFFSET($F10,0,DoneDays-TrendDays,1,TrendDays),OFFSET($F13,0,DoneDays-TrendDays,1,TrendDays),G13)&lt;0,"",TREND(OFFSET($F10,0,DoneDays-TrendDays,1,TrendDays),OFFSET($F13,0,DoneDays-TrendDays,1,TrendDays),G13))</f>
        <v>3.33333333333333</v>
      </c>
      <c r="H12" s="4" t="n">
        <f aca="true">IF(TREND(OFFSET($F10,0,DoneDays-TrendDays,1,TrendDays),OFFSET($F13,0,DoneDays-TrendDays,1,TrendDays),H13)&lt;0,"",TREND(OFFSET($F10,0,DoneDays-TrendDays,1,TrendDays),OFFSET($F13,0,DoneDays-TrendDays,1,TrendDays),H13))</f>
        <v>1.33333333333333</v>
      </c>
      <c r="I12" s="4" t="str">
        <f aca="true">IF(TREND(OFFSET($F10,0,DoneDays-TrendDays,1,TrendDays),OFFSET($F13,0,DoneDays-TrendDays,1,TrendDays),I13)&lt;0,"",TREND(OFFSET($F10,0,DoneDays-TrendDays,1,TrendDays),OFFSET($F13,0,DoneDays-TrendDays,1,TrendDays),I13))</f>
        <v/>
      </c>
      <c r="J12" s="4" t="str">
        <f aca="true">IF(TREND(OFFSET($F10,0,DoneDays-TrendDays,1,TrendDays),OFFSET($F13,0,DoneDays-TrendDays,1,TrendDays),J13)&lt;0,"",TREND(OFFSET($F10,0,DoneDays-TrendDays,1,TrendDays),OFFSET($F13,0,DoneDays-TrendDays,1,TrendDays),J13))</f>
        <v/>
      </c>
      <c r="K12" s="4" t="str">
        <f aca="true">IF(TREND(OFFSET($F10,0,DoneDays-TrendDays,1,TrendDays),OFFSET($F13,0,DoneDays-TrendDays,1,TrendDays),K13)&lt;0,"",TREND(OFFSET($F10,0,DoneDays-TrendDays,1,TrendDays),OFFSET($F13,0,DoneDays-TrendDays,1,TrendDays),K13))</f>
        <v/>
      </c>
      <c r="L12" s="4" t="str">
        <f aca="true">IF(TREND(OFFSET($F10,0,DoneDays-TrendDays,1,TrendDays),OFFSET($F13,0,DoneDays-TrendDays,1,TrendDays),L13)&lt;0,"",TREND(OFFSET($F10,0,DoneDays-TrendDays,1,TrendDays),OFFSET($F13,0,DoneDays-TrendDays,1,TrendDays),L13))</f>
        <v/>
      </c>
      <c r="M12" s="4" t="str">
        <f aca="true">IF(TREND(OFFSET($F10,0,DoneDays-TrendDays,1,TrendDays),OFFSET($F13,0,DoneDays-TrendDays,1,TrendDays),M13)&lt;0,"",TREND(OFFSET($F10,0,DoneDays-TrendDays,1,TrendDays),OFFSET($F13,0,DoneDays-TrendDays,1,TrendDays),M13))</f>
        <v/>
      </c>
      <c r="N12" s="4" t="str">
        <f aca="true">IF(TREND(OFFSET($F10,0,DoneDays-TrendDays,1,TrendDays),OFFSET($F13,0,DoneDays-TrendDays,1,TrendDays),N13)&lt;0,"",TREND(OFFSET($F10,0,DoneDays-TrendDays,1,TrendDays),OFFSET($F13,0,DoneDays-TrendDays,1,TrendDays),N13))</f>
        <v/>
      </c>
      <c r="O12" s="4" t="str">
        <f aca="true">IF(TREND(OFFSET($F10,0,DoneDays-TrendDays,1,TrendDays),OFFSET($F13,0,DoneDays-TrendDays,1,TrendDays),O13)&lt;0,"",TREND(OFFSET($F10,0,DoneDays-TrendDays,1,TrendDays),OFFSET($F13,0,DoneDays-TrendDays,1,TrendDays),O13))</f>
        <v/>
      </c>
      <c r="P12" s="4" t="str">
        <f aca="true">IF(TREND(OFFSET($F10,0,DoneDays-TrendDays,1,TrendDays),OFFSET($F13,0,DoneDays-TrendDays,1,TrendDays),P13)&lt;0,"",TREND(OFFSET($F10,0,DoneDays-TrendDays,1,TrendDays),OFFSET($F13,0,DoneDays-TrendDays,1,TrendDays),P13))</f>
        <v/>
      </c>
      <c r="Q12" s="4" t="str">
        <f aca="true">IF(TREND(OFFSET($F10,0,DoneDays-TrendDays,1,TrendDays),OFFSET($F13,0,DoneDays-TrendDays,1,TrendDays),Q13)&lt;0,"",TREND(OFFSET($F10,0,DoneDays-TrendDays,1,TrendDays),OFFSET($F13,0,DoneDays-TrendDays,1,TrendDays),Q13))</f>
        <v/>
      </c>
      <c r="R12" s="4" t="str">
        <f aca="true">IF(TREND(OFFSET($F10,0,DoneDays-TrendDays,1,TrendDays),OFFSET($F13,0,DoneDays-TrendDays,1,TrendDays),R13)&lt;0,"",TREND(OFFSET($F10,0,DoneDays-TrendDays,1,TrendDays),OFFSET($F13,0,DoneDays-TrendDays,1,TrendDays),R13))</f>
        <v/>
      </c>
      <c r="S12" s="4" t="str">
        <f aca="true">IF(TREND(OFFSET($F10,0,DoneDays-TrendDays,1,TrendDays),OFFSET($F13,0,DoneDays-TrendDays,1,TrendDays),S13)&lt;0,"",TREND(OFFSET($F10,0,DoneDays-TrendDays,1,TrendDays),OFFSET($F13,0,DoneDays-TrendDays,1,TrendDays),S13))</f>
        <v/>
      </c>
      <c r="T12" s="4" t="str">
        <f aca="true">IF(TREND(OFFSET($F10,0,DoneDays-TrendDays,1,TrendDays),OFFSET($F13,0,DoneDays-TrendDays,1,TrendDays),T13)&lt;0,"",TREND(OFFSET($F10,0,DoneDays-TrendDays,1,TrendDays),OFFSET($F13,0,DoneDays-TrendDays,1,TrendDays),T13))</f>
        <v/>
      </c>
      <c r="U12" s="4" t="str">
        <f aca="true">IF(TREND(OFFSET($F10,0,DoneDays-TrendDays,1,TrendDays),OFFSET($F13,0,DoneDays-TrendDays,1,TrendDays),U13)&lt;0,"",TREND(OFFSET($F10,0,DoneDays-TrendDays,1,TrendDays),OFFSET($F13,0,DoneDays-TrendDays,1,TrendDays),U13))</f>
        <v/>
      </c>
      <c r="V12" s="4" t="str">
        <f aca="true">IF(TREND(OFFSET($F10,0,DoneDays-TrendDays,1,TrendDays),OFFSET($F13,0,DoneDays-TrendDays,1,TrendDays),V13)&lt;0,"",TREND(OFFSET($F10,0,DoneDays-TrendDays,1,TrendDays),OFFSET($F13,0,DoneDays-TrendDays,1,TrendDays),V13))</f>
        <v/>
      </c>
      <c r="W12" s="4" t="str">
        <f aca="true">IF(TREND(OFFSET($F10,0,DoneDays-TrendDays,1,TrendDays),OFFSET($F13,0,DoneDays-TrendDays,1,TrendDays),W13)&lt;0,"",TREND(OFFSET($F10,0,DoneDays-TrendDays,1,TrendDays),OFFSET($F13,0,DoneDays-TrendDays,1,TrendDays),W13))</f>
        <v/>
      </c>
      <c r="X12" s="4" t="str">
        <f aca="true">IF(TREND(OFFSET($F10,0,DoneDays-TrendDays,1,TrendDays),OFFSET($F13,0,DoneDays-TrendDays,1,TrendDays),X13)&lt;0,"",TREND(OFFSET($F10,0,DoneDays-TrendDays,1,TrendDays),OFFSET($F13,0,DoneDays-TrendDays,1,TrendDays),X13))</f>
        <v/>
      </c>
      <c r="Y12" s="4" t="str">
        <f aca="true">IF(TREND(OFFSET($F10,0,DoneDays-TrendDays,1,TrendDays),OFFSET($F13,0,DoneDays-TrendDays,1,TrendDays),Y13)&lt;0,"",TREND(OFFSET($F10,0,DoneDays-TrendDays,1,TrendDays),OFFSET($F13,0,DoneDays-TrendDays,1,TrendDays),Y13))</f>
        <v/>
      </c>
      <c r="Z12" s="4" t="str">
        <f aca="true">IF(TREND(OFFSET($F10,0,DoneDays-TrendDays,1,TrendDays),OFFSET($F13,0,DoneDays-TrendDays,1,TrendDays),Z13)&lt;0,"",TREND(OFFSET($F10,0,DoneDays-TrendDays,1,TrendDays),OFFSET($F13,0,DoneDays-TrendDays,1,TrendDays),Z13))</f>
        <v/>
      </c>
      <c r="AA12" s="4" t="str">
        <f aca="true">IF(TREND(OFFSET($F10,0,DoneDays-TrendDays,1,TrendDays),OFFSET($F13,0,DoneDays-TrendDays,1,TrendDays),AA13)&lt;0,"",TREND(OFFSET($F10,0,DoneDays-TrendDays,1,TrendDays),OFFSET($F13,0,DoneDays-TrendDays,1,TrendDays),AA13))</f>
        <v/>
      </c>
      <c r="AB12" s="4" t="str">
        <f aca="true">IF(TREND(OFFSET($F10,0,DoneDays-TrendDays,1,TrendDays),OFFSET($F13,0,DoneDays-TrendDays,1,TrendDays),AB13)&lt;0,"",TREND(OFFSET($F10,0,DoneDays-TrendDays,1,TrendDays),OFFSET($F13,0,DoneDays-TrendDays,1,TrendDays),AB13))</f>
        <v/>
      </c>
      <c r="AC12" s="4" t="str">
        <f aca="true">IF(TREND(OFFSET($F10,0,DoneDays-TrendDays,1,TrendDays),OFFSET($F13,0,DoneDays-TrendDays,1,TrendDays),AC13)&lt;0,"",TREND(OFFSET($F10,0,DoneDays-TrendDays,1,TrendDays),OFFSET($F13,0,DoneDays-TrendDays,1,TrendDays),AC13))</f>
        <v/>
      </c>
      <c r="AD12" s="4" t="str">
        <f aca="true">IF(TREND(OFFSET($F10,0,DoneDays-TrendDays,1,TrendDays),OFFSET($F13,0,DoneDays-TrendDays,1,TrendDays),AD13)&lt;0,"",TREND(OFFSET($F10,0,DoneDays-TrendDays,1,TrendDays),OFFSET($F13,0,DoneDays-TrendDays,1,TrendDays),AD13))</f>
        <v/>
      </c>
    </row>
    <row r="13" customFormat="false" ht="12.75" hidden="true" customHeight="false" outlineLevel="0" collapsed="false">
      <c r="A13" s="59" t="s">
        <v>65</v>
      </c>
      <c r="B13" s="0"/>
      <c r="C13" s="0" t="s">
        <v>66</v>
      </c>
      <c r="D13" s="4" t="n">
        <f aca="false">IF(DoneDays&gt;B10,B10,DoneDays)</f>
        <v>3</v>
      </c>
      <c r="E13" s="4"/>
      <c r="F13" s="4" t="n">
        <f aca="false">IF(DoneDays&gt;E13,E13+1,"")</f>
        <v>1</v>
      </c>
      <c r="G13" s="4" t="n">
        <v>2</v>
      </c>
      <c r="H13" s="4" t="n">
        <v>3</v>
      </c>
      <c r="I13" s="4" t="n">
        <v>4</v>
      </c>
      <c r="J13" s="4" t="n">
        <v>5</v>
      </c>
      <c r="K13" s="4" t="n">
        <v>6</v>
      </c>
      <c r="L13" s="4" t="n">
        <v>7</v>
      </c>
      <c r="M13" s="4" t="n">
        <v>8</v>
      </c>
      <c r="N13" s="4" t="n">
        <v>9</v>
      </c>
      <c r="O13" s="4" t="n">
        <v>10</v>
      </c>
      <c r="P13" s="4" t="n">
        <v>11</v>
      </c>
      <c r="Q13" s="4" t="n">
        <v>12</v>
      </c>
      <c r="R13" s="4" t="n">
        <v>13</v>
      </c>
      <c r="S13" s="4" t="n">
        <v>14</v>
      </c>
      <c r="T13" s="4" t="n">
        <v>15</v>
      </c>
      <c r="U13" s="4" t="n">
        <v>16</v>
      </c>
      <c r="V13" s="4" t="n">
        <v>17</v>
      </c>
      <c r="W13" s="4" t="n">
        <v>18</v>
      </c>
      <c r="X13" s="4" t="n">
        <v>19</v>
      </c>
      <c r="Y13" s="4" t="n">
        <v>20</v>
      </c>
      <c r="Z13" s="4" t="n">
        <v>21</v>
      </c>
      <c r="AA13" s="4" t="n">
        <v>22</v>
      </c>
      <c r="AB13" s="4" t="n">
        <v>23</v>
      </c>
      <c r="AC13" s="4" t="n">
        <v>24</v>
      </c>
      <c r="AD13" s="4" t="n">
        <v>25</v>
      </c>
    </row>
    <row r="14" customFormat="false" ht="12.75" hidden="false" customHeight="false" outlineLevel="0" collapsed="false">
      <c r="A14" s="55" t="s">
        <v>67</v>
      </c>
      <c r="B14" s="60" t="s">
        <v>34</v>
      </c>
      <c r="C14" s="55" t="s">
        <v>68</v>
      </c>
      <c r="D14" s="55" t="s">
        <v>17</v>
      </c>
      <c r="E14" s="60" t="s">
        <v>69</v>
      </c>
      <c r="F14" s="60" t="n">
        <v>1</v>
      </c>
      <c r="G14" s="60" t="n">
        <f aca="false">IF($B$9&gt;F14,F14+1,"")</f>
        <v>2</v>
      </c>
      <c r="H14" s="60" t="n">
        <f aca="false">IF($B$9&gt;G14,G14+1,"")</f>
        <v>3</v>
      </c>
      <c r="I14" s="60" t="n">
        <f aca="false">IF($B$9&gt;H14,H14+1,"")</f>
        <v>4</v>
      </c>
      <c r="J14" s="60" t="n">
        <f aca="false">IF($B$9&gt;I14,I14+1,"")</f>
        <v>5</v>
      </c>
      <c r="K14" s="60" t="str">
        <f aca="false">IF($B$9&gt;J14,J14+1,"")</f>
        <v/>
      </c>
      <c r="L14" s="60" t="str">
        <f aca="false">IF($B$9&gt;K14,K14+1,"")</f>
        <v/>
      </c>
      <c r="M14" s="60" t="str">
        <f aca="false">IF($B$9&gt;L14,L14+1,"")</f>
        <v/>
      </c>
      <c r="N14" s="60" t="str">
        <f aca="false">IF($B$9&gt;M14,M14+1,"")</f>
        <v/>
      </c>
      <c r="O14" s="60" t="str">
        <f aca="false">IF($B$9&gt;N14,N14+1,"")</f>
        <v/>
      </c>
      <c r="P14" s="60" t="str">
        <f aca="false">IF($B$9&gt;O14,O14+1,"")</f>
        <v/>
      </c>
      <c r="Q14" s="60" t="str">
        <f aca="false">IF($B$9&gt;P14,P14+1,"")</f>
        <v/>
      </c>
      <c r="R14" s="60" t="str">
        <f aca="false">IF($B$9&gt;Q14,Q14+1,"")</f>
        <v/>
      </c>
      <c r="S14" s="60" t="str">
        <f aca="false">IF($B$9&gt;R14,R14+1,"")</f>
        <v/>
      </c>
      <c r="T14" s="60" t="str">
        <f aca="false">IF($B$9&gt;S14,S14+1,"")</f>
        <v/>
      </c>
      <c r="U14" s="60" t="str">
        <f aca="false">IF($B$9&gt;T14,T14+1,"")</f>
        <v/>
      </c>
      <c r="V14" s="60" t="str">
        <f aca="false">IF($B$9&gt;U14,U14+1,"")</f>
        <v/>
      </c>
      <c r="W14" s="60" t="str">
        <f aca="false">IF($B$9&gt;V14,V14+1,"")</f>
        <v/>
      </c>
      <c r="X14" s="60" t="str">
        <f aca="false">IF($B$9&gt;W14,W14+1,"")</f>
        <v/>
      </c>
      <c r="Y14" s="60" t="str">
        <f aca="false">IF($B$9&gt;X14,X14+1,"")</f>
        <v/>
      </c>
      <c r="Z14" s="60" t="str">
        <f aca="false">IF($B$9&gt;Y14,Y14+1,"")</f>
        <v/>
      </c>
      <c r="AA14" s="60" t="str">
        <f aca="false">IF($B$9&gt;Z14,Z14+1,"")</f>
        <v/>
      </c>
      <c r="AB14" s="60" t="str">
        <f aca="false">IF($B$9&gt;AA14,AA14+1,"")</f>
        <v/>
      </c>
      <c r="AC14" s="60" t="str">
        <f aca="false">IF($B$9&gt;AB14,AB14+1,"")</f>
        <v/>
      </c>
      <c r="AD14" s="60" t="str">
        <f aca="false">IF($B$9&gt;AC14,AC14+1,"")</f>
        <v/>
      </c>
    </row>
    <row r="15" customFormat="false" ht="12.75" hidden="false" customHeight="false" outlineLevel="0" collapsed="false">
      <c r="A15" s="3" t="str">
        <f aca="false">Backlog!B13</f>
        <v>Klassendiagramm "Coffee Manager" erstellen</v>
      </c>
      <c r="B15" s="61" t="n">
        <f aca="false">Backlog!A13</f>
        <v>9</v>
      </c>
      <c r="C15" s="3" t="str">
        <f aca="false">Team!B10</f>
        <v>Peter Bühler</v>
      </c>
      <c r="D15" s="3" t="s">
        <v>39</v>
      </c>
      <c r="E15" s="4" t="n">
        <v>3</v>
      </c>
      <c r="F15" s="4" t="n">
        <v>3</v>
      </c>
      <c r="G15" s="4" t="n">
        <v>3</v>
      </c>
      <c r="H15" s="4" t="n">
        <v>0</v>
      </c>
      <c r="I15" s="4" t="n">
        <v>0</v>
      </c>
      <c r="J15" s="42" t="n">
        <v>0</v>
      </c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</row>
    <row r="16" customFormat="false" ht="12.75" hidden="false" customHeight="false" outlineLevel="0" collapsed="false">
      <c r="A16" s="3" t="str">
        <f aca="false">Backlog!B14</f>
        <v>Sequenzdiagramm "Strich hinzufügen" erstellen</v>
      </c>
      <c r="B16" s="61" t="n">
        <f aca="false">Backlog!A14</f>
        <v>10</v>
      </c>
      <c r="C16" s="3" t="str">
        <f aca="false">Team!B11</f>
        <v>Lucas Vorpahl</v>
      </c>
      <c r="D16" s="3" t="s">
        <v>39</v>
      </c>
      <c r="E16" s="4" t="n">
        <v>1</v>
      </c>
      <c r="F16" s="4" t="n">
        <v>1</v>
      </c>
      <c r="G16" s="4" t="n">
        <v>0</v>
      </c>
      <c r="H16" s="4" t="n">
        <v>0</v>
      </c>
      <c r="I16" s="4" t="n">
        <v>0</v>
      </c>
      <c r="J16" s="42" t="n">
        <v>0</v>
      </c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</row>
    <row r="17" customFormat="false" ht="12.75" hidden="false" customHeight="false" outlineLevel="0" collapsed="false">
      <c r="A17" s="3" t="str">
        <f aca="false">Backlog!B15</f>
        <v>Sequenzdiagramm "Strichliste bearbeiten" erstellen</v>
      </c>
      <c r="B17" s="61" t="n">
        <f aca="false">Backlog!A15</f>
        <v>11</v>
      </c>
      <c r="C17" s="3" t="str">
        <f aca="false">Team!B12</f>
        <v>Dennis Hieber</v>
      </c>
      <c r="D17" s="3" t="s">
        <v>39</v>
      </c>
      <c r="E17" s="4" t="n">
        <v>1</v>
      </c>
      <c r="F17" s="4" t="n">
        <v>1</v>
      </c>
      <c r="G17" s="4" t="n">
        <v>1</v>
      </c>
      <c r="H17" s="4" t="n">
        <v>1</v>
      </c>
      <c r="I17" s="4" t="n">
        <v>0</v>
      </c>
      <c r="J17" s="42" t="n">
        <v>0</v>
      </c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42" t="str">
        <f aca="false">IF(OR(AC$14="",$E17=""),"",AB17)</f>
        <v/>
      </c>
      <c r="AD17" s="42" t="str">
        <f aca="false">IF(OR(AD$14="",$E17=""),"",AC17)</f>
        <v/>
      </c>
    </row>
    <row r="18" customFormat="false" ht="12.75" hidden="false" customHeight="false" outlineLevel="0" collapsed="false">
      <c r="A18" s="3"/>
      <c r="B18" s="61"/>
      <c r="C18" s="3"/>
      <c r="D18" s="3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42" t="str">
        <f aca="false">IF(OR(AC$14="",$E18=""),"",AB18)</f>
        <v/>
      </c>
      <c r="AD18" s="42" t="str">
        <f aca="false">IF(OR(AD$14="",$E18=""),"",AC18)</f>
        <v/>
      </c>
    </row>
    <row r="19" customFormat="false" ht="12.75" hidden="false" customHeight="false" outlineLevel="0" collapsed="false">
      <c r="A19" s="0"/>
      <c r="B19" s="0"/>
      <c r="D19" s="44" t="str">
        <f aca="false">IF(A19&lt;&gt;"","Planned","")</f>
        <v/>
      </c>
      <c r="E19" s="0"/>
      <c r="F19" s="42" t="str">
        <f aca="false">IF(OR(F$14="",$E19=""),"",E19)</f>
        <v/>
      </c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42" t="str">
        <f aca="false">IF(OR(AC$14="",$E19=""),"",AB19)</f>
        <v/>
      </c>
      <c r="AD19" s="42" t="str">
        <f aca="false">IF(OR(AD$14="",$E19=""),"",AC19)</f>
        <v/>
      </c>
    </row>
    <row r="20" customFormat="false" ht="12.75" hidden="false" customHeight="false" outlineLevel="0" collapsed="false">
      <c r="A20" s="0"/>
      <c r="B20" s="0"/>
      <c r="D20" s="44" t="str">
        <f aca="false">IF(A20&lt;&gt;"","Planned","")</f>
        <v/>
      </c>
      <c r="E20" s="0"/>
      <c r="F20" s="42" t="str">
        <f aca="false">IF(OR(F$14="",$E20=""),"",E20)</f>
        <v/>
      </c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42" t="str">
        <f aca="false">IF(OR(AC$14="",$E20=""),"",AB20)</f>
        <v/>
      </c>
      <c r="AD20" s="42" t="str">
        <f aca="false">IF(OR(AD$14="",$E20=""),"",AC20)</f>
        <v/>
      </c>
    </row>
    <row r="21" customFormat="false" ht="12.75" hidden="false" customHeight="false" outlineLevel="0" collapsed="false">
      <c r="A21" s="0"/>
      <c r="B21" s="0"/>
      <c r="D21" s="44" t="str">
        <f aca="false">IF(A21&lt;&gt;"","Planned","")</f>
        <v/>
      </c>
      <c r="E21" s="0"/>
      <c r="F21" s="42" t="str">
        <f aca="false">IF(OR(F$14="",$E21=""),"",E21)</f>
        <v/>
      </c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42" t="str">
        <f aca="false">IF(OR(AC$14="",$E21=""),"",AB21)</f>
        <v/>
      </c>
      <c r="AD21" s="42" t="str">
        <f aca="false">IF(OR(AD$14="",$E21=""),"",AC21)</f>
        <v/>
      </c>
    </row>
    <row r="22" customFormat="false" ht="12.75" hidden="false" customHeight="false" outlineLevel="0" collapsed="false">
      <c r="A22" s="0"/>
      <c r="B22" s="0"/>
      <c r="D22" s="44" t="str">
        <f aca="false">IF(A22&lt;&gt;"","Planned","")</f>
        <v/>
      </c>
      <c r="E22" s="0"/>
      <c r="F22" s="42" t="str">
        <f aca="false">IF(OR(F$14="",$E22=""),"",E22)</f>
        <v/>
      </c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42" t="str">
        <f aca="false">IF(OR(AC$14="",$E22=""),"",AB22)</f>
        <v/>
      </c>
      <c r="AD22" s="42" t="str">
        <f aca="false">IF(OR(AD$14="",$E22=""),"",AC22)</f>
        <v/>
      </c>
    </row>
    <row r="23" customFormat="false" ht="15" hidden="false" customHeight="true" outlineLevel="0" collapsed="false">
      <c r="A23" s="0"/>
      <c r="B23" s="0"/>
      <c r="D23" s="44" t="str">
        <f aca="false">IF(A23&lt;&gt;"","Planned","")</f>
        <v/>
      </c>
      <c r="E23" s="0"/>
      <c r="F23" s="42" t="str">
        <f aca="false">IF(OR(F$14="",$E23=""),"",E23)</f>
        <v/>
      </c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42" t="str">
        <f aca="false">IF(OR(AC$14="",$E23=""),"",AB23)</f>
        <v/>
      </c>
      <c r="AD23" s="42" t="str">
        <f aca="false">IF(OR(AD$14="",$E23=""),"",AC23)</f>
        <v/>
      </c>
    </row>
    <row r="24" customFormat="false" ht="12.75" hidden="false" customHeight="false" outlineLevel="0" collapsed="false">
      <c r="A24" s="0"/>
      <c r="B24" s="0"/>
      <c r="D24" s="44" t="str">
        <f aca="false">IF(A24&lt;&gt;"","Planned","")</f>
        <v/>
      </c>
      <c r="E24" s="0"/>
      <c r="F24" s="42" t="str">
        <f aca="false">IF(OR(F$14="",$E24=""),"",E24)</f>
        <v/>
      </c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42" t="str">
        <f aca="false">IF(OR(AC$14="",$E24=""),"",AB24)</f>
        <v/>
      </c>
      <c r="AD24" s="42" t="str">
        <f aca="false">IF(OR(AD$14="",$E24=""),"",AC24)</f>
        <v/>
      </c>
    </row>
    <row r="25" customFormat="false" ht="12.75" hidden="false" customHeight="false" outlineLevel="0" collapsed="false">
      <c r="A25" s="0"/>
      <c r="B25" s="0"/>
      <c r="D25" s="44" t="str">
        <f aca="false">IF(A25&lt;&gt;"","Planned","")</f>
        <v/>
      </c>
      <c r="E25" s="0"/>
      <c r="F25" s="42" t="str">
        <f aca="false">IF(OR(F$14="",$E25=""),"",E25)</f>
        <v/>
      </c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42" t="str">
        <f aca="false">IF(OR(AC$14="",$E25=""),"",AB25)</f>
        <v/>
      </c>
      <c r="AD25" s="42" t="str">
        <f aca="false">IF(OR(AD$14="",$E25=""),"",AC25)</f>
        <v/>
      </c>
    </row>
    <row r="26" customFormat="false" ht="12.75" hidden="false" customHeight="false" outlineLevel="0" collapsed="false">
      <c r="A26" s="0"/>
      <c r="B26" s="0"/>
      <c r="D26" s="44" t="str">
        <f aca="false">IF(A26&lt;&gt;"","Planned","")</f>
        <v/>
      </c>
      <c r="E26" s="0"/>
      <c r="F26" s="42" t="str">
        <f aca="false">IF(OR(F$14="",$E26=""),"",E26)</f>
        <v/>
      </c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42" t="str">
        <f aca="false">IF(OR(AC$14="",$E26=""),"",AB26)</f>
        <v/>
      </c>
      <c r="AD26" s="42" t="str">
        <f aca="false">IF(OR(AD$14="",$E26=""),"",AC26)</f>
        <v/>
      </c>
    </row>
    <row r="27" customFormat="false" ht="12.75" hidden="false" customHeight="false" outlineLevel="0" collapsed="false">
      <c r="A27" s="0"/>
      <c r="B27" s="0"/>
      <c r="D27" s="44" t="str">
        <f aca="false">IF(A27&lt;&gt;"","Planned","")</f>
        <v/>
      </c>
      <c r="E27" s="0"/>
      <c r="F27" s="42" t="str">
        <f aca="false">IF(OR(F$14="",$E27=""),"",E27)</f>
        <v/>
      </c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42" t="str">
        <f aca="false">IF(OR(AC$14="",$E27=""),"",AB27)</f>
        <v/>
      </c>
      <c r="AD27" s="42" t="str">
        <f aca="false">IF(OR(AD$14="",$E27=""),"",AC27)</f>
        <v/>
      </c>
    </row>
    <row r="28" customFormat="false" ht="12.75" hidden="false" customHeight="false" outlineLevel="0" collapsed="false">
      <c r="A28" s="0"/>
      <c r="B28" s="0"/>
      <c r="D28" s="44" t="str">
        <f aca="false">IF(A28&lt;&gt;"","Planned","")</f>
        <v/>
      </c>
      <c r="E28" s="0"/>
      <c r="F28" s="42" t="str">
        <f aca="false">IF(OR(F$14="",$E28=""),"",E28)</f>
        <v/>
      </c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42" t="str">
        <f aca="false">IF(OR(AC$14="",$E28=""),"",AB28)</f>
        <v/>
      </c>
      <c r="AD28" s="42" t="str">
        <f aca="false">IF(OR(AD$14="",$E28=""),"",AC28)</f>
        <v/>
      </c>
    </row>
    <row r="29" customFormat="false" ht="12.75" hidden="false" customHeight="false" outlineLevel="0" collapsed="false">
      <c r="A29" s="0"/>
      <c r="B29" s="0"/>
      <c r="D29" s="44" t="str">
        <f aca="false">IF(A29&lt;&gt;"","Planned","")</f>
        <v/>
      </c>
      <c r="E29" s="0"/>
      <c r="F29" s="42" t="str">
        <f aca="false">IF(OR(F$14="",$E29=""),"",E29)</f>
        <v/>
      </c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42" t="str">
        <f aca="false">IF(OR(AC$14="",$E29=""),"",AB29)</f>
        <v/>
      </c>
      <c r="AD29" s="42" t="str">
        <f aca="false">IF(OR(AD$14="",$E29=""),"",AC29)</f>
        <v/>
      </c>
    </row>
    <row r="30" customFormat="false" ht="12.75" hidden="false" customHeight="false" outlineLevel="0" collapsed="false">
      <c r="A30" s="0"/>
      <c r="B30" s="0"/>
      <c r="D30" s="44" t="str">
        <f aca="false">IF(A30&lt;&gt;"","Planned","")</f>
        <v/>
      </c>
      <c r="E30" s="0"/>
      <c r="F30" s="42" t="str">
        <f aca="false">IF(OR(F$14="",$E30=""),"",E30)</f>
        <v/>
      </c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42" t="str">
        <f aca="false">IF(OR(AC$14="",$E30=""),"",AB30)</f>
        <v/>
      </c>
      <c r="AD30" s="42" t="str">
        <f aca="false">IF(OR(AD$14="",$E30=""),"",AC30)</f>
        <v/>
      </c>
    </row>
    <row r="31" customFormat="false" ht="12.75" hidden="false" customHeight="false" outlineLevel="0" collapsed="false">
      <c r="A31" s="0"/>
      <c r="B31" s="0"/>
      <c r="D31" s="44" t="str">
        <f aca="false">IF(A31&lt;&gt;"","Planned","")</f>
        <v/>
      </c>
      <c r="E31" s="0"/>
      <c r="F31" s="42" t="str">
        <f aca="false">IF(OR(F$14="",$E31=""),"",E31)</f>
        <v/>
      </c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42" t="str">
        <f aca="false">IF(OR(AC$14="",$E31=""),"",AB31)</f>
        <v/>
      </c>
      <c r="AD31" s="42" t="str">
        <f aca="false">IF(OR(AD$14="",$E31=""),"",AC31)</f>
        <v/>
      </c>
    </row>
    <row r="32" customFormat="false" ht="12.75" hidden="false" customHeight="false" outlineLevel="0" collapsed="false">
      <c r="A32" s="0"/>
      <c r="B32" s="0"/>
      <c r="D32" s="44" t="str">
        <f aca="false">IF(A32&lt;&gt;"","Planned","")</f>
        <v/>
      </c>
      <c r="E32" s="0"/>
      <c r="F32" s="42" t="str">
        <f aca="false">IF(OR(F$14="",$E32=""),"",E32)</f>
        <v/>
      </c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42" t="str">
        <f aca="false">IF(OR(AC$14="",$E32=""),"",AB32)</f>
        <v/>
      </c>
      <c r="AD32" s="42" t="str">
        <f aca="false">IF(OR(AD$14="",$E32=""),"",AC32)</f>
        <v/>
      </c>
    </row>
    <row r="33" customFormat="false" ht="12.75" hidden="false" customHeight="false" outlineLevel="0" collapsed="false">
      <c r="A33" s="0"/>
      <c r="B33" s="0"/>
      <c r="D33" s="44" t="str">
        <f aca="false">IF(A33&lt;&gt;"","Planned","")</f>
        <v/>
      </c>
      <c r="E33" s="0"/>
      <c r="F33" s="42" t="str">
        <f aca="false">IF(OR(F$14="",$E33=""),"",E33)</f>
        <v/>
      </c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42" t="str">
        <f aca="false">IF(OR(AC$14="",$E33=""),"",AB33)</f>
        <v/>
      </c>
      <c r="AD33" s="42" t="str">
        <f aca="false">IF(OR(AD$14="",$E33=""),"",AC33)</f>
        <v/>
      </c>
    </row>
    <row r="34" customFormat="false" ht="12.75" hidden="false" customHeight="false" outlineLevel="0" collapsed="false">
      <c r="A34" s="0"/>
      <c r="B34" s="0"/>
      <c r="D34" s="44" t="str">
        <f aca="false">IF(A34&lt;&gt;"","Planned","")</f>
        <v/>
      </c>
      <c r="E34" s="0"/>
      <c r="F34" s="42" t="str">
        <f aca="false">IF(OR(F$14="",$E34=""),"",E34)</f>
        <v/>
      </c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42" t="str">
        <f aca="false">IF(OR(AC$14="",$E34=""),"",AB34)</f>
        <v/>
      </c>
      <c r="AD34" s="42" t="str">
        <f aca="false">IF(OR(AD$14="",$E34=""),"",AC34)</f>
        <v/>
      </c>
    </row>
    <row r="35" customFormat="false" ht="12.75" hidden="false" customHeight="false" outlineLevel="0" collapsed="false">
      <c r="A35" s="0"/>
      <c r="B35" s="0"/>
      <c r="D35" s="44" t="str">
        <f aca="false">IF(A35&lt;&gt;"","Planned","")</f>
        <v/>
      </c>
      <c r="E35" s="0"/>
      <c r="F35" s="42" t="str">
        <f aca="false">IF(OR(F$14="",$E35=""),"",E35)</f>
        <v/>
      </c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42" t="str">
        <f aca="false">IF(OR(AC$14="",$E35=""),"",AB35)</f>
        <v/>
      </c>
      <c r="AD35" s="42" t="str">
        <f aca="false">IF(OR(AD$14="",$E35=""),"",AC35)</f>
        <v/>
      </c>
    </row>
    <row r="36" customFormat="false" ht="12.75" hidden="false" customHeight="false" outlineLevel="0" collapsed="false">
      <c r="A36" s="0"/>
      <c r="B36" s="0"/>
      <c r="D36" s="44" t="str">
        <f aca="false">IF(A36&lt;&gt;"","Planned","")</f>
        <v/>
      </c>
      <c r="E36" s="0"/>
      <c r="F36" s="42" t="str">
        <f aca="false">IF(OR(F$14="",$E36=""),"",E36)</f>
        <v/>
      </c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42" t="str">
        <f aca="false">IF(OR(AC$14="",$E36=""),"",AB36)</f>
        <v/>
      </c>
      <c r="AD36" s="42" t="str">
        <f aca="false">IF(OR(AD$14="",$E36=""),"",AC36)</f>
        <v/>
      </c>
    </row>
    <row r="37" customFormat="false" ht="12.75" hidden="false" customHeight="false" outlineLevel="0" collapsed="false">
      <c r="A37" s="0"/>
      <c r="B37" s="0"/>
      <c r="D37" s="44" t="str">
        <f aca="false">IF(A37&lt;&gt;"","Planned","")</f>
        <v/>
      </c>
      <c r="E37" s="0"/>
      <c r="F37" s="42" t="str">
        <f aca="false">IF(OR(F$14="",$E37=""),"",E37)</f>
        <v/>
      </c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42" t="str">
        <f aca="false">IF(OR(AC$14="",$E37=""),"",AB37)</f>
        <v/>
      </c>
      <c r="AD37" s="42" t="str">
        <f aca="false">IF(OR(AD$14="",$E37=""),"",AC37)</f>
        <v/>
      </c>
    </row>
    <row r="38" customFormat="false" ht="12.75" hidden="false" customHeight="false" outlineLevel="0" collapsed="false">
      <c r="A38" s="0"/>
      <c r="B38" s="0"/>
      <c r="D38" s="44" t="str">
        <f aca="false">IF(A38&lt;&gt;"","Planned","")</f>
        <v/>
      </c>
      <c r="E38" s="0"/>
      <c r="F38" s="42" t="str">
        <f aca="false">IF(OR(F$14="",$E38=""),"",E38)</f>
        <v/>
      </c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42" t="str">
        <f aca="false">IF(OR(AC$14="",$E38=""),"",AB38)</f>
        <v/>
      </c>
      <c r="AD38" s="42" t="str">
        <f aca="false">IF(OR(AD$14="",$E38=""),"",AC38)</f>
        <v/>
      </c>
    </row>
    <row r="39" customFormat="false" ht="12.75" hidden="false" customHeight="false" outlineLevel="0" collapsed="false">
      <c r="A39" s="0"/>
      <c r="B39" s="0"/>
      <c r="D39" s="44" t="str">
        <f aca="false">IF(A39&lt;&gt;"","Planned","")</f>
        <v/>
      </c>
      <c r="E39" s="0"/>
      <c r="F39" s="42" t="str">
        <f aca="false">IF(OR(F$14="",$E39=""),"",E39)</f>
        <v/>
      </c>
      <c r="G39" s="42" t="str">
        <f aca="false">IF(OR(G$14="",$E39=""),"",F39)</f>
        <v/>
      </c>
      <c r="H39" s="42" t="str">
        <f aca="false">IF(OR(H$14="",$E39=""),"",G39)</f>
        <v/>
      </c>
      <c r="I39" s="42" t="str">
        <f aca="false">IF(OR(I$14="",$E39=""),"",H39)</f>
        <v/>
      </c>
      <c r="J39" s="42" t="str">
        <f aca="false">IF(OR(J$14="",$E39=""),"",I39)</f>
        <v/>
      </c>
      <c r="K39" s="42" t="str">
        <f aca="false">IF(OR(K$14="",$E39=""),"",J39)</f>
        <v/>
      </c>
      <c r="L39" s="42" t="str">
        <f aca="false">IF(OR(L$14="",$E39=""),"",K39)</f>
        <v/>
      </c>
      <c r="M39" s="42" t="str">
        <f aca="false">IF(OR(M$14="",$E39=""),"",L39)</f>
        <v/>
      </c>
      <c r="N39" s="42" t="str">
        <f aca="false">IF(OR(N$14="",$E39=""),"",M39)</f>
        <v/>
      </c>
      <c r="O39" s="42" t="str">
        <f aca="false">IF(OR(O$14="",$E39=""),"",N39)</f>
        <v/>
      </c>
      <c r="P39" s="42" t="str">
        <f aca="false">IF(OR(P$14="",$E39=""),"",O39)</f>
        <v/>
      </c>
      <c r="Q39" s="42" t="str">
        <f aca="false">IF(OR(Q$14="",$E39=""),"",P39)</f>
        <v/>
      </c>
      <c r="R39" s="42" t="str">
        <f aca="false">IF(OR(R$14="",$E39=""),"",Q39)</f>
        <v/>
      </c>
      <c r="S39" s="42" t="str">
        <f aca="false">IF(OR(S$14="",$E39=""),"",R39)</f>
        <v/>
      </c>
      <c r="T39" s="42" t="str">
        <f aca="false">IF(OR(T$14="",$E39=""),"",S39)</f>
        <v/>
      </c>
      <c r="U39" s="42" t="str">
        <f aca="false">IF(OR(U$14="",$E39=""),"",T39)</f>
        <v/>
      </c>
      <c r="V39" s="42" t="str">
        <f aca="false">IF(OR(V$14="",$E39=""),"",U39)</f>
        <v/>
      </c>
      <c r="W39" s="42" t="str">
        <f aca="false">IF(OR(W$14="",$E39=""),"",V39)</f>
        <v/>
      </c>
      <c r="X39" s="42" t="str">
        <f aca="false">IF(OR(X$14="",$E39=""),"",W39)</f>
        <v/>
      </c>
      <c r="Y39" s="42" t="str">
        <f aca="false">IF(OR(Y$14="",$E39=""),"",X39)</f>
        <v/>
      </c>
      <c r="Z39" s="42" t="str">
        <f aca="false">IF(OR(Z$14="",$E39=""),"",Y39)</f>
        <v/>
      </c>
      <c r="AA39" s="42" t="str">
        <f aca="false">IF(OR(AA$14="",$E39=""),"",Z39)</f>
        <v/>
      </c>
      <c r="AB39" s="42" t="str">
        <f aca="false">IF(OR(AB$14="",$E39=""),"",AA39)</f>
        <v/>
      </c>
      <c r="AC39" s="42" t="str">
        <f aca="false">IF(OR(AC$14="",$E39=""),"",AB39)</f>
        <v/>
      </c>
      <c r="AD39" s="42" t="str">
        <f aca="false">IF(OR(AD$14="",$E39=""),"",AC39)</f>
        <v/>
      </c>
    </row>
    <row r="40" customFormat="false" ht="12.75" hidden="false" customHeight="false" outlineLevel="0" collapsed="false">
      <c r="A40" s="0"/>
      <c r="B40" s="0"/>
      <c r="D40" s="44" t="str">
        <f aca="false">IF(A40&lt;&gt;"","Planned","")</f>
        <v/>
      </c>
      <c r="E40" s="0"/>
      <c r="F40" s="42" t="str">
        <f aca="false">IF(OR(F$14="",$E40=""),"",E40)</f>
        <v/>
      </c>
      <c r="G40" s="42" t="str">
        <f aca="false">IF(OR(G$14="",$E40=""),"",F40)</f>
        <v/>
      </c>
      <c r="H40" s="42" t="str">
        <f aca="false">IF(OR(H$14="",$E40=""),"",G40)</f>
        <v/>
      </c>
      <c r="I40" s="42" t="str">
        <f aca="false">IF(OR(I$14="",$E40=""),"",H40)</f>
        <v/>
      </c>
      <c r="J40" s="42" t="str">
        <f aca="false">IF(OR(J$14="",$E40=""),"",I40)</f>
        <v/>
      </c>
      <c r="K40" s="42" t="str">
        <f aca="false">IF(OR(K$14="",$E40=""),"",J40)</f>
        <v/>
      </c>
      <c r="L40" s="42" t="str">
        <f aca="false">IF(OR(L$14="",$E40=""),"",K40)</f>
        <v/>
      </c>
      <c r="M40" s="42" t="str">
        <f aca="false">IF(OR(M$14="",$E40=""),"",L40)</f>
        <v/>
      </c>
      <c r="N40" s="42" t="str">
        <f aca="false">IF(OR(N$14="",$E40=""),"",M40)</f>
        <v/>
      </c>
      <c r="O40" s="42" t="str">
        <f aca="false">IF(OR(O$14="",$E40=""),"",N40)</f>
        <v/>
      </c>
      <c r="P40" s="42" t="str">
        <f aca="false">IF(OR(P$14="",$E40=""),"",O40)</f>
        <v/>
      </c>
      <c r="Q40" s="42" t="str">
        <f aca="false">IF(OR(Q$14="",$E40=""),"",P40)</f>
        <v/>
      </c>
      <c r="R40" s="42" t="str">
        <f aca="false">IF(OR(R$14="",$E40=""),"",Q40)</f>
        <v/>
      </c>
      <c r="S40" s="42" t="str">
        <f aca="false">IF(OR(S$14="",$E40=""),"",R40)</f>
        <v/>
      </c>
      <c r="T40" s="42" t="str">
        <f aca="false">IF(OR(T$14="",$E40=""),"",S40)</f>
        <v/>
      </c>
      <c r="U40" s="42" t="str">
        <f aca="false">IF(OR(U$14="",$E40=""),"",T40)</f>
        <v/>
      </c>
      <c r="V40" s="42" t="str">
        <f aca="false">IF(OR(V$14="",$E40=""),"",U40)</f>
        <v/>
      </c>
      <c r="W40" s="42" t="str">
        <f aca="false">IF(OR(W$14="",$E40=""),"",V40)</f>
        <v/>
      </c>
      <c r="X40" s="42" t="str">
        <f aca="false">IF(OR(X$14="",$E40=""),"",W40)</f>
        <v/>
      </c>
      <c r="Y40" s="42" t="str">
        <f aca="false">IF(OR(Y$14="",$E40=""),"",X40)</f>
        <v/>
      </c>
      <c r="Z40" s="42" t="str">
        <f aca="false">IF(OR(Z$14="",$E40=""),"",Y40)</f>
        <v/>
      </c>
      <c r="AA40" s="42" t="str">
        <f aca="false">IF(OR(AA$14="",$E40=""),"",Z40)</f>
        <v/>
      </c>
      <c r="AB40" s="42" t="str">
        <f aca="false">IF(OR(AB$14="",$E40=""),"",AA40)</f>
        <v/>
      </c>
      <c r="AC40" s="42" t="str">
        <f aca="false">IF(OR(AC$14="",$E40=""),"",AB40)</f>
        <v/>
      </c>
      <c r="AD40" s="42" t="str">
        <f aca="false">IF(OR(AD$14="",$E40=""),"",AC40)</f>
        <v/>
      </c>
    </row>
    <row r="41" customFormat="false" ht="12.75" hidden="false" customHeight="false" outlineLevel="0" collapsed="false">
      <c r="A41" s="0"/>
      <c r="B41" s="4"/>
      <c r="D41" s="3"/>
      <c r="E41" s="4"/>
      <c r="F41" s="4"/>
      <c r="G41" s="4"/>
      <c r="H41" s="4"/>
      <c r="I41" s="4"/>
      <c r="AC41" s="0"/>
      <c r="AD41" s="0"/>
    </row>
    <row r="42" customFormat="false" ht="12.75" hidden="false" customHeight="false" outlineLevel="0" collapsed="false">
      <c r="A42" s="43"/>
      <c r="D42" s="3"/>
      <c r="AC42" s="42" t="str">
        <f aca="false">IF(OR(AC$14="",$E42=""),"",AB42)</f>
        <v/>
      </c>
      <c r="AD42" s="42" t="str">
        <f aca="false">IF(OR(AD$14="",$E42=""),"",AC42)</f>
        <v/>
      </c>
    </row>
    <row r="43" customFormat="false" ht="12.75" hidden="false" customHeight="false" outlineLevel="0" collapsed="false">
      <c r="A43" s="43"/>
      <c r="D43" s="3"/>
      <c r="AC43" s="42" t="str">
        <f aca="false">IF(OR(AC$14="",$E43=""),"",AB43)</f>
        <v/>
      </c>
      <c r="AD43" s="42" t="str">
        <f aca="false">IF(OR(AD$14="",$E43=""),"",AC43)</f>
        <v/>
      </c>
    </row>
    <row r="44" customFormat="false" ht="12.75" hidden="false" customHeight="false" outlineLevel="0" collapsed="false">
      <c r="A44" s="43"/>
      <c r="D44" s="3"/>
      <c r="AC44" s="42" t="str">
        <f aca="false">IF(OR(AC$14="",$E44=""),"",AB44)</f>
        <v/>
      </c>
      <c r="AD44" s="42" t="str">
        <f aca="false">IF(OR(AD$14="",$E44=""),"",AC44)</f>
        <v/>
      </c>
    </row>
    <row r="45" customFormat="false" ht="12.75" hidden="false" customHeight="false" outlineLevel="0" collapsed="false">
      <c r="A45" s="43"/>
      <c r="D45" s="3"/>
      <c r="AC45" s="42" t="str">
        <f aca="false">IF(OR(AC$14="",$E45=""),"",AB45)</f>
        <v/>
      </c>
      <c r="AD45" s="42" t="str">
        <f aca="false">IF(OR(AD$14="",$E45=""),"",AC45)</f>
        <v/>
      </c>
    </row>
    <row r="46" customFormat="false" ht="12.75" hidden="false" customHeight="false" outlineLevel="0" collapsed="false">
      <c r="A46" s="43"/>
      <c r="D46" s="3"/>
      <c r="AC46" s="42" t="str">
        <f aca="false">IF(OR(AC$14="",$E46=""),"",AB46)</f>
        <v/>
      </c>
      <c r="AD46" s="42" t="str">
        <f aca="false">IF(OR(AD$14="",$E46=""),"",AC46)</f>
        <v/>
      </c>
    </row>
    <row r="47" customFormat="false" ht="12.75" hidden="false" customHeight="false" outlineLevel="0" collapsed="false">
      <c r="A47" s="43"/>
      <c r="D47" s="3"/>
      <c r="AC47" s="42" t="str">
        <f aca="false">IF(OR(AC$14="",$E47=""),"",AB47)</f>
        <v/>
      </c>
      <c r="AD47" s="42" t="str">
        <f aca="false">IF(OR(AD$14="",$E47=""),"",AC47)</f>
        <v/>
      </c>
    </row>
    <row r="48" customFormat="false" ht="12.75" hidden="false" customHeight="false" outlineLevel="0" collapsed="false">
      <c r="A48" s="43"/>
      <c r="D48" s="3"/>
      <c r="AC48" s="0"/>
      <c r="AD48" s="0"/>
    </row>
    <row r="49" customFormat="false" ht="12.75" hidden="false" customHeight="false" outlineLevel="0" collapsed="false">
      <c r="A49" s="43"/>
      <c r="D49" s="3"/>
      <c r="AC49" s="42" t="str">
        <f aca="false">IF(OR(AC$14="",$E49=""),"",AB49)</f>
        <v/>
      </c>
      <c r="AD49" s="42" t="str">
        <f aca="false">IF(OR(AD$14="",$E49=""),"",AC49)</f>
        <v/>
      </c>
    </row>
    <row r="50" customFormat="false" ht="12.75" hidden="false" customHeight="false" outlineLevel="0" collapsed="false">
      <c r="A50" s="43"/>
      <c r="D50" s="3"/>
      <c r="AC50" s="42" t="str">
        <f aca="false">IF(OR(AC$14="",$E50=""),"",AB50)</f>
        <v/>
      </c>
      <c r="AD50" s="42" t="str">
        <f aca="false">IF(OR(AD$14="",$E50=""),"",AC50)</f>
        <v/>
      </c>
    </row>
    <row r="51" customFormat="false" ht="12.75" hidden="false" customHeight="false" outlineLevel="0" collapsed="false">
      <c r="A51" s="43"/>
      <c r="D51" s="3"/>
      <c r="AC51" s="42" t="str">
        <f aca="false">IF(OR(AC$14="",$E51=""),"",AB51)</f>
        <v/>
      </c>
      <c r="AD51" s="42" t="str">
        <f aca="false">IF(OR(AD$14="",$E51=""),"",AC51)</f>
        <v/>
      </c>
    </row>
    <row r="52" customFormat="false" ht="12.75" hidden="false" customHeight="false" outlineLevel="0" collapsed="false">
      <c r="A52" s="43"/>
      <c r="D52" s="3"/>
      <c r="AC52" s="42" t="str">
        <f aca="false">IF(OR(AC$14="",$E52=""),"",AB52)</f>
        <v/>
      </c>
      <c r="AD52" s="42" t="str">
        <f aca="false">IF(OR(AD$14="",$E52=""),"",AC52)</f>
        <v/>
      </c>
    </row>
    <row r="53" customFormat="false" ht="12.75" hidden="false" customHeight="false" outlineLevel="0" collapsed="false">
      <c r="A53" s="43"/>
      <c r="D53" s="3"/>
      <c r="AC53" s="42" t="str">
        <f aca="false">IF(OR(AC$14="",$E53=""),"",AB53)</f>
        <v/>
      </c>
      <c r="AD53" s="42" t="str">
        <f aca="false">IF(OR(AD$14="",$E53=""),"",AC53)</f>
        <v/>
      </c>
    </row>
    <row r="54" customFormat="false" ht="12.75" hidden="false" customHeight="false" outlineLevel="0" collapsed="false">
      <c r="A54" s="43"/>
      <c r="D54" s="3"/>
      <c r="AC54" s="42" t="str">
        <f aca="false">IF(OR(AC$14="",$E54=""),"",AB54)</f>
        <v/>
      </c>
      <c r="AD54" s="42" t="str">
        <f aca="false">IF(OR(AD$14="",$E54=""),"",AC54)</f>
        <v/>
      </c>
    </row>
    <row r="55" customFormat="false" ht="12.75" hidden="false" customHeight="false" outlineLevel="0" collapsed="false">
      <c r="A55" s="43"/>
      <c r="D55" s="3"/>
      <c r="AC55" s="42" t="str">
        <f aca="false">IF(OR(AC$14="",$E55=""),"",AB55)</f>
        <v/>
      </c>
      <c r="AD55" s="42" t="str">
        <f aca="false">IF(OR(AD$14="",$E55=""),"",AC55)</f>
        <v/>
      </c>
    </row>
    <row r="56" customFormat="false" ht="12.75" hidden="false" customHeight="false" outlineLevel="0" collapsed="false">
      <c r="A56" s="43"/>
      <c r="D56" s="3"/>
      <c r="AC56" s="42" t="str">
        <f aca="false">IF(OR(AC$14="",$E56=""),"",AB56)</f>
        <v/>
      </c>
      <c r="AD56" s="42" t="str">
        <f aca="false">IF(OR(AD$14="",$E56=""),"",AC56)</f>
        <v/>
      </c>
    </row>
    <row r="57" customFormat="false" ht="12.75" hidden="false" customHeight="false" outlineLevel="0" collapsed="false">
      <c r="A57" s="43"/>
      <c r="D57" s="3"/>
      <c r="AC57" s="42" t="str">
        <f aca="false">IF(OR(AC$14="",$E57=""),"",AB57)</f>
        <v/>
      </c>
      <c r="AD57" s="42" t="str">
        <f aca="false">IF(OR(AD$14="",$E57=""),"",AC57)</f>
        <v/>
      </c>
    </row>
    <row r="58" customFormat="false" ht="12.75" hidden="false" customHeight="false" outlineLevel="0" collapsed="false">
      <c r="A58" s="43"/>
      <c r="D58" s="3"/>
      <c r="AC58" s="0"/>
      <c r="AD58" s="0"/>
    </row>
    <row r="59" customFormat="false" ht="12.75" hidden="false" customHeight="false" outlineLevel="0" collapsed="false">
      <c r="A59" s="43"/>
      <c r="D59" s="0"/>
      <c r="AC59" s="42" t="str">
        <f aca="false">IF(OR(AC$14="",$E59=""),"",AB59)</f>
        <v/>
      </c>
      <c r="AD59" s="42" t="str">
        <f aca="false">IF(OR(AD$14="",$E59=""),"",AC59)</f>
        <v/>
      </c>
    </row>
    <row r="60" customFormat="false" ht="12.75" hidden="false" customHeight="false" outlineLevel="0" collapsed="false">
      <c r="A60" s="43"/>
      <c r="D60" s="0"/>
      <c r="AC60" s="42" t="str">
        <f aca="false">IF(OR(AC$14="",$E60=""),"",AB60)</f>
        <v/>
      </c>
      <c r="AD60" s="42" t="str">
        <f aca="false">IF(OR(AD$14="",$E60=""),"",AC60)</f>
        <v/>
      </c>
    </row>
    <row r="61" customFormat="false" ht="12.75" hidden="false" customHeight="false" outlineLevel="0" collapsed="false">
      <c r="A61" s="43"/>
      <c r="D61" s="0"/>
      <c r="AC61" s="42" t="str">
        <f aca="false">IF(OR(AC$14="",$E61=""),"",AB61)</f>
        <v/>
      </c>
      <c r="AD61" s="42" t="str">
        <f aca="false">IF(OR(AD$14="",$E61=""),"",AC61)</f>
        <v/>
      </c>
    </row>
    <row r="62" customFormat="false" ht="12.75" hidden="false" customHeight="false" outlineLevel="0" collapsed="false">
      <c r="A62" s="43"/>
      <c r="D62" s="0"/>
      <c r="AC62" s="42" t="str">
        <f aca="false">IF(OR(AC$14="",$E62=""),"",AB62)</f>
        <v/>
      </c>
      <c r="AD62" s="42" t="str">
        <f aca="false">IF(OR(AD$14="",$E62=""),"",AC62)</f>
        <v/>
      </c>
    </row>
    <row r="63" customFormat="false" ht="12.75" hidden="false" customHeight="false" outlineLevel="0" collapsed="false">
      <c r="A63" s="43"/>
      <c r="D63" s="0"/>
      <c r="AC63" s="42" t="str">
        <f aca="false">IF(OR(AC$14="",$E63=""),"",AB63)</f>
        <v/>
      </c>
      <c r="AD63" s="42" t="str">
        <f aca="false">IF(OR(AD$14="",$E63=""),"",AC63)</f>
        <v/>
      </c>
    </row>
    <row r="64" customFormat="false" ht="12.75" hidden="false" customHeight="false" outlineLevel="0" collapsed="false">
      <c r="D64" s="44" t="str">
        <f aca="false">IF(A64&lt;&gt;"","Planned","")</f>
        <v/>
      </c>
    </row>
  </sheetData>
  <conditionalFormatting sqref="A15:AD58">
    <cfRule type="expression" priority="2" aboveAverage="0" equalAverage="0" bottom="0" percent="0" rank="0" text="" dxfId="0">
      <formula>$D15="Done"</formula>
    </cfRule>
    <cfRule type="expression" priority="3" aboveAverage="0" equalAverage="0" bottom="0" percent="0" rank="0" text="" dxfId="1">
      <formula>$D15="Ongoing"</formula>
    </cfRule>
  </conditionalFormatting>
  <dataValidations count="1">
    <dataValidation allowBlank="true" operator="between" showDropDown="false" showErrorMessage="false" showInputMessage="true" sqref="D3:D8 D15:D64" type="list">
      <formula1>"Planned,Ongoing,Done"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4" topLeftCell="A15" activePane="bottomLeft" state="frozen"/>
      <selection pane="topLeft" activeCell="A1" activeCellId="0" sqref="A1"/>
      <selection pane="bottomLeft" activeCell="L20" activeCellId="0" sqref="L20"/>
    </sheetView>
  </sheetViews>
  <sheetFormatPr defaultRowHeight="12.75"/>
  <cols>
    <col collapsed="false" hidden="false" max="1" min="1" style="44" width="50.5663265306122"/>
    <col collapsed="false" hidden="false" max="2" min="2" style="42" width="11.8622448979592"/>
    <col collapsed="false" hidden="false" max="3" min="3" style="44" width="13.7040816326531"/>
    <col collapsed="false" hidden="false" max="4" min="4" style="44" width="10.8520408163265"/>
    <col collapsed="false" hidden="false" max="5" min="5" style="42" width="6.57142857142857"/>
    <col collapsed="false" hidden="false" max="30" min="6" style="42" width="4.42857142857143"/>
    <col collapsed="false" hidden="false" max="1025" min="31" style="44" width="9.14285714285714"/>
  </cols>
  <sheetData>
    <row r="1" s="44" customFormat="true" ht="18" hidden="false" customHeight="false" outlineLevel="0" collapsed="false">
      <c r="A1" s="52" t="n">
        <v>5</v>
      </c>
      <c r="B1" s="53"/>
      <c r="C1" s="0"/>
      <c r="D1" s="0"/>
    </row>
    <row r="2" s="44" customFormat="true" ht="12.75" hidden="false" customHeight="false" outlineLevel="0" collapsed="false">
      <c r="A2" s="0"/>
      <c r="B2" s="0"/>
      <c r="C2" s="0"/>
      <c r="D2" s="0"/>
    </row>
    <row r="3" customFormat="false" ht="12.75" hidden="false" customHeight="false" outlineLevel="0" collapsed="false">
      <c r="A3" s="54" t="str">
        <f aca="false">'Release Plan'!H20</f>
        <v>Präsentation erstellen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</row>
    <row r="5" customFormat="false" ht="12.75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</row>
    <row r="6" customFormat="fals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</row>
    <row r="7" customFormat="false" ht="12.7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</row>
    <row r="8" customFormat="false" ht="12.7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</row>
    <row r="9" customFormat="false" ht="12.75" hidden="false" customHeight="false" outlineLevel="0" collapsed="false">
      <c r="A9" s="55" t="s">
        <v>56</v>
      </c>
      <c r="B9" s="56" t="n">
        <v>10</v>
      </c>
      <c r="C9" s="55"/>
      <c r="D9" s="57"/>
      <c r="E9" s="55" t="s">
        <v>57</v>
      </c>
      <c r="F9" s="55" t="s">
        <v>58</v>
      </c>
      <c r="G9" s="55"/>
      <c r="H9" s="55"/>
      <c r="I9" s="55"/>
      <c r="J9" s="55"/>
      <c r="K9" s="55"/>
      <c r="L9" s="55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</row>
    <row r="10" customFormat="false" ht="12.75" hidden="false" customHeight="false" outlineLevel="0" collapsed="false">
      <c r="A10" s="55" t="s">
        <v>59</v>
      </c>
      <c r="B10" s="56" t="n">
        <v>10</v>
      </c>
      <c r="C10" s="55" t="s">
        <v>14</v>
      </c>
      <c r="D10" s="55" t="s">
        <v>60</v>
      </c>
      <c r="E10" s="58" t="n">
        <f aca="true">IF(AND(SUM(OFFSET(E14,1,0,TaskRows,1))=0),0,SUM(OFFSET(E14,1,0,TaskRows,1)))</f>
        <v>13</v>
      </c>
      <c r="F10" s="58" t="n">
        <f aca="true">IF(AND(SUM(OFFSET(F14,1,0,TaskRows,1))=0),0,SUM(OFFSET(F14,1,0,TaskRows,1)))</f>
        <v>10</v>
      </c>
      <c r="G10" s="58" t="n">
        <f aca="true">IF(AND(SUM(OFFSET(G14,1,0,TaskRows,1))=0),0,SUM(OFFSET(G14,1,0,TaskRows,1)))</f>
        <v>10</v>
      </c>
      <c r="H10" s="58" t="n">
        <f aca="true">IF(AND(SUM(OFFSET(H14,1,0,TaskRows,1))=0),0,SUM(OFFSET(H14,1,0,TaskRows,1)))</f>
        <v>10</v>
      </c>
      <c r="I10" s="58" t="n">
        <f aca="true">IF(AND(SUM(OFFSET(I14,1,0,TaskRows,1))=0),0,SUM(OFFSET(I14,1,0,TaskRows,1)))</f>
        <v>13</v>
      </c>
      <c r="J10" s="58" t="n">
        <f aca="true">IF(AND(SUM(OFFSET(J14,1,0,TaskRows,1))=0),0,SUM(OFFSET(J14,1,0,TaskRows,1)))</f>
        <v>8</v>
      </c>
      <c r="K10" s="58" t="n">
        <f aca="true">IF(AND(SUM(OFFSET(K14,1,0,TaskRows,1))=0),0,SUM(OFFSET(K14,1,0,TaskRows,1)))</f>
        <v>4</v>
      </c>
      <c r="L10" s="58" t="n">
        <f aca="true">IF(AND(SUM(OFFSET(L14,1,0,TaskRows,1))=0),0,SUM(OFFSET(L14,1,0,TaskRows,1)))</f>
        <v>0</v>
      </c>
      <c r="M10" s="58" t="n">
        <f aca="true">IF(AND(SUM(OFFSET(M14,1,0,TaskRows,1))=0),0,SUM(OFFSET(M14,1,0,TaskRows,1)))</f>
        <v>0</v>
      </c>
      <c r="N10" s="58" t="n">
        <f aca="true">IF(AND(SUM(OFFSET(N14,1,0,TaskRows,1))=0),0,SUM(OFFSET(N14,1,0,TaskRows,1)))</f>
        <v>0</v>
      </c>
      <c r="O10" s="58" t="n">
        <f aca="true">IF(AND(SUM(OFFSET(O14,1,0,TaskRows,1))=0),0,SUM(OFFSET(O14,1,0,TaskRows,1)))</f>
        <v>0</v>
      </c>
      <c r="P10" s="58"/>
      <c r="Q10" s="58"/>
      <c r="R10" s="58" t="str">
        <f aca="true">IF(AND(SUM(OFFSET(R14,1,0,TaskRows,1))=0),"",SUM(OFFSET(R14,1,0,TaskRows,1)))</f>
        <v/>
      </c>
      <c r="S10" s="58" t="str">
        <f aca="true">IF(AND(SUM(OFFSET(S14,1,0,TaskRows,1))=0),"",SUM(OFFSET(S14,1,0,TaskRows,1)))</f>
        <v/>
      </c>
      <c r="T10" s="58" t="str">
        <f aca="true">IF(AND(SUM(OFFSET(T14,1,0,TaskRows,1))=0),"",SUM(OFFSET(T14,1,0,TaskRows,1)))</f>
        <v/>
      </c>
      <c r="U10" s="58" t="str">
        <f aca="true">IF(AND(SUM(OFFSET(U14,1,0,TaskRows,1))=0),"",SUM(OFFSET(U14,1,0,TaskRows,1)))</f>
        <v/>
      </c>
      <c r="V10" s="58" t="str">
        <f aca="true">IF(AND(SUM(OFFSET(V14,1,0,TaskRows,1))=0),"",SUM(OFFSET(V14,1,0,TaskRows,1)))</f>
        <v/>
      </c>
      <c r="W10" s="58" t="str">
        <f aca="true">IF(AND(SUM(OFFSET(W14,1,0,TaskRows,1))=0),"",SUM(OFFSET(W14,1,0,TaskRows,1)))</f>
        <v/>
      </c>
      <c r="X10" s="58" t="str">
        <f aca="true">IF(AND(SUM(OFFSET(X14,1,0,TaskRows,1))=0),"",SUM(OFFSET(X14,1,0,TaskRows,1)))</f>
        <v/>
      </c>
      <c r="Y10" s="58" t="str">
        <f aca="true">IF(AND(SUM(OFFSET(Y14,1,0,TaskRows,1))=0),"",SUM(OFFSET(Y14,1,0,TaskRows,1)))</f>
        <v/>
      </c>
      <c r="Z10" s="58" t="str">
        <f aca="true">IF(AND(SUM(OFFSET(Z14,1,0,TaskRows,1))=0),"",SUM(OFFSET(Z14,1,0,TaskRows,1)))</f>
        <v/>
      </c>
      <c r="AA10" s="58" t="str">
        <f aca="true">IF(AND(SUM(OFFSET(AA14,1,0,TaskRows,1))=0),"",SUM(OFFSET(AA14,1,0,TaskRows,1)))</f>
        <v/>
      </c>
      <c r="AB10" s="58" t="str">
        <f aca="true">IF(AND(SUM(OFFSET(AB14,1,0,TaskRows,1))=0),"",SUM(OFFSET(AB14,1,0,TaskRows,1)))</f>
        <v/>
      </c>
      <c r="AC10" s="58" t="str">
        <f aca="true">IF(AND(SUM(OFFSET(AC14,1,0,TaskRows,1))=0),"",SUM(OFFSET(AC14,1,0,TaskRows,1)))</f>
        <v/>
      </c>
      <c r="AD10" s="58" t="str">
        <f aca="true">IF(AND(SUM(OFFSET(AD14,1,0,TaskRows,1))=0),"",SUM(OFFSET(AD14,1,0,TaskRows,1)))</f>
        <v/>
      </c>
    </row>
    <row r="11" customFormat="false" ht="12.75" hidden="true" customHeight="false" outlineLevel="0" collapsed="false">
      <c r="A11" s="0" t="s">
        <v>61</v>
      </c>
      <c r="B11" s="4" t="n">
        <f aca="false">IF(COUNTA(A15:A242)=0,1,COUNTA(A15:A242))</f>
        <v>5</v>
      </c>
      <c r="C11" s="0" t="s">
        <v>62</v>
      </c>
      <c r="D11" s="4" t="n">
        <f aca="false">IF(COUNTIF(F10:AD10,"&gt;0")=0,1,COUNTIF(F10:AD10,"&gt;0"))</f>
        <v>6</v>
      </c>
      <c r="E11" s="4"/>
      <c r="F11" s="4" t="n">
        <f aca="false">IF(F14="","",$E10-$E10/($B9-1)*(F14-1))</f>
        <v>13</v>
      </c>
      <c r="G11" s="4" t="n">
        <f aca="false">IF(G14="","",TotalEffort-TotalEffort/(ImplementationDays)*(G14-1))</f>
        <v>11.7</v>
      </c>
      <c r="H11" s="4" t="n">
        <f aca="false">IF(H14="","",TotalEffort-TotalEffort/(ImplementationDays)*(H14-1))</f>
        <v>10.4</v>
      </c>
      <c r="I11" s="4" t="n">
        <f aca="false">IF(I14="","",TotalEffort-TotalEffort/(ImplementationDays)*(I14-1))</f>
        <v>9.1</v>
      </c>
      <c r="J11" s="4" t="n">
        <f aca="false">IF(J14="","",TotalEffort-TotalEffort/(ImplementationDays)*(J14-1))</f>
        <v>7.8</v>
      </c>
      <c r="K11" s="4" t="n">
        <f aca="false">IF(K14="","",TotalEffort-TotalEffort/(ImplementationDays)*(K14-1))</f>
        <v>6.5</v>
      </c>
      <c r="L11" s="4" t="n">
        <f aca="false">IF(L14="","",TotalEffort-TotalEffort/(ImplementationDays)*(L14-1))</f>
        <v>5.2</v>
      </c>
      <c r="M11" s="4" t="n">
        <f aca="false">IF(M14="","",TotalEffort-TotalEffort/(ImplementationDays)*(M14-1))</f>
        <v>3.9</v>
      </c>
      <c r="N11" s="4" t="n">
        <f aca="false">IF(N14="","",TotalEffort-TotalEffort/(ImplementationDays)*(N14-1))</f>
        <v>2.6</v>
      </c>
      <c r="O11" s="4" t="n">
        <f aca="false">IF(O14="","",TotalEffort-TotalEffort/(ImplementationDays)*(O14-1))</f>
        <v>1.3</v>
      </c>
      <c r="P11" s="4" t="str">
        <f aca="false">IF(P14="","",TotalEffort-TotalEffort/(ImplementationDays)*(P14-1))</f>
        <v/>
      </c>
      <c r="Q11" s="4" t="str">
        <f aca="false">IF(Q14="","",TotalEffort-TotalEffort/(ImplementationDays)*(Q14-1))</f>
        <v/>
      </c>
      <c r="R11" s="4" t="str">
        <f aca="false">IF(R14="","",TotalEffort-TotalEffort/(ImplementationDays)*(R14-1))</f>
        <v/>
      </c>
      <c r="S11" s="4" t="str">
        <f aca="false">IF(S14="","",TotalEffort-TotalEffort/(ImplementationDays)*(S14-1))</f>
        <v/>
      </c>
      <c r="T11" s="4" t="str">
        <f aca="false">IF(T14="","",TotalEffort-TotalEffort/(ImplementationDays)*(T14-1))</f>
        <v/>
      </c>
      <c r="U11" s="4" t="str">
        <f aca="false">IF(U14="","",TotalEffort-TotalEffort/(ImplementationDays)*(U14-1))</f>
        <v/>
      </c>
      <c r="V11" s="4" t="str">
        <f aca="false">IF(V14="","",TotalEffort-TotalEffort/(ImplementationDays)*(V14-1))</f>
        <v/>
      </c>
      <c r="W11" s="4" t="str">
        <f aca="false">IF(W14="","",TotalEffort-TotalEffort/(ImplementationDays)*(W14-1))</f>
        <v/>
      </c>
      <c r="X11" s="4" t="str">
        <f aca="false">IF(X14="","",TotalEffort-TotalEffort/(ImplementationDays)*(X14-1))</f>
        <v/>
      </c>
      <c r="Y11" s="4" t="str">
        <f aca="false">IF(Y14="","",TotalEffort-TotalEffort/(ImplementationDays)*(Y14-1))</f>
        <v/>
      </c>
      <c r="Z11" s="4" t="str">
        <f aca="false">IF(Z14="","",TotalEffort-TotalEffort/(ImplementationDays)*(Z14-1))</f>
        <v/>
      </c>
      <c r="AA11" s="4" t="str">
        <f aca="false">IF(AA14="","",TotalEffort-TotalEffort/(ImplementationDays)*(AA14-1))</f>
        <v/>
      </c>
      <c r="AB11" s="4" t="str">
        <f aca="false">IF(AB14="","",TotalEffort-TotalEffort/(ImplementationDays)*(AB14-1))</f>
        <v/>
      </c>
      <c r="AC11" s="4" t="str">
        <f aca="false">IF(AC14="","",TotalEffort-TotalEffort/(ImplementationDays)*(AC14-1))</f>
        <v/>
      </c>
      <c r="AD11" s="4" t="str">
        <f aca="false">IF(AD14="","",TotalEffort-TotalEffort/(ImplementationDays)*(AD14-1))</f>
        <v/>
      </c>
    </row>
    <row r="12" customFormat="false" ht="12.75" hidden="true" customHeight="false" outlineLevel="0" collapsed="false">
      <c r="A12" s="59" t="s">
        <v>63</v>
      </c>
      <c r="B12" s="0"/>
      <c r="C12" s="0" t="s">
        <v>64</v>
      </c>
      <c r="D12" s="4"/>
      <c r="E12" s="4"/>
      <c r="F12" s="4" t="n">
        <f aca="true">IF(TREND(OFFSET($F10,0,DoneDays-TrendDays,1,TrendDays),OFFSET($F13,0,DoneDays-TrendDays,1,TrendDays),F13)&lt;0,"",TREND(OFFSET($F10,0,DoneDays-TrendDays,1,TrendDays),OFFSET($F13,0,DoneDays-TrendDays,1,TrendDays),F13))</f>
        <v>11.5238095238095</v>
      </c>
      <c r="G12" s="4" t="n">
        <f aca="true">IF(TREND(OFFSET($F10,0,DoneDays-TrendDays,1,TrendDays),OFFSET($F13,0,DoneDays-TrendDays,1,TrendDays),G13)&lt;0,"",TREND(OFFSET($F10,0,DoneDays-TrendDays,1,TrendDays),OFFSET($F13,0,DoneDays-TrendDays,1,TrendDays),G13))</f>
        <v>10.5809523809524</v>
      </c>
      <c r="H12" s="4" t="n">
        <f aca="true">IF(TREND(OFFSET($F10,0,DoneDays-TrendDays,1,TrendDays),OFFSET($F13,0,DoneDays-TrendDays,1,TrendDays),H13)&lt;0,"",TREND(OFFSET($F10,0,DoneDays-TrendDays,1,TrendDays),OFFSET($F13,0,DoneDays-TrendDays,1,TrendDays),H13))</f>
        <v>9.63809523809524</v>
      </c>
      <c r="I12" s="4" t="n">
        <f aca="true">IF(TREND(OFFSET($F10,0,DoneDays-TrendDays,1,TrendDays),OFFSET($F13,0,DoneDays-TrendDays,1,TrendDays),I13)&lt;0,"",TREND(OFFSET($F10,0,DoneDays-TrendDays,1,TrendDays),OFFSET($F13,0,DoneDays-TrendDays,1,TrendDays),I13))</f>
        <v>8.69523809523809</v>
      </c>
      <c r="J12" s="4" t="n">
        <f aca="true">IF(TREND(OFFSET($F10,0,DoneDays-TrendDays,1,TrendDays),OFFSET($F13,0,DoneDays-TrendDays,1,TrendDays),J13)&lt;0,"",TREND(OFFSET($F10,0,DoneDays-TrendDays,1,TrendDays),OFFSET($F13,0,DoneDays-TrendDays,1,TrendDays),J13))</f>
        <v>7.75238095238095</v>
      </c>
      <c r="K12" s="4" t="n">
        <f aca="true">IF(TREND(OFFSET($F10,0,DoneDays-TrendDays,1,TrendDays),OFFSET($F13,0,DoneDays-TrendDays,1,TrendDays),K13)&lt;0,"",TREND(OFFSET($F10,0,DoneDays-TrendDays,1,TrendDays),OFFSET($F13,0,DoneDays-TrendDays,1,TrendDays),K13))</f>
        <v>6.80952380952381</v>
      </c>
      <c r="L12" s="4" t="n">
        <f aca="true">IF(TREND(OFFSET($F10,0,DoneDays-TrendDays,1,TrendDays),OFFSET($F13,0,DoneDays-TrendDays,1,TrendDays),L13)&lt;0,"",TREND(OFFSET($F10,0,DoneDays-TrendDays,1,TrendDays),OFFSET($F13,0,DoneDays-TrendDays,1,TrendDays),L13))</f>
        <v>5.86666666666667</v>
      </c>
      <c r="M12" s="4" t="n">
        <f aca="true">IF(TREND(OFFSET($F10,0,DoneDays-TrendDays,1,TrendDays),OFFSET($F13,0,DoneDays-TrendDays,1,TrendDays),M13)&lt;0,"",TREND(OFFSET($F10,0,DoneDays-TrendDays,1,TrendDays),OFFSET($F13,0,DoneDays-TrendDays,1,TrendDays),M13))</f>
        <v>4.92380952380952</v>
      </c>
      <c r="N12" s="4" t="n">
        <f aca="true">IF(TREND(OFFSET($F10,0,DoneDays-TrendDays,1,TrendDays),OFFSET($F13,0,DoneDays-TrendDays,1,TrendDays),N13)&lt;0,"",TREND(OFFSET($F10,0,DoneDays-TrendDays,1,TrendDays),OFFSET($F13,0,DoneDays-TrendDays,1,TrendDays),N13))</f>
        <v>3.98095238095238</v>
      </c>
      <c r="O12" s="4" t="n">
        <f aca="true">IF(TREND(OFFSET($F10,0,DoneDays-TrendDays,1,TrendDays),OFFSET($F13,0,DoneDays-TrendDays,1,TrendDays),O13)&lt;0,"",TREND(OFFSET($F10,0,DoneDays-TrendDays,1,TrendDays),OFFSET($F13,0,DoneDays-TrendDays,1,TrendDays),O13))</f>
        <v>3.03809523809524</v>
      </c>
      <c r="P12" s="4" t="n">
        <f aca="true">IF(TREND(OFFSET($F10,0,DoneDays-TrendDays,1,TrendDays),OFFSET($F13,0,DoneDays-TrendDays,1,TrendDays),P13)&lt;0,"",TREND(OFFSET($F10,0,DoneDays-TrendDays,1,TrendDays),OFFSET($F13,0,DoneDays-TrendDays,1,TrendDays),P13))</f>
        <v>2.09523809523809</v>
      </c>
      <c r="Q12" s="4" t="n">
        <f aca="true">IF(TREND(OFFSET($F10,0,DoneDays-TrendDays,1,TrendDays),OFFSET($F13,0,DoneDays-TrendDays,1,TrendDays),Q13)&lt;0,"",TREND(OFFSET($F10,0,DoneDays-TrendDays,1,TrendDays),OFFSET($F13,0,DoneDays-TrendDays,1,TrendDays),Q13))</f>
        <v>1.15238095238095</v>
      </c>
      <c r="R12" s="4" t="n">
        <f aca="true">IF(TREND(OFFSET($F10,0,DoneDays-TrendDays,1,TrendDays),OFFSET($F13,0,DoneDays-TrendDays,1,TrendDays),R13)&lt;0,"",TREND(OFFSET($F10,0,DoneDays-TrendDays,1,TrendDays),OFFSET($F13,0,DoneDays-TrendDays,1,TrendDays),R13))</f>
        <v>0.209523809523809</v>
      </c>
      <c r="S12" s="4" t="str">
        <f aca="true">IF(TREND(OFFSET($F10,0,DoneDays-TrendDays,1,TrendDays),OFFSET($F13,0,DoneDays-TrendDays,1,TrendDays),S13)&lt;0,"",TREND(OFFSET($F10,0,DoneDays-TrendDays,1,TrendDays),OFFSET($F13,0,DoneDays-TrendDays,1,TrendDays),S13))</f>
        <v/>
      </c>
      <c r="T12" s="4" t="str">
        <f aca="true">IF(TREND(OFFSET($F10,0,DoneDays-TrendDays,1,TrendDays),OFFSET($F13,0,DoneDays-TrendDays,1,TrendDays),T13)&lt;0,"",TREND(OFFSET($F10,0,DoneDays-TrendDays,1,TrendDays),OFFSET($F13,0,DoneDays-TrendDays,1,TrendDays),T13))</f>
        <v/>
      </c>
      <c r="U12" s="4" t="str">
        <f aca="true">IF(TREND(OFFSET($F10,0,DoneDays-TrendDays,1,TrendDays),OFFSET($F13,0,DoneDays-TrendDays,1,TrendDays),U13)&lt;0,"",TREND(OFFSET($F10,0,DoneDays-TrendDays,1,TrendDays),OFFSET($F13,0,DoneDays-TrendDays,1,TrendDays),U13))</f>
        <v/>
      </c>
      <c r="V12" s="4" t="str">
        <f aca="true">IF(TREND(OFFSET($F10,0,DoneDays-TrendDays,1,TrendDays),OFFSET($F13,0,DoneDays-TrendDays,1,TrendDays),V13)&lt;0,"",TREND(OFFSET($F10,0,DoneDays-TrendDays,1,TrendDays),OFFSET($F13,0,DoneDays-TrendDays,1,TrendDays),V13))</f>
        <v/>
      </c>
      <c r="W12" s="4" t="str">
        <f aca="true">IF(TREND(OFFSET($F10,0,DoneDays-TrendDays,1,TrendDays),OFFSET($F13,0,DoneDays-TrendDays,1,TrendDays),W13)&lt;0,"",TREND(OFFSET($F10,0,DoneDays-TrendDays,1,TrendDays),OFFSET($F13,0,DoneDays-TrendDays,1,TrendDays),W13))</f>
        <v/>
      </c>
      <c r="X12" s="4" t="str">
        <f aca="true">IF(TREND(OFFSET($F10,0,DoneDays-TrendDays,1,TrendDays),OFFSET($F13,0,DoneDays-TrendDays,1,TrendDays),X13)&lt;0,"",TREND(OFFSET($F10,0,DoneDays-TrendDays,1,TrendDays),OFFSET($F13,0,DoneDays-TrendDays,1,TrendDays),X13))</f>
        <v/>
      </c>
      <c r="Y12" s="4" t="str">
        <f aca="true">IF(TREND(OFFSET($F10,0,DoneDays-TrendDays,1,TrendDays),OFFSET($F13,0,DoneDays-TrendDays,1,TrendDays),Y13)&lt;0,"",TREND(OFFSET($F10,0,DoneDays-TrendDays,1,TrendDays),OFFSET($F13,0,DoneDays-TrendDays,1,TrendDays),Y13))</f>
        <v/>
      </c>
      <c r="Z12" s="4" t="str">
        <f aca="true">IF(TREND(OFFSET($F10,0,DoneDays-TrendDays,1,TrendDays),OFFSET($F13,0,DoneDays-TrendDays,1,TrendDays),Z13)&lt;0,"",TREND(OFFSET($F10,0,DoneDays-TrendDays,1,TrendDays),OFFSET($F13,0,DoneDays-TrendDays,1,TrendDays),Z13))</f>
        <v/>
      </c>
      <c r="AA12" s="4" t="str">
        <f aca="true">IF(TREND(OFFSET($F10,0,DoneDays-TrendDays,1,TrendDays),OFFSET($F13,0,DoneDays-TrendDays,1,TrendDays),AA13)&lt;0,"",TREND(OFFSET($F10,0,DoneDays-TrendDays,1,TrendDays),OFFSET($F13,0,DoneDays-TrendDays,1,TrendDays),AA13))</f>
        <v/>
      </c>
      <c r="AB12" s="4" t="str">
        <f aca="true">IF(TREND(OFFSET($F10,0,DoneDays-TrendDays,1,TrendDays),OFFSET($F13,0,DoneDays-TrendDays,1,TrendDays),AB13)&lt;0,"",TREND(OFFSET($F10,0,DoneDays-TrendDays,1,TrendDays),OFFSET($F13,0,DoneDays-TrendDays,1,TrendDays),AB13))</f>
        <v/>
      </c>
      <c r="AC12" s="4" t="str">
        <f aca="true">IF(TREND(OFFSET($F10,0,DoneDays-TrendDays,1,TrendDays),OFFSET($F13,0,DoneDays-TrendDays,1,TrendDays),AC13)&lt;0,"",TREND(OFFSET($F10,0,DoneDays-TrendDays,1,TrendDays),OFFSET($F13,0,DoneDays-TrendDays,1,TrendDays),AC13))</f>
        <v/>
      </c>
      <c r="AD12" s="4" t="str">
        <f aca="true">IF(TREND(OFFSET($F10,0,DoneDays-TrendDays,1,TrendDays),OFFSET($F13,0,DoneDays-TrendDays,1,TrendDays),AD13)&lt;0,"",TREND(OFFSET($F10,0,DoneDays-TrendDays,1,TrendDays),OFFSET($F13,0,DoneDays-TrendDays,1,TrendDays),AD13))</f>
        <v/>
      </c>
    </row>
    <row r="13" customFormat="false" ht="12.75" hidden="true" customHeight="false" outlineLevel="0" collapsed="false">
      <c r="A13" s="59" t="s">
        <v>65</v>
      </c>
      <c r="B13" s="0"/>
      <c r="C13" s="0" t="s">
        <v>66</v>
      </c>
      <c r="D13" s="4" t="n">
        <f aca="false">IF(DoneDays&gt;B10,B10,DoneDays)</f>
        <v>6</v>
      </c>
      <c r="E13" s="4"/>
      <c r="F13" s="4" t="n">
        <f aca="false">IF(DoneDays&gt;E13,E13+1,"")</f>
        <v>1</v>
      </c>
      <c r="G13" s="4" t="n">
        <v>2</v>
      </c>
      <c r="H13" s="4" t="n">
        <v>3</v>
      </c>
      <c r="I13" s="4" t="n">
        <v>4</v>
      </c>
      <c r="J13" s="4" t="n">
        <v>5</v>
      </c>
      <c r="K13" s="4" t="n">
        <v>6</v>
      </c>
      <c r="L13" s="4" t="n">
        <v>7</v>
      </c>
      <c r="M13" s="4" t="n">
        <v>8</v>
      </c>
      <c r="N13" s="4" t="n">
        <v>9</v>
      </c>
      <c r="O13" s="4" t="n">
        <v>10</v>
      </c>
      <c r="P13" s="4" t="n">
        <v>11</v>
      </c>
      <c r="Q13" s="4" t="n">
        <v>12</v>
      </c>
      <c r="R13" s="4" t="n">
        <v>13</v>
      </c>
      <c r="S13" s="4" t="n">
        <v>14</v>
      </c>
      <c r="T13" s="4" t="n">
        <v>15</v>
      </c>
      <c r="U13" s="4" t="n">
        <v>16</v>
      </c>
      <c r="V13" s="4" t="n">
        <v>17</v>
      </c>
      <c r="W13" s="4" t="n">
        <v>18</v>
      </c>
      <c r="X13" s="4" t="n">
        <v>19</v>
      </c>
      <c r="Y13" s="4" t="n">
        <v>20</v>
      </c>
      <c r="Z13" s="4" t="n">
        <v>21</v>
      </c>
      <c r="AA13" s="4" t="n">
        <v>22</v>
      </c>
      <c r="AB13" s="4" t="n">
        <v>23</v>
      </c>
      <c r="AC13" s="4" t="n">
        <v>24</v>
      </c>
      <c r="AD13" s="4" t="n">
        <v>25</v>
      </c>
    </row>
    <row r="14" customFormat="false" ht="12.75" hidden="false" customHeight="false" outlineLevel="0" collapsed="false">
      <c r="A14" s="55" t="s">
        <v>67</v>
      </c>
      <c r="B14" s="60" t="s">
        <v>34</v>
      </c>
      <c r="C14" s="55" t="s">
        <v>68</v>
      </c>
      <c r="D14" s="55" t="s">
        <v>17</v>
      </c>
      <c r="E14" s="60" t="s">
        <v>69</v>
      </c>
      <c r="F14" s="60" t="n">
        <v>1</v>
      </c>
      <c r="G14" s="60" t="n">
        <f aca="false">IF($B$9&gt;F14,F14+1,"")</f>
        <v>2</v>
      </c>
      <c r="H14" s="60" t="n">
        <f aca="false">IF($B$9&gt;G14,G14+1,"")</f>
        <v>3</v>
      </c>
      <c r="I14" s="60" t="n">
        <f aca="false">IF($B$9&gt;H14,H14+1,"")</f>
        <v>4</v>
      </c>
      <c r="J14" s="60" t="n">
        <f aca="false">IF($B$9&gt;I14,I14+1,"")</f>
        <v>5</v>
      </c>
      <c r="K14" s="60" t="n">
        <f aca="false">IF($B$9&gt;J14,J14+1,"")</f>
        <v>6</v>
      </c>
      <c r="L14" s="60" t="n">
        <f aca="false">IF($B$9&gt;K14,K14+1,"")</f>
        <v>7</v>
      </c>
      <c r="M14" s="60" t="n">
        <f aca="false">IF($B$9&gt;L14,L14+1,"")</f>
        <v>8</v>
      </c>
      <c r="N14" s="60" t="n">
        <f aca="false">IF($B$9&gt;M14,M14+1,"")</f>
        <v>9</v>
      </c>
      <c r="O14" s="60" t="n">
        <f aca="false">IF($B$9&gt;N14,N14+1,"")</f>
        <v>10</v>
      </c>
      <c r="P14" s="60" t="str">
        <f aca="false">IF($B$9&gt;O14,O14+1,"")</f>
        <v/>
      </c>
      <c r="Q14" s="60" t="str">
        <f aca="false">IF($B$9&gt;P14,P14+1,"")</f>
        <v/>
      </c>
      <c r="R14" s="60" t="str">
        <f aca="false">IF($B$9&gt;Q14,Q14+1,"")</f>
        <v/>
      </c>
      <c r="S14" s="60" t="str">
        <f aca="false">IF($B$9&gt;R14,R14+1,"")</f>
        <v/>
      </c>
      <c r="T14" s="60" t="str">
        <f aca="false">IF($B$9&gt;S14,S14+1,"")</f>
        <v/>
      </c>
      <c r="U14" s="60" t="str">
        <f aca="false">IF($B$9&gt;T14,T14+1,"")</f>
        <v/>
      </c>
      <c r="V14" s="60" t="str">
        <f aca="false">IF($B$9&gt;U14,U14+1,"")</f>
        <v/>
      </c>
      <c r="W14" s="60" t="str">
        <f aca="false">IF($B$9&gt;V14,V14+1,"")</f>
        <v/>
      </c>
      <c r="X14" s="60" t="str">
        <f aca="false">IF($B$9&gt;W14,W14+1,"")</f>
        <v/>
      </c>
      <c r="Y14" s="60" t="str">
        <f aca="false">IF($B$9&gt;X14,X14+1,"")</f>
        <v/>
      </c>
      <c r="Z14" s="60" t="str">
        <f aca="false">IF($B$9&gt;Y14,Y14+1,"")</f>
        <v/>
      </c>
      <c r="AA14" s="60" t="str">
        <f aca="false">IF($B$9&gt;Z14,Z14+1,"")</f>
        <v/>
      </c>
      <c r="AB14" s="60" t="str">
        <f aca="false">IF($B$9&gt;AA14,AA14+1,"")</f>
        <v/>
      </c>
      <c r="AC14" s="60" t="str">
        <f aca="false">IF($B$9&gt;AB14,AB14+1,"")</f>
        <v/>
      </c>
      <c r="AD14" s="60" t="str">
        <f aca="false">IF($B$9&gt;AC14,AC14+1,"")</f>
        <v/>
      </c>
    </row>
    <row r="15" customFormat="false" ht="12.8" hidden="false" customHeight="false" outlineLevel="0" collapsed="false">
      <c r="A15" s="3" t="str">
        <f aca="false">Backlog!B16</f>
        <v>Informationen für Präsentation zusammentragen</v>
      </c>
      <c r="B15" s="61" t="n">
        <f aca="false">Backlog!A13</f>
        <v>9</v>
      </c>
      <c r="C15" s="3" t="str">
        <f aca="false">Team!B11</f>
        <v>Lucas Vorpahl</v>
      </c>
      <c r="D15" s="3" t="s">
        <v>39</v>
      </c>
      <c r="E15" s="4" t="n">
        <v>3</v>
      </c>
      <c r="F15" s="4" t="n">
        <v>3</v>
      </c>
      <c r="G15" s="4" t="n">
        <v>3</v>
      </c>
      <c r="H15" s="4" t="n">
        <v>3</v>
      </c>
      <c r="I15" s="4" t="n">
        <v>3</v>
      </c>
      <c r="J15" s="42" t="n">
        <v>2</v>
      </c>
      <c r="K15" s="42" t="n">
        <v>0</v>
      </c>
      <c r="L15" s="0" t="n">
        <v>0</v>
      </c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</row>
    <row r="16" customFormat="false" ht="12.8" hidden="false" customHeight="false" outlineLevel="0" collapsed="false">
      <c r="A16" s="3" t="str">
        <f aca="false">Backlog!B17</f>
        <v>Scrumwise Daten exportieren in Excelsheet</v>
      </c>
      <c r="B16" s="61" t="n">
        <f aca="false">Backlog!A14</f>
        <v>10</v>
      </c>
      <c r="C16" s="3" t="str">
        <f aca="false">Team!B8</f>
        <v>Marc Schöchlin</v>
      </c>
      <c r="D16" s="3" t="s">
        <v>39</v>
      </c>
      <c r="E16" s="4" t="n">
        <v>3</v>
      </c>
      <c r="F16" s="4" t="n">
        <v>0</v>
      </c>
      <c r="G16" s="4" t="n">
        <v>0</v>
      </c>
      <c r="H16" s="4" t="n">
        <v>0</v>
      </c>
      <c r="I16" s="4" t="n">
        <v>3</v>
      </c>
      <c r="J16" s="42" t="n">
        <v>1</v>
      </c>
      <c r="K16" s="42" t="n">
        <v>0</v>
      </c>
      <c r="L16" s="0" t="n">
        <v>0</v>
      </c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</row>
    <row r="17" customFormat="false" ht="12.8" hidden="false" customHeight="false" outlineLevel="0" collapsed="false">
      <c r="A17" s="3" t="str">
        <f aca="false">Backlog!B18</f>
        <v>Präsentation erstellen</v>
      </c>
      <c r="B17" s="61" t="n">
        <f aca="false">Backlog!A15</f>
        <v>11</v>
      </c>
      <c r="C17" s="3" t="str">
        <f aca="false">Team!B12</f>
        <v>Dennis Hieber</v>
      </c>
      <c r="D17" s="3" t="s">
        <v>39</v>
      </c>
      <c r="E17" s="4" t="n">
        <v>5</v>
      </c>
      <c r="F17" s="4" t="n">
        <v>5</v>
      </c>
      <c r="G17" s="4" t="n">
        <v>5</v>
      </c>
      <c r="H17" s="4" t="n">
        <v>5</v>
      </c>
      <c r="I17" s="4" t="n">
        <v>5</v>
      </c>
      <c r="J17" s="42" t="n">
        <v>3</v>
      </c>
      <c r="K17" s="42" t="n">
        <v>2</v>
      </c>
      <c r="L17" s="0" t="n">
        <v>0</v>
      </c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42" t="str">
        <f aca="false">IF(OR(AC$14="",$E17=""),"",AB17)</f>
        <v/>
      </c>
      <c r="AD17" s="42" t="str">
        <f aca="false">IF(OR(AD$14="",$E17=""),"",AC17)</f>
        <v/>
      </c>
    </row>
    <row r="18" customFormat="false" ht="12.8" hidden="false" customHeight="false" outlineLevel="0" collapsed="false">
      <c r="A18" s="3" t="s">
        <v>70</v>
      </c>
      <c r="B18" s="61" t="n">
        <f aca="false">Backlog!A15</f>
        <v>11</v>
      </c>
      <c r="C18" s="3" t="str">
        <f aca="false">Team!B11</f>
        <v>Lucas Vorpahl</v>
      </c>
      <c r="D18" s="62" t="s">
        <v>39</v>
      </c>
      <c r="E18" s="42" t="n">
        <v>1</v>
      </c>
      <c r="F18" s="42" t="n">
        <v>1</v>
      </c>
      <c r="G18" s="42" t="n">
        <v>1</v>
      </c>
      <c r="H18" s="42" t="n">
        <v>1</v>
      </c>
      <c r="I18" s="42" t="n">
        <v>1</v>
      </c>
      <c r="J18" s="42" t="n">
        <v>1</v>
      </c>
      <c r="K18" s="42" t="n">
        <v>1</v>
      </c>
      <c r="L18" s="0" t="n">
        <v>0</v>
      </c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42" t="str">
        <f aca="false">IF(OR(AC$14="",$E18=""),"",AB18)</f>
        <v/>
      </c>
      <c r="AD18" s="42" t="str">
        <f aca="false">IF(OR(AD$14="",$E18=""),"",AC18)</f>
        <v/>
      </c>
    </row>
    <row r="19" customFormat="false" ht="12.8" hidden="false" customHeight="false" outlineLevel="0" collapsed="false">
      <c r="A19" s="44" t="s">
        <v>71</v>
      </c>
      <c r="B19" s="42" t="n">
        <f aca="false">Backlog!A15</f>
        <v>11</v>
      </c>
      <c r="C19" s="3" t="str">
        <f aca="false">Team!B12</f>
        <v>Dennis Hieber</v>
      </c>
      <c r="D19" s="62" t="s">
        <v>39</v>
      </c>
      <c r="E19" s="42" t="n">
        <v>1</v>
      </c>
      <c r="F19" s="42" t="n">
        <f aca="false">IF(OR(F$14="",$E19=""),"",E19)</f>
        <v>1</v>
      </c>
      <c r="G19" s="42" t="n">
        <v>1</v>
      </c>
      <c r="H19" s="42" t="n">
        <v>1</v>
      </c>
      <c r="I19" s="42" t="n">
        <v>1</v>
      </c>
      <c r="J19" s="42" t="n">
        <v>1</v>
      </c>
      <c r="K19" s="42" t="n">
        <v>1</v>
      </c>
      <c r="L19" s="0" t="n">
        <v>0</v>
      </c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42" t="str">
        <f aca="false">IF(OR(AC$14="",$E19=""),"",AB19)</f>
        <v/>
      </c>
      <c r="AD19" s="42" t="str">
        <f aca="false">IF(OR(AD$14="",$E19=""),"",AC19)</f>
        <v/>
      </c>
    </row>
    <row r="20" customFormat="false" ht="12.75" hidden="false" customHeight="false" outlineLevel="0" collapsed="false">
      <c r="A20" s="0"/>
      <c r="B20" s="0"/>
      <c r="D20" s="62" t="str">
        <f aca="false">IF(A20&lt;&gt;"","Planned","")</f>
        <v/>
      </c>
      <c r="E20" s="0"/>
      <c r="F20" s="42" t="str">
        <f aca="false">IF(OR(F$14="",$E20=""),"",E20)</f>
        <v/>
      </c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42" t="str">
        <f aca="false">IF(OR(AC$14="",$E20=""),"",AB20)</f>
        <v/>
      </c>
      <c r="AD20" s="42" t="str">
        <f aca="false">IF(OR(AD$14="",$E20=""),"",AC20)</f>
        <v/>
      </c>
    </row>
    <row r="21" customFormat="false" ht="12.75" hidden="false" customHeight="false" outlineLevel="0" collapsed="false">
      <c r="A21" s="0"/>
      <c r="B21" s="0"/>
      <c r="D21" s="62" t="str">
        <f aca="false">IF(A21&lt;&gt;"","Planned","")</f>
        <v/>
      </c>
      <c r="E21" s="0"/>
      <c r="F21" s="42" t="str">
        <f aca="false">IF(OR(F$14="",$E21=""),"",E21)</f>
        <v/>
      </c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42" t="str">
        <f aca="false">IF(OR(AC$14="",$E21=""),"",AB21)</f>
        <v/>
      </c>
      <c r="AD21" s="42" t="str">
        <f aca="false">IF(OR(AD$14="",$E21=""),"",AC21)</f>
        <v/>
      </c>
    </row>
    <row r="22" customFormat="false" ht="12.75" hidden="false" customHeight="false" outlineLevel="0" collapsed="false">
      <c r="A22" s="0"/>
      <c r="B22" s="0"/>
      <c r="D22" s="62" t="str">
        <f aca="false">IF(A22&lt;&gt;"","Planned","")</f>
        <v/>
      </c>
      <c r="E22" s="0"/>
      <c r="F22" s="42" t="str">
        <f aca="false">IF(OR(F$14="",$E22=""),"",E22)</f>
        <v/>
      </c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42" t="str">
        <f aca="false">IF(OR(AC$14="",$E22=""),"",AB22)</f>
        <v/>
      </c>
      <c r="AD22" s="42" t="str">
        <f aca="false">IF(OR(AD$14="",$E22=""),"",AC22)</f>
        <v/>
      </c>
    </row>
    <row r="23" customFormat="false" ht="15" hidden="false" customHeight="true" outlineLevel="0" collapsed="false">
      <c r="A23" s="0"/>
      <c r="B23" s="0"/>
      <c r="D23" s="62" t="str">
        <f aca="false">IF(A23&lt;&gt;"","Planned","")</f>
        <v/>
      </c>
      <c r="E23" s="0"/>
      <c r="F23" s="42" t="str">
        <f aca="false">IF(OR(F$14="",$E23=""),"",E23)</f>
        <v/>
      </c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42" t="str">
        <f aca="false">IF(OR(AC$14="",$E23=""),"",AB23)</f>
        <v/>
      </c>
      <c r="AD23" s="42" t="str">
        <f aca="false">IF(OR(AD$14="",$E23=""),"",AC23)</f>
        <v/>
      </c>
    </row>
    <row r="24" customFormat="false" ht="12.75" hidden="false" customHeight="false" outlineLevel="0" collapsed="false">
      <c r="A24" s="0"/>
      <c r="B24" s="0"/>
      <c r="D24" s="62" t="str">
        <f aca="false">IF(A24&lt;&gt;"","Planned","")</f>
        <v/>
      </c>
      <c r="E24" s="0"/>
      <c r="F24" s="42" t="str">
        <f aca="false">IF(OR(F$14="",$E24=""),"",E24)</f>
        <v/>
      </c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42" t="str">
        <f aca="false">IF(OR(AC$14="",$E24=""),"",AB24)</f>
        <v/>
      </c>
      <c r="AD24" s="42" t="str">
        <f aca="false">IF(OR(AD$14="",$E24=""),"",AC24)</f>
        <v/>
      </c>
    </row>
    <row r="25" customFormat="false" ht="12.75" hidden="false" customHeight="false" outlineLevel="0" collapsed="false">
      <c r="A25" s="0"/>
      <c r="B25" s="0"/>
      <c r="D25" s="62" t="str">
        <f aca="false">IF(A25&lt;&gt;"","Planned","")</f>
        <v/>
      </c>
      <c r="E25" s="0"/>
      <c r="F25" s="42" t="str">
        <f aca="false">IF(OR(F$14="",$E25=""),"",E25)</f>
        <v/>
      </c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42" t="str">
        <f aca="false">IF(OR(AC$14="",$E25=""),"",AB25)</f>
        <v/>
      </c>
      <c r="AD25" s="42" t="str">
        <f aca="false">IF(OR(AD$14="",$E25=""),"",AC25)</f>
        <v/>
      </c>
    </row>
    <row r="26" customFormat="false" ht="12.75" hidden="false" customHeight="false" outlineLevel="0" collapsed="false">
      <c r="A26" s="0"/>
      <c r="B26" s="0"/>
      <c r="D26" s="62" t="str">
        <f aca="false">IF(A26&lt;&gt;"","Planned","")</f>
        <v/>
      </c>
      <c r="E26" s="0"/>
      <c r="F26" s="42" t="str">
        <f aca="false">IF(OR(F$14="",$E26=""),"",E26)</f>
        <v/>
      </c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42" t="str">
        <f aca="false">IF(OR(AC$14="",$E26=""),"",AB26)</f>
        <v/>
      </c>
      <c r="AD26" s="42" t="str">
        <f aca="false">IF(OR(AD$14="",$E26=""),"",AC26)</f>
        <v/>
      </c>
    </row>
    <row r="27" customFormat="false" ht="12.75" hidden="false" customHeight="false" outlineLevel="0" collapsed="false">
      <c r="A27" s="0"/>
      <c r="B27" s="0"/>
      <c r="D27" s="62" t="str">
        <f aca="false">IF(A27&lt;&gt;"","Planned","")</f>
        <v/>
      </c>
      <c r="E27" s="0"/>
      <c r="F27" s="42" t="str">
        <f aca="false">IF(OR(F$14="",$E27=""),"",E27)</f>
        <v/>
      </c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42" t="str">
        <f aca="false">IF(OR(AC$14="",$E27=""),"",AB27)</f>
        <v/>
      </c>
      <c r="AD27" s="42" t="str">
        <f aca="false">IF(OR(AD$14="",$E27=""),"",AC27)</f>
        <v/>
      </c>
    </row>
    <row r="28" customFormat="false" ht="12.75" hidden="false" customHeight="false" outlineLevel="0" collapsed="false">
      <c r="A28" s="0"/>
      <c r="B28" s="0"/>
      <c r="D28" s="62" t="str">
        <f aca="false">IF(A28&lt;&gt;"","Planned","")</f>
        <v/>
      </c>
      <c r="E28" s="0"/>
      <c r="F28" s="42" t="str">
        <f aca="false">IF(OR(F$14="",$E28=""),"",E28)</f>
        <v/>
      </c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42" t="str">
        <f aca="false">IF(OR(AC$14="",$E28=""),"",AB28)</f>
        <v/>
      </c>
      <c r="AD28" s="42" t="str">
        <f aca="false">IF(OR(AD$14="",$E28=""),"",AC28)</f>
        <v/>
      </c>
    </row>
    <row r="29" customFormat="false" ht="12.75" hidden="false" customHeight="false" outlineLevel="0" collapsed="false">
      <c r="A29" s="0"/>
      <c r="B29" s="0"/>
      <c r="D29" s="62" t="str">
        <f aca="false">IF(A29&lt;&gt;"","Planned","")</f>
        <v/>
      </c>
      <c r="E29" s="0"/>
      <c r="F29" s="42" t="str">
        <f aca="false">IF(OR(F$14="",$E29=""),"",E29)</f>
        <v/>
      </c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42" t="str">
        <f aca="false">IF(OR(AC$14="",$E29=""),"",AB29)</f>
        <v/>
      </c>
      <c r="AD29" s="42" t="str">
        <f aca="false">IF(OR(AD$14="",$E29=""),"",AC29)</f>
        <v/>
      </c>
    </row>
    <row r="30" customFormat="false" ht="12.75" hidden="false" customHeight="false" outlineLevel="0" collapsed="false">
      <c r="A30" s="0"/>
      <c r="B30" s="0"/>
      <c r="D30" s="62" t="str">
        <f aca="false">IF(A30&lt;&gt;"","Planned","")</f>
        <v/>
      </c>
      <c r="E30" s="0"/>
      <c r="F30" s="42" t="str">
        <f aca="false">IF(OR(F$14="",$E30=""),"",E30)</f>
        <v/>
      </c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42" t="str">
        <f aca="false">IF(OR(AC$14="",$E30=""),"",AB30)</f>
        <v/>
      </c>
      <c r="AD30" s="42" t="str">
        <f aca="false">IF(OR(AD$14="",$E30=""),"",AC30)</f>
        <v/>
      </c>
    </row>
    <row r="31" customFormat="false" ht="12.75" hidden="false" customHeight="false" outlineLevel="0" collapsed="false">
      <c r="A31" s="0"/>
      <c r="B31" s="0"/>
      <c r="D31" s="62" t="str">
        <f aca="false">IF(A31&lt;&gt;"","Planned","")</f>
        <v/>
      </c>
      <c r="E31" s="0"/>
      <c r="F31" s="42" t="str">
        <f aca="false">IF(OR(F$14="",$E31=""),"",E31)</f>
        <v/>
      </c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42" t="str">
        <f aca="false">IF(OR(AC$14="",$E31=""),"",AB31)</f>
        <v/>
      </c>
      <c r="AD31" s="42" t="str">
        <f aca="false">IF(OR(AD$14="",$E31=""),"",AC31)</f>
        <v/>
      </c>
    </row>
    <row r="32" customFormat="false" ht="12.75" hidden="false" customHeight="false" outlineLevel="0" collapsed="false">
      <c r="A32" s="0"/>
      <c r="B32" s="0"/>
      <c r="D32" s="62" t="str">
        <f aca="false">IF(A32&lt;&gt;"","Planned","")</f>
        <v/>
      </c>
      <c r="E32" s="0"/>
      <c r="F32" s="42" t="str">
        <f aca="false">IF(OR(F$14="",$E32=""),"",E32)</f>
        <v/>
      </c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42" t="str">
        <f aca="false">IF(OR(AC$14="",$E32=""),"",AB32)</f>
        <v/>
      </c>
      <c r="AD32" s="42" t="str">
        <f aca="false">IF(OR(AD$14="",$E32=""),"",AC32)</f>
        <v/>
      </c>
    </row>
    <row r="33" customFormat="false" ht="12.75" hidden="false" customHeight="false" outlineLevel="0" collapsed="false">
      <c r="A33" s="0"/>
      <c r="B33" s="0"/>
      <c r="D33" s="62" t="str">
        <f aca="false">IF(A33&lt;&gt;"","Planned","")</f>
        <v/>
      </c>
      <c r="E33" s="0"/>
      <c r="F33" s="42" t="str">
        <f aca="false">IF(OR(F$14="",$E33=""),"",E33)</f>
        <v/>
      </c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42" t="str">
        <f aca="false">IF(OR(AC$14="",$E33=""),"",AB33)</f>
        <v/>
      </c>
      <c r="AD33" s="42" t="str">
        <f aca="false">IF(OR(AD$14="",$E33=""),"",AC33)</f>
        <v/>
      </c>
    </row>
    <row r="34" customFormat="false" ht="12.75" hidden="false" customHeight="false" outlineLevel="0" collapsed="false">
      <c r="A34" s="0"/>
      <c r="B34" s="0"/>
      <c r="D34" s="62" t="str">
        <f aca="false">IF(A34&lt;&gt;"","Planned","")</f>
        <v/>
      </c>
      <c r="E34" s="0"/>
      <c r="F34" s="42" t="str">
        <f aca="false">IF(OR(F$14="",$E34=""),"",E34)</f>
        <v/>
      </c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42" t="str">
        <f aca="false">IF(OR(AC$14="",$E34=""),"",AB34)</f>
        <v/>
      </c>
      <c r="AD34" s="42" t="str">
        <f aca="false">IF(OR(AD$14="",$E34=""),"",AC34)</f>
        <v/>
      </c>
    </row>
    <row r="35" customFormat="false" ht="12.75" hidden="false" customHeight="false" outlineLevel="0" collapsed="false">
      <c r="A35" s="0"/>
      <c r="B35" s="0"/>
      <c r="D35" s="62" t="str">
        <f aca="false">IF(A35&lt;&gt;"","Planned","")</f>
        <v/>
      </c>
      <c r="E35" s="0"/>
      <c r="F35" s="42" t="str">
        <f aca="false">IF(OR(F$14="",$E35=""),"",E35)</f>
        <v/>
      </c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42" t="str">
        <f aca="false">IF(OR(AC$14="",$E35=""),"",AB35)</f>
        <v/>
      </c>
      <c r="AD35" s="42" t="str">
        <f aca="false">IF(OR(AD$14="",$E35=""),"",AC35)</f>
        <v/>
      </c>
    </row>
    <row r="36" customFormat="false" ht="12.75" hidden="false" customHeight="false" outlineLevel="0" collapsed="false">
      <c r="A36" s="0"/>
      <c r="B36" s="0"/>
      <c r="D36" s="62" t="str">
        <f aca="false">IF(A36&lt;&gt;"","Planned","")</f>
        <v/>
      </c>
      <c r="E36" s="0"/>
      <c r="F36" s="42" t="str">
        <f aca="false">IF(OR(F$14="",$E36=""),"",E36)</f>
        <v/>
      </c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42" t="str">
        <f aca="false">IF(OR(AC$14="",$E36=""),"",AB36)</f>
        <v/>
      </c>
      <c r="AD36" s="42" t="str">
        <f aca="false">IF(OR(AD$14="",$E36=""),"",AC36)</f>
        <v/>
      </c>
    </row>
    <row r="37" customFormat="false" ht="12.75" hidden="false" customHeight="false" outlineLevel="0" collapsed="false">
      <c r="A37" s="0"/>
      <c r="B37" s="0"/>
      <c r="D37" s="62" t="str">
        <f aca="false">IF(A37&lt;&gt;"","Planned","")</f>
        <v/>
      </c>
      <c r="E37" s="0"/>
      <c r="F37" s="42" t="str">
        <f aca="false">IF(OR(F$14="",$E37=""),"",E37)</f>
        <v/>
      </c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42" t="str">
        <f aca="false">IF(OR(AC$14="",$E37=""),"",AB37)</f>
        <v/>
      </c>
      <c r="AD37" s="42" t="str">
        <f aca="false">IF(OR(AD$14="",$E37=""),"",AC37)</f>
        <v/>
      </c>
    </row>
    <row r="38" customFormat="false" ht="12.75" hidden="false" customHeight="false" outlineLevel="0" collapsed="false">
      <c r="A38" s="0"/>
      <c r="B38" s="0"/>
      <c r="D38" s="62" t="str">
        <f aca="false">IF(A38&lt;&gt;"","Planned","")</f>
        <v/>
      </c>
      <c r="E38" s="0"/>
      <c r="F38" s="42" t="str">
        <f aca="false">IF(OR(F$14="",$E38=""),"",E38)</f>
        <v/>
      </c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42" t="str">
        <f aca="false">IF(OR(AC$14="",$E38=""),"",AB38)</f>
        <v/>
      </c>
      <c r="AD38" s="42" t="str">
        <f aca="false">IF(OR(AD$14="",$E38=""),"",AC38)</f>
        <v/>
      </c>
    </row>
    <row r="39" customFormat="false" ht="12.75" hidden="false" customHeight="false" outlineLevel="0" collapsed="false">
      <c r="A39" s="0"/>
      <c r="B39" s="0"/>
      <c r="D39" s="62" t="str">
        <f aca="false">IF(A39&lt;&gt;"","Planned","")</f>
        <v/>
      </c>
      <c r="E39" s="0"/>
      <c r="F39" s="42" t="str">
        <f aca="false">IF(OR(F$14="",$E39=""),"",E39)</f>
        <v/>
      </c>
      <c r="G39" s="42" t="str">
        <f aca="false">IF(OR(G$14="",$E39=""),"",F39)</f>
        <v/>
      </c>
      <c r="H39" s="42" t="str">
        <f aca="false">IF(OR(H$14="",$E39=""),"",G39)</f>
        <v/>
      </c>
      <c r="I39" s="42" t="str">
        <f aca="false">IF(OR(I$14="",$E39=""),"",H39)</f>
        <v/>
      </c>
      <c r="J39" s="42" t="str">
        <f aca="false">IF(OR(J$14="",$E39=""),"",I39)</f>
        <v/>
      </c>
      <c r="K39" s="42" t="str">
        <f aca="false">IF(OR(K$14="",$E39=""),"",J39)</f>
        <v/>
      </c>
      <c r="L39" s="42" t="str">
        <f aca="false">IF(OR(L$14="",$E39=""),"",K39)</f>
        <v/>
      </c>
      <c r="M39" s="42" t="str">
        <f aca="false">IF(OR(M$14="",$E39=""),"",L39)</f>
        <v/>
      </c>
      <c r="N39" s="42" t="str">
        <f aca="false">IF(OR(N$14="",$E39=""),"",M39)</f>
        <v/>
      </c>
      <c r="O39" s="42" t="str">
        <f aca="false">IF(OR(O$14="",$E39=""),"",N39)</f>
        <v/>
      </c>
      <c r="P39" s="42" t="str">
        <f aca="false">IF(OR(P$14="",$E39=""),"",O39)</f>
        <v/>
      </c>
      <c r="Q39" s="42" t="str">
        <f aca="false">IF(OR(Q$14="",$E39=""),"",P39)</f>
        <v/>
      </c>
      <c r="R39" s="42" t="str">
        <f aca="false">IF(OR(R$14="",$E39=""),"",Q39)</f>
        <v/>
      </c>
      <c r="S39" s="42" t="str">
        <f aca="false">IF(OR(S$14="",$E39=""),"",R39)</f>
        <v/>
      </c>
      <c r="T39" s="42" t="str">
        <f aca="false">IF(OR(T$14="",$E39=""),"",S39)</f>
        <v/>
      </c>
      <c r="U39" s="42" t="str">
        <f aca="false">IF(OR(U$14="",$E39=""),"",T39)</f>
        <v/>
      </c>
      <c r="V39" s="42" t="str">
        <f aca="false">IF(OR(V$14="",$E39=""),"",U39)</f>
        <v/>
      </c>
      <c r="W39" s="42" t="str">
        <f aca="false">IF(OR(W$14="",$E39=""),"",V39)</f>
        <v/>
      </c>
      <c r="X39" s="42" t="str">
        <f aca="false">IF(OR(X$14="",$E39=""),"",W39)</f>
        <v/>
      </c>
      <c r="Y39" s="42" t="str">
        <f aca="false">IF(OR(Y$14="",$E39=""),"",X39)</f>
        <v/>
      </c>
      <c r="Z39" s="42" t="str">
        <f aca="false">IF(OR(Z$14="",$E39=""),"",Y39)</f>
        <v/>
      </c>
      <c r="AA39" s="42" t="str">
        <f aca="false">IF(OR(AA$14="",$E39=""),"",Z39)</f>
        <v/>
      </c>
      <c r="AB39" s="42" t="str">
        <f aca="false">IF(OR(AB$14="",$E39=""),"",AA39)</f>
        <v/>
      </c>
      <c r="AC39" s="42" t="str">
        <f aca="false">IF(OR(AC$14="",$E39=""),"",AB39)</f>
        <v/>
      </c>
      <c r="AD39" s="42" t="str">
        <f aca="false">IF(OR(AD$14="",$E39=""),"",AC39)</f>
        <v/>
      </c>
    </row>
    <row r="40" customFormat="false" ht="12.75" hidden="false" customHeight="false" outlineLevel="0" collapsed="false">
      <c r="A40" s="0"/>
      <c r="B40" s="0"/>
      <c r="D40" s="62" t="str">
        <f aca="false">IF(A40&lt;&gt;"","Planned","")</f>
        <v/>
      </c>
      <c r="E40" s="0"/>
      <c r="F40" s="42" t="str">
        <f aca="false">IF(OR(F$14="",$E40=""),"",E40)</f>
        <v/>
      </c>
      <c r="G40" s="42" t="str">
        <f aca="false">IF(OR(G$14="",$E40=""),"",F40)</f>
        <v/>
      </c>
      <c r="H40" s="42" t="str">
        <f aca="false">IF(OR(H$14="",$E40=""),"",G40)</f>
        <v/>
      </c>
      <c r="I40" s="42" t="str">
        <f aca="false">IF(OR(I$14="",$E40=""),"",H40)</f>
        <v/>
      </c>
      <c r="J40" s="42" t="str">
        <f aca="false">IF(OR(J$14="",$E40=""),"",I40)</f>
        <v/>
      </c>
      <c r="K40" s="42" t="str">
        <f aca="false">IF(OR(K$14="",$E40=""),"",J40)</f>
        <v/>
      </c>
      <c r="L40" s="42" t="str">
        <f aca="false">IF(OR(L$14="",$E40=""),"",K40)</f>
        <v/>
      </c>
      <c r="M40" s="42" t="str">
        <f aca="false">IF(OR(M$14="",$E40=""),"",L40)</f>
        <v/>
      </c>
      <c r="N40" s="42" t="str">
        <f aca="false">IF(OR(N$14="",$E40=""),"",M40)</f>
        <v/>
      </c>
      <c r="O40" s="42" t="str">
        <f aca="false">IF(OR(O$14="",$E40=""),"",N40)</f>
        <v/>
      </c>
      <c r="P40" s="42" t="str">
        <f aca="false">IF(OR(P$14="",$E40=""),"",O40)</f>
        <v/>
      </c>
      <c r="Q40" s="42" t="str">
        <f aca="false">IF(OR(Q$14="",$E40=""),"",P40)</f>
        <v/>
      </c>
      <c r="R40" s="42" t="str">
        <f aca="false">IF(OR(R$14="",$E40=""),"",Q40)</f>
        <v/>
      </c>
      <c r="S40" s="42" t="str">
        <f aca="false">IF(OR(S$14="",$E40=""),"",R40)</f>
        <v/>
      </c>
      <c r="T40" s="42" t="str">
        <f aca="false">IF(OR(T$14="",$E40=""),"",S40)</f>
        <v/>
      </c>
      <c r="U40" s="42" t="str">
        <f aca="false">IF(OR(U$14="",$E40=""),"",T40)</f>
        <v/>
      </c>
      <c r="V40" s="42" t="str">
        <f aca="false">IF(OR(V$14="",$E40=""),"",U40)</f>
        <v/>
      </c>
      <c r="W40" s="42" t="str">
        <f aca="false">IF(OR(W$14="",$E40=""),"",V40)</f>
        <v/>
      </c>
      <c r="X40" s="42" t="str">
        <f aca="false">IF(OR(X$14="",$E40=""),"",W40)</f>
        <v/>
      </c>
      <c r="Y40" s="42" t="str">
        <f aca="false">IF(OR(Y$14="",$E40=""),"",X40)</f>
        <v/>
      </c>
      <c r="Z40" s="42" t="str">
        <f aca="false">IF(OR(Z$14="",$E40=""),"",Y40)</f>
        <v/>
      </c>
      <c r="AA40" s="42" t="str">
        <f aca="false">IF(OR(AA$14="",$E40=""),"",Z40)</f>
        <v/>
      </c>
      <c r="AB40" s="42" t="str">
        <f aca="false">IF(OR(AB$14="",$E40=""),"",AA40)</f>
        <v/>
      </c>
      <c r="AC40" s="42" t="str">
        <f aca="false">IF(OR(AC$14="",$E40=""),"",AB40)</f>
        <v/>
      </c>
      <c r="AD40" s="42" t="str">
        <f aca="false">IF(OR(AD$14="",$E40=""),"",AC40)</f>
        <v/>
      </c>
    </row>
    <row r="41" customFormat="false" ht="12.75" hidden="false" customHeight="false" outlineLevel="0" collapsed="false">
      <c r="A41" s="0"/>
      <c r="B41" s="4"/>
      <c r="D41" s="3"/>
      <c r="E41" s="4"/>
      <c r="F41" s="4"/>
      <c r="G41" s="4"/>
      <c r="H41" s="4"/>
      <c r="I41" s="4"/>
      <c r="AC41" s="0"/>
      <c r="AD41" s="0"/>
    </row>
    <row r="42" customFormat="false" ht="12.75" hidden="false" customHeight="false" outlineLevel="0" collapsed="false">
      <c r="A42" s="43"/>
      <c r="D42" s="3"/>
      <c r="AC42" s="42" t="str">
        <f aca="false">IF(OR(AC$14="",$E42=""),"",AB42)</f>
        <v/>
      </c>
      <c r="AD42" s="42" t="str">
        <f aca="false">IF(OR(AD$14="",$E42=""),"",AC42)</f>
        <v/>
      </c>
    </row>
    <row r="43" customFormat="false" ht="12.75" hidden="false" customHeight="false" outlineLevel="0" collapsed="false">
      <c r="A43" s="43"/>
      <c r="D43" s="3"/>
      <c r="AC43" s="42" t="str">
        <f aca="false">IF(OR(AC$14="",$E43=""),"",AB43)</f>
        <v/>
      </c>
      <c r="AD43" s="42" t="str">
        <f aca="false">IF(OR(AD$14="",$E43=""),"",AC43)</f>
        <v/>
      </c>
    </row>
    <row r="44" customFormat="false" ht="12.75" hidden="false" customHeight="false" outlineLevel="0" collapsed="false">
      <c r="A44" s="43"/>
      <c r="D44" s="3"/>
      <c r="AC44" s="42" t="str">
        <f aca="false">IF(OR(AC$14="",$E44=""),"",AB44)</f>
        <v/>
      </c>
      <c r="AD44" s="42" t="str">
        <f aca="false">IF(OR(AD$14="",$E44=""),"",AC44)</f>
        <v/>
      </c>
    </row>
    <row r="45" customFormat="false" ht="12.75" hidden="false" customHeight="false" outlineLevel="0" collapsed="false">
      <c r="A45" s="43"/>
      <c r="D45" s="3"/>
      <c r="AC45" s="42" t="str">
        <f aca="false">IF(OR(AC$14="",$E45=""),"",AB45)</f>
        <v/>
      </c>
      <c r="AD45" s="42" t="str">
        <f aca="false">IF(OR(AD$14="",$E45=""),"",AC45)</f>
        <v/>
      </c>
    </row>
    <row r="46" customFormat="false" ht="12.75" hidden="false" customHeight="false" outlineLevel="0" collapsed="false">
      <c r="A46" s="43"/>
      <c r="D46" s="3"/>
      <c r="AC46" s="42" t="str">
        <f aca="false">IF(OR(AC$14="",$E46=""),"",AB46)</f>
        <v/>
      </c>
      <c r="AD46" s="42" t="str">
        <f aca="false">IF(OR(AD$14="",$E46=""),"",AC46)</f>
        <v/>
      </c>
    </row>
    <row r="47" customFormat="false" ht="12.75" hidden="false" customHeight="false" outlineLevel="0" collapsed="false">
      <c r="A47" s="43"/>
      <c r="D47" s="3"/>
      <c r="AC47" s="42" t="str">
        <f aca="false">IF(OR(AC$14="",$E47=""),"",AB47)</f>
        <v/>
      </c>
      <c r="AD47" s="42" t="str">
        <f aca="false">IF(OR(AD$14="",$E47=""),"",AC47)</f>
        <v/>
      </c>
    </row>
    <row r="48" customFormat="false" ht="12.75" hidden="false" customHeight="false" outlineLevel="0" collapsed="false">
      <c r="A48" s="43"/>
      <c r="D48" s="3"/>
      <c r="AC48" s="0"/>
      <c r="AD48" s="0"/>
    </row>
    <row r="49" customFormat="false" ht="12.75" hidden="false" customHeight="false" outlineLevel="0" collapsed="false">
      <c r="A49" s="43"/>
      <c r="D49" s="3"/>
      <c r="AC49" s="42" t="str">
        <f aca="false">IF(OR(AC$14="",$E49=""),"",AB49)</f>
        <v/>
      </c>
      <c r="AD49" s="42" t="str">
        <f aca="false">IF(OR(AD$14="",$E49=""),"",AC49)</f>
        <v/>
      </c>
    </row>
    <row r="50" customFormat="false" ht="12.75" hidden="false" customHeight="false" outlineLevel="0" collapsed="false">
      <c r="A50" s="43"/>
      <c r="D50" s="3"/>
      <c r="AC50" s="42" t="str">
        <f aca="false">IF(OR(AC$14="",$E50=""),"",AB50)</f>
        <v/>
      </c>
      <c r="AD50" s="42" t="str">
        <f aca="false">IF(OR(AD$14="",$E50=""),"",AC50)</f>
        <v/>
      </c>
    </row>
    <row r="51" customFormat="false" ht="12.75" hidden="false" customHeight="false" outlineLevel="0" collapsed="false">
      <c r="A51" s="43"/>
      <c r="D51" s="3"/>
      <c r="AC51" s="42" t="str">
        <f aca="false">IF(OR(AC$14="",$E51=""),"",AB51)</f>
        <v/>
      </c>
      <c r="AD51" s="42" t="str">
        <f aca="false">IF(OR(AD$14="",$E51=""),"",AC51)</f>
        <v/>
      </c>
    </row>
    <row r="52" customFormat="false" ht="12.75" hidden="false" customHeight="false" outlineLevel="0" collapsed="false">
      <c r="A52" s="43"/>
      <c r="D52" s="3"/>
      <c r="AC52" s="42" t="str">
        <f aca="false">IF(OR(AC$14="",$E52=""),"",AB52)</f>
        <v/>
      </c>
      <c r="AD52" s="42" t="str">
        <f aca="false">IF(OR(AD$14="",$E52=""),"",AC52)</f>
        <v/>
      </c>
    </row>
    <row r="53" customFormat="false" ht="12.75" hidden="false" customHeight="false" outlineLevel="0" collapsed="false">
      <c r="A53" s="43"/>
      <c r="D53" s="3"/>
      <c r="AC53" s="42" t="str">
        <f aca="false">IF(OR(AC$14="",$E53=""),"",AB53)</f>
        <v/>
      </c>
      <c r="AD53" s="42" t="str">
        <f aca="false">IF(OR(AD$14="",$E53=""),"",AC53)</f>
        <v/>
      </c>
    </row>
    <row r="54" customFormat="false" ht="12.75" hidden="false" customHeight="false" outlineLevel="0" collapsed="false">
      <c r="A54" s="43"/>
      <c r="D54" s="3"/>
      <c r="AC54" s="42" t="str">
        <f aca="false">IF(OR(AC$14="",$E54=""),"",AB54)</f>
        <v/>
      </c>
      <c r="AD54" s="42" t="str">
        <f aca="false">IF(OR(AD$14="",$E54=""),"",AC54)</f>
        <v/>
      </c>
    </row>
    <row r="55" customFormat="false" ht="12.75" hidden="false" customHeight="false" outlineLevel="0" collapsed="false">
      <c r="A55" s="43"/>
      <c r="D55" s="3"/>
      <c r="AC55" s="42" t="str">
        <f aca="false">IF(OR(AC$14="",$E55=""),"",AB55)</f>
        <v/>
      </c>
      <c r="AD55" s="42" t="str">
        <f aca="false">IF(OR(AD$14="",$E55=""),"",AC55)</f>
        <v/>
      </c>
    </row>
    <row r="56" customFormat="false" ht="12.75" hidden="false" customHeight="false" outlineLevel="0" collapsed="false">
      <c r="A56" s="43"/>
      <c r="D56" s="3"/>
      <c r="AC56" s="42" t="str">
        <f aca="false">IF(OR(AC$14="",$E56=""),"",AB56)</f>
        <v/>
      </c>
      <c r="AD56" s="42" t="str">
        <f aca="false">IF(OR(AD$14="",$E56=""),"",AC56)</f>
        <v/>
      </c>
    </row>
    <row r="57" customFormat="false" ht="12.75" hidden="false" customHeight="false" outlineLevel="0" collapsed="false">
      <c r="A57" s="43"/>
      <c r="D57" s="3"/>
      <c r="AC57" s="42" t="str">
        <f aca="false">IF(OR(AC$14="",$E57=""),"",AB57)</f>
        <v/>
      </c>
      <c r="AD57" s="42" t="str">
        <f aca="false">IF(OR(AD$14="",$E57=""),"",AC57)</f>
        <v/>
      </c>
    </row>
    <row r="58" customFormat="false" ht="12.75" hidden="false" customHeight="false" outlineLevel="0" collapsed="false">
      <c r="A58" s="43"/>
      <c r="D58" s="3"/>
      <c r="AC58" s="0"/>
      <c r="AD58" s="0"/>
    </row>
    <row r="59" customFormat="false" ht="12.75" hidden="false" customHeight="false" outlineLevel="0" collapsed="false">
      <c r="A59" s="43"/>
      <c r="D59" s="0"/>
      <c r="AC59" s="42" t="str">
        <f aca="false">IF(OR(AC$14="",$E59=""),"",AB59)</f>
        <v/>
      </c>
      <c r="AD59" s="42" t="str">
        <f aca="false">IF(OR(AD$14="",$E59=""),"",AC59)</f>
        <v/>
      </c>
    </row>
    <row r="60" customFormat="false" ht="12.75" hidden="false" customHeight="false" outlineLevel="0" collapsed="false">
      <c r="A60" s="43"/>
      <c r="D60" s="0"/>
      <c r="AC60" s="42" t="str">
        <f aca="false">IF(OR(AC$14="",$E60=""),"",AB60)</f>
        <v/>
      </c>
      <c r="AD60" s="42" t="str">
        <f aca="false">IF(OR(AD$14="",$E60=""),"",AC60)</f>
        <v/>
      </c>
    </row>
    <row r="61" customFormat="false" ht="12.75" hidden="false" customHeight="false" outlineLevel="0" collapsed="false">
      <c r="A61" s="43"/>
      <c r="D61" s="0"/>
      <c r="AC61" s="42" t="str">
        <f aca="false">IF(OR(AC$14="",$E61=""),"",AB61)</f>
        <v/>
      </c>
      <c r="AD61" s="42" t="str">
        <f aca="false">IF(OR(AD$14="",$E61=""),"",AC61)</f>
        <v/>
      </c>
    </row>
    <row r="62" customFormat="false" ht="12.75" hidden="false" customHeight="false" outlineLevel="0" collapsed="false">
      <c r="A62" s="43"/>
      <c r="D62" s="0"/>
      <c r="AC62" s="42" t="str">
        <f aca="false">IF(OR(AC$14="",$E62=""),"",AB62)</f>
        <v/>
      </c>
      <c r="AD62" s="42" t="str">
        <f aca="false">IF(OR(AD$14="",$E62=""),"",AC62)</f>
        <v/>
      </c>
    </row>
    <row r="63" customFormat="false" ht="12.75" hidden="false" customHeight="false" outlineLevel="0" collapsed="false">
      <c r="A63" s="43"/>
      <c r="D63" s="0"/>
      <c r="AC63" s="42" t="str">
        <f aca="false">IF(OR(AC$14="",$E63=""),"",AB63)</f>
        <v/>
      </c>
      <c r="AD63" s="42" t="str">
        <f aca="false">IF(OR(AD$14="",$E63=""),"",AC63)</f>
        <v/>
      </c>
    </row>
    <row r="64" customFormat="false" ht="12.75" hidden="false" customHeight="false" outlineLevel="0" collapsed="false">
      <c r="D64" s="44" t="str">
        <f aca="false">IF(A64&lt;&gt;"","Planned","")</f>
        <v/>
      </c>
    </row>
  </sheetData>
  <conditionalFormatting sqref="A15:AD58">
    <cfRule type="expression" priority="2" aboveAverage="0" equalAverage="0" bottom="0" percent="0" rank="0" text="" dxfId="0">
      <formula>$D15="Done"</formula>
    </cfRule>
    <cfRule type="expression" priority="3" aboveAverage="0" equalAverage="0" bottom="0" percent="0" rank="0" text="" dxfId="1">
      <formula>$D15="Ongoing"</formula>
    </cfRule>
  </conditionalFormatting>
  <dataValidations count="1">
    <dataValidation allowBlank="true" operator="between" showDropDown="false" showErrorMessage="false" showInputMessage="true" sqref="D3:D8 D15:D64" type="list">
      <formula1>"Planned,Ongoing,Done"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2.75"/>
  <cols>
    <col collapsed="false" hidden="false" max="1" min="1" style="0" width="11.8622448979592"/>
    <col collapsed="false" hidden="false" max="4" min="2" style="0" width="9.14285714285714"/>
    <col collapsed="false" hidden="false" max="5" min="5" style="0" width="14.4285714285714"/>
    <col collapsed="false" hidden="true" max="17" min="6" style="0" width="0"/>
    <col collapsed="false" hidden="false" max="256" min="18" style="0" width="9.14285714285714"/>
    <col collapsed="false" hidden="false" max="1025" min="257" style="0" width="10.7295918367347"/>
  </cols>
  <sheetData>
    <row r="1" customFormat="false" ht="18" hidden="false" customHeight="false" outlineLevel="0" collapsed="false">
      <c r="A1" s="45" t="s">
        <v>72</v>
      </c>
    </row>
    <row r="3" customFormat="false" ht="12.75" hidden="false" customHeight="false" outlineLevel="0" collapsed="false">
      <c r="A3" s="0" t="s">
        <v>73</v>
      </c>
      <c r="D3" s="0" t="n">
        <v>137</v>
      </c>
      <c r="F3" s="0" t="s">
        <v>74</v>
      </c>
      <c r="G3" s="63" t="n">
        <f aca="false">IF(COUNT(B28:B39)=0,1,COUNT(B28:B39))</f>
        <v>5</v>
      </c>
    </row>
    <row r="4" customFormat="false" ht="12.75" hidden="false" customHeight="false" outlineLevel="0" collapsed="false">
      <c r="A4" s="0" t="s">
        <v>75</v>
      </c>
      <c r="D4" s="0" t="n">
        <v>5</v>
      </c>
      <c r="E4" s="0" t="s">
        <v>76</v>
      </c>
      <c r="F4" s="0" t="s">
        <v>77</v>
      </c>
      <c r="G4" s="63" t="n">
        <f aca="false">IF(COUNT(D28:D51)=0,1,COUNT(D28:D51)+1)</f>
        <v>3</v>
      </c>
    </row>
    <row r="5" customFormat="false" ht="12.75" hidden="false" customHeight="false" outlineLevel="0" collapsed="false">
      <c r="F5" s="0" t="s">
        <v>78</v>
      </c>
      <c r="G5" s="63" t="n">
        <f aca="false">IF(G4&gt;D4,G4-D4,0)</f>
        <v>0</v>
      </c>
      <c r="Z5" s="29"/>
    </row>
    <row r="6" customFormat="false" ht="12.75" hidden="false" customHeight="false" outlineLevel="0" collapsed="false">
      <c r="A6" s="2" t="s">
        <v>79</v>
      </c>
      <c r="F6" s="0" t="s">
        <v>80</v>
      </c>
      <c r="G6" s="63" t="n">
        <f aca="false">TrendSprintCount-TrendOffset</f>
        <v>3</v>
      </c>
      <c r="Z6" s="29"/>
    </row>
    <row r="7" customFormat="false" ht="12.75" hidden="false" customHeight="false" outlineLevel="0" collapsed="false">
      <c r="A7" s="0" t="s">
        <v>81</v>
      </c>
      <c r="D7" s="0" t="n">
        <v>30</v>
      </c>
      <c r="Z7" s="29"/>
    </row>
    <row r="8" customFormat="false" ht="12.75" hidden="false" customHeight="false" outlineLevel="0" collapsed="false">
      <c r="A8" s="64" t="n">
        <f aca="false">D$4</f>
        <v>5</v>
      </c>
      <c r="B8" s="64"/>
      <c r="D8" s="65" t="n">
        <f aca="true">IF(D28="","",AVERAGE(OFFSET(D27,TrendOffset,0,SprintsInTrend,1)))</f>
        <v>25</v>
      </c>
      <c r="Z8" s="29"/>
    </row>
    <row r="9" customFormat="false" ht="12.75" hidden="false" customHeight="false" outlineLevel="0" collapsed="false">
      <c r="A9" s="0" t="s">
        <v>82</v>
      </c>
      <c r="D9" s="65" t="n">
        <f aca="true">IF(D28="","",AVERAGE(OFFSET(D27,1,0,SprintCount,1)))</f>
        <v>25</v>
      </c>
      <c r="F9" s="0" t="s">
        <v>83</v>
      </c>
      <c r="G9" s="63" t="n">
        <f aca="false">IF(M28="",1,COUNT(M28:M110))</f>
        <v>7</v>
      </c>
      <c r="Z9" s="29"/>
    </row>
    <row r="10" customFormat="false" ht="12.75" hidden="false" customHeight="false" outlineLevel="0" collapsed="false">
      <c r="A10" s="0" t="s">
        <v>84</v>
      </c>
      <c r="D10" s="65" t="n">
        <f aca="true">IF(D28="","",AVERAGE(LastEight))</f>
        <v>25</v>
      </c>
      <c r="Z10" s="29"/>
    </row>
    <row r="11" customFormat="false" ht="12.75" hidden="false" customHeight="false" outlineLevel="0" collapsed="false">
      <c r="A11" s="0" t="s">
        <v>85</v>
      </c>
      <c r="D11" s="65" t="n">
        <f aca="true">IF(D28="","",IF(TrendSprintCount&lt;4,D10,AVERAGE(SMALL(LastEight,1),SMALL(LastEight,2),SMALL(LastEight,3))))</f>
        <v>25</v>
      </c>
      <c r="Z11" s="29"/>
    </row>
    <row r="12" customFormat="false" ht="12.75" hidden="false" customHeight="false" outlineLevel="0" collapsed="false">
      <c r="A12" s="0" t="s">
        <v>64</v>
      </c>
      <c r="D12" s="65" t="n">
        <f aca="false">IF(M29="","",M28-M29)</f>
        <v>25</v>
      </c>
      <c r="Z12" s="29"/>
    </row>
    <row r="13" customFormat="false" ht="12.75" hidden="false" customHeight="false" outlineLevel="0" collapsed="false">
      <c r="F13" s="59" t="s">
        <v>86</v>
      </c>
      <c r="Z13" s="29"/>
    </row>
    <row r="14" customFormat="false" ht="12.75" hidden="false" customHeight="false" outlineLevel="0" collapsed="false">
      <c r="A14" s="2" t="s">
        <v>87</v>
      </c>
    </row>
    <row r="15" customFormat="false" ht="12.75" hidden="false" customHeight="false" outlineLevel="0" collapsed="false">
      <c r="A15" s="0" t="s">
        <v>88</v>
      </c>
      <c r="D15" s="66" t="n">
        <f aca="false">IF(D7="",0,ROUNDUP(D3/D7*0.6,0))</f>
        <v>3</v>
      </c>
    </row>
    <row r="16" customFormat="false" ht="12.75" hidden="false" customHeight="false" outlineLevel="0" collapsed="false">
      <c r="A16" s="0" t="s">
        <v>89</v>
      </c>
      <c r="D16" s="66" t="n">
        <f aca="false">IF(D7="",0,ROUNDUP(D3/D7,0))</f>
        <v>5</v>
      </c>
    </row>
    <row r="17" customFormat="false" ht="12.75" hidden="false" customHeight="false" outlineLevel="0" collapsed="false">
      <c r="A17" s="0" t="s">
        <v>90</v>
      </c>
      <c r="D17" s="66" t="n">
        <f aca="false">IF(D7="",0,ROUNDUP(D3/D7*1.6,0))</f>
        <v>8</v>
      </c>
      <c r="F17" s="0" t="s">
        <v>91</v>
      </c>
      <c r="G17" s="0" t="n">
        <f aca="false">IF(OR(D28="",D29=""),1,STDEV(D28:D51))</f>
        <v>2.82842712474619</v>
      </c>
    </row>
    <row r="18" customFormat="false" ht="12.75" hidden="false" customHeight="false" outlineLevel="0" collapsed="false">
      <c r="A18" s="64" t="n">
        <f aca="false">D$4</f>
        <v>5</v>
      </c>
      <c r="B18" s="64"/>
      <c r="D18" s="66" t="n">
        <f aca="true">IF(D8="","",IF(LastRealized="",ROUNDUP(LastPlanned/D8,0)+SprintCount-1,ROUNDUP((LastPlanned-LastRealized)/D8+SprintCount,0)))</f>
        <v>6</v>
      </c>
    </row>
    <row r="19" customFormat="false" ht="12.75" hidden="false" customHeight="false" outlineLevel="0" collapsed="false">
      <c r="A19" s="0" t="s">
        <v>92</v>
      </c>
      <c r="D19" s="66" t="n">
        <f aca="true">IF(D9="","",IF(LastRealized="",ROUNDUP(LastPlanned/D9+SprintCount-1,0),ROUNDUP((LastPlanned-LastRealized)/D9,0)+SprintCount))</f>
        <v>6</v>
      </c>
      <c r="F19" s="0" t="s">
        <v>93</v>
      </c>
      <c r="G19" s="0" t="n">
        <f aca="true">LastPlanned</f>
        <v>28</v>
      </c>
    </row>
    <row r="20" customFormat="false" ht="12.75" hidden="false" customHeight="false" outlineLevel="0" collapsed="false">
      <c r="A20" s="0" t="s">
        <v>84</v>
      </c>
      <c r="D20" s="66" t="n">
        <f aca="true">IF(D10="","",IF(LastRealized="",ROUNDUP(LastPlanned/D10+SprintCount-1,0),ROUNDUP((LastPlanned-LastRealized)/D10,0)+SprintCount))</f>
        <v>6</v>
      </c>
      <c r="F20" s="0" t="s">
        <v>94</v>
      </c>
      <c r="G20" s="0" t="n">
        <f aca="true">LastRealized</f>
        <v>0</v>
      </c>
    </row>
    <row r="21" customFormat="false" ht="12.75" hidden="false" customHeight="false" outlineLevel="0" collapsed="false">
      <c r="A21" s="0" t="s">
        <v>85</v>
      </c>
      <c r="D21" s="66" t="n">
        <f aca="true">IF(D11="","",IF(LastRealized="",ROUNDUP(LastPlanned/D11+SprintCount-1,0),ROUNDUP((LastPlanned-LastRealized)/D11,0)+SprintCount))</f>
        <v>6</v>
      </c>
    </row>
    <row r="22" customFormat="false" ht="12.75" hidden="false" customHeight="false" outlineLevel="0" collapsed="false">
      <c r="A22" s="0" t="s">
        <v>64</v>
      </c>
      <c r="D22" s="66" t="n">
        <f aca="false">IF(COUNT(M28:M51)-1&gt;0,COUNT(M28:M51)-1,"")</f>
        <v>6</v>
      </c>
    </row>
    <row r="23" customFormat="false" ht="12.75" hidden="false" customHeight="false" outlineLevel="0" collapsed="false">
      <c r="A23" s="0" t="s">
        <v>95</v>
      </c>
      <c r="D23" s="66" t="n">
        <f aca="true">IF(D9="","",IF(LastRealized="",ROUNDUP(LastPlanned/(D9+G17)+SprintCount-1,0),ROUNDUP((LastPlanned-LastRealized)/(D9+G17)+SprintCount,0)))</f>
        <v>6</v>
      </c>
    </row>
    <row r="24" customFormat="false" ht="12.75" hidden="false" customHeight="false" outlineLevel="0" collapsed="false">
      <c r="A24" s="0" t="s">
        <v>96</v>
      </c>
      <c r="D24" s="66" t="n">
        <f aca="true">IF(D9="","",IF(LastRealized="",ROUNDUP(LastPlanned/(D9-G17)+SprintCount-1,0),ROUNDUP((LastPlanned-LastRealized)/(D9-G17)+SprintCount,0)))</f>
        <v>6</v>
      </c>
    </row>
    <row r="26" customFormat="false" ht="12.75" hidden="false" customHeight="true" outlineLevel="0" collapsed="false">
      <c r="F26" s="67" t="s">
        <v>64</v>
      </c>
      <c r="G26" s="67"/>
      <c r="H26" s="67"/>
      <c r="I26" s="67"/>
      <c r="J26" s="67"/>
      <c r="K26" s="67"/>
      <c r="L26" s="67"/>
      <c r="M26" s="67"/>
      <c r="N26" s="67"/>
      <c r="O26" s="67" t="s">
        <v>97</v>
      </c>
      <c r="P26" s="67"/>
      <c r="Q26" s="67"/>
    </row>
    <row r="27" s="74" customFormat="true" ht="26.25" hidden="false" customHeight="true" outlineLevel="0" collapsed="false">
      <c r="A27" s="68" t="s">
        <v>25</v>
      </c>
      <c r="B27" s="69" t="s">
        <v>98</v>
      </c>
      <c r="C27" s="69" t="s">
        <v>99</v>
      </c>
      <c r="D27" s="70" t="s">
        <v>100</v>
      </c>
      <c r="E27" s="70" t="s">
        <v>101</v>
      </c>
      <c r="F27" s="67" t="s">
        <v>102</v>
      </c>
      <c r="G27" s="71" t="s">
        <v>103</v>
      </c>
      <c r="H27" s="71"/>
      <c r="I27" s="67" t="s">
        <v>104</v>
      </c>
      <c r="J27" s="72"/>
      <c r="K27" s="67" t="s">
        <v>105</v>
      </c>
      <c r="L27" s="67" t="s">
        <v>106</v>
      </c>
      <c r="M27" s="67" t="s">
        <v>107</v>
      </c>
      <c r="N27" s="73" t="s">
        <v>108</v>
      </c>
      <c r="O27" s="67" t="s">
        <v>109</v>
      </c>
      <c r="P27" s="67" t="s">
        <v>110</v>
      </c>
      <c r="Q27" s="67" t="s">
        <v>111</v>
      </c>
    </row>
    <row r="28" customFormat="false" ht="12.75" hidden="false" customHeight="false" outlineLevel="0" collapsed="false">
      <c r="A28" s="75" t="n">
        <v>1</v>
      </c>
      <c r="B28" s="4" t="n">
        <f aca="false">D3</f>
        <v>137</v>
      </c>
      <c r="C28" s="4" t="n">
        <v>23</v>
      </c>
      <c r="D28" s="4" t="n">
        <v>23</v>
      </c>
      <c r="E28" s="75" t="n">
        <f aca="false">B28</f>
        <v>137</v>
      </c>
      <c r="F28" s="63" t="n">
        <f aca="false">B28</f>
        <v>137</v>
      </c>
      <c r="G28" s="63" t="n">
        <f aca="false">F28</f>
        <v>137</v>
      </c>
      <c r="H28" s="63" t="n">
        <f aca="false">I28</f>
        <v>0</v>
      </c>
      <c r="I28" s="63" t="n">
        <v>0</v>
      </c>
      <c r="K28" s="0" t="n">
        <f aca="false">IF(F28&lt;I28,I28,F28)</f>
        <v>137</v>
      </c>
      <c r="L28" s="63" t="n">
        <f aca="true">IF(TREND(OFFSET($K$27,TrendOffset+1,0,SprintsInTrend,1),OFFSET($A$27,TrendOffset+1,0,SprintsInTrend,1),A28)&lt;N28,N28,TREND(OFFSET($K$27,TrendOffset+1,0,SprintsInTrend,1),OFFSET($A$27,TrendOffset+1,0,SprintsInTrend,1),A28))</f>
        <v>137.666666666667</v>
      </c>
      <c r="M28" s="63" t="n">
        <f aca="false">L28</f>
        <v>137.666666666667</v>
      </c>
      <c r="N28" s="63" t="n">
        <f aca="true">OFFSET($I$27,TrendSprintCount,0,1,1)</f>
        <v>0</v>
      </c>
      <c r="O28" s="76" t="n">
        <f aca="false">D$9</f>
        <v>25</v>
      </c>
      <c r="P28" s="76" t="n">
        <f aca="false">D$10</f>
        <v>25</v>
      </c>
      <c r="Q28" s="76" t="n">
        <f aca="false">D$11</f>
        <v>25</v>
      </c>
    </row>
    <row r="29" customFormat="false" ht="12.75" hidden="false" customHeight="false" outlineLevel="0" collapsed="false">
      <c r="A29" s="75" t="n">
        <v>2</v>
      </c>
      <c r="B29" s="4" t="n">
        <f aca="false">IF(OR(B28="",C28=""),"",IF(D28="",IF(B28-C28&lt;=0,"",B28-C28),IF(B28-D28&lt;=0,"",B28-D28)))</f>
        <v>114</v>
      </c>
      <c r="C29" s="4" t="n">
        <v>29</v>
      </c>
      <c r="D29" s="4" t="n">
        <v>27</v>
      </c>
      <c r="E29" s="75" t="n">
        <f aca="false">IF(B29="","",IF(D28="",E28,B29+SUM(D$28:D28)))</f>
        <v>137</v>
      </c>
      <c r="F29" s="63" t="n">
        <f aca="false">IF(B29="",IF(B28="","",IF(D28="","",I28)),IF(AND(D28="",C28=""),"",IF(AND(D28="",C28&lt;&gt;""),IF(I28&gt;F28,F28,I28),F28-D28)))</f>
        <v>114</v>
      </c>
      <c r="G29" s="63" t="n">
        <f aca="false">F29</f>
        <v>114</v>
      </c>
      <c r="H29" s="63" t="n">
        <f aca="false">I29</f>
        <v>0</v>
      </c>
      <c r="I29" s="63" t="n">
        <f aca="false">IF(B29="",IF(B28="","",IF(D28="","",F28-D28)),IF(AND(C28="",D28=""),"",IF(AND(D28="",C28&lt;&gt;""),IF(I28&gt;F28,I28-C28,F28-C28),B$28-B29-SUM(D$28:D28))))</f>
        <v>0</v>
      </c>
      <c r="K29" s="0" t="n">
        <f aca="false">IF(F29&lt;I29,I29,F29)</f>
        <v>114</v>
      </c>
      <c r="L29" s="63" t="n">
        <f aca="true">IF(TREND(OFFSET($K$27,TrendOffset+1,0,SprintsInTrend,1),OFFSET($A$27,TrendOffset+1,0,SprintsInTrend,1),A29)&lt;N29,N29,TREND(OFFSET($K$27,TrendOffset+1,0,SprintsInTrend,1),OFFSET($A$27,TrendOffset+1,0,SprintsInTrend,1),A29))</f>
        <v>112.666666666667</v>
      </c>
      <c r="M29" s="63" t="n">
        <f aca="false">IF(L29=L28,"",L29)</f>
        <v>112.666666666667</v>
      </c>
      <c r="N29" s="63" t="n">
        <f aca="true">OFFSET($I$27,TrendSprintCount,0,1,1)</f>
        <v>0</v>
      </c>
      <c r="O29" s="76" t="n">
        <f aca="false">D$9</f>
        <v>25</v>
      </c>
      <c r="P29" s="76" t="n">
        <f aca="false">D$10</f>
        <v>25</v>
      </c>
      <c r="Q29" s="76" t="n">
        <f aca="false">D$11</f>
        <v>25</v>
      </c>
    </row>
    <row r="30" customFormat="false" ht="12.75" hidden="false" customHeight="false" outlineLevel="0" collapsed="false">
      <c r="A30" s="75" t="n">
        <v>3</v>
      </c>
      <c r="B30" s="4" t="n">
        <f aca="false">IF(OR(B29="",C29=""),"",IF(D29="",IF(B29-C29&lt;=0,"",B29-C29),IF(B29-D29&lt;=0,"",B29-D29)))</f>
        <v>87</v>
      </c>
      <c r="C30" s="4" t="n">
        <v>31</v>
      </c>
      <c r="D30" s="4"/>
      <c r="E30" s="75" t="n">
        <f aca="false">IF(B30="","",IF(D29="",E29,B30+SUM(D$28:D29)))</f>
        <v>137</v>
      </c>
      <c r="F30" s="63" t="n">
        <f aca="false">IF(B30="",IF(B29="","",IF(D29="","",I29)),IF(AND(D29="",C29=""),"",IF(AND(D29="",C29&lt;&gt;""),IF(I29&gt;F29,F29,I29),F29-D29)))</f>
        <v>87</v>
      </c>
      <c r="G30" s="63" t="n">
        <f aca="false">F30</f>
        <v>87</v>
      </c>
      <c r="H30" s="63" t="n">
        <f aca="false">I30</f>
        <v>0</v>
      </c>
      <c r="I30" s="63" t="n">
        <f aca="false">IF(B30="",IF(B29="","",IF(D29="","",F29-D29)),IF(AND(C29="",D29=""),"",IF(AND(D29="",C29&lt;&gt;""),IF(I29&gt;F29,I29-C29,F29-C29),B$28-B30-SUM(D$28:D29))))</f>
        <v>0</v>
      </c>
      <c r="K30" s="0" t="n">
        <f aca="false">IF(F30&lt;I30,I30,F30)</f>
        <v>87</v>
      </c>
      <c r="L30" s="63" t="n">
        <f aca="true">IF(TREND(OFFSET($K$27,TrendOffset+1,0,SprintsInTrend,1),OFFSET($A$27,TrendOffset+1,0,SprintsInTrend,1),A30)&lt;N30,N30,TREND(OFFSET($K$27,TrendOffset+1,0,SprintsInTrend,1),OFFSET($A$27,TrendOffset+1,0,SprintsInTrend,1),A30))</f>
        <v>87.6666666666667</v>
      </c>
      <c r="M30" s="63" t="n">
        <f aca="false">IF(L30=L29,"",L30)</f>
        <v>87.6666666666667</v>
      </c>
      <c r="N30" s="63" t="n">
        <f aca="true">OFFSET($I$27,TrendSprintCount,0,1,1)</f>
        <v>0</v>
      </c>
      <c r="O30" s="76" t="n">
        <f aca="false">D$9</f>
        <v>25</v>
      </c>
      <c r="P30" s="76" t="n">
        <f aca="false">D$10</f>
        <v>25</v>
      </c>
      <c r="Q30" s="76" t="n">
        <f aca="false">D$11</f>
        <v>25</v>
      </c>
    </row>
    <row r="31" customFormat="false" ht="12.75" hidden="false" customHeight="false" outlineLevel="0" collapsed="false">
      <c r="A31" s="75" t="n">
        <v>4</v>
      </c>
      <c r="B31" s="4" t="n">
        <f aca="false">IF(OR(B30="",C30=""),"",IF(D30="",IF(B30-C30&lt;=0,"",B30-C30),IF(B30-D30&lt;=0,"",B30-D30)))</f>
        <v>56</v>
      </c>
      <c r="C31" s="4" t="n">
        <v>28</v>
      </c>
      <c r="D31" s="4"/>
      <c r="E31" s="75" t="n">
        <f aca="false">IF(B31="","",IF(D30="",E30,B31+SUM(D$28:D30)))</f>
        <v>137</v>
      </c>
      <c r="F31" s="63" t="n">
        <f aca="false">IF(B31="",IF(B30="","",IF(D30="","",I30)),IF(AND(D30="",C30=""),"",IF(AND(D30="",C30&lt;&gt;""),IF(I30&gt;F30,F30,I30),F30-D30)))</f>
        <v>0</v>
      </c>
      <c r="G31" s="63" t="n">
        <f aca="false">F31</f>
        <v>0</v>
      </c>
      <c r="H31" s="63" t="n">
        <f aca="false">I31</f>
        <v>56</v>
      </c>
      <c r="I31" s="63" t="n">
        <f aca="false">IF(B31="",IF(B30="","",IF(D30="","",F30-D30)),IF(AND(C30="",D30=""),"",IF(AND(D30="",C30&lt;&gt;""),IF(I30&gt;F30,I30-C30,F30-C30),B$28-B31-SUM(D$28:D30))))</f>
        <v>56</v>
      </c>
      <c r="K31" s="0" t="n">
        <f aca="false">IF(F31&lt;I31,I31,F31)</f>
        <v>56</v>
      </c>
      <c r="L31" s="63" t="n">
        <f aca="true">IF(TREND(OFFSET($K$27,TrendOffset+1,0,SprintsInTrend,1),OFFSET($A$27,TrendOffset+1,0,SprintsInTrend,1),A31)&lt;N31,N31,TREND(OFFSET($K$27,TrendOffset+1,0,SprintsInTrend,1),OFFSET($A$27,TrendOffset+1,0,SprintsInTrend,1),A31))</f>
        <v>62.6666666666667</v>
      </c>
      <c r="M31" s="63" t="n">
        <f aca="false">IF(L31=L30,"",L31)</f>
        <v>62.6666666666667</v>
      </c>
      <c r="N31" s="63" t="n">
        <f aca="true">OFFSET($I$27,TrendSprintCount,0,1,1)</f>
        <v>0</v>
      </c>
      <c r="O31" s="76" t="n">
        <f aca="false">D$9</f>
        <v>25</v>
      </c>
      <c r="P31" s="76" t="n">
        <f aca="false">D$10</f>
        <v>25</v>
      </c>
      <c r="Q31" s="76" t="n">
        <f aca="false">D$11</f>
        <v>25</v>
      </c>
    </row>
    <row r="32" customFormat="false" ht="12.75" hidden="false" customHeight="false" outlineLevel="0" collapsed="false">
      <c r="A32" s="75" t="n">
        <v>5</v>
      </c>
      <c r="B32" s="4" t="n">
        <f aca="false">IF(OR(B31="",C31=""),"",IF(D31="",IF(B31-C31&lt;=0,"",B31-C31),IF(B31-D31&lt;=0,"",B31-D31)))</f>
        <v>28</v>
      </c>
      <c r="C32" s="4" t="n">
        <v>28</v>
      </c>
      <c r="D32" s="4"/>
      <c r="E32" s="75" t="n">
        <f aca="false">IF(B32="","",IF(D31="",E31,B32+SUM(D$28:D31)))</f>
        <v>137</v>
      </c>
      <c r="F32" s="63" t="n">
        <f aca="false">IF(B32="",IF(B31="","",IF(D31="","",I31)),IF(AND(D31="",C31=""),"",IF(AND(D31="",C31&lt;&gt;""),IF(I31&gt;F31,F31,I31),F31-D31)))</f>
        <v>0</v>
      </c>
      <c r="G32" s="63" t="n">
        <f aca="false">F32</f>
        <v>0</v>
      </c>
      <c r="H32" s="63" t="n">
        <f aca="false">I32</f>
        <v>28</v>
      </c>
      <c r="I32" s="63" t="n">
        <f aca="false">IF(B32="",IF(B31="","",IF(D31="","",F31-D31)),IF(AND(C31="",D31=""),"",IF(AND(D31="",C31&lt;&gt;""),IF(I31&gt;F31,I31-C31,F31-C31),B$28-B32-SUM(D$28:D31))))</f>
        <v>28</v>
      </c>
      <c r="K32" s="0" t="n">
        <f aca="false">IF(F32&lt;I32,I32,F32)</f>
        <v>28</v>
      </c>
      <c r="L32" s="63" t="n">
        <f aca="true">IF(TREND(OFFSET($K$27,TrendOffset+1,0,SprintsInTrend,1),OFFSET($A$27,TrendOffset+1,0,SprintsInTrend,1),A32)&lt;N32,N32,TREND(OFFSET($K$27,TrendOffset+1,0,SprintsInTrend,1),OFFSET($A$27,TrendOffset+1,0,SprintsInTrend,1),A32))</f>
        <v>37.6666666666667</v>
      </c>
      <c r="M32" s="63" t="n">
        <f aca="false">IF(L32=L31,"",L32)</f>
        <v>37.6666666666667</v>
      </c>
      <c r="N32" s="63" t="n">
        <f aca="true">OFFSET($I$27,TrendSprintCount,0,1,1)</f>
        <v>0</v>
      </c>
      <c r="O32" s="76" t="n">
        <f aca="false">D$9</f>
        <v>25</v>
      </c>
      <c r="P32" s="76" t="n">
        <f aca="false">D$10</f>
        <v>25</v>
      </c>
      <c r="Q32" s="76" t="n">
        <f aca="false">D$11</f>
        <v>25</v>
      </c>
    </row>
    <row r="33" customFormat="false" ht="12.75" hidden="false" customHeight="false" outlineLevel="0" collapsed="false">
      <c r="A33" s="75" t="n">
        <v>6</v>
      </c>
      <c r="B33" s="4" t="inlineStr">
        <f aca="false">IF(OR(B32="",C32=""),"",IF(D32="",IF(B32-C32&lt;=0,"",B32-C32),IF(B32-D32&lt;=0,"",B32-D32)))</f>
        <is>
          <t/>
        </is>
      </c>
      <c r="C33" s="4"/>
      <c r="D33" s="4"/>
      <c r="E33" s="75" t="inlineStr">
        <f aca="false">IF(B33="","",IF(D32="",E32,B33+SUM(D$28:D32)))</f>
        <is>
          <t/>
        </is>
      </c>
      <c r="F33" s="63" t="str">
        <f aca="false">IF(B33="",IF(B32="","",IF(D32="","",I32)),IF(AND(D32="",C32=""),"",IF(AND(D32="",C32&lt;&gt;""),IF(I32&gt;F32,F32,I32),F32-D32)))</f>
        <v/>
      </c>
      <c r="G33" s="63" t="str">
        <f aca="false">F33</f>
        <v/>
      </c>
      <c r="H33" s="63" t="str">
        <f aca="false">I33</f>
        <v/>
      </c>
      <c r="I33" s="63" t="inlineStr">
        <f aca="false">IF(B33="",IF(B32="","",IF(D32="","",F32-D32)),IF(AND(C32="",D32=""),"",IF(AND(D32="",C32&lt;&gt;""),IF(I32&gt;F32,I32-C32,F32-C32),B$28-B33-SUM(D$28:D32))))</f>
        <is>
          <t/>
        </is>
      </c>
      <c r="K33" s="0" t="str">
        <f aca="false">IF(F33&lt;I33,I33,F33)</f>
        <v/>
      </c>
      <c r="L33" s="63" t="n">
        <f aca="true">IF(TREND(OFFSET($K$27,TrendOffset+1,0,SprintsInTrend,1),OFFSET($A$27,TrendOffset+1,0,SprintsInTrend,1),A33)&lt;N33,N33,TREND(OFFSET($K$27,TrendOffset+1,0,SprintsInTrend,1),OFFSET($A$27,TrendOffset+1,0,SprintsInTrend,1),A33))</f>
        <v>12.6666666666667</v>
      </c>
      <c r="M33" s="63" t="n">
        <f aca="false">IF(L33=L32,"",L33)</f>
        <v>12.6666666666667</v>
      </c>
      <c r="N33" s="63" t="n">
        <f aca="true">OFFSET($I$27,TrendSprintCount,0,1,1)</f>
        <v>0</v>
      </c>
      <c r="O33" s="76" t="n">
        <f aca="false">D$9</f>
        <v>25</v>
      </c>
      <c r="P33" s="76" t="n">
        <f aca="false">D$10</f>
        <v>25</v>
      </c>
      <c r="Q33" s="76" t="n">
        <f aca="false">D$11</f>
        <v>25</v>
      </c>
    </row>
    <row r="34" customFormat="false" ht="12.75" hidden="false" customHeight="false" outlineLevel="0" collapsed="false">
      <c r="A34" s="75" t="n">
        <v>7</v>
      </c>
      <c r="B34" s="4" t="inlineStr">
        <f aca="false">IF(OR(B33="",C33=""),"",IF(D33="",IF(B33-C33&lt;=0,"",B33-C33),IF(B33-D33&lt;=0,"",B33-D33)))</f>
        <is>
          <t/>
        </is>
      </c>
      <c r="C34" s="4"/>
      <c r="D34" s="4"/>
      <c r="E34" s="75" t="inlineStr">
        <f aca="false">IF(B34="","",IF(D33="",E33,B34+SUM(D$28:D33)))</f>
        <is>
          <t/>
        </is>
      </c>
      <c r="F34" s="63" t="str">
        <f aca="false">IF(B34="",IF(B33="","",IF(D33="","",I33)),IF(AND(D33="",C33=""),"",IF(AND(D33="",C33&lt;&gt;""),IF(I33&gt;F33,F33,I33),F33-D33)))</f>
        <v/>
      </c>
      <c r="G34" s="63" t="str">
        <f aca="false">F34</f>
        <v/>
      </c>
      <c r="H34" s="63" t="str">
        <f aca="false">I34</f>
        <v/>
      </c>
      <c r="I34" s="63" t="inlineStr">
        <f aca="false">IF(B34="",IF(B33="","",IF(D33="","",F33-D33)),IF(AND(C33="",D33=""),"",IF(AND(D33="",C33&lt;&gt;""),IF(I33&gt;F33,I33-C33,F33-C33),B$28-B34-SUM(D$28:D33))))</f>
        <is>
          <t/>
        </is>
      </c>
      <c r="K34" s="0" t="str">
        <f aca="false">IF(F34&lt;I34,I34,F34)</f>
        <v/>
      </c>
      <c r="L34" s="63" t="n">
        <f aca="true">IF(TREND(OFFSET($K$27,TrendOffset+1,0,SprintsInTrend,1),OFFSET($A$27,TrendOffset+1,0,SprintsInTrend,1),A34)&lt;N34,N34,TREND(OFFSET($K$27,TrendOffset+1,0,SprintsInTrend,1),OFFSET($A$27,TrendOffset+1,0,SprintsInTrend,1),A34))</f>
        <v>0</v>
      </c>
      <c r="M34" s="63" t="n">
        <f aca="false">IF(L34=L33,"",L34)</f>
        <v>0</v>
      </c>
      <c r="N34" s="63" t="n">
        <f aca="true">OFFSET($I$27,TrendSprintCount,0,1,1)</f>
        <v>0</v>
      </c>
      <c r="O34" s="76" t="n">
        <f aca="false">D$9</f>
        <v>25</v>
      </c>
      <c r="P34" s="76" t="n">
        <f aca="false">D$10</f>
        <v>25</v>
      </c>
      <c r="Q34" s="76" t="n">
        <f aca="false">D$11</f>
        <v>25</v>
      </c>
    </row>
    <row r="35" customFormat="false" ht="12.75" hidden="false" customHeight="false" outlineLevel="0" collapsed="false">
      <c r="A35" s="75" t="n">
        <v>8</v>
      </c>
      <c r="B35" s="4" t="str">
        <f aca="false">IF(OR(B34="",C34=""),"",IF(D34="",IF(B34-C34&lt;=0,"",B34-C34),IF(B34-D34&lt;=0,"",B34-D34)))</f>
        <v/>
      </c>
      <c r="C35" s="4"/>
      <c r="D35" s="4"/>
      <c r="E35" s="75" t="inlineStr">
        <f aca="false">IF(B35="","",IF(D34="",E34,B35+SUM(D$28:D34)))</f>
        <is>
          <t/>
        </is>
      </c>
      <c r="F35" s="63" t="str">
        <f aca="false">IF(B35="",IF(B34="","",IF(D34="","",I34)),IF(AND(D34="",C34=""),"",IF(AND(D34="",C34&lt;&gt;""),IF(I34&gt;F34,F34,I34),F34-D34)))</f>
        <v/>
      </c>
      <c r="G35" s="63" t="str">
        <f aca="false">F35</f>
        <v/>
      </c>
      <c r="H35" s="63" t="str">
        <f aca="false">I35</f>
        <v/>
      </c>
      <c r="I35" s="63" t="inlineStr">
        <f aca="false">IF(B35="",IF(B34="","",IF(D34="","",F34-D34)),IF(AND(C34="",D34=""),"",IF(AND(D34="",C34&lt;&gt;""),IF(I34&gt;F34,I34-C34,F34-C34),B$28-B35-SUM(D$28:D34))))</f>
        <is>
          <t/>
        </is>
      </c>
      <c r="K35" s="0" t="str">
        <f aca="false">IF(F35&lt;I35,I35,F35)</f>
        <v/>
      </c>
      <c r="L35" s="63" t="n">
        <f aca="true">IF(TREND(OFFSET($K$27,TrendOffset+1,0,SprintsInTrend,1),OFFSET($A$27,TrendOffset+1,0,SprintsInTrend,1),A35)&lt;N35,N35,TREND(OFFSET($K$27,TrendOffset+1,0,SprintsInTrend,1),OFFSET($A$27,TrendOffset+1,0,SprintsInTrend,1),A35))</f>
        <v>0</v>
      </c>
      <c r="M35" s="63" t="str">
        <f aca="false">IF(L35=L34,"",L35)</f>
        <v/>
      </c>
      <c r="N35" s="63" t="n">
        <f aca="true">OFFSET($I$27,TrendSprintCount,0,1,1)</f>
        <v>0</v>
      </c>
      <c r="O35" s="76" t="n">
        <f aca="false">D$9</f>
        <v>25</v>
      </c>
      <c r="P35" s="76" t="n">
        <f aca="false">D$10</f>
        <v>25</v>
      </c>
      <c r="Q35" s="76" t="n">
        <f aca="false">D$11</f>
        <v>25</v>
      </c>
    </row>
    <row r="36" customFormat="false" ht="12.75" hidden="false" customHeight="false" outlineLevel="0" collapsed="false">
      <c r="A36" s="75" t="n">
        <v>9</v>
      </c>
      <c r="B36" s="4" t="str">
        <f aca="false">IF(OR(B35="",C35=""),"",IF(D35="",IF(B35-C35&lt;=0,"",B35-C35),IF(B35-D35&lt;=0,"",B35-D35)))</f>
        <v/>
      </c>
      <c r="C36" s="4"/>
      <c r="D36" s="4"/>
      <c r="E36" s="75" t="inlineStr">
        <f aca="false">IF(B36="","",IF(D35="",E35,B36+SUM(D$28:D35)))</f>
        <is>
          <t/>
        </is>
      </c>
      <c r="F36" s="63" t="str">
        <f aca="false">IF(B36="",IF(B35="","",IF(D35="","",I35)),IF(AND(D35="",C35=""),"",IF(AND(D35="",C35&lt;&gt;""),IF(I35&gt;F35,F35,I35),F35-D35)))</f>
        <v/>
      </c>
      <c r="G36" s="63" t="str">
        <f aca="false">F36</f>
        <v/>
      </c>
      <c r="H36" s="63" t="str">
        <f aca="false">I36</f>
        <v/>
      </c>
      <c r="I36" s="63" t="inlineStr">
        <f aca="false">IF(B36="",IF(B35="","",IF(D35="","",F35-D35)),IF(AND(C35="",D35=""),"",IF(AND(D35="",C35&lt;&gt;""),IF(I35&gt;F35,I35-C35,F35-C35),B$28-B36-SUM(D$28:D35))))</f>
        <is>
          <t/>
        </is>
      </c>
      <c r="K36" s="0" t="str">
        <f aca="false">IF(F36&lt;I36,I36,F36)</f>
        <v/>
      </c>
      <c r="L36" s="63" t="n">
        <f aca="true">IF(TREND(OFFSET($K$27,TrendOffset+1,0,SprintsInTrend,1),OFFSET($A$27,TrendOffset+1,0,SprintsInTrend,1),A36)&lt;N36,N36,TREND(OFFSET($K$27,TrendOffset+1,0,SprintsInTrend,1),OFFSET($A$27,TrendOffset+1,0,SprintsInTrend,1),A36))</f>
        <v>0</v>
      </c>
      <c r="M36" s="63" t="str">
        <f aca="false">IF(L36=L35,"",L36)</f>
        <v/>
      </c>
      <c r="N36" s="63" t="n">
        <f aca="true">OFFSET($I$27,TrendSprintCount,0,1,1)</f>
        <v>0</v>
      </c>
      <c r="O36" s="76" t="n">
        <f aca="false">D$9</f>
        <v>25</v>
      </c>
      <c r="P36" s="76" t="n">
        <f aca="false">D$10</f>
        <v>25</v>
      </c>
      <c r="Q36" s="76" t="n">
        <f aca="false">D$11</f>
        <v>25</v>
      </c>
    </row>
    <row r="37" customFormat="false" ht="12.75" hidden="false" customHeight="false" outlineLevel="0" collapsed="false">
      <c r="A37" s="75" t="n">
        <v>10</v>
      </c>
      <c r="B37" s="4" t="str">
        <f aca="false">IF(OR(B36="",C36=""),"",IF(D36="",IF(B36-C36&lt;=0,"",B36-C36),IF(B36-D36&lt;=0,"",B36-D36)))</f>
        <v/>
      </c>
      <c r="C37" s="4"/>
      <c r="D37" s="4"/>
      <c r="E37" s="75" t="inlineStr">
        <f aca="false">IF(B37="","",IF(D36="",E36,B37+SUM(D$28:D36)))</f>
        <is>
          <t/>
        </is>
      </c>
      <c r="F37" s="63" t="str">
        <f aca="false">IF(B37="",IF(B36="","",IF(D36="","",I36)),IF(AND(D36="",C36=""),"",IF(AND(D36="",C36&lt;&gt;""),IF(I36&gt;F36,F36,I36),F36-D36)))</f>
        <v/>
      </c>
      <c r="G37" s="63" t="str">
        <f aca="false">F37</f>
        <v/>
      </c>
      <c r="H37" s="63" t="str">
        <f aca="false">I37</f>
        <v/>
      </c>
      <c r="I37" s="63" t="inlineStr">
        <f aca="false">IF(B37="",IF(B36="","",IF(D36="","",F36-D36)),IF(AND(C36="",D36=""),"",IF(AND(D36="",C36&lt;&gt;""),IF(I36&gt;F36,I36-C36,F36-C36),B$28-B37-SUM(D$28:D36))))</f>
        <is>
          <t/>
        </is>
      </c>
      <c r="K37" s="0" t="str">
        <f aca="false">IF(F37&lt;I37,I37,F37)</f>
        <v/>
      </c>
      <c r="L37" s="63" t="n">
        <f aca="true">IF(TREND(OFFSET($K$27,TrendOffset+1,0,SprintsInTrend,1),OFFSET($A$27,TrendOffset+1,0,SprintsInTrend,1),A37)&lt;N37,N37,TREND(OFFSET($K$27,TrendOffset+1,0,SprintsInTrend,1),OFFSET($A$27,TrendOffset+1,0,SprintsInTrend,1),A37))</f>
        <v>0</v>
      </c>
      <c r="M37" s="63" t="str">
        <f aca="false">IF(L37=L36,"",L37)</f>
        <v/>
      </c>
      <c r="N37" s="63" t="n">
        <f aca="true">OFFSET($I$27,TrendSprintCount,0,1,1)</f>
        <v>0</v>
      </c>
      <c r="O37" s="76" t="n">
        <f aca="false">D$9</f>
        <v>25</v>
      </c>
      <c r="P37" s="76" t="n">
        <f aca="false">D$10</f>
        <v>25</v>
      </c>
      <c r="Q37" s="76" t="n">
        <f aca="false">D$11</f>
        <v>25</v>
      </c>
    </row>
    <row r="38" customFormat="false" ht="12.75" hidden="false" customHeight="false" outlineLevel="0" collapsed="false">
      <c r="A38" s="75" t="n">
        <v>11</v>
      </c>
      <c r="B38" s="4" t="str">
        <f aca="false">IF(OR(B37="",C37=""),"",IF(D37="",IF(B37-C37&lt;=0,"",B37-C37),IF(B37-D37&lt;=0,"",B37-D37)))</f>
        <v/>
      </c>
      <c r="C38" s="4"/>
      <c r="D38" s="4"/>
      <c r="E38" s="75" t="inlineStr">
        <f aca="false">IF(B38="","",IF(D37="",E37,B38+SUM(D$28:D37)))</f>
        <is>
          <t/>
        </is>
      </c>
      <c r="F38" s="63" t="str">
        <f aca="false">IF(B38="",IF(B37="","",IF(D37="","",I37)),IF(AND(D37="",C37=""),"",IF(AND(D37="",C37&lt;&gt;""),IF(I37&gt;F37,F37,I37),F37-D37)))</f>
        <v/>
      </c>
      <c r="G38" s="63" t="str">
        <f aca="false">F38</f>
        <v/>
      </c>
      <c r="H38" s="63" t="str">
        <f aca="false">I38</f>
        <v/>
      </c>
      <c r="I38" s="63" t="inlineStr">
        <f aca="false">IF(B38="",IF(B37="","",IF(D37="","",F37-D37)),IF(AND(C37="",D37=""),"",IF(AND(D37="",C37&lt;&gt;""),IF(I37&gt;F37,I37-C37,F37-C37),B$28-B38-SUM(D$28:D37))))</f>
        <is>
          <t/>
        </is>
      </c>
      <c r="K38" s="0" t="str">
        <f aca="false">IF(F38&lt;I38,I38,F38)</f>
        <v/>
      </c>
      <c r="L38" s="63" t="n">
        <f aca="true">IF(TREND(OFFSET($K$27,TrendOffset+1,0,SprintsInTrend,1),OFFSET($A$27,TrendOffset+1,0,SprintsInTrend,1),A38)&lt;N38,N38,TREND(OFFSET($K$27,TrendOffset+1,0,SprintsInTrend,1),OFFSET($A$27,TrendOffset+1,0,SprintsInTrend,1),A38))</f>
        <v>0</v>
      </c>
      <c r="M38" s="63" t="str">
        <f aca="false">IF(L38=L37,"",L38)</f>
        <v/>
      </c>
      <c r="N38" s="63" t="n">
        <f aca="true">OFFSET($I$27,TrendSprintCount,0,1,1)</f>
        <v>0</v>
      </c>
      <c r="O38" s="76" t="n">
        <f aca="false">D$9</f>
        <v>25</v>
      </c>
      <c r="P38" s="76" t="n">
        <f aca="false">D$10</f>
        <v>25</v>
      </c>
      <c r="Q38" s="76" t="n">
        <f aca="false">D$11</f>
        <v>25</v>
      </c>
    </row>
    <row r="39" customFormat="false" ht="12.75" hidden="false" customHeight="false" outlineLevel="0" collapsed="false">
      <c r="A39" s="75" t="n">
        <v>12</v>
      </c>
      <c r="B39" s="4" t="str">
        <f aca="false">IF(OR(B38="",C38=""),"",IF(D38="",IF(B38-C38&lt;=0,"",B38-C38),IF(B38-D38&lt;=0,"",B38-D38)))</f>
        <v/>
      </c>
      <c r="C39" s="4"/>
      <c r="D39" s="4"/>
      <c r="E39" s="75" t="inlineStr">
        <f aca="false">IF(B39="","",IF(D38="",E38,B39+SUM(D$28:D38)))</f>
        <is>
          <t/>
        </is>
      </c>
      <c r="F39" s="63" t="str">
        <f aca="false">IF(B39="",IF(B38="","",IF(D38="","",I38)),IF(AND(D38="",C38=""),"",IF(AND(D38="",C38&lt;&gt;""),IF(I38&gt;F38,F38,I38),F38-D38)))</f>
        <v/>
      </c>
      <c r="G39" s="63" t="str">
        <f aca="false">F39</f>
        <v/>
      </c>
      <c r="H39" s="63" t="str">
        <f aca="false">I39</f>
        <v/>
      </c>
      <c r="I39" s="63" t="inlineStr">
        <f aca="false">IF(B39="",IF(B38="","",IF(D38="","",F38-D38)),IF(AND(C38="",D38=""),"",IF(AND(D38="",C38&lt;&gt;""),IF(I38&gt;F38,I38-C38,F38-C38),B$28-B39-SUM(D$28:D38))))</f>
        <is>
          <t/>
        </is>
      </c>
      <c r="K39" s="0" t="str">
        <f aca="false">IF(F39&lt;I39,I39,F39)</f>
        <v/>
      </c>
      <c r="L39" s="63" t="n">
        <f aca="true">IF(TREND(OFFSET($K$27,TrendOffset+1,0,SprintsInTrend,1),OFFSET($A$27,TrendOffset+1,0,SprintsInTrend,1),A39)&lt;N39,N39,TREND(OFFSET($K$27,TrendOffset+1,0,SprintsInTrend,1),OFFSET($A$27,TrendOffset+1,0,SprintsInTrend,1),A39))</f>
        <v>0</v>
      </c>
      <c r="M39" s="63" t="str">
        <f aca="false">IF(L39=L38,"",L39)</f>
        <v/>
      </c>
      <c r="N39" s="63" t="n">
        <f aca="true">OFFSET($I$27,TrendSprintCount,0,1,1)</f>
        <v>0</v>
      </c>
      <c r="O39" s="76" t="n">
        <f aca="false">D$9</f>
        <v>25</v>
      </c>
      <c r="P39" s="76" t="n">
        <f aca="false">D$10</f>
        <v>25</v>
      </c>
      <c r="Q39" s="76" t="n">
        <f aca="false">D$11</f>
        <v>25</v>
      </c>
    </row>
    <row r="40" customFormat="false" ht="12.75" hidden="false" customHeight="false" outlineLevel="0" collapsed="false">
      <c r="A40" s="75" t="n">
        <v>13</v>
      </c>
      <c r="B40" s="4" t="str">
        <f aca="false">IF(OR(B39="",C39=""),"",IF(D39="",IF(B39-C39&lt;=0,"",B39-C39),IF(B39-D39&lt;=0,"",B39-D39)))</f>
        <v/>
      </c>
      <c r="C40" s="4"/>
      <c r="E40" s="75" t="inlineStr">
        <f aca="false">IF(B40="","",IF(D39="",E39,B40+SUM(D$28:D39)))</f>
        <is>
          <t/>
        </is>
      </c>
      <c r="F40" s="63" t="str">
        <f aca="false">IF(B40="",IF(B39="","",IF(D39="","",I39)),IF(AND(D39="",C39=""),"",IF(AND(D39="",C39&lt;&gt;""),IF(I39&gt;F39,F39,I39),F39-D39)))</f>
        <v/>
      </c>
      <c r="G40" s="63" t="str">
        <f aca="false">F40</f>
        <v/>
      </c>
      <c r="H40" s="63" t="str">
        <f aca="false">I40</f>
        <v/>
      </c>
      <c r="I40" s="63" t="inlineStr">
        <f aca="false">IF(B40="",IF(B39="","",IF(D39="","",F39-D39)),IF(AND(C39="",D39=""),"",IF(AND(D39="",C39&lt;&gt;""),IF(I39&gt;F39,I39-C39,F39-C39),B$28-B40-SUM(D$28:D39))))</f>
        <is>
          <t/>
        </is>
      </c>
      <c r="K40" s="0" t="str">
        <f aca="false">IF(F40&lt;I40,I40,F40)</f>
        <v/>
      </c>
      <c r="L40" s="63" t="n">
        <f aca="true">IF(TREND(OFFSET($K$27,TrendOffset+1,0,SprintsInTrend,1),OFFSET($A$27,TrendOffset+1,0,SprintsInTrend,1),A40)&lt;N40,N40,TREND(OFFSET($K$27,TrendOffset+1,0,SprintsInTrend,1),OFFSET($A$27,TrendOffset+1,0,SprintsInTrend,1),A40))</f>
        <v>0</v>
      </c>
      <c r="M40" s="63" t="str">
        <f aca="false">IF(L40=L39,"",L40)</f>
        <v/>
      </c>
      <c r="N40" s="63" t="n">
        <f aca="true">OFFSET($I$27,TrendSprintCount,0,1,1)</f>
        <v>0</v>
      </c>
      <c r="O40" s="76" t="n">
        <f aca="false">D$9</f>
        <v>25</v>
      </c>
      <c r="P40" s="76" t="n">
        <f aca="false">D$10</f>
        <v>25</v>
      </c>
      <c r="Q40" s="76" t="n">
        <f aca="false">D$11</f>
        <v>25</v>
      </c>
    </row>
    <row r="41" customFormat="false" ht="12.75" hidden="false" customHeight="false" outlineLevel="0" collapsed="false">
      <c r="A41" s="75" t="n">
        <v>14</v>
      </c>
      <c r="B41" s="4" t="str">
        <f aca="false">IF(OR(B40="",C40=""),"",IF(D40="",IF(B40-C40&lt;=0,"",B40-C40),IF(B40-D40&lt;=0,"",B40-D40)))</f>
        <v/>
      </c>
      <c r="C41" s="4"/>
      <c r="E41" s="75" t="inlineStr">
        <f aca="false">IF(B41="","",IF(D40="",E40,B41+SUM(D$28:D40)))</f>
        <is>
          <t/>
        </is>
      </c>
      <c r="F41" s="63" t="str">
        <f aca="false">IF(B41="",IF(B40="","",IF(D40="","",I40)),IF(AND(D40="",C40=""),"",IF(AND(D40="",C40&lt;&gt;""),IF(I40&gt;F40,F40,I40),F40-D40)))</f>
        <v/>
      </c>
      <c r="G41" s="63" t="str">
        <f aca="false">F41</f>
        <v/>
      </c>
      <c r="H41" s="63" t="str">
        <f aca="false">I41</f>
        <v/>
      </c>
      <c r="I41" s="63" t="inlineStr">
        <f aca="false">IF(B41="",IF(B40="","",IF(D40="","",F40-D40)),IF(AND(C40="",D40=""),"",IF(AND(D40="",C40&lt;&gt;""),IF(I40&gt;F40,I40-C40,F40-C40),B$28-B41-SUM(D$28:D40))))</f>
        <is>
          <t/>
        </is>
      </c>
      <c r="K41" s="0" t="str">
        <f aca="false">IF(F41&lt;I41,I41,F41)</f>
        <v/>
      </c>
      <c r="L41" s="63" t="n">
        <f aca="true">IF(TREND(OFFSET($K$27,TrendOffset+1,0,SprintsInTrend,1),OFFSET($A$27,TrendOffset+1,0,SprintsInTrend,1),A41)&lt;N41,N41,TREND(OFFSET($K$27,TrendOffset+1,0,SprintsInTrend,1),OFFSET($A$27,TrendOffset+1,0,SprintsInTrend,1),A41))</f>
        <v>0</v>
      </c>
      <c r="M41" s="63" t="str">
        <f aca="false">IF(L41=L40,"",L41)</f>
        <v/>
      </c>
      <c r="N41" s="63" t="n">
        <f aca="true">OFFSET($I$27,TrendSprintCount,0,1,1)</f>
        <v>0</v>
      </c>
      <c r="O41" s="76" t="n">
        <f aca="false">D$9</f>
        <v>25</v>
      </c>
      <c r="P41" s="76" t="n">
        <f aca="false">D$10</f>
        <v>25</v>
      </c>
      <c r="Q41" s="76" t="n">
        <f aca="false">D$11</f>
        <v>25</v>
      </c>
    </row>
    <row r="42" customFormat="false" ht="12.75" hidden="false" customHeight="false" outlineLevel="0" collapsed="false">
      <c r="A42" s="75" t="n">
        <v>15</v>
      </c>
      <c r="B42" s="4" t="str">
        <f aca="false">IF(OR(B41="",C41=""),"",IF(D41="",IF(B41-C41&lt;=0,"",B41-C41),IF(B41-D41&lt;=0,"",B41-D41)))</f>
        <v/>
      </c>
      <c r="C42" s="4"/>
      <c r="E42" s="75" t="inlineStr">
        <f aca="false">IF(B42="","",IF(D41="",E41,B42+SUM(D$28:D41)))</f>
        <is>
          <t/>
        </is>
      </c>
      <c r="F42" s="63" t="str">
        <f aca="false">IF(B42="",IF(B41="","",IF(D41="","",I41)),IF(AND(D41="",C41=""),"",IF(AND(D41="",C41&lt;&gt;""),IF(I41&gt;F41,F41,I41),F41-D41)))</f>
        <v/>
      </c>
      <c r="G42" s="63" t="str">
        <f aca="false">F42</f>
        <v/>
      </c>
      <c r="H42" s="63" t="str">
        <f aca="false">I42</f>
        <v/>
      </c>
      <c r="I42" s="63" t="inlineStr">
        <f aca="false">IF(B42="",IF(B41="","",IF(D41="","",F41-D41)),IF(AND(C41="",D41=""),"",IF(AND(D41="",C41&lt;&gt;""),IF(I41&gt;F41,I41-C41,F41-C41),B$28-B42-SUM(D$28:D41))))</f>
        <is>
          <t/>
        </is>
      </c>
      <c r="K42" s="0" t="str">
        <f aca="false">IF(F42&lt;I42,I42,F42)</f>
        <v/>
      </c>
      <c r="L42" s="63" t="n">
        <f aca="true">IF(TREND(OFFSET($K$27,TrendOffset+1,0,SprintsInTrend,1),OFFSET($A$27,TrendOffset+1,0,SprintsInTrend,1),A42)&lt;N42,N42,TREND(OFFSET($K$27,TrendOffset+1,0,SprintsInTrend,1),OFFSET($A$27,TrendOffset+1,0,SprintsInTrend,1),A42))</f>
        <v>0</v>
      </c>
      <c r="M42" s="63" t="str">
        <f aca="false">IF(L42=L41,"",L42)</f>
        <v/>
      </c>
      <c r="N42" s="63" t="n">
        <f aca="true">OFFSET($I$27,TrendSprintCount,0,1,1)</f>
        <v>0</v>
      </c>
      <c r="O42" s="76" t="n">
        <f aca="false">D$9</f>
        <v>25</v>
      </c>
      <c r="P42" s="76" t="n">
        <f aca="false">D$10</f>
        <v>25</v>
      </c>
      <c r="Q42" s="76" t="n">
        <f aca="false">D$11</f>
        <v>25</v>
      </c>
    </row>
    <row r="43" customFormat="false" ht="12.75" hidden="false" customHeight="false" outlineLevel="0" collapsed="false">
      <c r="A43" s="75" t="n">
        <v>16</v>
      </c>
      <c r="B43" s="4" t="str">
        <f aca="false">IF(OR(B42="",C42=""),"",IF(D42="",IF(B42-C42&lt;=0,"",B42-C42),IF(B42-D42&lt;=0,"",B42-D42)))</f>
        <v/>
      </c>
      <c r="C43" s="4"/>
      <c r="E43" s="75" t="inlineStr">
        <f aca="false">IF(B43="","",IF(D42="",E42,B43+SUM(D$28:D42)))</f>
        <is>
          <t/>
        </is>
      </c>
      <c r="F43" s="63" t="str">
        <f aca="false">IF(B43="",IF(B42="","",IF(D42="","",I42)),IF(AND(D42="",C42=""),"",IF(AND(D42="",C42&lt;&gt;""),IF(I42&gt;F42,F42,I42),F42-D42)))</f>
        <v/>
      </c>
      <c r="G43" s="63" t="str">
        <f aca="false">F43</f>
        <v/>
      </c>
      <c r="H43" s="63" t="str">
        <f aca="false">I43</f>
        <v/>
      </c>
      <c r="I43" s="63" t="inlineStr">
        <f aca="false">IF(B43="",IF(B42="","",IF(D42="","",F42-D42)),IF(AND(C42="",D42=""),"",IF(AND(D42="",C42&lt;&gt;""),IF(I42&gt;F42,I42-C42,F42-C42),B$28-B43-SUM(D$28:D42))))</f>
        <is>
          <t/>
        </is>
      </c>
      <c r="K43" s="0" t="str">
        <f aca="false">IF(F43&lt;I43,I43,F43)</f>
        <v/>
      </c>
      <c r="L43" s="63" t="n">
        <f aca="true">IF(TREND(OFFSET($K$27,TrendOffset+1,0,SprintsInTrend,1),OFFSET($A$27,TrendOffset+1,0,SprintsInTrend,1),A43)&lt;N43,N43,TREND(OFFSET($K$27,TrendOffset+1,0,SprintsInTrend,1),OFFSET($A$27,TrendOffset+1,0,SprintsInTrend,1),A43))</f>
        <v>0</v>
      </c>
      <c r="M43" s="63" t="str">
        <f aca="false">IF(L43=L42,"",L43)</f>
        <v/>
      </c>
      <c r="N43" s="63" t="n">
        <f aca="true">OFFSET($I$27,TrendSprintCount,0,1,1)</f>
        <v>0</v>
      </c>
      <c r="O43" s="76" t="n">
        <f aca="false">D$9</f>
        <v>25</v>
      </c>
      <c r="P43" s="76" t="n">
        <f aca="false">D$10</f>
        <v>25</v>
      </c>
      <c r="Q43" s="76" t="n">
        <f aca="false">D$11</f>
        <v>25</v>
      </c>
    </row>
    <row r="44" customFormat="false" ht="12.75" hidden="false" customHeight="false" outlineLevel="0" collapsed="false">
      <c r="A44" s="75" t="n">
        <v>17</v>
      </c>
      <c r="B44" s="4" t="str">
        <f aca="false">IF(OR(B43="",C43=""),"",IF(D43="",IF(B43-C43&lt;=0,"",B43-C43),IF(B43-D43&lt;=0,"",B43-D43)))</f>
        <v/>
      </c>
      <c r="C44" s="4"/>
      <c r="E44" s="75" t="inlineStr">
        <f aca="false">IF(B44="","",IF(D43="",E43,B44+SUM(D$28:D43)))</f>
        <is>
          <t/>
        </is>
      </c>
      <c r="F44" s="63" t="str">
        <f aca="false">IF(B44="",IF(B43="","",IF(D43="","",I43)),IF(AND(D43="",C43=""),"",IF(AND(D43="",C43&lt;&gt;""),IF(I43&gt;F43,F43,I43),F43-D43)))</f>
        <v/>
      </c>
      <c r="G44" s="63" t="str">
        <f aca="false">F44</f>
        <v/>
      </c>
      <c r="H44" s="63" t="str">
        <f aca="false">I44</f>
        <v/>
      </c>
      <c r="I44" s="63" t="inlineStr">
        <f aca="false">IF(B44="",IF(B43="","",IF(D43="","",F43-D43)),IF(AND(C43="",D43=""),"",IF(AND(D43="",C43&lt;&gt;""),IF(I43&gt;F43,I43-C43,F43-C43),B$28-B44-SUM(D$28:D43))))</f>
        <is>
          <t/>
        </is>
      </c>
      <c r="K44" s="0" t="str">
        <f aca="false">IF(F44&lt;I44,I44,F44)</f>
        <v/>
      </c>
      <c r="L44" s="63" t="n">
        <f aca="true">IF(TREND(OFFSET($K$27,TrendOffset+1,0,SprintsInTrend,1),OFFSET($A$27,TrendOffset+1,0,SprintsInTrend,1),A44)&lt;N44,N44,TREND(OFFSET($K$27,TrendOffset+1,0,SprintsInTrend,1),OFFSET($A$27,TrendOffset+1,0,SprintsInTrend,1),A44))</f>
        <v>0</v>
      </c>
      <c r="M44" s="63" t="str">
        <f aca="false">IF(L44=L43,"",L44)</f>
        <v/>
      </c>
      <c r="N44" s="63" t="n">
        <f aca="true">OFFSET($I$27,TrendSprintCount,0,1,1)</f>
        <v>0</v>
      </c>
      <c r="O44" s="76" t="n">
        <f aca="false">D$9</f>
        <v>25</v>
      </c>
      <c r="P44" s="76" t="n">
        <f aca="false">D$10</f>
        <v>25</v>
      </c>
      <c r="Q44" s="76" t="n">
        <f aca="false">D$11</f>
        <v>25</v>
      </c>
    </row>
    <row r="45" customFormat="false" ht="12.75" hidden="false" customHeight="false" outlineLevel="0" collapsed="false">
      <c r="A45" s="75" t="n">
        <v>18</v>
      </c>
      <c r="B45" s="4" t="str">
        <f aca="false">IF(OR(B44="",C44=""),"",IF(D44="",IF(B44-C44&lt;=0,"",B44-C44),IF(B44-D44&lt;=0,"",B44-D44)))</f>
        <v/>
      </c>
      <c r="C45" s="4"/>
      <c r="E45" s="75" t="inlineStr">
        <f aca="false">IF(B45="","",IF(D44="",E44,B45+SUM(D$28:D44)))</f>
        <is>
          <t/>
        </is>
      </c>
      <c r="F45" s="63" t="str">
        <f aca="false">IF(B45="",IF(B44="","",IF(D44="","",I44)),IF(AND(D44="",C44=""),"",IF(AND(D44="",C44&lt;&gt;""),IF(I44&gt;F44,F44,I44),F44-D44)))</f>
        <v/>
      </c>
      <c r="G45" s="63" t="str">
        <f aca="false">F45</f>
        <v/>
      </c>
      <c r="H45" s="63" t="str">
        <f aca="false">I45</f>
        <v/>
      </c>
      <c r="I45" s="63" t="inlineStr">
        <f aca="false">IF(B45="",IF(B44="","",IF(D44="","",F44-D44)),IF(AND(C44="",D44=""),"",IF(AND(D44="",C44&lt;&gt;""),IF(I44&gt;F44,I44-C44,F44-C44),B$28-B45-SUM(D$28:D44))))</f>
        <is>
          <t/>
        </is>
      </c>
      <c r="K45" s="0" t="str">
        <f aca="false">IF(F45&lt;I45,I45,F45)</f>
        <v/>
      </c>
      <c r="L45" s="63" t="n">
        <f aca="true">IF(TREND(OFFSET($K$27,TrendOffset+1,0,SprintsInTrend,1),OFFSET($A$27,TrendOffset+1,0,SprintsInTrend,1),A45)&lt;N45,N45,TREND(OFFSET($K$27,TrendOffset+1,0,SprintsInTrend,1),OFFSET($A$27,TrendOffset+1,0,SprintsInTrend,1),A45))</f>
        <v>0</v>
      </c>
      <c r="M45" s="63" t="str">
        <f aca="false">IF(L45=L44,"",L45)</f>
        <v/>
      </c>
      <c r="N45" s="63" t="n">
        <f aca="true">OFFSET($I$27,TrendSprintCount,0,1,1)</f>
        <v>0</v>
      </c>
      <c r="O45" s="76" t="n">
        <f aca="false">D$9</f>
        <v>25</v>
      </c>
      <c r="P45" s="76" t="n">
        <f aca="false">D$10</f>
        <v>25</v>
      </c>
      <c r="Q45" s="76" t="n">
        <f aca="false">D$11</f>
        <v>25</v>
      </c>
    </row>
    <row r="46" customFormat="false" ht="12.75" hidden="false" customHeight="false" outlineLevel="0" collapsed="false">
      <c r="A46" s="75" t="n">
        <v>19</v>
      </c>
      <c r="B46" s="4" t="str">
        <f aca="false">IF(OR(B45="",C45=""),"",IF(D45="",IF(B45-C45&lt;=0,"",B45-C45),IF(B45-D45&lt;=0,"",B45-D45)))</f>
        <v/>
      </c>
      <c r="C46" s="4"/>
      <c r="E46" s="75" t="inlineStr">
        <f aca="false">IF(B46="","",IF(D45="",E45,B46+SUM(D$28:D45)))</f>
        <is>
          <t/>
        </is>
      </c>
      <c r="F46" s="63" t="str">
        <f aca="false">IF(B46="",IF(B45="","",IF(D45="","",I45)),IF(AND(D45="",C45=""),"",IF(AND(D45="",C45&lt;&gt;""),IF(I45&gt;F45,F45,I45),F45-D45)))</f>
        <v/>
      </c>
      <c r="G46" s="63" t="str">
        <f aca="false">F46</f>
        <v/>
      </c>
      <c r="H46" s="63" t="str">
        <f aca="false">I46</f>
        <v/>
      </c>
      <c r="I46" s="63" t="inlineStr">
        <f aca="false">IF(B46="",IF(B45="","",IF(D45="","",F45-D45)),IF(AND(C45="",D45=""),"",IF(AND(D45="",C45&lt;&gt;""),IF(I45&gt;F45,I45-C45,F45-C45),B$28-B46-SUM(D$28:D45))))</f>
        <is>
          <t/>
        </is>
      </c>
      <c r="K46" s="0" t="str">
        <f aca="false">IF(F46&lt;I46,I46,F46)</f>
        <v/>
      </c>
      <c r="L46" s="63" t="n">
        <f aca="true">IF(TREND(OFFSET($K$27,TrendOffset+1,0,SprintsInTrend,1),OFFSET($A$27,TrendOffset+1,0,SprintsInTrend,1),A46)&lt;N46,N46,TREND(OFFSET($K$27,TrendOffset+1,0,SprintsInTrend,1),OFFSET($A$27,TrendOffset+1,0,SprintsInTrend,1),A46))</f>
        <v>0</v>
      </c>
      <c r="M46" s="63" t="str">
        <f aca="false">IF(L46=L45,"",L46)</f>
        <v/>
      </c>
      <c r="N46" s="63" t="n">
        <f aca="true">OFFSET($I$27,TrendSprintCount,0,1,1)</f>
        <v>0</v>
      </c>
      <c r="O46" s="76" t="n">
        <f aca="false">D$9</f>
        <v>25</v>
      </c>
      <c r="P46" s="76" t="n">
        <f aca="false">D$10</f>
        <v>25</v>
      </c>
      <c r="Q46" s="76" t="n">
        <f aca="false">D$11</f>
        <v>25</v>
      </c>
    </row>
    <row r="47" customFormat="false" ht="12.75" hidden="false" customHeight="false" outlineLevel="0" collapsed="false">
      <c r="A47" s="75" t="n">
        <v>20</v>
      </c>
      <c r="B47" s="4" t="str">
        <f aca="false">IF(OR(B46="",C46=""),"",IF(D46="",IF(B46-C46&lt;=0,"",B46-C46),IF(B46-D46&lt;=0,"",B46-D46)))</f>
        <v/>
      </c>
      <c r="C47" s="4"/>
      <c r="E47" s="75" t="inlineStr">
        <f aca="false">IF(B47="","",IF(D46="",E46,B47+SUM(D$28:D46)))</f>
        <is>
          <t/>
        </is>
      </c>
      <c r="F47" s="63" t="str">
        <f aca="false">IF(B47="",IF(B46="","",IF(D46="","",I46)),IF(AND(D46="",C46=""),"",IF(AND(D46="",C46&lt;&gt;""),IF(I46&gt;F46,F46,I46),F46-D46)))</f>
        <v/>
      </c>
      <c r="G47" s="63" t="str">
        <f aca="false">F47</f>
        <v/>
      </c>
      <c r="H47" s="63" t="str">
        <f aca="false">I47</f>
        <v/>
      </c>
      <c r="I47" s="63" t="inlineStr">
        <f aca="false">IF(B47="",IF(B46="","",IF(D46="","",F46-D46)),IF(AND(C46="",D46=""),"",IF(AND(D46="",C46&lt;&gt;""),IF(I46&gt;F46,I46-C46,F46-C46),B$28-B47-SUM(D$28:D46))))</f>
        <is>
          <t/>
        </is>
      </c>
      <c r="K47" s="0" t="str">
        <f aca="false">IF(F47&lt;I47,I47,F47)</f>
        <v/>
      </c>
      <c r="L47" s="63" t="n">
        <f aca="true">IF(TREND(OFFSET($K$27,TrendOffset+1,0,SprintsInTrend,1),OFFSET($A$27,TrendOffset+1,0,SprintsInTrend,1),A47)&lt;N47,N47,TREND(OFFSET($K$27,TrendOffset+1,0,SprintsInTrend,1),OFFSET($A$27,TrendOffset+1,0,SprintsInTrend,1),A47))</f>
        <v>0</v>
      </c>
      <c r="M47" s="63" t="str">
        <f aca="false">IF(L47=L46,"",L47)</f>
        <v/>
      </c>
      <c r="N47" s="63" t="n">
        <f aca="true">OFFSET($I$27,TrendSprintCount,0,1,1)</f>
        <v>0</v>
      </c>
      <c r="O47" s="76" t="n">
        <f aca="false">D$9</f>
        <v>25</v>
      </c>
      <c r="P47" s="76" t="n">
        <f aca="false">D$10</f>
        <v>25</v>
      </c>
      <c r="Q47" s="76" t="n">
        <f aca="false">D$11</f>
        <v>25</v>
      </c>
    </row>
    <row r="48" customFormat="false" ht="12.75" hidden="false" customHeight="false" outlineLevel="0" collapsed="false">
      <c r="A48" s="75" t="n">
        <v>21</v>
      </c>
      <c r="B48" s="4" t="str">
        <f aca="false">IF(OR(B47="",C47=""),"",IF(D47="",IF(B47-C47&lt;=0,"",B47-C47),IF(B47-D47&lt;=0,"",B47-D47)))</f>
        <v/>
      </c>
      <c r="C48" s="4"/>
      <c r="E48" s="75" t="inlineStr">
        <f aca="false">IF(B48="","",IF(D47="",E47,B48+SUM(D$28:D47)))</f>
        <is>
          <t/>
        </is>
      </c>
      <c r="F48" s="63" t="str">
        <f aca="false">IF(B48="",IF(B47="","",IF(D47="","",I47)),IF(AND(D47="",C47=""),"",IF(AND(D47="",C47&lt;&gt;""),IF(I47&gt;F47,F47,I47),F47-D47)))</f>
        <v/>
      </c>
      <c r="G48" s="63" t="str">
        <f aca="false">F48</f>
        <v/>
      </c>
      <c r="H48" s="63" t="str">
        <f aca="false">I48</f>
        <v/>
      </c>
      <c r="I48" s="63" t="inlineStr">
        <f aca="false">IF(B48="",IF(B47="","",IF(D47="","",F47-D47)),IF(AND(C47="",D47=""),"",IF(AND(D47="",C47&lt;&gt;""),IF(I47&gt;F47,I47-C47,F47-C47),B$28-B48-SUM(D$28:D47))))</f>
        <is>
          <t/>
        </is>
      </c>
      <c r="K48" s="0" t="str">
        <f aca="false">IF(F48&lt;I48,I48,F48)</f>
        <v/>
      </c>
      <c r="L48" s="63" t="n">
        <f aca="true">IF(TREND(OFFSET($K$27,TrendOffset+1,0,SprintsInTrend,1),OFFSET($A$27,TrendOffset+1,0,SprintsInTrend,1),A48)&lt;N48,N48,TREND(OFFSET($K$27,TrendOffset+1,0,SprintsInTrend,1),OFFSET($A$27,TrendOffset+1,0,SprintsInTrend,1),A48))</f>
        <v>0</v>
      </c>
      <c r="M48" s="63" t="str">
        <f aca="false">IF(L48=L47,"",L48)</f>
        <v/>
      </c>
      <c r="N48" s="63" t="n">
        <f aca="true">OFFSET($I$27,TrendSprintCount,0,1,1)</f>
        <v>0</v>
      </c>
      <c r="O48" s="76" t="n">
        <f aca="false">D$9</f>
        <v>25</v>
      </c>
      <c r="P48" s="76" t="n">
        <f aca="false">D$10</f>
        <v>25</v>
      </c>
      <c r="Q48" s="76" t="n">
        <f aca="false">D$11</f>
        <v>25</v>
      </c>
    </row>
    <row r="49" customFormat="false" ht="12.75" hidden="false" customHeight="false" outlineLevel="0" collapsed="false">
      <c r="A49" s="75" t="n">
        <v>22</v>
      </c>
      <c r="B49" s="4" t="str">
        <f aca="false">IF(OR(B48="",C48=""),"",IF(D48="",IF(B48-C48&lt;=0,"",B48-C48),IF(B48-D48&lt;=0,"",B48-D48)))</f>
        <v/>
      </c>
      <c r="C49" s="4"/>
      <c r="E49" s="75" t="inlineStr">
        <f aca="false">IF(B49="","",IF(D48="",E48,B49+SUM(D$28:D48)))</f>
        <is>
          <t/>
        </is>
      </c>
      <c r="F49" s="63" t="str">
        <f aca="false">IF(B49="",IF(B48="","",IF(D48="","",I48)),IF(AND(D48="",C48=""),"",IF(AND(D48="",C48&lt;&gt;""),IF(I48&gt;F48,F48,I48),F48-D48)))</f>
        <v/>
      </c>
      <c r="G49" s="63" t="str">
        <f aca="false">F49</f>
        <v/>
      </c>
      <c r="H49" s="63" t="str">
        <f aca="false">I49</f>
        <v/>
      </c>
      <c r="I49" s="63" t="inlineStr">
        <f aca="false">IF(B49="",IF(B48="","",IF(D48="","",F48-D48)),IF(AND(C48="",D48=""),"",IF(AND(D48="",C48&lt;&gt;""),IF(I48&gt;F48,I48-C48,F48-C48),B$28-B49-SUM(D$28:D48))))</f>
        <is>
          <t/>
        </is>
      </c>
      <c r="K49" s="0" t="str">
        <f aca="false">IF(F49&lt;I49,I49,F49)</f>
        <v/>
      </c>
      <c r="L49" s="63" t="n">
        <f aca="true">IF(TREND(OFFSET($K$27,TrendOffset+1,0,SprintsInTrend,1),OFFSET($A$27,TrendOffset+1,0,SprintsInTrend,1),A49)&lt;N49,N49,TREND(OFFSET($K$27,TrendOffset+1,0,SprintsInTrend,1),OFFSET($A$27,TrendOffset+1,0,SprintsInTrend,1),A49))</f>
        <v>0</v>
      </c>
      <c r="M49" s="63" t="str">
        <f aca="false">IF(L49=L48,"",L49)</f>
        <v/>
      </c>
      <c r="N49" s="63" t="n">
        <f aca="true">OFFSET($I$27,TrendSprintCount,0,1,1)</f>
        <v>0</v>
      </c>
      <c r="O49" s="76" t="n">
        <f aca="false">D$9</f>
        <v>25</v>
      </c>
      <c r="P49" s="76" t="n">
        <f aca="false">D$10</f>
        <v>25</v>
      </c>
      <c r="Q49" s="76" t="n">
        <f aca="false">D$11</f>
        <v>25</v>
      </c>
    </row>
    <row r="50" customFormat="false" ht="12.75" hidden="false" customHeight="false" outlineLevel="0" collapsed="false">
      <c r="A50" s="75" t="n">
        <v>23</v>
      </c>
      <c r="B50" s="4" t="str">
        <f aca="false">IF(OR(B49="",C49=""),"",IF(D49="",IF(B49-C49&lt;=0,"",B49-C49),IF(B49-D49&lt;=0,"",B49-D49)))</f>
        <v/>
      </c>
      <c r="C50" s="4"/>
      <c r="E50" s="75" t="inlineStr">
        <f aca="false">IF(B50="","",IF(D49="",E49,B50+SUM(D$28:D49)))</f>
        <is>
          <t/>
        </is>
      </c>
      <c r="F50" s="63" t="str">
        <f aca="false">IF(B50="",IF(B49="","",IF(D49="","",I49)),IF(AND(D49="",C49=""),"",IF(AND(D49="",C49&lt;&gt;""),IF(I49&gt;F49,F49,I49),F49-D49)))</f>
        <v/>
      </c>
      <c r="G50" s="63" t="str">
        <f aca="false">F50</f>
        <v/>
      </c>
      <c r="H50" s="63" t="str">
        <f aca="false">I50</f>
        <v/>
      </c>
      <c r="I50" s="63" t="inlineStr">
        <f aca="false">IF(B50="",IF(B49="","",IF(D49="","",F49-D49)),IF(AND(C49="",D49=""),"",IF(AND(D49="",C49&lt;&gt;""),IF(I49&gt;F49,I49-C49,F49-C49),B$28-B50-SUM(D$28:D49))))</f>
        <is>
          <t/>
        </is>
      </c>
      <c r="K50" s="0" t="str">
        <f aca="false">IF(F50&lt;I50,I50,F50)</f>
        <v/>
      </c>
      <c r="L50" s="63" t="n">
        <f aca="true">IF(TREND(OFFSET($K$27,TrendOffset+1,0,SprintsInTrend,1),OFFSET($A$27,TrendOffset+1,0,SprintsInTrend,1),A50)&lt;N50,N50,TREND(OFFSET($K$27,TrendOffset+1,0,SprintsInTrend,1),OFFSET($A$27,TrendOffset+1,0,SprintsInTrend,1),A50))</f>
        <v>0</v>
      </c>
      <c r="M50" s="63" t="str">
        <f aca="false">IF(L50=L49,"",L50)</f>
        <v/>
      </c>
      <c r="N50" s="63" t="n">
        <f aca="true">OFFSET($I$27,TrendSprintCount,0,1,1)</f>
        <v>0</v>
      </c>
      <c r="O50" s="76" t="n">
        <f aca="false">D$9</f>
        <v>25</v>
      </c>
      <c r="P50" s="76" t="n">
        <f aca="false">D$10</f>
        <v>25</v>
      </c>
      <c r="Q50" s="76" t="n">
        <f aca="false">D$11</f>
        <v>25</v>
      </c>
    </row>
    <row r="51" customFormat="false" ht="12.75" hidden="false" customHeight="false" outlineLevel="0" collapsed="false">
      <c r="A51" s="75" t="n">
        <v>24</v>
      </c>
      <c r="B51" s="4" t="str">
        <f aca="false">IF(OR(B50="",C50=""),"",IF(D50="",IF(B50-C50&lt;=0,"",B50-C50),IF(B50-D50&lt;=0,"",B50-D50)))</f>
        <v/>
      </c>
      <c r="C51" s="4"/>
      <c r="E51" s="75" t="inlineStr">
        <f aca="false">IF(B51="","",IF(D50="",E50,B51+SUM(D$28:D50)))</f>
        <is>
          <t/>
        </is>
      </c>
      <c r="F51" s="63" t="str">
        <f aca="false">IF(B51="",IF(B50="","",IF(D50="","",I50)),IF(AND(D50="",C50=""),"",IF(AND(D50="",C50&lt;&gt;""),IF(I50&gt;F50,F50,I50),F50-D50)))</f>
        <v/>
      </c>
      <c r="G51" s="63" t="str">
        <f aca="false">F51</f>
        <v/>
      </c>
      <c r="H51" s="63" t="str">
        <f aca="false">I51</f>
        <v/>
      </c>
      <c r="I51" s="63" t="inlineStr">
        <f aca="false">IF(B51="",IF(B50="","",IF(D50="","",F50-D50)),IF(AND(C50="",D50=""),"",IF(AND(D50="",C50&lt;&gt;""),IF(I50&gt;F50,I50-C50,F50-C50),B$28-B51-SUM(D$28:D50))))</f>
        <is>
          <t/>
        </is>
      </c>
      <c r="K51" s="0" t="str">
        <f aca="false">IF(F51&lt;I51,I51,F51)</f>
        <v/>
      </c>
      <c r="L51" s="63" t="n">
        <f aca="true">IF(TREND(OFFSET($K$27,TrendOffset+1,0,SprintsInTrend,1),OFFSET($A$27,TrendOffset+1,0,SprintsInTrend,1),A51)&lt;N51,N51,TREND(OFFSET($K$27,TrendOffset+1,0,SprintsInTrend,1),OFFSET($A$27,TrendOffset+1,0,SprintsInTrend,1),A51))</f>
        <v>0</v>
      </c>
      <c r="M51" s="63" t="str">
        <f aca="false">IF(L51=L50,"",L51)</f>
        <v/>
      </c>
      <c r="N51" s="63" t="n">
        <f aca="true">OFFSET($I$27,TrendSprintCount,0,1,1)</f>
        <v>0</v>
      </c>
      <c r="O51" s="76" t="n">
        <f aca="false">D$9</f>
        <v>25</v>
      </c>
      <c r="P51" s="76" t="n">
        <f aca="false">D$10</f>
        <v>25</v>
      </c>
      <c r="Q51" s="76" t="n">
        <f aca="false">D$11</f>
        <v>25</v>
      </c>
    </row>
  </sheetData>
  <mergeCells count="5">
    <mergeCell ref="A8:B8"/>
    <mergeCell ref="A18:B18"/>
    <mergeCell ref="F26:N26"/>
    <mergeCell ref="O26:Q26"/>
    <mergeCell ref="G27:H27"/>
  </mergeCells>
  <conditionalFormatting sqref="K27:N27,A27:G27,F26,I27,O26:O27,P27:Q27">
    <cfRule type="expression" priority="2" aboveAverage="0" equalAverage="0" bottom="0" percent="0" rank="0" text="" dxfId="0">
      <formula>$D26="Done"</formula>
    </cfRule>
    <cfRule type="expression" priority="3" aboveAverage="0" equalAverage="0" bottom="0" percent="0" rank="0" text="" dxfId="1">
      <formula>$D26="Ongoing"</formula>
    </cfRule>
    <cfRule type="expression" priority="4" aboveAverage="0" equalAverage="0" bottom="0" percent="0" rank="0" text="" dxfId="2">
      <formula>$D26="Removed"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&gt;</dc:creator>
  <dc:description>Template versio 1.0 Approval</dc:description>
  <dc:language>en-US</dc:language>
  <cp:lastModifiedBy>BZI </cp:lastModifiedBy>
  <cp:lastPrinted>2006-09-01T14:59:00Z</cp:lastPrinted>
  <dcterms:modified xsi:type="dcterms:W3CDTF">2016-04-28T11:21:03Z</dcterms:modified>
  <cp:revision>2</cp:revision>
  <dc:title>Iteration Plans</dc:title>
</cp:coreProperties>
</file>