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ropbox\TINF13K\Semester VI\SWE II\DSP\Git\DSP\"/>
    </mc:Choice>
  </mc:AlternateContent>
  <bookViews>
    <workbookView xWindow="0" yWindow="0" windowWidth="25200" windowHeight="11983" tabRatio="522" activeTab="2"/>
  </bookViews>
  <sheets>
    <sheet name="Team" sheetId="22" r:id="rId1"/>
    <sheet name="Release Plan" sheetId="7" r:id="rId2"/>
    <sheet name="Backlog" sheetId="8" r:id="rId3"/>
    <sheet name="Sp1" sheetId="19" r:id="rId4"/>
    <sheet name="Sp2" sheetId="23" r:id="rId5"/>
    <sheet name="Sp3" sheetId="24" r:id="rId6"/>
    <sheet name="Sp4" sheetId="25" r:id="rId7"/>
    <sheet name="Sp5" sheetId="26" r:id="rId8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'Sp4'!$D$11</definedName>
    <definedName name="DoneDays" localSheetId="7">'Sp5'!$D$11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'Sp4'!$B$9</definedName>
    <definedName name="ImplementationDays" localSheetId="7">'Sp5'!$B$9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_xlnm.Print_Area" localSheetId="2">Backlog!$A:$G</definedName>
    <definedName name="ProductBacklog">Backlog!$A$4:$G$163</definedName>
    <definedName name="RealizedSpeed">OFFSET(#REF!,1,0,#REF!,1)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OFFSET('Sp4'!$F$10,0,0,1,'Sp4'!DoneDays)</definedName>
    <definedName name="RealValues" localSheetId="7">OFFSET('Sp5'!$F$10,0,0,1,'Sp5'!DoneDays)</definedName>
    <definedName name="Sprint">Backlog!$E$5:$E$163</definedName>
    <definedName name="SprintCount">#REF!</definedName>
    <definedName name="SprintsInTrend">#REF!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 localSheetId="6">'Sp4'!$A$14:$AD$63</definedName>
    <definedName name="SprintTasks" localSheetId="7">'Sp5'!$A$14:$AD$63</definedName>
    <definedName name="SprintTasks">#REF!</definedName>
    <definedName name="Status">Backlog!$C$5:$C$163</definedName>
    <definedName name="StoryName">Backlog!$B$5:$B$163</definedName>
    <definedName name="Task" localSheetId="5">#REF!</definedName>
    <definedName name="Task" localSheetId="6">#REF!</definedName>
    <definedName name="Task" localSheetId="7">#REF!</definedName>
    <definedName name="Task">#REF!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'Sp4'!$B$11</definedName>
    <definedName name="TaskRows" localSheetId="7">'Sp5'!$B$11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 localSheetId="6">'Sp4'!$D$14:$D$58</definedName>
    <definedName name="TaskStatus" localSheetId="7">'Sp5'!$D$14:$D$58</definedName>
    <definedName name="TaskStatus">#REF!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 localSheetId="6">'Sp4'!$B$14:$B$53</definedName>
    <definedName name="TaskStoryID" localSheetId="7">'Sp5'!$B$14:$B$53</definedName>
    <definedName name="TaskStoryID">#REF!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'Sp4'!$E$10</definedName>
    <definedName name="TotalEffort" localSheetId="7">'Sp5'!$E$10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 localSheetId="6">'Sp4'!$D$13</definedName>
    <definedName name="TrendDays" localSheetId="7">'Sp5'!$D$13</definedName>
    <definedName name="TrendDays">#REF!</definedName>
    <definedName name="TrendOffset">#REF!</definedName>
    <definedName name="TrendSprintCount">#REF!</definedName>
  </definedNames>
  <calcPr calcId="171027"/>
</workbook>
</file>

<file path=xl/calcChain.xml><?xml version="1.0" encoding="utf-8"?>
<calcChain xmlns="http://schemas.openxmlformats.org/spreadsheetml/2006/main">
  <c r="C19" i="26" l="1"/>
  <c r="B19" i="26"/>
  <c r="B18" i="26"/>
  <c r="C18" i="26"/>
  <c r="C15" i="26" l="1"/>
  <c r="C16" i="26"/>
  <c r="A17" i="26"/>
  <c r="A16" i="26"/>
  <c r="A15" i="26"/>
  <c r="A3" i="26"/>
  <c r="D64" i="26"/>
  <c r="F40" i="26"/>
  <c r="D40" i="26"/>
  <c r="F39" i="26"/>
  <c r="D39" i="26"/>
  <c r="F38" i="26"/>
  <c r="D38" i="26"/>
  <c r="F37" i="26"/>
  <c r="D37" i="26"/>
  <c r="F36" i="26"/>
  <c r="D36" i="26"/>
  <c r="F35" i="26"/>
  <c r="D35" i="26"/>
  <c r="F34" i="26"/>
  <c r="D34" i="26"/>
  <c r="F33" i="26"/>
  <c r="D33" i="26"/>
  <c r="F32" i="26"/>
  <c r="D32" i="26"/>
  <c r="F31" i="26"/>
  <c r="D31" i="26"/>
  <c r="F30" i="26"/>
  <c r="D30" i="26"/>
  <c r="F29" i="26"/>
  <c r="D29" i="26"/>
  <c r="F28" i="26"/>
  <c r="D28" i="26"/>
  <c r="F27" i="26"/>
  <c r="D27" i="26"/>
  <c r="F26" i="26"/>
  <c r="D26" i="26"/>
  <c r="F25" i="26"/>
  <c r="D25" i="26"/>
  <c r="F24" i="26"/>
  <c r="D24" i="26"/>
  <c r="F23" i="26"/>
  <c r="D23" i="26"/>
  <c r="F22" i="26"/>
  <c r="D22" i="26"/>
  <c r="F21" i="26"/>
  <c r="D21" i="26"/>
  <c r="F20" i="26"/>
  <c r="D20" i="26"/>
  <c r="F19" i="26"/>
  <c r="C17" i="26"/>
  <c r="B17" i="26"/>
  <c r="B16" i="26"/>
  <c r="B15" i="26"/>
  <c r="G14" i="26"/>
  <c r="G39" i="26" s="1"/>
  <c r="B11" i="26"/>
  <c r="N10" i="26" s="1"/>
  <c r="C17" i="25"/>
  <c r="C16" i="25"/>
  <c r="C15" i="25"/>
  <c r="B17" i="25"/>
  <c r="B16" i="25"/>
  <c r="B15" i="25"/>
  <c r="A17" i="25"/>
  <c r="A16" i="25"/>
  <c r="A15" i="25"/>
  <c r="A3" i="25"/>
  <c r="D64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B11" i="25"/>
  <c r="E10" i="25" s="1"/>
  <c r="F11" i="25" s="1"/>
  <c r="G14" i="25"/>
  <c r="G39" i="25" s="1"/>
  <c r="C16" i="24"/>
  <c r="C15" i="24"/>
  <c r="C18" i="24"/>
  <c r="A18" i="24"/>
  <c r="A17" i="24"/>
  <c r="A16" i="24"/>
  <c r="A15" i="24"/>
  <c r="A3" i="24"/>
  <c r="D64" i="24"/>
  <c r="F40" i="24"/>
  <c r="D40" i="24"/>
  <c r="F39" i="24"/>
  <c r="D39" i="24"/>
  <c r="F38" i="24"/>
  <c r="D38" i="24"/>
  <c r="F37" i="24"/>
  <c r="D37" i="24"/>
  <c r="F36" i="24"/>
  <c r="D36" i="24"/>
  <c r="F35" i="24"/>
  <c r="D35" i="24"/>
  <c r="F34" i="24"/>
  <c r="D34" i="24"/>
  <c r="F33" i="24"/>
  <c r="D33" i="24"/>
  <c r="F32" i="24"/>
  <c r="D32" i="24"/>
  <c r="F31" i="24"/>
  <c r="D31" i="24"/>
  <c r="F30" i="24"/>
  <c r="D30" i="24"/>
  <c r="F29" i="24"/>
  <c r="D29" i="24"/>
  <c r="F28" i="24"/>
  <c r="D28" i="24"/>
  <c r="F27" i="24"/>
  <c r="D27" i="24"/>
  <c r="F26" i="24"/>
  <c r="D26" i="24"/>
  <c r="F25" i="24"/>
  <c r="D25" i="24"/>
  <c r="F24" i="24"/>
  <c r="D24" i="24"/>
  <c r="F23" i="24"/>
  <c r="D23" i="24"/>
  <c r="F22" i="24"/>
  <c r="D22" i="24"/>
  <c r="F21" i="24"/>
  <c r="D21" i="24"/>
  <c r="F20" i="24"/>
  <c r="D20" i="24"/>
  <c r="F19" i="24"/>
  <c r="D19" i="24"/>
  <c r="F18" i="24"/>
  <c r="B18" i="24"/>
  <c r="C17" i="24"/>
  <c r="B17" i="24"/>
  <c r="B16" i="24"/>
  <c r="B11" i="24"/>
  <c r="E10" i="24" s="1"/>
  <c r="G11" i="24" s="1"/>
  <c r="B15" i="24"/>
  <c r="G14" i="24"/>
  <c r="H14" i="24" s="1"/>
  <c r="C18" i="23"/>
  <c r="A18" i="23"/>
  <c r="B18" i="23"/>
  <c r="B17" i="23"/>
  <c r="A17" i="23"/>
  <c r="C15" i="23"/>
  <c r="B16" i="23"/>
  <c r="A16" i="23"/>
  <c r="B15" i="23"/>
  <c r="A15" i="23"/>
  <c r="G39" i="24" l="1"/>
  <c r="P10" i="24"/>
  <c r="Q10" i="24"/>
  <c r="J10" i="25"/>
  <c r="E10" i="26"/>
  <c r="F11" i="26" s="1"/>
  <c r="L10" i="26"/>
  <c r="K10" i="26"/>
  <c r="M10" i="26"/>
  <c r="O10" i="26"/>
  <c r="F11" i="24"/>
  <c r="S10" i="26"/>
  <c r="T10" i="26"/>
  <c r="I10" i="26"/>
  <c r="V10" i="26"/>
  <c r="AB10" i="26"/>
  <c r="F10" i="26"/>
  <c r="Y10" i="26"/>
  <c r="G40" i="26"/>
  <c r="U10" i="26"/>
  <c r="J10" i="26"/>
  <c r="W10" i="26"/>
  <c r="G10" i="26"/>
  <c r="Z10" i="26"/>
  <c r="H14" i="26"/>
  <c r="H10" i="26"/>
  <c r="AA10" i="26"/>
  <c r="R10" i="26"/>
  <c r="X10" i="26"/>
  <c r="H14" i="25"/>
  <c r="G40" i="25"/>
  <c r="G11" i="25"/>
  <c r="W10" i="25"/>
  <c r="I10" i="25"/>
  <c r="AA10" i="25"/>
  <c r="U10" i="25"/>
  <c r="AB10" i="25"/>
  <c r="V10" i="25"/>
  <c r="Z10" i="25"/>
  <c r="T10" i="25"/>
  <c r="H10" i="25"/>
  <c r="R10" i="25"/>
  <c r="F10" i="25"/>
  <c r="Y10" i="25"/>
  <c r="S10" i="25"/>
  <c r="G10" i="25"/>
  <c r="X10" i="25"/>
  <c r="I14" i="24"/>
  <c r="H40" i="24"/>
  <c r="H11" i="24"/>
  <c r="H39" i="24"/>
  <c r="AA10" i="24"/>
  <c r="U10" i="24"/>
  <c r="O10" i="24"/>
  <c r="I10" i="24"/>
  <c r="K10" i="24"/>
  <c r="AB10" i="24"/>
  <c r="Z10" i="24"/>
  <c r="T10" i="24"/>
  <c r="N10" i="24"/>
  <c r="H10" i="24"/>
  <c r="Y10" i="24"/>
  <c r="S10" i="24"/>
  <c r="M10" i="24"/>
  <c r="G10" i="24"/>
  <c r="X10" i="24"/>
  <c r="R10" i="24"/>
  <c r="L10" i="24"/>
  <c r="F10" i="24"/>
  <c r="W10" i="24"/>
  <c r="V10" i="24"/>
  <c r="J10" i="24"/>
  <c r="G40" i="24"/>
  <c r="A3" i="23"/>
  <c r="G11" i="26" l="1"/>
  <c r="H11" i="26"/>
  <c r="H40" i="26"/>
  <c r="I14" i="26"/>
  <c r="H39" i="26"/>
  <c r="H40" i="25"/>
  <c r="H39" i="25"/>
  <c r="H11" i="25"/>
  <c r="I14" i="25"/>
  <c r="I40" i="24"/>
  <c r="J14" i="24"/>
  <c r="I39" i="24"/>
  <c r="I11" i="24"/>
  <c r="D64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C17" i="23"/>
  <c r="C16" i="23"/>
  <c r="B11" i="23"/>
  <c r="G14" i="23"/>
  <c r="G40" i="23" s="1"/>
  <c r="A3" i="19"/>
  <c r="A17" i="19"/>
  <c r="A16" i="19"/>
  <c r="C15" i="19"/>
  <c r="A15" i="19"/>
  <c r="D16" i="7"/>
  <c r="C17" i="19"/>
  <c r="C16" i="19"/>
  <c r="E10" i="23" l="1"/>
  <c r="F11" i="23" s="1"/>
  <c r="O10" i="23"/>
  <c r="N10" i="23"/>
  <c r="M10" i="23"/>
  <c r="L10" i="23"/>
  <c r="K10" i="23"/>
  <c r="J10" i="23"/>
  <c r="I10" i="23"/>
  <c r="H10" i="23"/>
  <c r="G10" i="23"/>
  <c r="I11" i="26"/>
  <c r="I40" i="26"/>
  <c r="J14" i="26"/>
  <c r="I39" i="26"/>
  <c r="I39" i="25"/>
  <c r="I40" i="25"/>
  <c r="I11" i="25"/>
  <c r="J14" i="25"/>
  <c r="J40" i="24"/>
  <c r="J39" i="24"/>
  <c r="K14" i="24"/>
  <c r="J11" i="24"/>
  <c r="W10" i="23"/>
  <c r="Q10" i="23"/>
  <c r="AB10" i="23"/>
  <c r="V10" i="23"/>
  <c r="P10" i="23"/>
  <c r="AA10" i="23"/>
  <c r="U10" i="23"/>
  <c r="Z10" i="23"/>
  <c r="T10" i="23"/>
  <c r="S10" i="23"/>
  <c r="R10" i="23"/>
  <c r="Y10" i="23"/>
  <c r="X10" i="23"/>
  <c r="F10" i="23"/>
  <c r="G39" i="23"/>
  <c r="G11" i="23"/>
  <c r="H14" i="23"/>
  <c r="E4" i="7"/>
  <c r="E5" i="7"/>
  <c r="D4" i="7"/>
  <c r="D5" i="7"/>
  <c r="B17" i="7"/>
  <c r="D17" i="7" s="1"/>
  <c r="G14" i="19"/>
  <c r="H14" i="19" s="1"/>
  <c r="F22" i="7"/>
  <c r="F23" i="7" s="1"/>
  <c r="F24" i="7" s="1"/>
  <c r="F25" i="7" s="1"/>
  <c r="F26" i="7" s="1"/>
  <c r="F27" i="7" s="1"/>
  <c r="F28" i="7" s="1"/>
  <c r="F29" i="7" s="1"/>
  <c r="F30" i="7" s="1"/>
  <c r="E31" i="7"/>
  <c r="B11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64" i="19"/>
  <c r="E10" i="7"/>
  <c r="E9" i="7"/>
  <c r="E8" i="7"/>
  <c r="E7" i="7"/>
  <c r="E6" i="7"/>
  <c r="D6" i="7"/>
  <c r="C7" i="7"/>
  <c r="D7" i="7" s="1"/>
  <c r="C8" i="7"/>
  <c r="D8" i="7" s="1"/>
  <c r="C9" i="7"/>
  <c r="D9" i="7"/>
  <c r="C10" i="7"/>
  <c r="D10" i="7" s="1"/>
  <c r="E10" i="19" l="1"/>
  <c r="I10" i="19"/>
  <c r="J40" i="26"/>
  <c r="K14" i="26"/>
  <c r="J11" i="26"/>
  <c r="J39" i="26"/>
  <c r="K14" i="25"/>
  <c r="J11" i="25"/>
  <c r="J40" i="25"/>
  <c r="J39" i="25"/>
  <c r="K39" i="24"/>
  <c r="K11" i="24"/>
  <c r="L14" i="24"/>
  <c r="K40" i="24"/>
  <c r="H11" i="23"/>
  <c r="H40" i="23"/>
  <c r="I14" i="23"/>
  <c r="H39" i="23"/>
  <c r="G39" i="19"/>
  <c r="I14" i="19"/>
  <c r="I39" i="19" s="1"/>
  <c r="H39" i="19"/>
  <c r="H40" i="19"/>
  <c r="G40" i="19"/>
  <c r="V10" i="19"/>
  <c r="F10" i="19"/>
  <c r="J10" i="19"/>
  <c r="AB10" i="19"/>
  <c r="U10" i="19"/>
  <c r="R10" i="19"/>
  <c r="L10" i="19"/>
  <c r="P10" i="19"/>
  <c r="X10" i="19"/>
  <c r="K10" i="19"/>
  <c r="B18" i="7"/>
  <c r="B19" i="7" s="1"/>
  <c r="D19" i="7" s="1"/>
  <c r="G11" i="19"/>
  <c r="F11" i="19"/>
  <c r="AA10" i="19"/>
  <c r="Q10" i="19"/>
  <c r="H11" i="19"/>
  <c r="W10" i="19"/>
  <c r="O10" i="19"/>
  <c r="H10" i="19"/>
  <c r="N10" i="19"/>
  <c r="T10" i="19"/>
  <c r="Z10" i="19"/>
  <c r="G10" i="19"/>
  <c r="M10" i="19"/>
  <c r="S10" i="19"/>
  <c r="Y10" i="19"/>
  <c r="K40" i="26" l="1"/>
  <c r="L14" i="26"/>
  <c r="K39" i="26"/>
  <c r="K11" i="26"/>
  <c r="K11" i="25"/>
  <c r="L14" i="25"/>
  <c r="K40" i="25"/>
  <c r="K39" i="25"/>
  <c r="I11" i="19"/>
  <c r="I40" i="19"/>
  <c r="J14" i="19"/>
  <c r="K14" i="19" s="1"/>
  <c r="L39" i="24"/>
  <c r="L11" i="24"/>
  <c r="M14" i="24"/>
  <c r="L40" i="24"/>
  <c r="J14" i="23"/>
  <c r="I40" i="23"/>
  <c r="I11" i="23"/>
  <c r="I39" i="23"/>
  <c r="B20" i="7"/>
  <c r="D18" i="7"/>
  <c r="J11" i="19"/>
  <c r="J39" i="19"/>
  <c r="D20" i="7"/>
  <c r="B21" i="7"/>
  <c r="L11" i="26" l="1"/>
  <c r="L40" i="26"/>
  <c r="L39" i="26"/>
  <c r="M14" i="26"/>
  <c r="L11" i="25"/>
  <c r="L39" i="25"/>
  <c r="M14" i="25"/>
  <c r="L40" i="25"/>
  <c r="J40" i="19"/>
  <c r="M39" i="24"/>
  <c r="M11" i="24"/>
  <c r="N14" i="24"/>
  <c r="M40" i="24"/>
  <c r="K14" i="23"/>
  <c r="J40" i="23"/>
  <c r="J39" i="23"/>
  <c r="J11" i="23"/>
  <c r="D21" i="7"/>
  <c r="B22" i="7"/>
  <c r="L14" i="19"/>
  <c r="K39" i="19"/>
  <c r="K40" i="19"/>
  <c r="K11" i="19"/>
  <c r="M39" i="26" l="1"/>
  <c r="M11" i="26"/>
  <c r="M40" i="26"/>
  <c r="N14" i="26"/>
  <c r="N14" i="25"/>
  <c r="M39" i="25"/>
  <c r="M11" i="25"/>
  <c r="M40" i="25"/>
  <c r="O14" i="24"/>
  <c r="N40" i="24"/>
  <c r="N11" i="24"/>
  <c r="N39" i="24"/>
  <c r="K40" i="23"/>
  <c r="K39" i="23"/>
  <c r="K11" i="23"/>
  <c r="L14" i="23"/>
  <c r="M14" i="19"/>
  <c r="L11" i="19"/>
  <c r="L39" i="19"/>
  <c r="L40" i="19"/>
  <c r="A22" i="7"/>
  <c r="E22" i="7" s="1"/>
  <c r="B23" i="7"/>
  <c r="D22" i="7"/>
  <c r="O14" i="26" l="1"/>
  <c r="N11" i="26"/>
  <c r="N40" i="26"/>
  <c r="N39" i="26"/>
  <c r="O14" i="25"/>
  <c r="N39" i="25"/>
  <c r="N11" i="25"/>
  <c r="N40" i="25"/>
  <c r="O40" i="24"/>
  <c r="P14" i="24"/>
  <c r="O39" i="24"/>
  <c r="O11" i="24"/>
  <c r="L39" i="23"/>
  <c r="L11" i="23"/>
  <c r="L40" i="23"/>
  <c r="M14" i="23"/>
  <c r="A23" i="7"/>
  <c r="E23" i="7" s="1"/>
  <c r="B24" i="7"/>
  <c r="D23" i="7"/>
  <c r="M11" i="19"/>
  <c r="M39" i="19"/>
  <c r="N14" i="19"/>
  <c r="M40" i="19"/>
  <c r="O11" i="26" l="1"/>
  <c r="O39" i="26"/>
  <c r="O40" i="26"/>
  <c r="P14" i="26"/>
  <c r="O39" i="25"/>
  <c r="O11" i="25"/>
  <c r="P14" i="25"/>
  <c r="O40" i="25"/>
  <c r="P40" i="24"/>
  <c r="P11" i="24"/>
  <c r="P39" i="24"/>
  <c r="Q14" i="24"/>
  <c r="M39" i="23"/>
  <c r="M11" i="23"/>
  <c r="N14" i="23"/>
  <c r="M40" i="23"/>
  <c r="B25" i="7"/>
  <c r="D24" i="7"/>
  <c r="A24" i="7"/>
  <c r="E24" i="7" s="1"/>
  <c r="N11" i="19"/>
  <c r="N39" i="19"/>
  <c r="N40" i="19"/>
  <c r="O14" i="19"/>
  <c r="P11" i="26" l="1"/>
  <c r="P40" i="26"/>
  <c r="Q14" i="26"/>
  <c r="P39" i="26"/>
  <c r="Q14" i="25"/>
  <c r="P39" i="25"/>
  <c r="P11" i="25"/>
  <c r="P40" i="25"/>
  <c r="Q40" i="24"/>
  <c r="Q39" i="24"/>
  <c r="Q11" i="24"/>
  <c r="R14" i="24"/>
  <c r="N11" i="23"/>
  <c r="O14" i="23"/>
  <c r="N40" i="23"/>
  <c r="N39" i="23"/>
  <c r="D25" i="7"/>
  <c r="A25" i="7"/>
  <c r="E25" i="7" s="1"/>
  <c r="B26" i="7"/>
  <c r="P14" i="19"/>
  <c r="O40" i="19"/>
  <c r="O11" i="19"/>
  <c r="O39" i="19"/>
  <c r="Q40" i="26" l="1"/>
  <c r="R14" i="26"/>
  <c r="Q11" i="26"/>
  <c r="Q39" i="26"/>
  <c r="Q11" i="25"/>
  <c r="R14" i="25"/>
  <c r="Q40" i="25"/>
  <c r="Q39" i="25"/>
  <c r="R39" i="24"/>
  <c r="R11" i="24"/>
  <c r="S14" i="24"/>
  <c r="R40" i="24"/>
  <c r="O40" i="23"/>
  <c r="P14" i="23"/>
  <c r="O39" i="23"/>
  <c r="O11" i="23"/>
  <c r="Q14" i="19"/>
  <c r="P40" i="19"/>
  <c r="P11" i="19"/>
  <c r="P39" i="19"/>
  <c r="A26" i="7"/>
  <c r="E26" i="7" s="1"/>
  <c r="D26" i="7"/>
  <c r="B27" i="7"/>
  <c r="R40" i="26" l="1"/>
  <c r="R39" i="26"/>
  <c r="R11" i="26"/>
  <c r="S14" i="26"/>
  <c r="R11" i="25"/>
  <c r="R39" i="25"/>
  <c r="S14" i="25"/>
  <c r="R40" i="25"/>
  <c r="T14" i="24"/>
  <c r="S40" i="24"/>
  <c r="S39" i="24"/>
  <c r="S11" i="24"/>
  <c r="Q14" i="23"/>
  <c r="P39" i="23"/>
  <c r="P40" i="23"/>
  <c r="P11" i="23"/>
  <c r="B28" i="7"/>
  <c r="D27" i="7"/>
  <c r="A27" i="7"/>
  <c r="E27" i="7" s="1"/>
  <c r="R14" i="19"/>
  <c r="Q39" i="19"/>
  <c r="Q40" i="19"/>
  <c r="Q11" i="19"/>
  <c r="S39" i="26" l="1"/>
  <c r="S40" i="26"/>
  <c r="T14" i="26"/>
  <c r="S11" i="26"/>
  <c r="T14" i="25"/>
  <c r="S40" i="25"/>
  <c r="S39" i="25"/>
  <c r="S11" i="25"/>
  <c r="U14" i="24"/>
  <c r="T40" i="24"/>
  <c r="T39" i="24"/>
  <c r="T11" i="24"/>
  <c r="Q40" i="23"/>
  <c r="Q39" i="23"/>
  <c r="Q11" i="23"/>
  <c r="R14" i="23"/>
  <c r="S14" i="19"/>
  <c r="R39" i="19"/>
  <c r="R40" i="19"/>
  <c r="R11" i="19"/>
  <c r="A28" i="7"/>
  <c r="E28" i="7" s="1"/>
  <c r="B29" i="7"/>
  <c r="D28" i="7"/>
  <c r="T11" i="26" l="1"/>
  <c r="T40" i="26"/>
  <c r="U14" i="26"/>
  <c r="T39" i="26"/>
  <c r="T11" i="25"/>
  <c r="T40" i="25"/>
  <c r="U14" i="25"/>
  <c r="T39" i="25"/>
  <c r="V14" i="24"/>
  <c r="U40" i="24"/>
  <c r="U39" i="24"/>
  <c r="U11" i="24"/>
  <c r="R11" i="23"/>
  <c r="R39" i="23"/>
  <c r="S14" i="23"/>
  <c r="R40" i="23"/>
  <c r="S11" i="19"/>
  <c r="T14" i="19"/>
  <c r="S39" i="19"/>
  <c r="S40" i="19"/>
  <c r="B30" i="7"/>
  <c r="D29" i="7"/>
  <c r="A29" i="7"/>
  <c r="E29" i="7" s="1"/>
  <c r="U11" i="26" l="1"/>
  <c r="U40" i="26"/>
  <c r="V14" i="26"/>
  <c r="U39" i="26"/>
  <c r="U39" i="25"/>
  <c r="U11" i="25"/>
  <c r="V14" i="25"/>
  <c r="U40" i="25"/>
  <c r="V40" i="24"/>
  <c r="V39" i="24"/>
  <c r="V11" i="24"/>
  <c r="W14" i="24"/>
  <c r="S39" i="23"/>
  <c r="S11" i="23"/>
  <c r="T14" i="23"/>
  <c r="S40" i="23"/>
  <c r="A30" i="7"/>
  <c r="E30" i="7" s="1"/>
  <c r="D30" i="7"/>
  <c r="T11" i="19"/>
  <c r="U14" i="19"/>
  <c r="T39" i="19"/>
  <c r="T40" i="19"/>
  <c r="V40" i="26" l="1"/>
  <c r="W14" i="26"/>
  <c r="V11" i="26"/>
  <c r="V39" i="26"/>
  <c r="V40" i="25"/>
  <c r="W14" i="25"/>
  <c r="V39" i="25"/>
  <c r="V11" i="25"/>
  <c r="W39" i="24"/>
  <c r="W11" i="24"/>
  <c r="X14" i="24"/>
  <c r="W40" i="24"/>
  <c r="T11" i="23"/>
  <c r="T40" i="23"/>
  <c r="U14" i="23"/>
  <c r="T39" i="23"/>
  <c r="V14" i="19"/>
  <c r="U40" i="19"/>
  <c r="U39" i="19"/>
  <c r="U11" i="19"/>
  <c r="W40" i="26" l="1"/>
  <c r="X14" i="26"/>
  <c r="W11" i="26"/>
  <c r="W39" i="26"/>
  <c r="W11" i="25"/>
  <c r="W40" i="25"/>
  <c r="W39" i="25"/>
  <c r="X14" i="25"/>
  <c r="X39" i="24"/>
  <c r="X11" i="24"/>
  <c r="Y14" i="24"/>
  <c r="X40" i="24"/>
  <c r="U40" i="23"/>
  <c r="V14" i="23"/>
  <c r="U39" i="23"/>
  <c r="U11" i="23"/>
  <c r="W14" i="19"/>
  <c r="V11" i="19"/>
  <c r="V40" i="19"/>
  <c r="V39" i="19"/>
  <c r="X40" i="26" l="1"/>
  <c r="X39" i="26"/>
  <c r="Y14" i="26"/>
  <c r="X11" i="26"/>
  <c r="X39" i="25"/>
  <c r="X40" i="25"/>
  <c r="X11" i="25"/>
  <c r="Y14" i="25"/>
  <c r="Y39" i="24"/>
  <c r="Z14" i="24"/>
  <c r="Y11" i="24"/>
  <c r="Y40" i="24"/>
  <c r="W14" i="23"/>
  <c r="V39" i="23"/>
  <c r="V40" i="23"/>
  <c r="V11" i="23"/>
  <c r="X14" i="19"/>
  <c r="W39" i="19"/>
  <c r="W11" i="19"/>
  <c r="W40" i="19"/>
  <c r="Y39" i="26" l="1"/>
  <c r="Y40" i="26"/>
  <c r="Y11" i="26"/>
  <c r="Z14" i="26"/>
  <c r="Z14" i="25"/>
  <c r="Y40" i="25"/>
  <c r="Y11" i="25"/>
  <c r="Y39" i="25"/>
  <c r="AA14" i="24"/>
  <c r="Z40" i="24"/>
  <c r="Z11" i="24"/>
  <c r="Z39" i="24"/>
  <c r="W40" i="23"/>
  <c r="W39" i="23"/>
  <c r="W11" i="23"/>
  <c r="X14" i="23"/>
  <c r="Y14" i="19"/>
  <c r="X39" i="19"/>
  <c r="X11" i="19"/>
  <c r="X40" i="19"/>
  <c r="AA14" i="26" l="1"/>
  <c r="Z11" i="26"/>
  <c r="Z40" i="26"/>
  <c r="Z39" i="26"/>
  <c r="Z11" i="25"/>
  <c r="AA14" i="25"/>
  <c r="Z39" i="25"/>
  <c r="Z40" i="25"/>
  <c r="AA40" i="24"/>
  <c r="AB14" i="24"/>
  <c r="AA39" i="24"/>
  <c r="AA11" i="24"/>
  <c r="X39" i="23"/>
  <c r="X11" i="23"/>
  <c r="Y14" i="23"/>
  <c r="X40" i="23"/>
  <c r="Y11" i="19"/>
  <c r="Z14" i="19"/>
  <c r="Y39" i="19"/>
  <c r="Y40" i="19"/>
  <c r="AA11" i="26" l="1"/>
  <c r="AA39" i="26"/>
  <c r="AA40" i="26"/>
  <c r="AB14" i="26"/>
  <c r="AA11" i="25"/>
  <c r="AA39" i="25"/>
  <c r="AB14" i="25"/>
  <c r="AA40" i="25"/>
  <c r="AB40" i="24"/>
  <c r="AB39" i="24"/>
  <c r="AB11" i="24"/>
  <c r="AC14" i="24"/>
  <c r="Y39" i="23"/>
  <c r="Y11" i="23"/>
  <c r="Z14" i="23"/>
  <c r="Y40" i="23"/>
  <c r="Z11" i="19"/>
  <c r="AA14" i="19"/>
  <c r="Z39" i="19"/>
  <c r="Z40" i="19"/>
  <c r="AB40" i="26" l="1"/>
  <c r="AC14" i="26"/>
  <c r="AB11" i="26"/>
  <c r="AB39" i="26"/>
  <c r="AB40" i="25"/>
  <c r="AC14" i="25"/>
  <c r="AB39" i="25"/>
  <c r="AB11" i="25"/>
  <c r="AC54" i="24"/>
  <c r="AC47" i="24"/>
  <c r="AC40" i="24"/>
  <c r="AC24" i="24"/>
  <c r="AC21" i="24"/>
  <c r="AC63" i="24"/>
  <c r="AC60" i="24"/>
  <c r="AC56" i="24"/>
  <c r="AC53" i="24"/>
  <c r="AC50" i="24"/>
  <c r="AC46" i="24"/>
  <c r="AC43" i="24"/>
  <c r="AC39" i="24"/>
  <c r="AC37" i="24"/>
  <c r="AC34" i="24"/>
  <c r="AC31" i="24"/>
  <c r="AC28" i="24"/>
  <c r="AC25" i="24"/>
  <c r="AC22" i="24"/>
  <c r="AC19" i="24"/>
  <c r="AC11" i="24"/>
  <c r="AC61" i="24"/>
  <c r="AC36" i="24"/>
  <c r="AC27" i="24"/>
  <c r="AC18" i="24"/>
  <c r="AC17" i="24"/>
  <c r="AC10" i="24" s="1"/>
  <c r="AC62" i="24"/>
  <c r="AC59" i="24"/>
  <c r="AC55" i="24"/>
  <c r="AC52" i="24"/>
  <c r="AC49" i="24"/>
  <c r="AC45" i="24"/>
  <c r="AC42" i="24"/>
  <c r="AC38" i="24"/>
  <c r="AC35" i="24"/>
  <c r="AC32" i="24"/>
  <c r="AC29" i="24"/>
  <c r="AC26" i="24"/>
  <c r="AC23" i="24"/>
  <c r="AC20" i="24"/>
  <c r="AD14" i="24"/>
  <c r="AC57" i="24"/>
  <c r="AC51" i="24"/>
  <c r="AC44" i="24"/>
  <c r="AC33" i="24"/>
  <c r="AC30" i="24"/>
  <c r="Z11" i="23"/>
  <c r="AA14" i="23"/>
  <c r="Z40" i="23"/>
  <c r="Z39" i="23"/>
  <c r="AB14" i="19"/>
  <c r="AA40" i="19"/>
  <c r="AA11" i="19"/>
  <c r="AA39" i="19"/>
  <c r="AC61" i="26" l="1"/>
  <c r="AC57" i="26"/>
  <c r="AC54" i="26"/>
  <c r="AC51" i="26"/>
  <c r="AC47" i="26"/>
  <c r="AC44" i="26"/>
  <c r="AC40" i="26"/>
  <c r="AC36" i="26"/>
  <c r="AC33" i="26"/>
  <c r="AC30" i="26"/>
  <c r="AC27" i="26"/>
  <c r="AC24" i="26"/>
  <c r="AC21" i="26"/>
  <c r="AC18" i="26"/>
  <c r="AD14" i="26"/>
  <c r="AC55" i="26"/>
  <c r="AC38" i="26"/>
  <c r="AC26" i="26"/>
  <c r="AC23" i="26"/>
  <c r="AC62" i="26"/>
  <c r="AC52" i="26"/>
  <c r="AC49" i="26"/>
  <c r="AC45" i="26"/>
  <c r="AC42" i="26"/>
  <c r="AC29" i="26"/>
  <c r="AC20" i="26"/>
  <c r="AC63" i="26"/>
  <c r="AC60" i="26"/>
  <c r="AC56" i="26"/>
  <c r="AC53" i="26"/>
  <c r="AC50" i="26"/>
  <c r="AC46" i="26"/>
  <c r="AC43" i="26"/>
  <c r="AC39" i="26"/>
  <c r="AC37" i="26"/>
  <c r="AC34" i="26"/>
  <c r="AC31" i="26"/>
  <c r="AC28" i="26"/>
  <c r="AC25" i="26"/>
  <c r="AC22" i="26"/>
  <c r="AC19" i="26"/>
  <c r="AC17" i="26"/>
  <c r="AC10" i="26" s="1"/>
  <c r="AC59" i="26"/>
  <c r="AC35" i="26"/>
  <c r="AC32" i="26"/>
  <c r="AC11" i="26"/>
  <c r="AC54" i="25"/>
  <c r="AC33" i="25"/>
  <c r="AC17" i="25"/>
  <c r="AC10" i="25" s="1"/>
  <c r="AC46" i="25"/>
  <c r="AC28" i="25"/>
  <c r="AC59" i="25"/>
  <c r="AC38" i="25"/>
  <c r="AC20" i="25"/>
  <c r="AC43" i="25"/>
  <c r="AC55" i="25"/>
  <c r="AC35" i="25"/>
  <c r="AD14" i="25"/>
  <c r="AC19" i="25"/>
  <c r="AC29" i="25"/>
  <c r="AC40" i="25"/>
  <c r="AC21" i="25"/>
  <c r="AC34" i="25"/>
  <c r="AC45" i="25"/>
  <c r="AC18" i="25"/>
  <c r="AC31" i="25"/>
  <c r="AC23" i="25"/>
  <c r="AC51" i="25"/>
  <c r="AC30" i="25"/>
  <c r="AC63" i="25"/>
  <c r="AC25" i="25"/>
  <c r="AC11" i="25"/>
  <c r="AC36" i="25"/>
  <c r="AC42" i="25"/>
  <c r="AC47" i="25"/>
  <c r="AC27" i="25"/>
  <c r="AC60" i="25"/>
  <c r="AC39" i="25"/>
  <c r="AC22" i="25"/>
  <c r="AC52" i="25"/>
  <c r="AC32" i="25"/>
  <c r="AC44" i="25"/>
  <c r="AC24" i="25"/>
  <c r="AC56" i="25"/>
  <c r="AC37" i="25"/>
  <c r="AC49" i="25"/>
  <c r="AC61" i="25"/>
  <c r="AC53" i="25"/>
  <c r="AC26" i="25"/>
  <c r="AC57" i="25"/>
  <c r="AC50" i="25"/>
  <c r="AC62" i="25"/>
  <c r="AD63" i="24"/>
  <c r="AD60" i="24"/>
  <c r="AD56" i="24"/>
  <c r="AD53" i="24"/>
  <c r="AD50" i="24"/>
  <c r="AD46" i="24"/>
  <c r="AD43" i="24"/>
  <c r="AD39" i="24"/>
  <c r="AD37" i="24"/>
  <c r="AD34" i="24"/>
  <c r="AD31" i="24"/>
  <c r="AD28" i="24"/>
  <c r="AD25" i="24"/>
  <c r="AD22" i="24"/>
  <c r="AD19" i="24"/>
  <c r="AD11" i="24"/>
  <c r="AD62" i="24"/>
  <c r="AD55" i="24"/>
  <c r="AD52" i="24"/>
  <c r="AD49" i="24"/>
  <c r="AD45" i="24"/>
  <c r="AD42" i="24"/>
  <c r="AD38" i="24"/>
  <c r="AD32" i="24"/>
  <c r="AD26" i="24"/>
  <c r="AD20" i="24"/>
  <c r="AD18" i="24"/>
  <c r="AD59" i="24"/>
  <c r="AD35" i="24"/>
  <c r="AD29" i="24"/>
  <c r="AD23" i="24"/>
  <c r="AD24" i="24"/>
  <c r="AD21" i="24"/>
  <c r="AD61" i="24"/>
  <c r="AD57" i="24"/>
  <c r="AD54" i="24"/>
  <c r="AD51" i="24"/>
  <c r="AD47" i="24"/>
  <c r="AD44" i="24"/>
  <c r="AD40" i="24"/>
  <c r="AD36" i="24"/>
  <c r="AD33" i="24"/>
  <c r="AD30" i="24"/>
  <c r="AD27" i="24"/>
  <c r="AD17" i="24"/>
  <c r="AD10" i="24" s="1"/>
  <c r="D11" i="24" s="1"/>
  <c r="AB14" i="23"/>
  <c r="AA40" i="23"/>
  <c r="AA11" i="23"/>
  <c r="AA39" i="23"/>
  <c r="AC14" i="19"/>
  <c r="AB40" i="19"/>
  <c r="AB11" i="19"/>
  <c r="AB39" i="19"/>
  <c r="AD11" i="26" l="1"/>
  <c r="AD61" i="26"/>
  <c r="AD54" i="26"/>
  <c r="AD51" i="26"/>
  <c r="AD47" i="26"/>
  <c r="AD44" i="26"/>
  <c r="AD40" i="26"/>
  <c r="AD36" i="26"/>
  <c r="AD30" i="26"/>
  <c r="AD24" i="26"/>
  <c r="AD63" i="26"/>
  <c r="AD60" i="26"/>
  <c r="AD56" i="26"/>
  <c r="AD53" i="26"/>
  <c r="AD50" i="26"/>
  <c r="AD46" i="26"/>
  <c r="AD43" i="26"/>
  <c r="AD39" i="26"/>
  <c r="AD37" i="26"/>
  <c r="AD34" i="26"/>
  <c r="AD31" i="26"/>
  <c r="AD28" i="26"/>
  <c r="AD25" i="26"/>
  <c r="AD22" i="26"/>
  <c r="AD19" i="26"/>
  <c r="AD17" i="26"/>
  <c r="AD49" i="26"/>
  <c r="AD32" i="26"/>
  <c r="AD23" i="26"/>
  <c r="AD27" i="26"/>
  <c r="AD21" i="26"/>
  <c r="AD62" i="26"/>
  <c r="AD59" i="26"/>
  <c r="AD55" i="26"/>
  <c r="AD52" i="26"/>
  <c r="AD45" i="26"/>
  <c r="AD42" i="26"/>
  <c r="AD38" i="26"/>
  <c r="AD35" i="26"/>
  <c r="AD29" i="26"/>
  <c r="AD26" i="26"/>
  <c r="AD20" i="26"/>
  <c r="AD57" i="26"/>
  <c r="AD33" i="26"/>
  <c r="AD18" i="26"/>
  <c r="AD61" i="25"/>
  <c r="AD49" i="25"/>
  <c r="AD29" i="25"/>
  <c r="AD51" i="25"/>
  <c r="AD34" i="25"/>
  <c r="AD27" i="25"/>
  <c r="AD11" i="25"/>
  <c r="AD18" i="25"/>
  <c r="AD23" i="25"/>
  <c r="AD56" i="25"/>
  <c r="AD25" i="25"/>
  <c r="AD55" i="25"/>
  <c r="AD35" i="25"/>
  <c r="AD31" i="25"/>
  <c r="AD43" i="25"/>
  <c r="AD60" i="25"/>
  <c r="AD32" i="25"/>
  <c r="AD30" i="25"/>
  <c r="AD37" i="25"/>
  <c r="AD33" i="25"/>
  <c r="AD45" i="25"/>
  <c r="AD26" i="25"/>
  <c r="AD47" i="25"/>
  <c r="AD22" i="25"/>
  <c r="AD53" i="25"/>
  <c r="AD46" i="25"/>
  <c r="AD28" i="25"/>
  <c r="AD59" i="25"/>
  <c r="AD38" i="25"/>
  <c r="AD20" i="25"/>
  <c r="AD40" i="25"/>
  <c r="AD39" i="25"/>
  <c r="AD19" i="25"/>
  <c r="AD17" i="25"/>
  <c r="AD10" i="25" s="1"/>
  <c r="D11" i="25" s="1"/>
  <c r="F13" i="25" s="1"/>
  <c r="AD63" i="25"/>
  <c r="AD36" i="25"/>
  <c r="AD50" i="25"/>
  <c r="AD52" i="25"/>
  <c r="AD54" i="25"/>
  <c r="AD21" i="25"/>
  <c r="AD62" i="25"/>
  <c r="AD42" i="25"/>
  <c r="AD44" i="25"/>
  <c r="AD57" i="25"/>
  <c r="AD24" i="25"/>
  <c r="D13" i="24"/>
  <c r="F13" i="24"/>
  <c r="AC14" i="23"/>
  <c r="AB40" i="23"/>
  <c r="AB39" i="23"/>
  <c r="AB11" i="23"/>
  <c r="AC44" i="19"/>
  <c r="AC52" i="19"/>
  <c r="AC18" i="19"/>
  <c r="AC21" i="19"/>
  <c r="AC24" i="19"/>
  <c r="AC27" i="19"/>
  <c r="AC30" i="19"/>
  <c r="AC33" i="19"/>
  <c r="AC47" i="19"/>
  <c r="AC62" i="19"/>
  <c r="AC59" i="19"/>
  <c r="AD14" i="19"/>
  <c r="AC63" i="19"/>
  <c r="AC60" i="19"/>
  <c r="AC43" i="19"/>
  <c r="AC51" i="19"/>
  <c r="AC61" i="19"/>
  <c r="AC42" i="19"/>
  <c r="AC54" i="19"/>
  <c r="AC57" i="19"/>
  <c r="AC29" i="19"/>
  <c r="AC34" i="19"/>
  <c r="AC37" i="19"/>
  <c r="AC39" i="19"/>
  <c r="AC45" i="19"/>
  <c r="AC55" i="19"/>
  <c r="AC19" i="19"/>
  <c r="AC26" i="19"/>
  <c r="AC31" i="19"/>
  <c r="AC46" i="19"/>
  <c r="AC56" i="19"/>
  <c r="AC23" i="19"/>
  <c r="AC28" i="19"/>
  <c r="AC36" i="19"/>
  <c r="AC40" i="19"/>
  <c r="AC49" i="19"/>
  <c r="AC25" i="19"/>
  <c r="AC50" i="19"/>
  <c r="AC53" i="19"/>
  <c r="AC20" i="19"/>
  <c r="AC22" i="19"/>
  <c r="AC32" i="19"/>
  <c r="AC35" i="19"/>
  <c r="AC38" i="19"/>
  <c r="AC17" i="19"/>
  <c r="AC10" i="19" s="1"/>
  <c r="AC11" i="19"/>
  <c r="AD10" i="26" l="1"/>
  <c r="D11" i="26" s="1"/>
  <c r="F13" i="26" s="1"/>
  <c r="D13" i="25"/>
  <c r="AD12" i="25" s="1"/>
  <c r="T12" i="24"/>
  <c r="AC12" i="24"/>
  <c r="Z12" i="24"/>
  <c r="I12" i="24"/>
  <c r="R12" i="24"/>
  <c r="AA12" i="24"/>
  <c r="F12" i="24"/>
  <c r="U12" i="24"/>
  <c r="K12" i="24"/>
  <c r="X12" i="24"/>
  <c r="Y12" i="24"/>
  <c r="W12" i="24"/>
  <c r="J12" i="24"/>
  <c r="AD12" i="24"/>
  <c r="S12" i="24"/>
  <c r="L12" i="24"/>
  <c r="P12" i="24"/>
  <c r="G12" i="24"/>
  <c r="Q12" i="24"/>
  <c r="H12" i="24"/>
  <c r="V12" i="24"/>
  <c r="N12" i="24"/>
  <c r="M12" i="24"/>
  <c r="AB12" i="24"/>
  <c r="O12" i="24"/>
  <c r="AC61" i="23"/>
  <c r="AC57" i="23"/>
  <c r="AC54" i="23"/>
  <c r="AC51" i="23"/>
  <c r="AC47" i="23"/>
  <c r="AC44" i="23"/>
  <c r="AC40" i="23"/>
  <c r="AC36" i="23"/>
  <c r="AC33" i="23"/>
  <c r="AC30" i="23"/>
  <c r="AC27" i="23"/>
  <c r="AC24" i="23"/>
  <c r="AC21" i="23"/>
  <c r="AC18" i="23"/>
  <c r="AC63" i="23"/>
  <c r="AC56" i="23"/>
  <c r="AC53" i="23"/>
  <c r="AC50" i="23"/>
  <c r="AC46" i="23"/>
  <c r="AC43" i="23"/>
  <c r="AC39" i="23"/>
  <c r="AC34" i="23"/>
  <c r="AC31" i="23"/>
  <c r="AC22" i="23"/>
  <c r="AC11" i="23"/>
  <c r="AC60" i="23"/>
  <c r="AC37" i="23"/>
  <c r="AC28" i="23"/>
  <c r="AC25" i="23"/>
  <c r="AC19" i="23"/>
  <c r="AC62" i="23"/>
  <c r="AC59" i="23"/>
  <c r="AC55" i="23"/>
  <c r="AC52" i="23"/>
  <c r="AC49" i="23"/>
  <c r="AC45" i="23"/>
  <c r="AC42" i="23"/>
  <c r="AD14" i="23"/>
  <c r="AC20" i="23"/>
  <c r="AC35" i="23"/>
  <c r="AC26" i="23"/>
  <c r="AC32" i="23"/>
  <c r="AC23" i="23"/>
  <c r="AC38" i="23"/>
  <c r="AC29" i="23"/>
  <c r="AC17" i="23"/>
  <c r="AD62" i="19"/>
  <c r="AD59" i="19"/>
  <c r="AD17" i="19"/>
  <c r="AD10" i="19" s="1"/>
  <c r="D11" i="19" s="1"/>
  <c r="AD49" i="19"/>
  <c r="AD55" i="19"/>
  <c r="AD61" i="19"/>
  <c r="AD46" i="19"/>
  <c r="AD54" i="19"/>
  <c r="AD19" i="19"/>
  <c r="AD22" i="19"/>
  <c r="AD45" i="19"/>
  <c r="AD11" i="19"/>
  <c r="AD24" i="19"/>
  <c r="AD32" i="19"/>
  <c r="AD60" i="19"/>
  <c r="AD50" i="19"/>
  <c r="AD57" i="19"/>
  <c r="AD29" i="19"/>
  <c r="AD34" i="19"/>
  <c r="AD37" i="19"/>
  <c r="AD39" i="19"/>
  <c r="AD51" i="19"/>
  <c r="AD21" i="19"/>
  <c r="AD26" i="19"/>
  <c r="AD31" i="19"/>
  <c r="AD42" i="19"/>
  <c r="AD52" i="19"/>
  <c r="AD23" i="19"/>
  <c r="AD28" i="19"/>
  <c r="AD33" i="19"/>
  <c r="AD36" i="19"/>
  <c r="AD40" i="19"/>
  <c r="AD27" i="19"/>
  <c r="AD56" i="19"/>
  <c r="AD43" i="19"/>
  <c r="AD18" i="19"/>
  <c r="AD20" i="19"/>
  <c r="AD25" i="19"/>
  <c r="AD30" i="19"/>
  <c r="AD53" i="19"/>
  <c r="AD63" i="19"/>
  <c r="AD38" i="19"/>
  <c r="AD44" i="19"/>
  <c r="AD35" i="19"/>
  <c r="AD47" i="19"/>
  <c r="D13" i="26" l="1"/>
  <c r="Q12" i="26" s="1"/>
  <c r="Q12" i="25"/>
  <c r="K12" i="25"/>
  <c r="Y12" i="25"/>
  <c r="L12" i="26"/>
  <c r="V12" i="25"/>
  <c r="N12" i="25"/>
  <c r="J12" i="25"/>
  <c r="U12" i="25"/>
  <c r="AA12" i="26"/>
  <c r="Z12" i="25"/>
  <c r="O12" i="25"/>
  <c r="R12" i="26"/>
  <c r="I12" i="25"/>
  <c r="AC12" i="25"/>
  <c r="S12" i="25"/>
  <c r="AB12" i="26"/>
  <c r="T12" i="26"/>
  <c r="P12" i="25"/>
  <c r="F12" i="25"/>
  <c r="AA12" i="25"/>
  <c r="K12" i="26"/>
  <c r="G12" i="26"/>
  <c r="P12" i="26"/>
  <c r="N12" i="26"/>
  <c r="R12" i="25"/>
  <c r="T12" i="25"/>
  <c r="H12" i="25"/>
  <c r="M12" i="26"/>
  <c r="M12" i="25"/>
  <c r="W12" i="25"/>
  <c r="X12" i="25"/>
  <c r="L12" i="25"/>
  <c r="AB12" i="25"/>
  <c r="G12" i="25"/>
  <c r="AC10" i="23"/>
  <c r="AD11" i="23"/>
  <c r="AD59" i="23"/>
  <c r="AD38" i="23"/>
  <c r="AD35" i="23"/>
  <c r="AD26" i="23"/>
  <c r="AD23" i="23"/>
  <c r="AD17" i="23"/>
  <c r="AD63" i="23"/>
  <c r="AD60" i="23"/>
  <c r="AD56" i="23"/>
  <c r="AD53" i="23"/>
  <c r="AD50" i="23"/>
  <c r="AD46" i="23"/>
  <c r="AD43" i="23"/>
  <c r="AD39" i="23"/>
  <c r="AD37" i="23"/>
  <c r="AD34" i="23"/>
  <c r="AD31" i="23"/>
  <c r="AD28" i="23"/>
  <c r="AD25" i="23"/>
  <c r="AD22" i="23"/>
  <c r="AD19" i="23"/>
  <c r="AD62" i="23"/>
  <c r="AD55" i="23"/>
  <c r="AD52" i="23"/>
  <c r="AD49" i="23"/>
  <c r="AD45" i="23"/>
  <c r="AD42" i="23"/>
  <c r="AD32" i="23"/>
  <c r="AD29" i="23"/>
  <c r="AD20" i="23"/>
  <c r="AD44" i="23"/>
  <c r="AD30" i="23"/>
  <c r="AD21" i="23"/>
  <c r="AD36" i="23"/>
  <c r="AD27" i="23"/>
  <c r="AD24" i="23"/>
  <c r="AD47" i="23"/>
  <c r="AD61" i="23"/>
  <c r="AD40" i="23"/>
  <c r="AD57" i="23"/>
  <c r="AD18" i="23"/>
  <c r="AD54" i="23"/>
  <c r="AD51" i="23"/>
  <c r="AD33" i="23"/>
  <c r="F13" i="19"/>
  <c r="D13" i="19"/>
  <c r="AD12" i="26" l="1"/>
  <c r="I12" i="26"/>
  <c r="O12" i="26"/>
  <c r="J12" i="26"/>
  <c r="X12" i="26"/>
  <c r="S12" i="26"/>
  <c r="H12" i="26"/>
  <c r="W12" i="26"/>
  <c r="Z12" i="26"/>
  <c r="V12" i="26"/>
  <c r="U12" i="26"/>
  <c r="Y12" i="26"/>
  <c r="AC12" i="26"/>
  <c r="F12" i="26"/>
  <c r="AD10" i="23"/>
  <c r="D11" i="23" s="1"/>
  <c r="D13" i="23" s="1"/>
  <c r="J12" i="19"/>
  <c r="S12" i="19"/>
  <c r="Y12" i="19"/>
  <c r="U12" i="19"/>
  <c r="L12" i="19"/>
  <c r="M12" i="19"/>
  <c r="AC12" i="19"/>
  <c r="G12" i="19"/>
  <c r="AB12" i="19"/>
  <c r="W12" i="19"/>
  <c r="O12" i="19"/>
  <c r="I12" i="19"/>
  <c r="AD12" i="19"/>
  <c r="Z12" i="19"/>
  <c r="X12" i="19"/>
  <c r="V12" i="19"/>
  <c r="Q12" i="19"/>
  <c r="T12" i="19"/>
  <c r="R12" i="19"/>
  <c r="N12" i="19"/>
  <c r="P12" i="19"/>
  <c r="K12" i="19"/>
  <c r="AA12" i="19"/>
  <c r="H12" i="19"/>
  <c r="F12" i="19"/>
  <c r="F13" i="23" l="1"/>
  <c r="F12" i="23" s="1"/>
  <c r="AD12" i="23" l="1"/>
  <c r="Q12" i="23"/>
  <c r="G12" i="23"/>
  <c r="T12" i="23"/>
  <c r="I12" i="23"/>
  <c r="Y12" i="23"/>
  <c r="P12" i="23"/>
  <c r="U12" i="23"/>
  <c r="AC12" i="23"/>
  <c r="J12" i="23"/>
  <c r="W12" i="23"/>
  <c r="AA12" i="23"/>
  <c r="R12" i="23"/>
  <c r="AB12" i="23"/>
  <c r="M12" i="23"/>
  <c r="H12" i="23"/>
  <c r="L12" i="23"/>
  <c r="Z12" i="23"/>
  <c r="V12" i="23"/>
  <c r="K12" i="23"/>
  <c r="X12" i="23"/>
  <c r="S12" i="23"/>
  <c r="O12" i="23"/>
  <c r="N12" i="23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<sst xmlns="http://schemas.openxmlformats.org/spreadsheetml/2006/main" count="193" uniqueCount="71">
  <si>
    <t>Goal</t>
  </si>
  <si>
    <t>Start</t>
  </si>
  <si>
    <t>End</t>
  </si>
  <si>
    <t>Status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</si>
  <si>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</si>
  <si>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</si>
  <si>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</si>
  <si>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</si>
  <si>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</si>
  <si>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</si>
  <si>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</si>
  <si>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</si>
  <si>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</si>
  <si>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Totals</t>
  </si>
  <si>
    <t>Size</t>
  </si>
  <si>
    <t>Unallocated stories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</si>
  <si>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</si>
  <si>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</si>
  <si>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</si>
  <si>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</si>
  <si>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</si>
  <si>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</si>
  <si>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</si>
  <si>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</si>
  <si>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</si>
  <si>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Priority</t>
  </si>
  <si>
    <t xml:space="preserve"> </t>
  </si>
  <si>
    <t>Done</t>
  </si>
  <si>
    <t>Ongoing</t>
  </si>
  <si>
    <t>Release Plan</t>
  </si>
  <si>
    <t>Released</t>
  </si>
  <si>
    <t>Release</t>
  </si>
  <si>
    <t>User Stories sammeln und Spezifikation fertigstellen</t>
  </si>
  <si>
    <t>UML Diagramme anfertigen</t>
  </si>
  <si>
    <t>Dokumentation zusammenführen, Präsentation erstellen</t>
  </si>
  <si>
    <t>Backlog</t>
  </si>
  <si>
    <t>Team</t>
  </si>
  <si>
    <t>Product Owner</t>
  </si>
  <si>
    <t>Benjamin Ziegler</t>
  </si>
  <si>
    <t>Stakeholder</t>
  </si>
  <si>
    <t>Miroslav Juric</t>
  </si>
  <si>
    <t>Marc Schöchlin</t>
  </si>
  <si>
    <t>Developers</t>
  </si>
  <si>
    <t>Peter Bühler</t>
  </si>
  <si>
    <t>Lucas Vorpahl</t>
  </si>
  <si>
    <t>Dennis Hieber</t>
  </si>
  <si>
    <t>Scrum Master</t>
  </si>
  <si>
    <t>Setup Git Repo und Scrum Tool</t>
  </si>
  <si>
    <t>User Stories mit Kunde definieren und Spezi. Erstellen</t>
  </si>
  <si>
    <t>Erste Use Cases modellieren</t>
  </si>
  <si>
    <t>Klassendiagramme und Sequenzdiagramme modellieren</t>
  </si>
  <si>
    <t>Präsentation erstellen</t>
  </si>
  <si>
    <t>Git Repo anlegen</t>
  </si>
  <si>
    <t>Git Repo anlegen um eine Versionskontrolle zu ermöglichen.</t>
  </si>
  <si>
    <t>Die verschiedenen möglichen SCRUM Tools sollen untersucht werden und das, am besten in das Projekt passende, herausgesucht und konfiguriert werden.</t>
  </si>
  <si>
    <t>User Stories definieren</t>
  </si>
  <si>
    <t>Spezifikation aus User Stories erstellen</t>
  </si>
  <si>
    <t>Use Case "Strich hinzufügen" erstellen</t>
  </si>
  <si>
    <t>Use Case "Passwortschutz (de)aktivieren" erstellen</t>
  </si>
  <si>
    <t>Use Case "Benutzerverwaltung" erstellen</t>
  </si>
  <si>
    <t>Klassendiagramm "Coffee Manager" erstellen</t>
  </si>
  <si>
    <t>Soll die Klassen Strichliste, Benutzer und Strich modellieren</t>
  </si>
  <si>
    <t>Sequenzdiagramm "Strich hinzufügen" erstellen</t>
  </si>
  <si>
    <t>Sequenzdiagramm "Strichliste bearbeiten" erstellen</t>
  </si>
  <si>
    <t>Informationen für Präsentation zusammentragen</t>
  </si>
  <si>
    <t>SCRUM Tools evaluieren und Konfigurieren</t>
  </si>
  <si>
    <t>Scrumwise Daten exportieren in Excelsheet</t>
  </si>
  <si>
    <t>Backlog ID</t>
  </si>
  <si>
    <t>Live Demo in Präsentation integrieren</t>
  </si>
  <si>
    <t>UML Diagramme in Präsentation integrieren</t>
  </si>
  <si>
    <t>Use Case "Beitrag anzeigen"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</si>
</sst>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6" formatCode="&quot;Sprint &quot;#&quot; Backlog&quot;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8" fillId="0" borderId="0" xfId="0" applyFon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9" fillId="0" borderId="2" xfId="0" applyFont="1" applyBorder="1"/>
    <xf numFmtId="0" fontId="9" fillId="0" borderId="3" xfId="0" applyFont="1" applyBorder="1"/>
    <xf numFmtId="0" fontId="0" fillId="0" borderId="0" xfId="0" applyFill="1" applyBorder="1"/>
    <xf numFmtId="0" fontId="4" fillId="0" borderId="0" xfId="0" applyFont="1" applyAlignment="1">
      <alignment vertical="top"/>
    </xf>
    <xf numFmtId="0" fontId="9" fillId="0" borderId="0" xfId="0" applyFont="1"/>
    <xf numFmtId="0" fontId="9" fillId="0" borderId="0" xfId="0" applyFont="1" applyBorder="1"/>
    <xf numFmtId="0" fontId="9" fillId="0" borderId="3" xfId="0" applyNumberFormat="1" applyFont="1" applyFill="1" applyBorder="1" applyAlignment="1">
      <alignment horizontal="left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3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theme="4" tint="0.3999450666829432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lor theme="1"/>
        <name val="Calibri Light"/>
        <scheme val="none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6-4BF1-AEDE-F35CCA8E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24288"/>
        <c:axId val="1450246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6-4BF1-AEDE-F35CCA8E1416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4.1666666666666661</c:v>
                </c:pt>
                <c:pt idx="1">
                  <c:v>2.6666666666666665</c:v>
                </c:pt>
                <c:pt idx="2">
                  <c:v>1.166666666666667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6-4BF1-AEDE-F35CCA8E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4288"/>
        <c:axId val="145024680"/>
      </c:lineChart>
      <c:catAx>
        <c:axId val="14502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24680"/>
        <c:crosses val="autoZero"/>
        <c:auto val="1"/>
        <c:lblAlgn val="ctr"/>
        <c:lblOffset val="100"/>
        <c:noMultiLvlLbl val="0"/>
      </c:catAx>
      <c:valAx>
        <c:axId val="1450246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50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C5D-94ED-9BB6467F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91832"/>
        <c:axId val="11558791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2.4000000000000004</c:v>
                </c:pt>
                <c:pt idx="7">
                  <c:v>1.7999999999999998</c:v>
                </c:pt>
                <c:pt idx="8">
                  <c:v>1.2000000000000002</c:v>
                </c:pt>
                <c:pt idx="9">
                  <c:v>0.60000000000000053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C-4C5D-94ED-9BB6467F1F7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5.1904761904761907</c:v>
                </c:pt>
                <c:pt idx="1">
                  <c:v>4.4476190476190478</c:v>
                </c:pt>
                <c:pt idx="2">
                  <c:v>3.7047619047619045</c:v>
                </c:pt>
                <c:pt idx="3">
                  <c:v>2.9619047619047616</c:v>
                </c:pt>
                <c:pt idx="4">
                  <c:v>2.2190476190476187</c:v>
                </c:pt>
                <c:pt idx="5">
                  <c:v>1.4761904761904754</c:v>
                </c:pt>
                <c:pt idx="6">
                  <c:v>0.7333333333333325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C-4C5D-94ED-9BB6467F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91832"/>
        <c:axId val="115587912"/>
      </c:lineChart>
      <c:catAx>
        <c:axId val="11559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87912"/>
        <c:crosses val="autoZero"/>
        <c:auto val="1"/>
        <c:lblAlgn val="ctr"/>
        <c:lblOffset val="100"/>
        <c:noMultiLvlLbl val="0"/>
      </c:catAx>
      <c:valAx>
        <c:axId val="1155879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5591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4996-BDBA-38A40E12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94968"/>
        <c:axId val="1155890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7</c:v>
                </c:pt>
                <c:pt idx="1">
                  <c:v>6.416666666666667</c:v>
                </c:pt>
                <c:pt idx="2">
                  <c:v>5.833333333333333</c:v>
                </c:pt>
                <c:pt idx="3">
                  <c:v>5.25</c:v>
                </c:pt>
                <c:pt idx="4">
                  <c:v>4.6666666666666661</c:v>
                </c:pt>
                <c:pt idx="5">
                  <c:v>4.083333333333333</c:v>
                </c:pt>
                <c:pt idx="6">
                  <c:v>3.5</c:v>
                </c:pt>
                <c:pt idx="7">
                  <c:v>2.9166666666666661</c:v>
                </c:pt>
                <c:pt idx="8">
                  <c:v>2.333333333333333</c:v>
                </c:pt>
                <c:pt idx="9">
                  <c:v>1.75</c:v>
                </c:pt>
                <c:pt idx="10">
                  <c:v>1.1666666666666661</c:v>
                </c:pt>
                <c:pt idx="11">
                  <c:v>0.58333333333333304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2-4996-BDBA-38A40E12D37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5.5238095238095246</c:v>
                </c:pt>
                <c:pt idx="1">
                  <c:v>4.7809523809523808</c:v>
                </c:pt>
                <c:pt idx="2">
                  <c:v>4.038095238095238</c:v>
                </c:pt>
                <c:pt idx="3">
                  <c:v>3.2952380952380946</c:v>
                </c:pt>
                <c:pt idx="4">
                  <c:v>2.5523809523809513</c:v>
                </c:pt>
                <c:pt idx="5">
                  <c:v>1.8095238095238084</c:v>
                </c:pt>
                <c:pt idx="6">
                  <c:v>1.0666666666666647</c:v>
                </c:pt>
                <c:pt idx="7">
                  <c:v>0.32380952380952177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2-4996-BDBA-38A40E12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94968"/>
        <c:axId val="115589088"/>
      </c:lineChart>
      <c:catAx>
        <c:axId val="115594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89088"/>
        <c:crosses val="autoZero"/>
        <c:auto val="1"/>
        <c:lblAlgn val="ctr"/>
        <c:lblOffset val="100"/>
        <c:noMultiLvlLbl val="0"/>
      </c:catAx>
      <c:valAx>
        <c:axId val="1155890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5594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'Sp4'!$F$10:$AD$10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1-429C-A55D-08897D01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50096"/>
        <c:axId val="37894931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1-429C-A55D-08897D019AC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'Sp4'!$F$12:$AD$12</c:f>
              <c:numCache>
                <c:formatCode>General</c:formatCode>
                <c:ptCount val="25"/>
                <c:pt idx="0">
                  <c:v>5.3333333333333339</c:v>
                </c:pt>
                <c:pt idx="1">
                  <c:v>3.3333333333333339</c:v>
                </c:pt>
                <c:pt idx="2">
                  <c:v>1.3333333333333339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1-429C-A55D-08897D01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50096"/>
        <c:axId val="378949312"/>
      </c:lineChart>
      <c:catAx>
        <c:axId val="37895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78949312"/>
        <c:crosses val="autoZero"/>
        <c:auto val="1"/>
        <c:lblAlgn val="ctr"/>
        <c:lblOffset val="100"/>
        <c:noMultiLvlLbl val="0"/>
      </c:catAx>
      <c:valAx>
        <c:axId val="3789493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895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'Sp5'!$F$10:$AD$10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3-475B-9A10-2D0E94FE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48528"/>
        <c:axId val="37895166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'Sp5'!$F$11:$AD$11</c:f>
              <c:numCache>
                <c:formatCode>General</c:formatCode>
                <c:ptCount val="25"/>
                <c:pt idx="0">
                  <c:v>13</c:v>
                </c:pt>
                <c:pt idx="1">
                  <c:v>11.7</c:v>
                </c:pt>
                <c:pt idx="2">
                  <c:v>10.4</c:v>
                </c:pt>
                <c:pt idx="3">
                  <c:v>9.1</c:v>
                </c:pt>
                <c:pt idx="4">
                  <c:v>7.8</c:v>
                </c:pt>
                <c:pt idx="5">
                  <c:v>6.5</c:v>
                </c:pt>
                <c:pt idx="6">
                  <c:v>5.1999999999999993</c:v>
                </c:pt>
                <c:pt idx="7">
                  <c:v>3.9000000000000004</c:v>
                </c:pt>
                <c:pt idx="8">
                  <c:v>2.5999999999999996</c:v>
                </c:pt>
                <c:pt idx="9">
                  <c:v>1.2999999999999989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3-475B-9A10-2D0E94FEE0C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'Sp5'!$F$12:$AD$12</c:f>
              <c:numCache>
                <c:formatCode>General</c:formatCode>
                <c:ptCount val="25"/>
                <c:pt idx="0">
                  <c:v>11.523809523809524</c:v>
                </c:pt>
                <c:pt idx="1">
                  <c:v>10.580952380952381</c:v>
                </c:pt>
                <c:pt idx="2">
                  <c:v>9.6380952380952376</c:v>
                </c:pt>
                <c:pt idx="3">
                  <c:v>8.6952380952380945</c:v>
                </c:pt>
                <c:pt idx="4">
                  <c:v>7.7523809523809524</c:v>
                </c:pt>
                <c:pt idx="5">
                  <c:v>6.8095238095238093</c:v>
                </c:pt>
                <c:pt idx="6">
                  <c:v>5.8666666666666663</c:v>
                </c:pt>
                <c:pt idx="7">
                  <c:v>4.9238095238095232</c:v>
                </c:pt>
                <c:pt idx="8">
                  <c:v>3.980952380952381</c:v>
                </c:pt>
                <c:pt idx="9">
                  <c:v>3.038095238095238</c:v>
                </c:pt>
                <c:pt idx="10">
                  <c:v>2.0952380952380949</c:v>
                </c:pt>
                <c:pt idx="11">
                  <c:v>1.1523809523809518</c:v>
                </c:pt>
                <c:pt idx="12">
                  <c:v>0.20952380952380878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3-475B-9A10-2D0E94FE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48528"/>
        <c:axId val="378951664"/>
      </c:lineChart>
      <c:catAx>
        <c:axId val="37894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378951664"/>
        <c:crosses val="autoZero"/>
        <c:auto val="1"/>
        <c:lblAlgn val="ctr"/>
        <c:lblOffset val="100"/>
        <c:noMultiLvlLbl val="0"/>
      </c:catAx>
      <c:valAx>
        <c:axId val="3789516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894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A4" workbookViewId="0">
      <selection activeCell="B30" sqref="B30"/>
    </sheetView>
  </sheetViews>
  <sheetFormatPr defaultColWidth="11.07421875" defaultRowHeight="12.45" x14ac:dyDescent="0.3"/>
  <cols>
    <col min="1" max="1" width="20.69140625" customWidth="1"/>
    <col min="2" max="2" width="22.84375" customWidth="1"/>
  </cols>
  <sheetData>
    <row r="2" spans="1:2" ht="17.600000000000001" x14ac:dyDescent="0.4">
      <c r="A2" s="54" t="s">
        <v>36</v>
      </c>
    </row>
    <row r="4" spans="1:2" x14ac:dyDescent="0.3">
      <c r="A4" s="1" t="s">
        <v>39</v>
      </c>
      <c r="B4" s="59" t="s">
        <v>40</v>
      </c>
    </row>
    <row r="6" spans="1:2" x14ac:dyDescent="0.3">
      <c r="A6" s="1" t="s">
        <v>37</v>
      </c>
      <c r="B6" s="59" t="s">
        <v>38</v>
      </c>
    </row>
    <row r="8" spans="1:2" x14ac:dyDescent="0.3">
      <c r="A8" s="1" t="s">
        <v>46</v>
      </c>
      <c r="B8" s="59" t="s">
        <v>41</v>
      </c>
    </row>
    <row r="10" spans="1:2" x14ac:dyDescent="0.3">
      <c r="A10" s="1" t="s">
        <v>42</v>
      </c>
      <c r="B10" s="59" t="s">
        <v>43</v>
      </c>
    </row>
    <row r="11" spans="1:2" x14ac:dyDescent="0.3">
      <c r="B11" s="59" t="s">
        <v>44</v>
      </c>
    </row>
    <row r="12" spans="1:2" x14ac:dyDescent="0.3">
      <c r="B12" s="59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H36" sqref="H36"/>
    </sheetView>
  </sheetViews>
  <sheetFormatPr defaultColWidth="11.07421875" defaultRowHeight="12.45" x14ac:dyDescent="0.3"/>
  <cols>
    <col min="1" max="1" width="7.84375" customWidth="1"/>
    <col min="2" max="2" width="10.3828125" customWidth="1"/>
    <col min="3" max="3" width="9.53515625" customWidth="1"/>
    <col min="4" max="5" width="10.69140625" customWidth="1"/>
    <col min="6" max="6" width="9.15234375" customWidth="1"/>
    <col min="7" max="7" width="13.69140625" style="2" customWidth="1"/>
    <col min="8" max="8" width="59.15234375" customWidth="1"/>
    <col min="9" max="9" width="10.69140625" customWidth="1"/>
    <col min="10" max="256" width="9.15234375" customWidth="1"/>
  </cols>
  <sheetData>
    <row r="1" spans="1:10" ht="17.600000000000001" x14ac:dyDescent="0.4">
      <c r="A1" s="54" t="s">
        <v>29</v>
      </c>
    </row>
    <row r="3" spans="1:10" x14ac:dyDescent="0.3">
      <c r="A3" s="7" t="s">
        <v>31</v>
      </c>
      <c r="B3" s="34" t="s">
        <v>1</v>
      </c>
      <c r="C3" s="35" t="s">
        <v>24</v>
      </c>
      <c r="D3" s="35" t="s">
        <v>2</v>
      </c>
      <c r="E3" s="34" t="s">
        <v>14</v>
      </c>
      <c r="F3" s="8" t="s">
        <v>3</v>
      </c>
      <c r="G3" s="34" t="s">
        <v>31</v>
      </c>
      <c r="H3" s="9" t="s">
        <v>0</v>
      </c>
      <c r="I3" s="1"/>
      <c r="J3" s="1"/>
    </row>
    <row r="4" spans="1:10" x14ac:dyDescent="0.3">
      <c r="A4" s="10">
        <v>1</v>
      </c>
      <c r="B4" s="31">
        <v>42418</v>
      </c>
      <c r="C4" s="17">
        <v>29</v>
      </c>
      <c r="D4" s="31">
        <f t="shared" ref="D4:D10" si="0">IF(OR(B4="",C4=""),"",B4+C4-1)</f>
        <v>42446</v>
      </c>
      <c r="E4" s="14">
        <f>IF(A4="","",SUMIF(I$16:I$30,'Release Plan'!A4,E$16:E$30))</f>
        <v>7</v>
      </c>
      <c r="F4" s="3" t="s">
        <v>30</v>
      </c>
      <c r="G4" s="36">
        <v>42445</v>
      </c>
      <c r="H4" s="55" t="s">
        <v>32</v>
      </c>
    </row>
    <row r="5" spans="1:10" x14ac:dyDescent="0.3">
      <c r="A5" s="11">
        <v>2</v>
      </c>
      <c r="B5" s="28">
        <v>42446</v>
      </c>
      <c r="C5" s="14">
        <v>29</v>
      </c>
      <c r="D5" s="28">
        <f t="shared" si="0"/>
        <v>42474</v>
      </c>
      <c r="E5" s="14">
        <f>IF(A5="","",SUMIF(I$16:I$30,'Release Plan'!A5,E$16:E$30))</f>
        <v>12</v>
      </c>
      <c r="F5" s="3" t="s">
        <v>30</v>
      </c>
      <c r="G5" s="37">
        <v>42488</v>
      </c>
      <c r="H5" s="56" t="s">
        <v>33</v>
      </c>
    </row>
    <row r="6" spans="1:10" x14ac:dyDescent="0.3">
      <c r="A6" s="11">
        <v>3</v>
      </c>
      <c r="B6" s="28">
        <v>42474</v>
      </c>
      <c r="C6" s="14">
        <v>15</v>
      </c>
      <c r="D6" s="28">
        <f t="shared" si="0"/>
        <v>42488</v>
      </c>
      <c r="E6" s="14">
        <f>IF(A6="","",SUMIF(I$16:I$30,'Release Plan'!A6,E$16:E$30))</f>
        <v>11</v>
      </c>
      <c r="F6" s="57" t="s">
        <v>28</v>
      </c>
      <c r="G6" s="37">
        <v>42488</v>
      </c>
      <c r="H6" s="56" t="s">
        <v>34</v>
      </c>
    </row>
    <row r="7" spans="1:10" x14ac:dyDescent="0.3">
      <c r="A7" s="11"/>
      <c r="B7" s="28"/>
      <c r="C7" s="14" t="str">
        <f t="shared" ref="C7:C10" si="1">IF(A7="","",SUMIF(I$16:I$30,A7,C$16:C$30))</f>
        <v/>
      </c>
      <c r="D7" s="28" t="str">
        <f t="shared" si="0"/>
        <v/>
      </c>
      <c r="E7" s="14" t="str">
        <f>IF(A7="","",SUMIF(I$16:I$30,'Release Plan'!A7,E$16:E$30))</f>
        <v/>
      </c>
      <c r="F7" s="3"/>
      <c r="G7" s="37"/>
      <c r="H7" s="5"/>
    </row>
    <row r="8" spans="1:10" x14ac:dyDescent="0.3">
      <c r="A8" s="11"/>
      <c r="B8" s="28"/>
      <c r="C8" s="14" t="str">
        <f t="shared" si="1"/>
        <v/>
      </c>
      <c r="D8" s="28" t="str">
        <f t="shared" si="0"/>
        <v/>
      </c>
      <c r="E8" s="14" t="str">
        <f>IF(A8="","",SUMIF(I$16:I$30,'Release Plan'!A8,E$16:E$30))</f>
        <v/>
      </c>
      <c r="F8" s="3"/>
      <c r="G8" s="37"/>
      <c r="H8" s="5"/>
    </row>
    <row r="9" spans="1:10" x14ac:dyDescent="0.3">
      <c r="A9" s="11"/>
      <c r="B9" s="28"/>
      <c r="C9" s="14" t="str">
        <f t="shared" si="1"/>
        <v/>
      </c>
      <c r="D9" s="28" t="str">
        <f t="shared" si="0"/>
        <v/>
      </c>
      <c r="E9" s="14" t="str">
        <f>IF(A9="","",SUMIF(I$16:I$30,'Release Plan'!A9,E$16:E$30))</f>
        <v/>
      </c>
      <c r="F9" s="3"/>
      <c r="G9" s="37"/>
      <c r="H9" s="5"/>
    </row>
    <row r="10" spans="1:10" x14ac:dyDescent="0.3">
      <c r="A10" s="12"/>
      <c r="B10" s="29"/>
      <c r="C10" s="30" t="str">
        <f t="shared" si="1"/>
        <v/>
      </c>
      <c r="D10" s="29" t="str">
        <f t="shared" si="0"/>
        <v/>
      </c>
      <c r="E10" s="30" t="str">
        <f>IF(A10="","",SUMIF(I$16:I$30,'Release Plan'!A10,E$16:E$30))</f>
        <v/>
      </c>
      <c r="F10" s="4"/>
      <c r="G10" s="38"/>
      <c r="H10" s="6"/>
    </row>
    <row r="11" spans="1:10" ht="12.9" x14ac:dyDescent="0.35">
      <c r="A11" s="25"/>
    </row>
    <row r="13" spans="1:10" ht="17.600000000000001" x14ac:dyDescent="0.4">
      <c r="A13" s="13" t="s">
        <v>12</v>
      </c>
    </row>
    <row r="15" spans="1:10" x14ac:dyDescent="0.3">
      <c r="A15" s="7" t="s">
        <v>11</v>
      </c>
      <c r="B15" s="34" t="s">
        <v>1</v>
      </c>
      <c r="C15" s="34" t="s">
        <v>24</v>
      </c>
      <c r="D15" s="34" t="s">
        <v>2</v>
      </c>
      <c r="E15" s="34" t="s">
        <v>14</v>
      </c>
      <c r="F15" s="8" t="s">
        <v>3</v>
      </c>
      <c r="G15" s="34" t="s">
        <v>31</v>
      </c>
      <c r="H15" s="9" t="s">
        <v>0</v>
      </c>
      <c r="I15" s="40" t="s">
        <v>31</v>
      </c>
      <c r="J15" s="1"/>
    </row>
    <row r="16" spans="1:10" x14ac:dyDescent="0.3">
      <c r="A16" s="14">
        <v>1</v>
      </c>
      <c r="B16" s="52">
        <v>42419</v>
      </c>
      <c r="C16" s="19">
        <v>7</v>
      </c>
      <c r="D16" s="18">
        <f t="shared" ref="D16:D30" si="2">IF(AND(B16&lt;&gt;"",C16&lt;&gt;""),B16+C16-1,"")</f>
        <v>42425</v>
      </c>
      <c r="E16" s="14">
        <v>1</v>
      </c>
      <c r="F16" s="60" t="s">
        <v>30</v>
      </c>
      <c r="G16" s="52">
        <v>42418</v>
      </c>
      <c r="H16" s="61" t="s">
        <v>47</v>
      </c>
      <c r="I16" s="26">
        <v>1</v>
      </c>
    </row>
    <row r="17" spans="1:9" x14ac:dyDescent="0.3">
      <c r="A17" s="14">
        <v>2</v>
      </c>
      <c r="B17" s="18">
        <f>IF(AND(B16&lt;&gt;"",C16&lt;&gt;"",C17&lt;&gt;""),B16+C16,"")</f>
        <v>42426</v>
      </c>
      <c r="C17" s="19">
        <v>32</v>
      </c>
      <c r="D17" s="18">
        <f t="shared" si="2"/>
        <v>42457</v>
      </c>
      <c r="E17" s="14">
        <v>6</v>
      </c>
      <c r="F17" s="3" t="s">
        <v>30</v>
      </c>
      <c r="G17" s="52">
        <v>42425</v>
      </c>
      <c r="H17" s="61" t="s">
        <v>48</v>
      </c>
      <c r="I17" s="26">
        <v>1</v>
      </c>
    </row>
    <row r="18" spans="1:9" x14ac:dyDescent="0.3">
      <c r="A18" s="14">
        <v>3</v>
      </c>
      <c r="B18" s="18">
        <f>IF(AND(B17&lt;&gt;"",C17&lt;&gt;"",C18&lt;&gt;""),B17+C17,"")</f>
        <v>42458</v>
      </c>
      <c r="C18" s="19">
        <v>23</v>
      </c>
      <c r="D18" s="18">
        <f>IF(AND(B18&lt;&gt;"",C18&lt;&gt;""),B18+C18-1,"")</f>
        <v>42480</v>
      </c>
      <c r="E18" s="14">
        <v>7</v>
      </c>
      <c r="F18" s="60" t="s">
        <v>30</v>
      </c>
      <c r="G18" s="52">
        <v>42446</v>
      </c>
      <c r="H18" s="61" t="s">
        <v>49</v>
      </c>
      <c r="I18" s="26">
        <v>2</v>
      </c>
    </row>
    <row r="19" spans="1:9" x14ac:dyDescent="0.3">
      <c r="A19" s="14">
        <v>4</v>
      </c>
      <c r="B19" s="18">
        <f>IF(AND(B18&lt;&gt;"",C18&lt;&gt;"",C19&lt;&gt;""),B18+C18,"")</f>
        <v>42481</v>
      </c>
      <c r="C19" s="19">
        <v>9</v>
      </c>
      <c r="D19" s="18">
        <f>IF(AND(B19&lt;&gt;"",C19&lt;&gt;""),B19+C19-1,"")</f>
        <v>42489</v>
      </c>
      <c r="E19" s="14">
        <v>5</v>
      </c>
      <c r="F19" s="3" t="s">
        <v>30</v>
      </c>
      <c r="G19" s="52">
        <v>42465</v>
      </c>
      <c r="H19" s="61" t="s">
        <v>50</v>
      </c>
      <c r="I19" s="26">
        <v>2</v>
      </c>
    </row>
    <row r="20" spans="1:9" x14ac:dyDescent="0.3">
      <c r="A20" s="14">
        <v>5</v>
      </c>
      <c r="B20" s="18">
        <f>IF(AND(B19&lt;&gt;"",C19&lt;&gt;"",C20&lt;&gt;""),B19+C19,"")</f>
        <v>42490</v>
      </c>
      <c r="C20" s="19">
        <v>21</v>
      </c>
      <c r="D20" s="18">
        <f>IF(AND(B20&lt;&gt;"",C20&lt;&gt;""),B20+C20-1,"")</f>
        <v>42510</v>
      </c>
      <c r="E20" s="14">
        <v>11</v>
      </c>
      <c r="F20" s="3" t="s">
        <v>28</v>
      </c>
      <c r="G20" s="52">
        <v>42474</v>
      </c>
      <c r="H20" s="61" t="s">
        <v>51</v>
      </c>
      <c r="I20" s="26">
        <v>3</v>
      </c>
    </row>
    <row r="21" spans="1:9" x14ac:dyDescent="0.3">
      <c r="A21" s="14"/>
      <c r="B21" s="18" t="str">
        <f>IF(AND(B20&lt;&gt;"",C20&lt;&gt;"",C21&lt;&gt;""),B20+C20,"")</f>
        <v/>
      </c>
      <c r="C21" s="19"/>
      <c r="D21" s="18" t="str">
        <f>IF(AND(B21&lt;&gt;"",C21&lt;&gt;""),B21+C21-1,"")</f>
        <v/>
      </c>
      <c r="E21" s="14"/>
      <c r="F21" s="3"/>
      <c r="G21" s="19"/>
      <c r="H21" s="61"/>
      <c r="I21" s="26"/>
    </row>
    <row r="22" spans="1:9" x14ac:dyDescent="0.3">
      <c r="A22" s="14" t="str">
        <f t="shared" ref="A22:A30" si="3">IF(AND(B22&lt;&gt;"",C22&lt;&gt;""),A21+1,"")</f>
        <v/>
      </c>
      <c r="B22" s="18" t="str">
        <f t="shared" ref="B22:B30" si="4">IF(AND(B21&lt;&gt;"",C21&lt;&gt;"",C22&lt;&gt;""),B21+C21,"")</f>
        <v/>
      </c>
      <c r="C22" s="19"/>
      <c r="D22" s="18" t="str">
        <f t="shared" si="2"/>
        <v/>
      </c>
      <c r="E22" s="14" t="str">
        <f>IF(A22="","",SUMIF(Backlog!E$6:E$103,'Release Plan'!A22,Backlog!D$6:D$103))</f>
        <v/>
      </c>
      <c r="F22" s="3" t="str">
        <f t="shared" ref="F22:F30" si="5">IF(AND(OR(F21="Planned",F21="Ongoing"),C22&lt;&gt;""),"Planned","Unplanned")</f>
        <v>Unplanned</v>
      </c>
      <c r="G22" s="19"/>
      <c r="H22" s="20"/>
      <c r="I22" s="26"/>
    </row>
    <row r="23" spans="1:9" x14ac:dyDescent="0.3">
      <c r="A23" s="14" t="str">
        <f t="shared" si="3"/>
        <v/>
      </c>
      <c r="B23" s="18" t="str">
        <f t="shared" si="4"/>
        <v/>
      </c>
      <c r="C23" s="19"/>
      <c r="D23" s="18" t="str">
        <f t="shared" si="2"/>
        <v/>
      </c>
      <c r="E23" s="14" t="str">
        <f>IF(A23="","",SUMIF(Backlog!E$6:E$103,'Release Plan'!A23,Backlog!D$6:D$103))</f>
        <v/>
      </c>
      <c r="F23" s="3" t="str">
        <f t="shared" si="5"/>
        <v>Unplanned</v>
      </c>
      <c r="G23" s="19"/>
      <c r="H23" s="20"/>
      <c r="I23" s="26"/>
    </row>
    <row r="24" spans="1:9" x14ac:dyDescent="0.3">
      <c r="A24" s="14" t="str">
        <f t="shared" si="3"/>
        <v/>
      </c>
      <c r="B24" s="18" t="str">
        <f t="shared" si="4"/>
        <v/>
      </c>
      <c r="C24" s="19"/>
      <c r="D24" s="18" t="str">
        <f t="shared" si="2"/>
        <v/>
      </c>
      <c r="E24" s="14" t="str">
        <f>IF(A24="","",SUMIF(Backlog!E$6:E$103,'Release Plan'!A24,Backlog!D$6:D$103))</f>
        <v/>
      </c>
      <c r="F24" s="3" t="str">
        <f t="shared" si="5"/>
        <v>Unplanned</v>
      </c>
      <c r="G24" s="19"/>
      <c r="H24" s="20"/>
      <c r="I24" s="26"/>
    </row>
    <row r="25" spans="1:9" x14ac:dyDescent="0.3">
      <c r="A25" s="14" t="str">
        <f t="shared" si="3"/>
        <v/>
      </c>
      <c r="B25" s="18" t="str">
        <f t="shared" si="4"/>
        <v/>
      </c>
      <c r="C25" s="19"/>
      <c r="D25" s="18" t="str">
        <f t="shared" si="2"/>
        <v/>
      </c>
      <c r="E25" s="14" t="str">
        <f>IF(A25="","",SUMIF(Backlog!E$6:E$103,'Release Plan'!A25,Backlog!D$6:D$103))</f>
        <v/>
      </c>
      <c r="F25" s="3" t="str">
        <f t="shared" si="5"/>
        <v>Unplanned</v>
      </c>
      <c r="G25" s="19"/>
      <c r="H25" s="20"/>
      <c r="I25" s="26"/>
    </row>
    <row r="26" spans="1:9" x14ac:dyDescent="0.3">
      <c r="A26" s="14" t="str">
        <f t="shared" si="3"/>
        <v/>
      </c>
      <c r="B26" s="18" t="str">
        <f t="shared" si="4"/>
        <v/>
      </c>
      <c r="C26" s="19"/>
      <c r="D26" s="18" t="str">
        <f t="shared" si="2"/>
        <v/>
      </c>
      <c r="E26" s="14" t="str">
        <f>IF(A26="","",SUMIF(Backlog!E$6:E$103,'Release Plan'!A26,Backlog!D$6:D$103))</f>
        <v/>
      </c>
      <c r="F26" s="3" t="str">
        <f t="shared" si="5"/>
        <v>Unplanned</v>
      </c>
      <c r="G26" s="19"/>
      <c r="H26" s="20"/>
      <c r="I26" s="26"/>
    </row>
    <row r="27" spans="1:9" x14ac:dyDescent="0.3">
      <c r="A27" s="14" t="str">
        <f t="shared" si="3"/>
        <v/>
      </c>
      <c r="B27" s="18" t="str">
        <f t="shared" si="4"/>
        <v/>
      </c>
      <c r="C27" s="19"/>
      <c r="D27" s="18" t="str">
        <f t="shared" si="2"/>
        <v/>
      </c>
      <c r="E27" s="14" t="str">
        <f>IF(A27="","",SUMIF(Backlog!E$6:E$103,'Release Plan'!A27,Backlog!D$6:D$103))</f>
        <v/>
      </c>
      <c r="F27" s="3" t="str">
        <f t="shared" si="5"/>
        <v>Unplanned</v>
      </c>
      <c r="G27" s="19"/>
      <c r="H27" s="20"/>
      <c r="I27" s="26"/>
    </row>
    <row r="28" spans="1:9" x14ac:dyDescent="0.3">
      <c r="A28" s="14" t="str">
        <f t="shared" si="3"/>
        <v/>
      </c>
      <c r="B28" s="18" t="str">
        <f t="shared" si="4"/>
        <v/>
      </c>
      <c r="C28" s="19"/>
      <c r="D28" s="18" t="str">
        <f t="shared" si="2"/>
        <v/>
      </c>
      <c r="E28" s="14" t="str">
        <f>IF(A28="","",SUMIF(Backlog!E$6:E$103,'Release Plan'!A28,Backlog!D$6:D$103))</f>
        <v/>
      </c>
      <c r="F28" s="3" t="str">
        <f t="shared" si="5"/>
        <v>Unplanned</v>
      </c>
      <c r="G28" s="19"/>
      <c r="H28" s="20"/>
      <c r="I28" s="26"/>
    </row>
    <row r="29" spans="1:9" x14ac:dyDescent="0.3">
      <c r="A29" s="14" t="str">
        <f t="shared" si="3"/>
        <v/>
      </c>
      <c r="B29" s="18" t="str">
        <f t="shared" si="4"/>
        <v/>
      </c>
      <c r="C29" s="19"/>
      <c r="D29" s="18" t="str">
        <f t="shared" si="2"/>
        <v/>
      </c>
      <c r="E29" s="14" t="str">
        <f>IF(A29="","",SUMIF(Backlog!E$6:E$103,'Release Plan'!A29,Backlog!D$6:D$103))</f>
        <v/>
      </c>
      <c r="F29" s="3" t="str">
        <f t="shared" si="5"/>
        <v>Unplanned</v>
      </c>
      <c r="G29" s="19"/>
      <c r="H29" s="20"/>
      <c r="I29" s="26"/>
    </row>
    <row r="30" spans="1:9" x14ac:dyDescent="0.3">
      <c r="A30" s="14" t="str">
        <f t="shared" si="3"/>
        <v/>
      </c>
      <c r="B30" s="18" t="str">
        <f t="shared" si="4"/>
        <v/>
      </c>
      <c r="C30" s="19"/>
      <c r="D30" s="18" t="str">
        <f t="shared" si="2"/>
        <v/>
      </c>
      <c r="E30" s="14" t="str">
        <f>IF(A30="","",SUMIF(Backlog!E$6:E$103,'Release Plan'!A30,Backlog!D$6:D$103))</f>
        <v/>
      </c>
      <c r="F30" s="3" t="str">
        <f t="shared" si="5"/>
        <v>Unplanned</v>
      </c>
      <c r="G30" s="19"/>
      <c r="H30" s="21"/>
      <c r="I30" s="27"/>
    </row>
    <row r="31" spans="1:9" x14ac:dyDescent="0.3">
      <c r="A31" s="15"/>
      <c r="B31" s="15"/>
      <c r="C31" s="15"/>
      <c r="D31" s="16" t="s">
        <v>15</v>
      </c>
      <c r="E31" s="17">
        <f>SUMIF(Backlog!E$6:E$103,"",Backlog!D$6:D$103)-SUMIF(Backlog!C$6:C$103,"Removed",Backlog!D$6:D$103)</f>
        <v>0</v>
      </c>
      <c r="F31" s="15"/>
      <c r="G31" s="39"/>
      <c r="H31" s="15"/>
    </row>
  </sheetData>
  <phoneticPr fontId="2" type="noConversion"/>
  <conditionalFormatting sqref="G4:H10 E31 A4:D10 E5:E10">
    <cfRule type="expression" dxfId="31" priority="3" stopIfTrue="1">
      <formula>$F4="Planned"</formula>
    </cfRule>
    <cfRule type="expression" dxfId="30" priority="4" stopIfTrue="1">
      <formula>$F4="Ongoing"</formula>
    </cfRule>
  </conditionalFormatting>
  <conditionalFormatting sqref="F4:F10 F16:F30">
    <cfRule type="expression" dxfId="29" priority="5" stopIfTrue="1">
      <formula>$F4="Planned"</formula>
    </cfRule>
    <cfRule type="expression" dxfId="28" priority="6" stopIfTrue="1">
      <formula>$F4="Ongoing"</formula>
    </cfRule>
    <cfRule type="cellIs" dxfId="27" priority="7" stopIfTrue="1" operator="equal">
      <formula>"Unplanned"</formula>
    </cfRule>
  </conditionalFormatting>
  <conditionalFormatting sqref="A16:E30 G16:H30">
    <cfRule type="expression" dxfId="26" priority="8" stopIfTrue="1">
      <formula>OR($F16="Planned",$F16="Unplanned")</formula>
    </cfRule>
    <cfRule type="expression" dxfId="25" priority="9" stopIfTrue="1">
      <formula>$F16="Ongoing"</formula>
    </cfRule>
  </conditionalFormatting>
  <conditionalFormatting sqref="E4">
    <cfRule type="expression" dxfId="24" priority="1" stopIfTrue="1">
      <formula>$F4="Planned"</formula>
    </cfRule>
    <cfRule type="expression" dxfId="23" priority="2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H13" sqref="H13"/>
    </sheetView>
  </sheetViews>
  <sheetFormatPr defaultColWidth="9.15234375" defaultRowHeight="12.45" x14ac:dyDescent="0.3"/>
  <cols>
    <col min="1" max="1" width="10.84375" style="23" customWidth="1"/>
    <col min="2" max="2" width="39.3046875" style="22" customWidth="1"/>
    <col min="3" max="3" width="10.84375" style="23" customWidth="1"/>
    <col min="4" max="6" width="9.15234375" style="23"/>
    <col min="7" max="7" width="39.53515625" style="22" customWidth="1"/>
    <col min="8" max="16384" width="9.15234375" style="24"/>
  </cols>
  <sheetData>
    <row r="1" spans="1:7" ht="17.600000000000001" x14ac:dyDescent="0.3">
      <c r="A1" s="58" t="s">
        <v>35</v>
      </c>
      <c r="C1" s="53" t="s">
        <v>26</v>
      </c>
    </row>
    <row r="2" spans="1:7" x14ac:dyDescent="0.3">
      <c r="D2" s="51"/>
    </row>
    <row r="4" spans="1:7" ht="12.9" thickBot="1" x14ac:dyDescent="0.35">
      <c r="A4" s="32" t="s">
        <v>67</v>
      </c>
      <c r="B4" s="33" t="s">
        <v>4</v>
      </c>
      <c r="C4" s="32" t="s">
        <v>3</v>
      </c>
      <c r="D4" s="32" t="s">
        <v>14</v>
      </c>
      <c r="E4" s="32" t="s">
        <v>11</v>
      </c>
      <c r="F4" s="32" t="s">
        <v>25</v>
      </c>
      <c r="G4" s="33" t="s">
        <v>22</v>
      </c>
    </row>
    <row r="5" spans="1:7" ht="24.9" x14ac:dyDescent="0.3">
      <c r="A5" s="23">
        <v>1</v>
      </c>
      <c r="B5" s="62" t="s">
        <v>52</v>
      </c>
      <c r="C5" s="23" t="s">
        <v>27</v>
      </c>
      <c r="D5" s="23">
        <v>1</v>
      </c>
      <c r="E5" s="23">
        <v>1</v>
      </c>
      <c r="F5" s="23">
        <v>4</v>
      </c>
      <c r="G5" s="62" t="s">
        <v>53</v>
      </c>
    </row>
    <row r="6" spans="1:7" ht="49.75" x14ac:dyDescent="0.3">
      <c r="A6" s="23">
        <v>2</v>
      </c>
      <c r="B6" s="62" t="s">
        <v>65</v>
      </c>
      <c r="C6" s="23" t="s">
        <v>27</v>
      </c>
      <c r="D6" s="23">
        <v>1</v>
      </c>
      <c r="E6" s="23">
        <v>1</v>
      </c>
      <c r="F6" s="23">
        <v>3</v>
      </c>
      <c r="G6" s="62" t="s">
        <v>54</v>
      </c>
    </row>
    <row r="7" spans="1:7" x14ac:dyDescent="0.3">
      <c r="A7" s="23">
        <v>3</v>
      </c>
      <c r="B7" s="62" t="s">
        <v>55</v>
      </c>
      <c r="C7" s="23" t="s">
        <v>27</v>
      </c>
      <c r="D7" s="23">
        <v>3</v>
      </c>
      <c r="E7" s="23">
        <v>2</v>
      </c>
      <c r="F7" s="23">
        <v>2</v>
      </c>
    </row>
    <row r="8" spans="1:7" x14ac:dyDescent="0.3">
      <c r="A8" s="23">
        <v>4</v>
      </c>
      <c r="B8" s="62" t="s">
        <v>56</v>
      </c>
      <c r="C8" s="23" t="s">
        <v>27</v>
      </c>
      <c r="D8" s="23">
        <v>3</v>
      </c>
      <c r="E8" s="23">
        <v>2</v>
      </c>
      <c r="F8" s="23">
        <v>4</v>
      </c>
    </row>
    <row r="9" spans="1:7" x14ac:dyDescent="0.3">
      <c r="A9" s="23">
        <v>5</v>
      </c>
      <c r="B9" s="62" t="s">
        <v>57</v>
      </c>
      <c r="C9" s="23" t="s">
        <v>27</v>
      </c>
      <c r="D9" s="23">
        <v>1</v>
      </c>
      <c r="E9" s="23">
        <v>3</v>
      </c>
      <c r="F9" s="23">
        <v>5</v>
      </c>
    </row>
    <row r="10" spans="1:7" ht="26.25" customHeight="1" x14ac:dyDescent="0.3">
      <c r="A10" s="23">
        <v>6</v>
      </c>
      <c r="B10" s="62" t="s">
        <v>58</v>
      </c>
      <c r="C10" s="23" t="s">
        <v>27</v>
      </c>
      <c r="D10" s="23">
        <v>2</v>
      </c>
      <c r="E10" s="23">
        <v>3</v>
      </c>
      <c r="F10" s="23">
        <v>2</v>
      </c>
    </row>
    <row r="11" spans="1:7" ht="26.25" customHeight="1" x14ac:dyDescent="0.3">
      <c r="A11" s="23">
        <v>7</v>
      </c>
      <c r="B11" s="62" t="s">
        <v>59</v>
      </c>
      <c r="C11" s="23" t="s">
        <v>27</v>
      </c>
      <c r="D11" s="23">
        <v>1</v>
      </c>
      <c r="E11" s="23">
        <v>3</v>
      </c>
      <c r="F11" s="23">
        <v>3</v>
      </c>
    </row>
    <row r="12" spans="1:7" x14ac:dyDescent="0.3">
      <c r="A12" s="23">
        <v>8</v>
      </c>
      <c r="B12" s="62" t="s">
        <v>70</v>
      </c>
      <c r="C12" s="23" t="s">
        <v>27</v>
      </c>
      <c r="D12" s="23">
        <v>3</v>
      </c>
      <c r="E12" s="23">
        <v>3</v>
      </c>
      <c r="F12" s="23">
        <v>4</v>
      </c>
    </row>
    <row r="13" spans="1:7" ht="24.9" x14ac:dyDescent="0.3">
      <c r="A13" s="23">
        <v>9</v>
      </c>
      <c r="B13" s="62" t="s">
        <v>60</v>
      </c>
      <c r="C13" s="23" t="s">
        <v>27</v>
      </c>
      <c r="D13" s="23">
        <v>3</v>
      </c>
      <c r="E13" s="23">
        <v>4</v>
      </c>
      <c r="F13" s="23">
        <v>5</v>
      </c>
      <c r="G13" s="62" t="s">
        <v>61</v>
      </c>
    </row>
    <row r="14" spans="1:7" x14ac:dyDescent="0.3">
      <c r="A14" s="23">
        <v>10</v>
      </c>
      <c r="B14" s="62" t="s">
        <v>62</v>
      </c>
      <c r="C14" s="23" t="s">
        <v>27</v>
      </c>
      <c r="D14" s="23">
        <v>1</v>
      </c>
      <c r="E14" s="23">
        <v>4</v>
      </c>
      <c r="F14" s="23">
        <v>5</v>
      </c>
    </row>
    <row r="15" spans="1:7" ht="24.9" x14ac:dyDescent="0.3">
      <c r="A15" s="23">
        <v>11</v>
      </c>
      <c r="B15" s="62" t="s">
        <v>63</v>
      </c>
      <c r="C15" s="23" t="s">
        <v>27</v>
      </c>
      <c r="D15" s="23">
        <v>1</v>
      </c>
      <c r="E15" s="23">
        <v>4</v>
      </c>
      <c r="F15" s="23">
        <v>3</v>
      </c>
    </row>
    <row r="16" spans="1:7" x14ac:dyDescent="0.3">
      <c r="A16" s="23">
        <v>12</v>
      </c>
      <c r="B16" s="62" t="s">
        <v>64</v>
      </c>
      <c r="C16" s="23" t="s">
        <v>27</v>
      </c>
      <c r="D16" s="23">
        <v>2</v>
      </c>
      <c r="E16" s="23">
        <v>5</v>
      </c>
      <c r="F16" s="23">
        <v>5</v>
      </c>
    </row>
    <row r="17" spans="1:6" x14ac:dyDescent="0.3">
      <c r="A17" s="23">
        <v>13</v>
      </c>
      <c r="B17" s="62" t="s">
        <v>66</v>
      </c>
      <c r="C17" s="23" t="s">
        <v>27</v>
      </c>
      <c r="D17" s="23">
        <v>3</v>
      </c>
      <c r="E17" s="23">
        <v>5</v>
      </c>
      <c r="F17" s="23">
        <v>5</v>
      </c>
    </row>
    <row r="18" spans="1:6" x14ac:dyDescent="0.3">
      <c r="A18" s="23">
        <v>14</v>
      </c>
      <c r="B18" s="62" t="s">
        <v>51</v>
      </c>
      <c r="C18" s="23" t="s">
        <v>27</v>
      </c>
      <c r="D18" s="23">
        <v>5</v>
      </c>
      <c r="E18" s="23">
        <v>5</v>
      </c>
      <c r="F18" s="23">
        <v>4</v>
      </c>
    </row>
    <row r="19" spans="1:6" x14ac:dyDescent="0.3">
      <c r="B19" s="62"/>
    </row>
    <row r="29" spans="1:6" x14ac:dyDescent="0.3">
      <c r="B29" s="24"/>
    </row>
    <row r="37" spans="7:10" x14ac:dyDescent="0.3">
      <c r="J37" s="49"/>
    </row>
    <row r="42" spans="7:10" x14ac:dyDescent="0.3">
      <c r="G42" s="50"/>
    </row>
    <row r="53" spans="1:6" x14ac:dyDescent="0.3">
      <c r="A53" s="24"/>
      <c r="B53" s="24"/>
      <c r="C53" s="24"/>
      <c r="D53" s="24"/>
      <c r="E53" s="24"/>
      <c r="F53" s="24"/>
    </row>
  </sheetData>
  <sortState ref="A5:G53">
    <sortCondition ref="E5"/>
    <sortCondition ref="C5"/>
  </sortState>
  <phoneticPr fontId="2" type="noConversion"/>
  <conditionalFormatting sqref="G44:G52 C45:C46 A11:A52 G23:G41 A54:G163 B47:F52 G11:G21 A4:G10 B11:F44 B5:G18">
    <cfRule type="expression" dxfId="22" priority="2" stopIfTrue="1">
      <formula>$C4="Done"</formula>
    </cfRule>
    <cfRule type="expression" dxfId="21" priority="3" stopIfTrue="1">
      <formula>$C4="Ongoing"</formula>
    </cfRule>
    <cfRule type="expression" dxfId="20" priority="4" stopIfTrue="1">
      <formula>$C4="Removed"</formula>
    </cfRule>
    <cfRule type="expression" dxfId="19" priority="1" stopIfTrue="1">
      <formula>$C4="Planned"</formula>
    </cfRule>
  </conditionalFormatting>
  <conditionalFormatting sqref="G53">
    <cfRule type="expression" dxfId="18" priority="5" stopIfTrue="1">
      <formula>$C43="Done"</formula>
    </cfRule>
    <cfRule type="expression" dxfId="17" priority="6" stopIfTrue="1">
      <formula>$C43="Ongoing"</formula>
    </cfRule>
    <cfRule type="expression" dxfId="16" priority="7" stopIfTrue="1">
      <formula>$C43="Removed"</formula>
    </cfRule>
  </conditionalFormatting>
  <conditionalFormatting sqref="G42:G43">
    <cfRule type="expression" dxfId="15" priority="8" stopIfTrue="1">
      <formula>#REF!="Done"</formula>
    </cfRule>
    <cfRule type="expression" dxfId="14" priority="9" stopIfTrue="1">
      <formula>#REF!="Ongoing"</formula>
    </cfRule>
    <cfRule type="expression" dxfId="13" priority="10" stopIfTrue="1">
      <formula>#REF!="Removed"</formula>
    </cfRule>
  </conditionalFormatting>
  <conditionalFormatting sqref="G22">
    <cfRule type="expression" dxfId="12" priority="11" stopIfTrue="1">
      <formula>#REF!="Done"</formula>
    </cfRule>
    <cfRule type="expression" dxfId="11" priority="12" stopIfTrue="1">
      <formula>#REF!="Ongoing"</formula>
    </cfRule>
    <cfRule type="expression" dxfId="10" priority="13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8740157499999996" right="0.78740157499999996" top="0.984251969" bottom="0.984251969" header="0.5" footer="0.5"/>
  <pageSetup paperSize="9" scale="8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defaultColWidth="9.15234375" defaultRowHeight="12.45" x14ac:dyDescent="0.3"/>
  <cols>
    <col min="1" max="1" width="50.53515625" style="24" customWidth="1"/>
    <col min="2" max="2" width="11.84375" style="23" customWidth="1"/>
    <col min="3" max="3" width="13.69140625" style="24" customWidth="1"/>
    <col min="4" max="4" width="10.84375" style="24" customWidth="1"/>
    <col min="5" max="5" width="6.53515625" style="23" customWidth="1"/>
    <col min="6" max="30" width="4.3828125" style="23" customWidth="1"/>
    <col min="31" max="16384" width="9.15234375" style="24"/>
  </cols>
  <sheetData>
    <row r="1" spans="1:30" ht="17.600000000000001" x14ac:dyDescent="0.3">
      <c r="A1" s="42">
        <v>1</v>
      </c>
      <c r="B1" s="4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3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A3" s="63" t="str">
        <f>'Release Plan'!H16</f>
        <v>Setup Git Repo und Scrum Tool</v>
      </c>
    </row>
    <row r="9" spans="1:30" x14ac:dyDescent="0.3">
      <c r="A9" s="44" t="s">
        <v>10</v>
      </c>
      <c r="B9" s="45">
        <v>4</v>
      </c>
      <c r="C9" s="44"/>
      <c r="D9" s="46"/>
      <c r="E9" s="44" t="s">
        <v>7</v>
      </c>
      <c r="F9" s="44" t="s">
        <v>9</v>
      </c>
      <c r="G9" s="44"/>
      <c r="H9" s="44"/>
      <c r="I9" s="44"/>
      <c r="J9" s="44"/>
      <c r="K9" s="44"/>
      <c r="L9" s="44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x14ac:dyDescent="0.3">
      <c r="A10" s="44" t="s">
        <v>23</v>
      </c>
      <c r="B10" s="45">
        <v>4</v>
      </c>
      <c r="C10" s="44" t="s">
        <v>24</v>
      </c>
      <c r="D10" s="44" t="s">
        <v>13</v>
      </c>
      <c r="E10" s="47">
        <f ca="1">IF(AND(SUM(OFFSET(E14,1,0,TaskRows,1))=0),0,SUM(OFFSET(E14,1,0,TaskRows,1)))</f>
        <v>5</v>
      </c>
      <c r="F10" s="47">
        <f ca="1">IF(AND(SUM(OFFSET(F14,1,0,TaskRows,1))=0),0,SUM(OFFSET(F14,1,0,TaskRows,1)))</f>
        <v>4</v>
      </c>
      <c r="G10" s="47">
        <f t="shared" ref="G10:AD10" ca="1" si="0">IF(AND(SUM(OFFSET(G14,1,0,TaskRows,1))=0),"",SUM(OFFSET(G14,1,0,TaskRows,1)))</f>
        <v>3</v>
      </c>
      <c r="H10" s="47">
        <f t="shared" ca="1" si="0"/>
        <v>1</v>
      </c>
      <c r="I10" s="47" t="str">
        <f t="shared" ca="1" si="0"/>
        <v/>
      </c>
      <c r="J10" s="47" t="str">
        <f t="shared" ca="1" si="0"/>
        <v/>
      </c>
      <c r="K10" s="47" t="str">
        <f t="shared" ca="1" si="0"/>
        <v/>
      </c>
      <c r="L10" s="47" t="str">
        <f t="shared" ca="1" si="0"/>
        <v/>
      </c>
      <c r="M10" s="47" t="str">
        <f t="shared" ca="1" si="0"/>
        <v/>
      </c>
      <c r="N10" s="47" t="str">
        <f t="shared" ca="1" si="0"/>
        <v/>
      </c>
      <c r="O10" s="47" t="str">
        <f t="shared" ca="1" si="0"/>
        <v/>
      </c>
      <c r="P10" s="47" t="str">
        <f t="shared" ca="1" si="0"/>
        <v/>
      </c>
      <c r="Q10" s="47" t="str">
        <f t="shared" ca="1" si="0"/>
        <v/>
      </c>
      <c r="R10" s="47" t="str">
        <f t="shared" ca="1" si="0"/>
        <v/>
      </c>
      <c r="S10" s="47" t="str">
        <f t="shared" ca="1" si="0"/>
        <v/>
      </c>
      <c r="T10" s="47" t="str">
        <f t="shared" ca="1" si="0"/>
        <v/>
      </c>
      <c r="U10" s="47" t="str">
        <f t="shared" ca="1" si="0"/>
        <v/>
      </c>
      <c r="V10" s="47" t="str">
        <f t="shared" ca="1" si="0"/>
        <v/>
      </c>
      <c r="W10" s="47" t="str">
        <f t="shared" ca="1" si="0"/>
        <v/>
      </c>
      <c r="X10" s="47" t="str">
        <f t="shared" ca="1" si="0"/>
        <v/>
      </c>
      <c r="Y10" s="47" t="str">
        <f t="shared" ca="1" si="0"/>
        <v/>
      </c>
      <c r="Z10" s="47" t="str">
        <f t="shared" ca="1" si="0"/>
        <v/>
      </c>
      <c r="AA10" s="47" t="str">
        <f t="shared" ca="1" si="0"/>
        <v/>
      </c>
      <c r="AB10" s="47" t="str">
        <f t="shared" ca="1" si="0"/>
        <v/>
      </c>
      <c r="AC10" s="47" t="str">
        <f t="shared" ca="1" si="0"/>
        <v/>
      </c>
      <c r="AD10" s="47" t="str">
        <f t="shared" ca="1" si="0"/>
        <v/>
      </c>
    </row>
    <row r="11" spans="1:30" customFormat="1" hidden="1" x14ac:dyDescent="0.3">
      <c r="A11" t="s">
        <v>16</v>
      </c>
      <c r="B11" s="2">
        <f>IF(COUNTA(A15:A242)=0,1,COUNTA(A15:A242))</f>
        <v>3</v>
      </c>
      <c r="C11" t="s">
        <v>17</v>
      </c>
      <c r="D11" s="2">
        <f ca="1">IF(COUNTIF(F10:AD10,"&gt;0")=0,1,COUNTIF(F10:AD10,"&gt;0"))</f>
        <v>3</v>
      </c>
      <c r="E11" s="2"/>
      <c r="F11" s="2">
        <f ca="1">IF(F14="","",$E10-$E10/($B9-1)*(F14-1))</f>
        <v>5</v>
      </c>
      <c r="G11" s="2">
        <f t="shared" ref="G11:AD11" ca="1" si="1">IF(G14="","",TotalEffort-TotalEffort/(ImplementationDays)*(G14-1))</f>
        <v>3.75</v>
      </c>
      <c r="H11" s="2">
        <f t="shared" ca="1" si="1"/>
        <v>2.5</v>
      </c>
      <c r="I11" s="2">
        <f t="shared" ca="1" si="1"/>
        <v>1.25</v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3">
      <c r="A12" s="41" t="s">
        <v>20</v>
      </c>
      <c r="C12" t="s">
        <v>18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4.1666666666666661</v>
      </c>
      <c r="G12" s="2">
        <f t="shared" ca="1" si="2"/>
        <v>2.6666666666666665</v>
      </c>
      <c r="H12" s="2">
        <f t="shared" ca="1" si="2"/>
        <v>1.166666666666667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3">
      <c r="A13" s="41" t="s">
        <v>21</v>
      </c>
      <c r="C13" t="s">
        <v>19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44" t="s">
        <v>5</v>
      </c>
      <c r="B14" s="48" t="s">
        <v>67</v>
      </c>
      <c r="C14" s="44" t="s">
        <v>6</v>
      </c>
      <c r="D14" s="44" t="s">
        <v>3</v>
      </c>
      <c r="E14" s="48" t="s">
        <v>8</v>
      </c>
      <c r="F14" s="48">
        <v>1</v>
      </c>
      <c r="G14" s="48">
        <f t="shared" ref="G14:AD14" si="3">IF($B$9&gt;F14,F14+1,"")</f>
        <v>2</v>
      </c>
      <c r="H14" s="48">
        <f t="shared" si="3"/>
        <v>3</v>
      </c>
      <c r="I14" s="48">
        <f t="shared" si="3"/>
        <v>4</v>
      </c>
      <c r="J14" s="48" t="str">
        <f t="shared" si="3"/>
        <v/>
      </c>
      <c r="K14" s="48" t="str">
        <f t="shared" si="3"/>
        <v/>
      </c>
      <c r="L14" s="48" t="str">
        <f t="shared" si="3"/>
        <v/>
      </c>
      <c r="M14" s="48" t="str">
        <f t="shared" si="3"/>
        <v/>
      </c>
      <c r="N14" s="48" t="str">
        <f t="shared" si="3"/>
        <v/>
      </c>
      <c r="O14" s="48" t="str">
        <f t="shared" si="3"/>
        <v/>
      </c>
      <c r="P14" s="48" t="str">
        <f t="shared" si="3"/>
        <v/>
      </c>
      <c r="Q14" s="48" t="str">
        <f t="shared" si="3"/>
        <v/>
      </c>
      <c r="R14" s="48" t="str">
        <f t="shared" si="3"/>
        <v/>
      </c>
      <c r="S14" s="48" t="str">
        <f t="shared" si="3"/>
        <v/>
      </c>
      <c r="T14" s="48" t="str">
        <f t="shared" si="3"/>
        <v/>
      </c>
      <c r="U14" s="48" t="str">
        <f t="shared" si="3"/>
        <v/>
      </c>
      <c r="V14" s="48" t="str">
        <f t="shared" si="3"/>
        <v/>
      </c>
      <c r="W14" s="48" t="str">
        <f t="shared" si="3"/>
        <v/>
      </c>
      <c r="X14" s="48" t="str">
        <f t="shared" si="3"/>
        <v/>
      </c>
      <c r="Y14" s="48" t="str">
        <f t="shared" si="3"/>
        <v/>
      </c>
      <c r="Z14" s="48" t="str">
        <f t="shared" si="3"/>
        <v/>
      </c>
      <c r="AA14" s="48" t="str">
        <f t="shared" si="3"/>
        <v/>
      </c>
      <c r="AB14" s="48" t="str">
        <f t="shared" si="3"/>
        <v/>
      </c>
      <c r="AC14" s="48" t="str">
        <f t="shared" si="3"/>
        <v/>
      </c>
      <c r="AD14" s="48" t="str">
        <f t="shared" si="3"/>
        <v/>
      </c>
    </row>
    <row r="15" spans="1:30" x14ac:dyDescent="0.3">
      <c r="A15" s="59" t="str">
        <f>Backlog!B5</f>
        <v>Git Repo anlegen</v>
      </c>
      <c r="B15" s="2">
        <v>1</v>
      </c>
      <c r="C15" s="59" t="str">
        <f>Team!B8</f>
        <v>Marc Schöchlin</v>
      </c>
      <c r="D15" t="s">
        <v>27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</row>
    <row r="16" spans="1:30" x14ac:dyDescent="0.3">
      <c r="A16" s="59" t="str">
        <f>Backlog!B6</f>
        <v>SCRUM Tools evaluieren und Konfigurieren</v>
      </c>
      <c r="B16" s="2">
        <v>2</v>
      </c>
      <c r="C16" s="59" t="str">
        <f>Team!B11</f>
        <v>Lucas Vorpahl</v>
      </c>
      <c r="D16" t="s">
        <v>27</v>
      </c>
      <c r="E16" s="2">
        <v>2</v>
      </c>
      <c r="F16" s="2">
        <v>2</v>
      </c>
      <c r="G16" s="2">
        <v>2</v>
      </c>
      <c r="H16" s="2">
        <v>1</v>
      </c>
      <c r="I16" s="2">
        <v>0</v>
      </c>
    </row>
    <row r="17" spans="1:30" x14ac:dyDescent="0.3">
      <c r="A17" s="59" t="str">
        <f>Backlog!B6</f>
        <v>SCRUM Tools evaluieren und Konfigurieren</v>
      </c>
      <c r="B17" s="2">
        <v>2</v>
      </c>
      <c r="C17" s="59" t="str">
        <f>Team!B12</f>
        <v>Dennis Hieber</v>
      </c>
      <c r="D17" t="s">
        <v>27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AC17" s="23" t="str">
        <f t="shared" ref="AC17:AD40" si="4">IF(OR(AC$14="",$E17=""),"",AB17)</f>
        <v/>
      </c>
      <c r="AD17" s="23" t="str">
        <f t="shared" si="4"/>
        <v/>
      </c>
    </row>
    <row r="18" spans="1:30" x14ac:dyDescent="0.3">
      <c r="A18" s="22"/>
      <c r="C18"/>
      <c r="D18" s="24" t="str">
        <f t="shared" ref="D18:D40" si="5">IF(A18&lt;&gt;"","Planned","")</f>
        <v/>
      </c>
      <c r="F18" s="23" t="str">
        <f t="shared" ref="F18:F40" si="6">IF(OR(F$14="",$E18=""),"",E18)</f>
        <v/>
      </c>
      <c r="AC18" s="23" t="str">
        <f t="shared" si="4"/>
        <v/>
      </c>
      <c r="AD18" s="23" t="str">
        <f t="shared" si="4"/>
        <v/>
      </c>
    </row>
    <row r="19" spans="1:30" x14ac:dyDescent="0.3">
      <c r="C19"/>
      <c r="D19" s="24" t="str">
        <f t="shared" si="5"/>
        <v/>
      </c>
      <c r="F19" s="23" t="str">
        <f t="shared" si="6"/>
        <v/>
      </c>
      <c r="AC19" s="23" t="str">
        <f t="shared" si="4"/>
        <v/>
      </c>
      <c r="AD19" s="23" t="str">
        <f t="shared" si="4"/>
        <v/>
      </c>
    </row>
    <row r="20" spans="1:30" x14ac:dyDescent="0.3">
      <c r="C20"/>
      <c r="D20" s="24" t="str">
        <f t="shared" si="5"/>
        <v/>
      </c>
      <c r="F20" s="23" t="str">
        <f t="shared" si="6"/>
        <v/>
      </c>
      <c r="AC20" s="23" t="str">
        <f t="shared" si="4"/>
        <v/>
      </c>
      <c r="AD20" s="23" t="str">
        <f t="shared" si="4"/>
        <v/>
      </c>
    </row>
    <row r="21" spans="1:30" x14ac:dyDescent="0.3">
      <c r="C21"/>
      <c r="D21" s="24" t="str">
        <f t="shared" si="5"/>
        <v/>
      </c>
      <c r="F21" s="23" t="str">
        <f t="shared" si="6"/>
        <v/>
      </c>
      <c r="AC21" s="23" t="str">
        <f t="shared" si="4"/>
        <v/>
      </c>
      <c r="AD21" s="23" t="str">
        <f t="shared" si="4"/>
        <v/>
      </c>
    </row>
    <row r="22" spans="1:30" x14ac:dyDescent="0.3">
      <c r="C22"/>
      <c r="D22" s="24" t="str">
        <f t="shared" si="5"/>
        <v/>
      </c>
      <c r="F22" s="23" t="str">
        <f t="shared" si="6"/>
        <v/>
      </c>
      <c r="AC22" s="23" t="str">
        <f t="shared" si="4"/>
        <v/>
      </c>
      <c r="AD22" s="23" t="str">
        <f t="shared" si="4"/>
        <v/>
      </c>
    </row>
    <row r="23" spans="1:30" ht="15" customHeight="1" x14ac:dyDescent="0.3">
      <c r="C23"/>
      <c r="D23" s="24" t="str">
        <f t="shared" si="5"/>
        <v/>
      </c>
      <c r="F23" s="23" t="str">
        <f t="shared" si="6"/>
        <v/>
      </c>
      <c r="AC23" s="23" t="str">
        <f t="shared" si="4"/>
        <v/>
      </c>
      <c r="AD23" s="23" t="str">
        <f t="shared" si="4"/>
        <v/>
      </c>
    </row>
    <row r="24" spans="1:30" x14ac:dyDescent="0.3">
      <c r="C24"/>
      <c r="D24" s="24" t="str">
        <f t="shared" si="5"/>
        <v/>
      </c>
      <c r="F24" s="23" t="str">
        <f t="shared" si="6"/>
        <v/>
      </c>
      <c r="AC24" s="23" t="str">
        <f t="shared" si="4"/>
        <v/>
      </c>
      <c r="AD24" s="23" t="str">
        <f t="shared" si="4"/>
        <v/>
      </c>
    </row>
    <row r="25" spans="1:30" x14ac:dyDescent="0.3">
      <c r="C25"/>
      <c r="D25" s="24" t="str">
        <f t="shared" si="5"/>
        <v/>
      </c>
      <c r="F25" s="23" t="str">
        <f t="shared" si="6"/>
        <v/>
      </c>
      <c r="AC25" s="23" t="str">
        <f t="shared" si="4"/>
        <v/>
      </c>
      <c r="AD25" s="23" t="str">
        <f t="shared" si="4"/>
        <v/>
      </c>
    </row>
    <row r="26" spans="1:30" x14ac:dyDescent="0.3">
      <c r="C26"/>
      <c r="D26" s="24" t="str">
        <f t="shared" si="5"/>
        <v/>
      </c>
      <c r="F26" s="23" t="str">
        <f t="shared" si="6"/>
        <v/>
      </c>
      <c r="AC26" s="23" t="str">
        <f t="shared" si="4"/>
        <v/>
      </c>
      <c r="AD26" s="23" t="str">
        <f t="shared" si="4"/>
        <v/>
      </c>
    </row>
    <row r="27" spans="1:30" x14ac:dyDescent="0.3">
      <c r="C27"/>
      <c r="D27" s="24" t="str">
        <f t="shared" si="5"/>
        <v/>
      </c>
      <c r="F27" s="23" t="str">
        <f t="shared" si="6"/>
        <v/>
      </c>
      <c r="AC27" s="23" t="str">
        <f t="shared" si="4"/>
        <v/>
      </c>
      <c r="AD27" s="23" t="str">
        <f t="shared" si="4"/>
        <v/>
      </c>
    </row>
    <row r="28" spans="1:30" x14ac:dyDescent="0.3">
      <c r="C28"/>
      <c r="D28" s="24" t="str">
        <f t="shared" si="5"/>
        <v/>
      </c>
      <c r="F28" s="23" t="str">
        <f t="shared" si="6"/>
        <v/>
      </c>
      <c r="AC28" s="23" t="str">
        <f t="shared" si="4"/>
        <v/>
      </c>
      <c r="AD28" s="23" t="str">
        <f t="shared" si="4"/>
        <v/>
      </c>
    </row>
    <row r="29" spans="1:30" x14ac:dyDescent="0.3">
      <c r="C29"/>
      <c r="D29" s="24" t="str">
        <f t="shared" si="5"/>
        <v/>
      </c>
      <c r="F29" s="23" t="str">
        <f t="shared" si="6"/>
        <v/>
      </c>
      <c r="AC29" s="23" t="str">
        <f t="shared" si="4"/>
        <v/>
      </c>
      <c r="AD29" s="23" t="str">
        <f t="shared" si="4"/>
        <v/>
      </c>
    </row>
    <row r="30" spans="1:30" x14ac:dyDescent="0.3">
      <c r="C30"/>
      <c r="D30" s="24" t="str">
        <f t="shared" si="5"/>
        <v/>
      </c>
      <c r="F30" s="23" t="str">
        <f t="shared" si="6"/>
        <v/>
      </c>
      <c r="AC30" s="23" t="str">
        <f t="shared" si="4"/>
        <v/>
      </c>
      <c r="AD30" s="23" t="str">
        <f t="shared" si="4"/>
        <v/>
      </c>
    </row>
    <row r="31" spans="1:30" x14ac:dyDescent="0.3">
      <c r="C31"/>
      <c r="D31" s="24" t="str">
        <f t="shared" si="5"/>
        <v/>
      </c>
      <c r="F31" s="23" t="str">
        <f t="shared" si="6"/>
        <v/>
      </c>
      <c r="AC31" s="23" t="str">
        <f t="shared" si="4"/>
        <v/>
      </c>
      <c r="AD31" s="23" t="str">
        <f t="shared" si="4"/>
        <v/>
      </c>
    </row>
    <row r="32" spans="1:30" x14ac:dyDescent="0.3">
      <c r="C32"/>
      <c r="D32" s="24" t="str">
        <f t="shared" si="5"/>
        <v/>
      </c>
      <c r="F32" s="23" t="str">
        <f t="shared" si="6"/>
        <v/>
      </c>
      <c r="AC32" s="23" t="str">
        <f t="shared" si="4"/>
        <v/>
      </c>
      <c r="AD32" s="23" t="str">
        <f t="shared" si="4"/>
        <v/>
      </c>
    </row>
    <row r="33" spans="1:30" x14ac:dyDescent="0.3">
      <c r="C33"/>
      <c r="D33" s="24" t="str">
        <f t="shared" si="5"/>
        <v/>
      </c>
      <c r="F33" s="23" t="str">
        <f t="shared" si="6"/>
        <v/>
      </c>
      <c r="AC33" s="23" t="str">
        <f t="shared" si="4"/>
        <v/>
      </c>
      <c r="AD33" s="23" t="str">
        <f t="shared" si="4"/>
        <v/>
      </c>
    </row>
    <row r="34" spans="1:30" x14ac:dyDescent="0.3">
      <c r="C34"/>
      <c r="D34" s="24" t="str">
        <f t="shared" si="5"/>
        <v/>
      </c>
      <c r="F34" s="23" t="str">
        <f t="shared" si="6"/>
        <v/>
      </c>
      <c r="AC34" s="23" t="str">
        <f t="shared" si="4"/>
        <v/>
      </c>
      <c r="AD34" s="23" t="str">
        <f t="shared" si="4"/>
        <v/>
      </c>
    </row>
    <row r="35" spans="1:30" x14ac:dyDescent="0.3">
      <c r="C35"/>
      <c r="D35" s="24" t="str">
        <f t="shared" si="5"/>
        <v/>
      </c>
      <c r="F35" s="23" t="str">
        <f t="shared" si="6"/>
        <v/>
      </c>
      <c r="AC35" s="23" t="str">
        <f t="shared" si="4"/>
        <v/>
      </c>
      <c r="AD35" s="23" t="str">
        <f t="shared" si="4"/>
        <v/>
      </c>
    </row>
    <row r="36" spans="1:30" x14ac:dyDescent="0.3">
      <c r="C36"/>
      <c r="D36" s="24" t="str">
        <f t="shared" si="5"/>
        <v/>
      </c>
      <c r="F36" s="23" t="str">
        <f t="shared" si="6"/>
        <v/>
      </c>
      <c r="AC36" s="23" t="str">
        <f t="shared" si="4"/>
        <v/>
      </c>
      <c r="AD36" s="23" t="str">
        <f t="shared" si="4"/>
        <v/>
      </c>
    </row>
    <row r="37" spans="1:30" x14ac:dyDescent="0.3">
      <c r="C37"/>
      <c r="D37" s="24" t="str">
        <f t="shared" si="5"/>
        <v/>
      </c>
      <c r="F37" s="23" t="str">
        <f t="shared" si="6"/>
        <v/>
      </c>
      <c r="AC37" s="23" t="str">
        <f t="shared" si="4"/>
        <v/>
      </c>
      <c r="AD37" s="23" t="str">
        <f t="shared" si="4"/>
        <v/>
      </c>
    </row>
    <row r="38" spans="1:30" x14ac:dyDescent="0.3">
      <c r="C38"/>
      <c r="D38" s="24" t="str">
        <f t="shared" si="5"/>
        <v/>
      </c>
      <c r="F38" s="23" t="str">
        <f t="shared" si="6"/>
        <v/>
      </c>
      <c r="AC38" s="23" t="str">
        <f t="shared" si="4"/>
        <v/>
      </c>
      <c r="AD38" s="23" t="str">
        <f t="shared" si="4"/>
        <v/>
      </c>
    </row>
    <row r="39" spans="1:30" x14ac:dyDescent="0.3">
      <c r="C39"/>
      <c r="D39" s="24" t="str">
        <f t="shared" si="5"/>
        <v/>
      </c>
      <c r="F39" s="23" t="str">
        <f t="shared" si="6"/>
        <v/>
      </c>
      <c r="G39" s="23" t="str">
        <f t="shared" ref="G39:AB39" si="7">IF(OR(G$14="",$E39=""),"",F39)</f>
        <v/>
      </c>
      <c r="H39" s="23" t="str">
        <f t="shared" si="7"/>
        <v/>
      </c>
      <c r="I39" s="23" t="str">
        <f t="shared" si="7"/>
        <v/>
      </c>
      <c r="J39" s="23" t="str">
        <f t="shared" si="7"/>
        <v/>
      </c>
      <c r="K39" s="23" t="str">
        <f t="shared" si="7"/>
        <v/>
      </c>
      <c r="L39" s="23" t="str">
        <f t="shared" si="7"/>
        <v/>
      </c>
      <c r="M39" s="23" t="str">
        <f t="shared" si="7"/>
        <v/>
      </c>
      <c r="N39" s="23" t="str">
        <f t="shared" si="7"/>
        <v/>
      </c>
      <c r="O39" s="23" t="str">
        <f t="shared" si="7"/>
        <v/>
      </c>
      <c r="P39" s="23" t="str">
        <f t="shared" si="7"/>
        <v/>
      </c>
      <c r="Q39" s="23" t="str">
        <f t="shared" si="7"/>
        <v/>
      </c>
      <c r="R39" s="23" t="str">
        <f t="shared" si="7"/>
        <v/>
      </c>
      <c r="S39" s="23" t="str">
        <f t="shared" si="7"/>
        <v/>
      </c>
      <c r="T39" s="23" t="str">
        <f t="shared" si="7"/>
        <v/>
      </c>
      <c r="U39" s="23" t="str">
        <f t="shared" si="7"/>
        <v/>
      </c>
      <c r="V39" s="23" t="str">
        <f t="shared" si="7"/>
        <v/>
      </c>
      <c r="W39" s="23" t="str">
        <f t="shared" si="7"/>
        <v/>
      </c>
      <c r="X39" s="23" t="str">
        <f t="shared" si="7"/>
        <v/>
      </c>
      <c r="Y39" s="23" t="str">
        <f t="shared" si="7"/>
        <v/>
      </c>
      <c r="Z39" s="23" t="str">
        <f t="shared" si="7"/>
        <v/>
      </c>
      <c r="AA39" s="23" t="str">
        <f t="shared" si="7"/>
        <v/>
      </c>
      <c r="AB39" s="23" t="str">
        <f t="shared" si="7"/>
        <v/>
      </c>
      <c r="AC39" s="23" t="str">
        <f t="shared" si="4"/>
        <v/>
      </c>
      <c r="AD39" s="23" t="str">
        <f t="shared" si="4"/>
        <v/>
      </c>
    </row>
    <row r="40" spans="1:30" x14ac:dyDescent="0.3">
      <c r="C40"/>
      <c r="D40" s="24" t="str">
        <f t="shared" si="5"/>
        <v/>
      </c>
      <c r="F40" s="23" t="str">
        <f t="shared" si="6"/>
        <v/>
      </c>
      <c r="G40" s="23" t="str">
        <f t="shared" ref="G40:AB40" si="8">IF(OR(G$14="",$E40=""),"",F40)</f>
        <v/>
      </c>
      <c r="H40" s="23" t="str">
        <f t="shared" si="8"/>
        <v/>
      </c>
      <c r="I40" s="23" t="str">
        <f t="shared" si="8"/>
        <v/>
      </c>
      <c r="J40" s="23" t="str">
        <f t="shared" si="8"/>
        <v/>
      </c>
      <c r="K40" s="23" t="str">
        <f t="shared" si="8"/>
        <v/>
      </c>
      <c r="L40" s="23" t="str">
        <f t="shared" si="8"/>
        <v/>
      </c>
      <c r="M40" s="23" t="str">
        <f t="shared" si="8"/>
        <v/>
      </c>
      <c r="N40" s="23" t="str">
        <f t="shared" si="8"/>
        <v/>
      </c>
      <c r="O40" s="23" t="str">
        <f t="shared" si="8"/>
        <v/>
      </c>
      <c r="P40" s="23" t="str">
        <f t="shared" si="8"/>
        <v/>
      </c>
      <c r="Q40" s="23" t="str">
        <f t="shared" si="8"/>
        <v/>
      </c>
      <c r="R40" s="23" t="str">
        <f t="shared" si="8"/>
        <v/>
      </c>
      <c r="S40" s="23" t="str">
        <f t="shared" si="8"/>
        <v/>
      </c>
      <c r="T40" s="23" t="str">
        <f t="shared" si="8"/>
        <v/>
      </c>
      <c r="U40" s="23" t="str">
        <f t="shared" si="8"/>
        <v/>
      </c>
      <c r="V40" s="23" t="str">
        <f t="shared" si="8"/>
        <v/>
      </c>
      <c r="W40" s="23" t="str">
        <f t="shared" si="8"/>
        <v/>
      </c>
      <c r="X40" s="23" t="str">
        <f t="shared" si="8"/>
        <v/>
      </c>
      <c r="Y40" s="23" t="str">
        <f t="shared" si="8"/>
        <v/>
      </c>
      <c r="Z40" s="23" t="str">
        <f t="shared" si="8"/>
        <v/>
      </c>
      <c r="AA40" s="23" t="str">
        <f t="shared" si="8"/>
        <v/>
      </c>
      <c r="AB40" s="23" t="str">
        <f t="shared" si="8"/>
        <v/>
      </c>
      <c r="AC40" s="23" t="str">
        <f t="shared" si="4"/>
        <v/>
      </c>
      <c r="AD40" s="23" t="str">
        <f t="shared" si="4"/>
        <v/>
      </c>
    </row>
    <row r="41" spans="1:30" x14ac:dyDescent="0.3">
      <c r="A41"/>
      <c r="B41" s="2"/>
      <c r="C41"/>
      <c r="D41"/>
      <c r="E41" s="2"/>
      <c r="F41" s="2"/>
      <c r="G41" s="2"/>
      <c r="H41" s="2"/>
      <c r="I41" s="2"/>
    </row>
    <row r="42" spans="1:30" x14ac:dyDescent="0.3">
      <c r="A42" s="22"/>
      <c r="C42"/>
      <c r="AC42" s="23" t="str">
        <f t="shared" ref="AC42:AD47" si="9">IF(OR(AC$14="",$E42=""),"",AB42)</f>
        <v/>
      </c>
      <c r="AD42" s="23" t="str">
        <f t="shared" si="9"/>
        <v/>
      </c>
    </row>
    <row r="43" spans="1:30" x14ac:dyDescent="0.3">
      <c r="A43" s="22"/>
      <c r="C43"/>
      <c r="AC43" s="23" t="str">
        <f t="shared" si="9"/>
        <v/>
      </c>
      <c r="AD43" s="23" t="str">
        <f t="shared" si="9"/>
        <v/>
      </c>
    </row>
    <row r="44" spans="1:30" x14ac:dyDescent="0.3">
      <c r="A44" s="22"/>
      <c r="C44"/>
      <c r="AC44" s="23" t="str">
        <f t="shared" si="9"/>
        <v/>
      </c>
      <c r="AD44" s="23" t="str">
        <f t="shared" si="9"/>
        <v/>
      </c>
    </row>
    <row r="45" spans="1:30" x14ac:dyDescent="0.3">
      <c r="A45" s="22"/>
      <c r="C45"/>
      <c r="AC45" s="23" t="str">
        <f t="shared" si="9"/>
        <v/>
      </c>
      <c r="AD45" s="23" t="str">
        <f t="shared" si="9"/>
        <v/>
      </c>
    </row>
    <row r="46" spans="1:30" x14ac:dyDescent="0.3">
      <c r="A46" s="22"/>
      <c r="C46"/>
      <c r="AC46" s="23" t="str">
        <f t="shared" si="9"/>
        <v/>
      </c>
      <c r="AD46" s="23" t="str">
        <f t="shared" si="9"/>
        <v/>
      </c>
    </row>
    <row r="47" spans="1:30" x14ac:dyDescent="0.3">
      <c r="A47" s="22"/>
      <c r="C47"/>
      <c r="AC47" s="23" t="str">
        <f t="shared" si="9"/>
        <v/>
      </c>
      <c r="AD47" s="23" t="str">
        <f t="shared" si="9"/>
        <v/>
      </c>
    </row>
    <row r="48" spans="1:30" x14ac:dyDescent="0.3">
      <c r="A48" s="22"/>
      <c r="C48"/>
    </row>
    <row r="49" spans="1:30" x14ac:dyDescent="0.3">
      <c r="A49" s="22"/>
      <c r="C49"/>
      <c r="AC49" s="23" t="str">
        <f t="shared" ref="AC49:AD57" si="10">IF(OR(AC$14="",$E49=""),"",AB49)</f>
        <v/>
      </c>
      <c r="AD49" s="23" t="str">
        <f t="shared" si="10"/>
        <v/>
      </c>
    </row>
    <row r="50" spans="1:30" x14ac:dyDescent="0.3">
      <c r="A50" s="22"/>
      <c r="C50"/>
      <c r="AC50" s="23" t="str">
        <f t="shared" si="10"/>
        <v/>
      </c>
      <c r="AD50" s="23" t="str">
        <f t="shared" si="10"/>
        <v/>
      </c>
    </row>
    <row r="51" spans="1:30" x14ac:dyDescent="0.3">
      <c r="A51" s="22"/>
      <c r="C51"/>
      <c r="AC51" s="23" t="str">
        <f t="shared" si="10"/>
        <v/>
      </c>
      <c r="AD51" s="23" t="str">
        <f t="shared" si="10"/>
        <v/>
      </c>
    </row>
    <row r="52" spans="1:30" x14ac:dyDescent="0.3">
      <c r="A52" s="22"/>
      <c r="C52"/>
      <c r="AC52" s="23" t="str">
        <f t="shared" si="10"/>
        <v/>
      </c>
      <c r="AD52" s="23" t="str">
        <f t="shared" si="10"/>
        <v/>
      </c>
    </row>
    <row r="53" spans="1:30" x14ac:dyDescent="0.3">
      <c r="A53" s="22"/>
      <c r="C53"/>
      <c r="AC53" s="23" t="str">
        <f t="shared" si="10"/>
        <v/>
      </c>
      <c r="AD53" s="23" t="str">
        <f t="shared" si="10"/>
        <v/>
      </c>
    </row>
    <row r="54" spans="1:30" x14ac:dyDescent="0.3">
      <c r="A54" s="22"/>
      <c r="C54"/>
      <c r="AC54" s="23" t="str">
        <f t="shared" si="10"/>
        <v/>
      </c>
      <c r="AD54" s="23" t="str">
        <f t="shared" si="10"/>
        <v/>
      </c>
    </row>
    <row r="55" spans="1:30" x14ac:dyDescent="0.3">
      <c r="A55" s="22"/>
      <c r="C55"/>
      <c r="AC55" s="23" t="str">
        <f t="shared" si="10"/>
        <v/>
      </c>
      <c r="AD55" s="23" t="str">
        <f t="shared" si="10"/>
        <v/>
      </c>
    </row>
    <row r="56" spans="1:30" x14ac:dyDescent="0.3">
      <c r="A56" s="22"/>
      <c r="C56"/>
      <c r="AC56" s="23" t="str">
        <f t="shared" si="10"/>
        <v/>
      </c>
      <c r="AD56" s="23" t="str">
        <f t="shared" si="10"/>
        <v/>
      </c>
    </row>
    <row r="57" spans="1:30" x14ac:dyDescent="0.3">
      <c r="A57" s="22"/>
      <c r="C57"/>
      <c r="AC57" s="23" t="str">
        <f t="shared" si="10"/>
        <v/>
      </c>
      <c r="AD57" s="23" t="str">
        <f t="shared" si="10"/>
        <v/>
      </c>
    </row>
    <row r="58" spans="1:30" x14ac:dyDescent="0.3">
      <c r="A58" s="22"/>
      <c r="C58"/>
    </row>
    <row r="59" spans="1:30" x14ac:dyDescent="0.3">
      <c r="A59" s="22"/>
      <c r="C59"/>
      <c r="AC59" s="23" t="str">
        <f t="shared" ref="AC59:AD63" si="11">IF(OR(AC$14="",$E59=""),"",AB59)</f>
        <v/>
      </c>
      <c r="AD59" s="23" t="str">
        <f t="shared" si="11"/>
        <v/>
      </c>
    </row>
    <row r="60" spans="1:30" x14ac:dyDescent="0.3">
      <c r="A60" s="22"/>
      <c r="C60"/>
      <c r="AC60" s="23" t="str">
        <f t="shared" si="11"/>
        <v/>
      </c>
      <c r="AD60" s="23" t="str">
        <f t="shared" si="11"/>
        <v/>
      </c>
    </row>
    <row r="61" spans="1:30" x14ac:dyDescent="0.3">
      <c r="A61" s="22"/>
      <c r="C61"/>
      <c r="AC61" s="23" t="str">
        <f t="shared" si="11"/>
        <v/>
      </c>
      <c r="AD61" s="23" t="str">
        <f t="shared" si="11"/>
        <v/>
      </c>
    </row>
    <row r="62" spans="1:30" x14ac:dyDescent="0.3">
      <c r="A62" s="22"/>
      <c r="C62"/>
      <c r="AC62" s="23" t="str">
        <f t="shared" si="11"/>
        <v/>
      </c>
      <c r="AD62" s="23" t="str">
        <f t="shared" si="11"/>
        <v/>
      </c>
    </row>
    <row r="63" spans="1:30" x14ac:dyDescent="0.3">
      <c r="A63" s="22"/>
      <c r="C63"/>
      <c r="AC63" s="23" t="str">
        <f t="shared" si="11"/>
        <v/>
      </c>
      <c r="AD63" s="23" t="str">
        <f t="shared" si="11"/>
        <v/>
      </c>
    </row>
    <row r="64" spans="1:30" x14ac:dyDescent="0.3">
      <c r="C64"/>
      <c r="D64" s="24" t="str">
        <f t="shared" ref="D64" si="12">IF(A64&lt;&gt;"","Planned","")</f>
        <v/>
      </c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</sheetData>
  <sortState ref="A15:AD63">
    <sortCondition ref="B14"/>
    <sortCondition ref="D14"/>
  </sortState>
  <phoneticPr fontId="2" type="noConversion"/>
  <conditionalFormatting sqref="A15:AD58">
    <cfRule type="expression" dxfId="9" priority="1" stopIfTrue="1">
      <formula>$D15="Done"</formula>
    </cfRule>
    <cfRule type="expression" dxfId="8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defaultColWidth="9.15234375" defaultRowHeight="12.45" x14ac:dyDescent="0.3"/>
  <cols>
    <col min="1" max="1" width="50.53515625" style="24" customWidth="1"/>
    <col min="2" max="2" width="11.84375" style="23" customWidth="1"/>
    <col min="3" max="3" width="13.69140625" style="24" customWidth="1"/>
    <col min="4" max="4" width="10.84375" style="24" customWidth="1"/>
    <col min="5" max="5" width="6.53515625" style="23" customWidth="1"/>
    <col min="6" max="30" width="4.3828125" style="23" customWidth="1"/>
    <col min="31" max="16384" width="9.15234375" style="24"/>
  </cols>
  <sheetData>
    <row r="1" spans="1:30" ht="17.600000000000001" x14ac:dyDescent="0.3">
      <c r="A1" s="42">
        <v>2</v>
      </c>
      <c r="B1" s="4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3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A3" s="63" t="str">
        <f>'Release Plan'!H17</f>
        <v>User Stories mit Kunde definieren und Spezi. Erstellen</v>
      </c>
    </row>
    <row r="9" spans="1:30" x14ac:dyDescent="0.3">
      <c r="A9" s="44" t="s">
        <v>10</v>
      </c>
      <c r="B9" s="45">
        <v>10</v>
      </c>
      <c r="C9" s="44"/>
      <c r="D9" s="46"/>
      <c r="E9" s="44" t="s">
        <v>7</v>
      </c>
      <c r="F9" s="44" t="s">
        <v>9</v>
      </c>
      <c r="G9" s="44"/>
      <c r="H9" s="44"/>
      <c r="I9" s="44"/>
      <c r="J9" s="44"/>
      <c r="K9" s="44"/>
      <c r="L9" s="44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x14ac:dyDescent="0.3">
      <c r="A10" s="44" t="s">
        <v>23</v>
      </c>
      <c r="B10" s="45">
        <v>10</v>
      </c>
      <c r="C10" s="44" t="s">
        <v>24</v>
      </c>
      <c r="D10" s="44" t="s">
        <v>13</v>
      </c>
      <c r="E10" s="47">
        <f t="shared" ref="E10:O10" ca="1" si="0">IF(AND(SUM(OFFSET(E14,1,0,TaskRows,1))=0),0,SUM(OFFSET(E14,1,0,TaskRows,1)))</f>
        <v>6</v>
      </c>
      <c r="F10" s="47">
        <f t="shared" ca="1" si="0"/>
        <v>5</v>
      </c>
      <c r="G10" s="47">
        <f t="shared" ca="1" si="0"/>
        <v>4</v>
      </c>
      <c r="H10" s="47">
        <f t="shared" ca="1" si="0"/>
        <v>4</v>
      </c>
      <c r="I10" s="47">
        <f t="shared" ca="1" si="0"/>
        <v>4</v>
      </c>
      <c r="J10" s="47">
        <f t="shared" ca="1" si="0"/>
        <v>2</v>
      </c>
      <c r="K10" s="47">
        <f t="shared" ca="1" si="0"/>
        <v>1</v>
      </c>
      <c r="L10" s="47">
        <f t="shared" ca="1" si="0"/>
        <v>0</v>
      </c>
      <c r="M10" s="47">
        <f t="shared" ca="1" si="0"/>
        <v>0</v>
      </c>
      <c r="N10" s="47">
        <f t="shared" ca="1" si="0"/>
        <v>0</v>
      </c>
      <c r="O10" s="47">
        <f t="shared" ca="1" si="0"/>
        <v>0</v>
      </c>
      <c r="P10" s="47" t="str">
        <f t="shared" ref="P10:AD10" ca="1" si="1">IF(AND(SUM(OFFSET(P14,1,0,TaskRows,1))=0),"",SUM(OFFSET(P14,1,0,TaskRows,1)))</f>
        <v/>
      </c>
      <c r="Q10" s="47" t="str">
        <f t="shared" ca="1" si="1"/>
        <v/>
      </c>
      <c r="R10" s="47" t="str">
        <f t="shared" ca="1" si="1"/>
        <v/>
      </c>
      <c r="S10" s="47" t="str">
        <f t="shared" ca="1" si="1"/>
        <v/>
      </c>
      <c r="T10" s="47" t="str">
        <f t="shared" ca="1" si="1"/>
        <v/>
      </c>
      <c r="U10" s="47" t="str">
        <f t="shared" ca="1" si="1"/>
        <v/>
      </c>
      <c r="V10" s="47" t="str">
        <f t="shared" ca="1" si="1"/>
        <v/>
      </c>
      <c r="W10" s="47" t="str">
        <f t="shared" ca="1" si="1"/>
        <v/>
      </c>
      <c r="X10" s="47" t="str">
        <f t="shared" ca="1" si="1"/>
        <v/>
      </c>
      <c r="Y10" s="47" t="str">
        <f t="shared" ca="1" si="1"/>
        <v/>
      </c>
      <c r="Z10" s="47" t="str">
        <f t="shared" ca="1" si="1"/>
        <v/>
      </c>
      <c r="AA10" s="47" t="str">
        <f t="shared" ca="1" si="1"/>
        <v/>
      </c>
      <c r="AB10" s="47" t="str">
        <f t="shared" ca="1" si="1"/>
        <v/>
      </c>
      <c r="AC10" s="47" t="str">
        <f t="shared" ca="1" si="1"/>
        <v/>
      </c>
      <c r="AD10" s="47" t="str">
        <f t="shared" ca="1" si="1"/>
        <v/>
      </c>
    </row>
    <row r="11" spans="1:30" customFormat="1" hidden="1" x14ac:dyDescent="0.3">
      <c r="A11" t="s">
        <v>16</v>
      </c>
      <c r="B11" s="2">
        <f>IF(COUNTA(A15:A242)=0,1,COUNTA(A15:A242))</f>
        <v>4</v>
      </c>
      <c r="C11" t="s">
        <v>17</v>
      </c>
      <c r="D11" s="2">
        <f ca="1">IF(COUNTIF(F10:AD10,"&gt;0")=0,1,COUNTIF(F10:AD10,"&gt;0"))</f>
        <v>6</v>
      </c>
      <c r="E11" s="2"/>
      <c r="F11" s="2">
        <f ca="1">IF(F14="","",$E10-$E10/($B9-1)*(F14-1))</f>
        <v>6</v>
      </c>
      <c r="G11" s="2">
        <f t="shared" ref="G11:AD11" ca="1" si="2">IF(G14="","",TotalEffort-TotalEffort/(ImplementationDays)*(G14-1))</f>
        <v>5.4</v>
      </c>
      <c r="H11" s="2">
        <f t="shared" ca="1" si="2"/>
        <v>4.8</v>
      </c>
      <c r="I11" s="2">
        <f t="shared" ca="1" si="2"/>
        <v>4.2</v>
      </c>
      <c r="J11" s="2">
        <f t="shared" ca="1" si="2"/>
        <v>3.6</v>
      </c>
      <c r="K11" s="2">
        <f t="shared" ca="1" si="2"/>
        <v>3</v>
      </c>
      <c r="L11" s="2">
        <f t="shared" ca="1" si="2"/>
        <v>2.4000000000000004</v>
      </c>
      <c r="M11" s="2">
        <f t="shared" ca="1" si="2"/>
        <v>1.7999999999999998</v>
      </c>
      <c r="N11" s="2">
        <f t="shared" ca="1" si="2"/>
        <v>1.2000000000000002</v>
      </c>
      <c r="O11" s="2">
        <f t="shared" ca="1" si="2"/>
        <v>0.60000000000000053</v>
      </c>
      <c r="P11" s="2" t="str">
        <f t="shared" si="2"/>
        <v/>
      </c>
      <c r="Q11" s="2" t="str">
        <f t="shared" si="2"/>
        <v/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3">
      <c r="A12" s="41" t="s">
        <v>20</v>
      </c>
      <c r="C12" t="s">
        <v>18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5.1904761904761907</v>
      </c>
      <c r="G12" s="2">
        <f t="shared" ca="1" si="3"/>
        <v>4.4476190476190478</v>
      </c>
      <c r="H12" s="2">
        <f t="shared" ca="1" si="3"/>
        <v>3.7047619047619045</v>
      </c>
      <c r="I12" s="2">
        <f t="shared" ca="1" si="3"/>
        <v>2.9619047619047616</v>
      </c>
      <c r="J12" s="2">
        <f t="shared" ca="1" si="3"/>
        <v>2.2190476190476187</v>
      </c>
      <c r="K12" s="2">
        <f t="shared" ca="1" si="3"/>
        <v>1.4761904761904754</v>
      </c>
      <c r="L12" s="2">
        <f t="shared" ca="1" si="3"/>
        <v>0.7333333333333325</v>
      </c>
      <c r="M12" s="2" t="str">
        <f t="shared" ca="1" si="3"/>
        <v/>
      </c>
      <c r="N12" s="2" t="str">
        <f t="shared" ca="1" si="3"/>
        <v/>
      </c>
      <c r="O12" s="2" t="str">
        <f t="shared" ca="1" si="3"/>
        <v/>
      </c>
      <c r="P12" s="2" t="str">
        <f t="shared" ca="1" si="3"/>
        <v/>
      </c>
      <c r="Q12" s="2" t="str">
        <f t="shared" ca="1" si="3"/>
        <v/>
      </c>
      <c r="R12" s="2" t="str">
        <f t="shared" ca="1" si="3"/>
        <v/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3">
      <c r="A13" s="41" t="s">
        <v>21</v>
      </c>
      <c r="C13" t="s">
        <v>19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44" t="s">
        <v>5</v>
      </c>
      <c r="B14" s="48" t="s">
        <v>67</v>
      </c>
      <c r="C14" s="44" t="s">
        <v>6</v>
      </c>
      <c r="D14" s="44" t="s">
        <v>3</v>
      </c>
      <c r="E14" s="48" t="s">
        <v>8</v>
      </c>
      <c r="F14" s="48">
        <v>1</v>
      </c>
      <c r="G14" s="48">
        <f t="shared" ref="G14:AD14" si="4">IF($B$9&gt;F14,F14+1,"")</f>
        <v>2</v>
      </c>
      <c r="H14" s="48">
        <f t="shared" si="4"/>
        <v>3</v>
      </c>
      <c r="I14" s="48">
        <f t="shared" si="4"/>
        <v>4</v>
      </c>
      <c r="J14" s="48">
        <f t="shared" si="4"/>
        <v>5</v>
      </c>
      <c r="K14" s="48">
        <f t="shared" si="4"/>
        <v>6</v>
      </c>
      <c r="L14" s="48">
        <f t="shared" si="4"/>
        <v>7</v>
      </c>
      <c r="M14" s="48">
        <f t="shared" si="4"/>
        <v>8</v>
      </c>
      <c r="N14" s="48">
        <f t="shared" si="4"/>
        <v>9</v>
      </c>
      <c r="O14" s="48">
        <f t="shared" si="4"/>
        <v>10</v>
      </c>
      <c r="P14" s="48" t="str">
        <f t="shared" si="4"/>
        <v/>
      </c>
      <c r="Q14" s="48" t="str">
        <f t="shared" si="4"/>
        <v/>
      </c>
      <c r="R14" s="48" t="str">
        <f t="shared" si="4"/>
        <v/>
      </c>
      <c r="S14" s="48" t="str">
        <f t="shared" si="4"/>
        <v/>
      </c>
      <c r="T14" s="48" t="str">
        <f t="shared" si="4"/>
        <v/>
      </c>
      <c r="U14" s="48" t="str">
        <f t="shared" si="4"/>
        <v/>
      </c>
      <c r="V14" s="48" t="str">
        <f t="shared" si="4"/>
        <v/>
      </c>
      <c r="W14" s="48" t="str">
        <f t="shared" si="4"/>
        <v/>
      </c>
      <c r="X14" s="48" t="str">
        <f t="shared" si="4"/>
        <v/>
      </c>
      <c r="Y14" s="48" t="str">
        <f t="shared" si="4"/>
        <v/>
      </c>
      <c r="Z14" s="48" t="str">
        <f t="shared" si="4"/>
        <v/>
      </c>
      <c r="AA14" s="48" t="str">
        <f t="shared" si="4"/>
        <v/>
      </c>
      <c r="AB14" s="48" t="str">
        <f t="shared" si="4"/>
        <v/>
      </c>
      <c r="AC14" s="48" t="str">
        <f t="shared" si="4"/>
        <v/>
      </c>
      <c r="AD14" s="48" t="str">
        <f t="shared" si="4"/>
        <v/>
      </c>
    </row>
    <row r="15" spans="1:30" x14ac:dyDescent="0.3">
      <c r="A15" s="59" t="str">
        <f>Backlog!B7</f>
        <v>User Stories definieren</v>
      </c>
      <c r="B15" s="64">
        <f>Backlog!A7</f>
        <v>3</v>
      </c>
      <c r="C15" s="59" t="str">
        <f>Team!B10</f>
        <v>Peter Bühler</v>
      </c>
      <c r="D15" t="s">
        <v>27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3">
        <v>0</v>
      </c>
      <c r="K15" s="23">
        <v>0</v>
      </c>
      <c r="L15" s="23">
        <v>0</v>
      </c>
    </row>
    <row r="16" spans="1:30" x14ac:dyDescent="0.3">
      <c r="A16" s="59" t="str">
        <f>Backlog!B7</f>
        <v>User Stories definieren</v>
      </c>
      <c r="B16" s="64">
        <f>Backlog!A7</f>
        <v>3</v>
      </c>
      <c r="C16" s="59" t="str">
        <f>Team!B11</f>
        <v>Lucas Vorpahl</v>
      </c>
      <c r="D16" t="s">
        <v>27</v>
      </c>
      <c r="E16" s="2">
        <v>1</v>
      </c>
      <c r="F16" s="2">
        <v>2</v>
      </c>
      <c r="G16" s="2">
        <v>2</v>
      </c>
      <c r="H16" s="2">
        <v>2</v>
      </c>
      <c r="I16" s="2">
        <v>2</v>
      </c>
      <c r="J16" s="23">
        <v>1</v>
      </c>
      <c r="K16" s="23">
        <v>0</v>
      </c>
      <c r="L16" s="23">
        <v>0</v>
      </c>
    </row>
    <row r="17" spans="1:30" x14ac:dyDescent="0.3">
      <c r="A17" s="59" t="str">
        <f>Backlog!B8</f>
        <v>Spezifikation aus User Stories erstellen</v>
      </c>
      <c r="B17" s="64">
        <f>Backlog!A8</f>
        <v>4</v>
      </c>
      <c r="C17" s="59" t="str">
        <f>Team!B12</f>
        <v>Dennis Hieber</v>
      </c>
      <c r="D17" t="s">
        <v>27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3">
        <v>1</v>
      </c>
      <c r="K17" s="23">
        <v>1</v>
      </c>
      <c r="L17" s="23">
        <v>0</v>
      </c>
      <c r="AC17" s="23" t="str">
        <f t="shared" ref="AC17:AD32" si="5">IF(OR(AC$14="",$E17=""),"",AB17)</f>
        <v/>
      </c>
      <c r="AD17" s="23" t="str">
        <f t="shared" si="5"/>
        <v/>
      </c>
    </row>
    <row r="18" spans="1:30" x14ac:dyDescent="0.3">
      <c r="A18" s="59" t="str">
        <f>Backlog!B8</f>
        <v>Spezifikation aus User Stories erstellen</v>
      </c>
      <c r="B18" s="64">
        <f>Backlog!A8</f>
        <v>4</v>
      </c>
      <c r="C18" s="59" t="str">
        <f>Team!B10</f>
        <v>Peter Bühler</v>
      </c>
      <c r="D18" s="24" t="s">
        <v>27</v>
      </c>
      <c r="E18" s="23">
        <v>1</v>
      </c>
      <c r="F18" s="23">
        <f t="shared" ref="F18:U39" si="6">IF(OR(F$14="",$E18=""),"",E18)</f>
        <v>1</v>
      </c>
      <c r="G18" s="23">
        <v>1</v>
      </c>
      <c r="H18" s="23">
        <v>1</v>
      </c>
      <c r="I18" s="23">
        <v>1</v>
      </c>
      <c r="J18" s="23">
        <v>0</v>
      </c>
      <c r="K18" s="23">
        <v>0</v>
      </c>
      <c r="L18" s="23">
        <v>0</v>
      </c>
      <c r="AC18" s="23" t="str">
        <f t="shared" si="5"/>
        <v/>
      </c>
      <c r="AD18" s="23" t="str">
        <f t="shared" si="5"/>
        <v/>
      </c>
    </row>
    <row r="19" spans="1:30" x14ac:dyDescent="0.3">
      <c r="C19"/>
      <c r="D19" s="24" t="str">
        <f t="shared" ref="D19:D40" si="7">IF(A19&lt;&gt;"","Planned","")</f>
        <v/>
      </c>
      <c r="F19" s="23" t="str">
        <f t="shared" si="6"/>
        <v/>
      </c>
      <c r="AC19" s="23" t="str">
        <f t="shared" si="5"/>
        <v/>
      </c>
      <c r="AD19" s="23" t="str">
        <f t="shared" si="5"/>
        <v/>
      </c>
    </row>
    <row r="20" spans="1:30" x14ac:dyDescent="0.3">
      <c r="C20"/>
      <c r="D20" s="24" t="str">
        <f t="shared" si="7"/>
        <v/>
      </c>
      <c r="F20" s="23" t="str">
        <f t="shared" si="6"/>
        <v/>
      </c>
      <c r="AC20" s="23" t="str">
        <f t="shared" si="5"/>
        <v/>
      </c>
      <c r="AD20" s="23" t="str">
        <f t="shared" si="5"/>
        <v/>
      </c>
    </row>
    <row r="21" spans="1:30" x14ac:dyDescent="0.3">
      <c r="C21"/>
      <c r="D21" s="24" t="str">
        <f t="shared" si="7"/>
        <v/>
      </c>
      <c r="F21" s="23" t="str">
        <f t="shared" si="6"/>
        <v/>
      </c>
      <c r="AC21" s="23" t="str">
        <f t="shared" si="5"/>
        <v/>
      </c>
      <c r="AD21" s="23" t="str">
        <f t="shared" si="5"/>
        <v/>
      </c>
    </row>
    <row r="22" spans="1:30" x14ac:dyDescent="0.3">
      <c r="C22"/>
      <c r="D22" s="24" t="str">
        <f t="shared" si="7"/>
        <v/>
      </c>
      <c r="F22" s="23" t="str">
        <f t="shared" si="6"/>
        <v/>
      </c>
      <c r="AC22" s="23" t="str">
        <f t="shared" si="5"/>
        <v/>
      </c>
      <c r="AD22" s="23" t="str">
        <f t="shared" si="5"/>
        <v/>
      </c>
    </row>
    <row r="23" spans="1:30" ht="15" customHeight="1" x14ac:dyDescent="0.3">
      <c r="C23"/>
      <c r="D23" s="24" t="str">
        <f t="shared" si="7"/>
        <v/>
      </c>
      <c r="F23" s="23" t="str">
        <f t="shared" si="6"/>
        <v/>
      </c>
      <c r="AC23" s="23" t="str">
        <f t="shared" si="5"/>
        <v/>
      </c>
      <c r="AD23" s="23" t="str">
        <f t="shared" si="5"/>
        <v/>
      </c>
    </row>
    <row r="24" spans="1:30" x14ac:dyDescent="0.3">
      <c r="C24"/>
      <c r="D24" s="24" t="str">
        <f t="shared" si="7"/>
        <v/>
      </c>
      <c r="F24" s="23" t="str">
        <f t="shared" si="6"/>
        <v/>
      </c>
      <c r="AC24" s="23" t="str">
        <f t="shared" si="5"/>
        <v/>
      </c>
      <c r="AD24" s="23" t="str">
        <f t="shared" si="5"/>
        <v/>
      </c>
    </row>
    <row r="25" spans="1:30" x14ac:dyDescent="0.3">
      <c r="C25"/>
      <c r="D25" s="24" t="str">
        <f t="shared" si="7"/>
        <v/>
      </c>
      <c r="F25" s="23" t="str">
        <f t="shared" si="6"/>
        <v/>
      </c>
      <c r="AC25" s="23" t="str">
        <f t="shared" si="5"/>
        <v/>
      </c>
      <c r="AD25" s="23" t="str">
        <f t="shared" si="5"/>
        <v/>
      </c>
    </row>
    <row r="26" spans="1:30" x14ac:dyDescent="0.3">
      <c r="C26"/>
      <c r="D26" s="24" t="str">
        <f t="shared" si="7"/>
        <v/>
      </c>
      <c r="F26" s="23" t="str">
        <f t="shared" si="6"/>
        <v/>
      </c>
      <c r="AC26" s="23" t="str">
        <f t="shared" si="5"/>
        <v/>
      </c>
      <c r="AD26" s="23" t="str">
        <f t="shared" si="5"/>
        <v/>
      </c>
    </row>
    <row r="27" spans="1:30" x14ac:dyDescent="0.3">
      <c r="C27"/>
      <c r="D27" s="24" t="str">
        <f t="shared" si="7"/>
        <v/>
      </c>
      <c r="F27" s="23" t="str">
        <f t="shared" si="6"/>
        <v/>
      </c>
      <c r="AC27" s="23" t="str">
        <f t="shared" si="5"/>
        <v/>
      </c>
      <c r="AD27" s="23" t="str">
        <f t="shared" si="5"/>
        <v/>
      </c>
    </row>
    <row r="28" spans="1:30" x14ac:dyDescent="0.3">
      <c r="C28"/>
      <c r="D28" s="24" t="str">
        <f t="shared" si="7"/>
        <v/>
      </c>
      <c r="F28" s="23" t="str">
        <f t="shared" si="6"/>
        <v/>
      </c>
      <c r="AC28" s="23" t="str">
        <f t="shared" si="5"/>
        <v/>
      </c>
      <c r="AD28" s="23" t="str">
        <f t="shared" si="5"/>
        <v/>
      </c>
    </row>
    <row r="29" spans="1:30" x14ac:dyDescent="0.3">
      <c r="C29"/>
      <c r="D29" s="24" t="str">
        <f t="shared" si="7"/>
        <v/>
      </c>
      <c r="F29" s="23" t="str">
        <f t="shared" si="6"/>
        <v/>
      </c>
      <c r="AC29" s="23" t="str">
        <f t="shared" si="5"/>
        <v/>
      </c>
      <c r="AD29" s="23" t="str">
        <f t="shared" si="5"/>
        <v/>
      </c>
    </row>
    <row r="30" spans="1:30" x14ac:dyDescent="0.3">
      <c r="C30"/>
      <c r="D30" s="24" t="str">
        <f t="shared" si="7"/>
        <v/>
      </c>
      <c r="F30" s="23" t="str">
        <f t="shared" si="6"/>
        <v/>
      </c>
      <c r="AC30" s="23" t="str">
        <f t="shared" si="5"/>
        <v/>
      </c>
      <c r="AD30" s="23" t="str">
        <f t="shared" si="5"/>
        <v/>
      </c>
    </row>
    <row r="31" spans="1:30" x14ac:dyDescent="0.3">
      <c r="C31"/>
      <c r="D31" s="24" t="str">
        <f t="shared" si="7"/>
        <v/>
      </c>
      <c r="F31" s="23" t="str">
        <f t="shared" si="6"/>
        <v/>
      </c>
      <c r="AC31" s="23" t="str">
        <f t="shared" si="5"/>
        <v/>
      </c>
      <c r="AD31" s="23" t="str">
        <f t="shared" si="5"/>
        <v/>
      </c>
    </row>
    <row r="32" spans="1:30" x14ac:dyDescent="0.3">
      <c r="C32"/>
      <c r="D32" s="24" t="str">
        <f t="shared" si="7"/>
        <v/>
      </c>
      <c r="F32" s="23" t="str">
        <f t="shared" si="6"/>
        <v/>
      </c>
      <c r="AC32" s="23" t="str">
        <f t="shared" si="5"/>
        <v/>
      </c>
      <c r="AD32" s="23" t="str">
        <f t="shared" si="5"/>
        <v/>
      </c>
    </row>
    <row r="33" spans="1:30" x14ac:dyDescent="0.3">
      <c r="C33"/>
      <c r="D33" s="24" t="str">
        <f t="shared" si="7"/>
        <v/>
      </c>
      <c r="F33" s="23" t="str">
        <f t="shared" si="6"/>
        <v/>
      </c>
      <c r="AC33" s="23" t="str">
        <f t="shared" ref="AC33:AD40" si="8">IF(OR(AC$14="",$E33=""),"",AB33)</f>
        <v/>
      </c>
      <c r="AD33" s="23" t="str">
        <f t="shared" si="8"/>
        <v/>
      </c>
    </row>
    <row r="34" spans="1:30" x14ac:dyDescent="0.3">
      <c r="C34"/>
      <c r="D34" s="24" t="str">
        <f t="shared" si="7"/>
        <v/>
      </c>
      <c r="F34" s="23" t="str">
        <f t="shared" si="6"/>
        <v/>
      </c>
      <c r="AC34" s="23" t="str">
        <f t="shared" si="8"/>
        <v/>
      </c>
      <c r="AD34" s="23" t="str">
        <f t="shared" si="8"/>
        <v/>
      </c>
    </row>
    <row r="35" spans="1:30" x14ac:dyDescent="0.3">
      <c r="C35"/>
      <c r="D35" s="24" t="str">
        <f t="shared" si="7"/>
        <v/>
      </c>
      <c r="F35" s="23" t="str">
        <f t="shared" si="6"/>
        <v/>
      </c>
      <c r="AC35" s="23" t="str">
        <f t="shared" si="8"/>
        <v/>
      </c>
      <c r="AD35" s="23" t="str">
        <f t="shared" si="8"/>
        <v/>
      </c>
    </row>
    <row r="36" spans="1:30" x14ac:dyDescent="0.3">
      <c r="C36"/>
      <c r="D36" s="24" t="str">
        <f t="shared" si="7"/>
        <v/>
      </c>
      <c r="F36" s="23" t="str">
        <f t="shared" si="6"/>
        <v/>
      </c>
      <c r="AC36" s="23" t="str">
        <f t="shared" si="8"/>
        <v/>
      </c>
      <c r="AD36" s="23" t="str">
        <f t="shared" si="8"/>
        <v/>
      </c>
    </row>
    <row r="37" spans="1:30" x14ac:dyDescent="0.3">
      <c r="C37"/>
      <c r="D37" s="24" t="str">
        <f t="shared" si="7"/>
        <v/>
      </c>
      <c r="F37" s="23" t="str">
        <f t="shared" si="6"/>
        <v/>
      </c>
      <c r="AC37" s="23" t="str">
        <f t="shared" si="8"/>
        <v/>
      </c>
      <c r="AD37" s="23" t="str">
        <f t="shared" si="8"/>
        <v/>
      </c>
    </row>
    <row r="38" spans="1:30" x14ac:dyDescent="0.3">
      <c r="C38"/>
      <c r="D38" s="24" t="str">
        <f t="shared" si="7"/>
        <v/>
      </c>
      <c r="F38" s="23" t="str">
        <f t="shared" si="6"/>
        <v/>
      </c>
      <c r="AC38" s="23" t="str">
        <f t="shared" si="8"/>
        <v/>
      </c>
      <c r="AD38" s="23" t="str">
        <f t="shared" si="8"/>
        <v/>
      </c>
    </row>
    <row r="39" spans="1:30" x14ac:dyDescent="0.3">
      <c r="C39"/>
      <c r="D39" s="24" t="str">
        <f t="shared" si="7"/>
        <v/>
      </c>
      <c r="F39" s="23" t="str">
        <f t="shared" si="6"/>
        <v/>
      </c>
      <c r="G39" s="23" t="str">
        <f t="shared" si="6"/>
        <v/>
      </c>
      <c r="H39" s="23" t="str">
        <f t="shared" si="6"/>
        <v/>
      </c>
      <c r="I39" s="23" t="str">
        <f t="shared" si="6"/>
        <v/>
      </c>
      <c r="J39" s="23" t="str">
        <f t="shared" si="6"/>
        <v/>
      </c>
      <c r="K39" s="23" t="str">
        <f t="shared" si="6"/>
        <v/>
      </c>
      <c r="L39" s="23" t="str">
        <f t="shared" si="6"/>
        <v/>
      </c>
      <c r="M39" s="23" t="str">
        <f t="shared" si="6"/>
        <v/>
      </c>
      <c r="N39" s="23" t="str">
        <f t="shared" si="6"/>
        <v/>
      </c>
      <c r="O39" s="23" t="str">
        <f t="shared" si="6"/>
        <v/>
      </c>
      <c r="P39" s="23" t="str">
        <f t="shared" si="6"/>
        <v/>
      </c>
      <c r="Q39" s="23" t="str">
        <f t="shared" si="6"/>
        <v/>
      </c>
      <c r="R39" s="23" t="str">
        <f t="shared" si="6"/>
        <v/>
      </c>
      <c r="S39" s="23" t="str">
        <f t="shared" si="6"/>
        <v/>
      </c>
      <c r="T39" s="23" t="str">
        <f t="shared" si="6"/>
        <v/>
      </c>
      <c r="U39" s="23" t="str">
        <f t="shared" si="6"/>
        <v/>
      </c>
      <c r="V39" s="23" t="str">
        <f t="shared" ref="V39:AB39" si="9">IF(OR(V$14="",$E39=""),"",U39)</f>
        <v/>
      </c>
      <c r="W39" s="23" t="str">
        <f t="shared" si="9"/>
        <v/>
      </c>
      <c r="X39" s="23" t="str">
        <f t="shared" si="9"/>
        <v/>
      </c>
      <c r="Y39" s="23" t="str">
        <f t="shared" si="9"/>
        <v/>
      </c>
      <c r="Z39" s="23" t="str">
        <f t="shared" si="9"/>
        <v/>
      </c>
      <c r="AA39" s="23" t="str">
        <f t="shared" si="9"/>
        <v/>
      </c>
      <c r="AB39" s="23" t="str">
        <f t="shared" si="9"/>
        <v/>
      </c>
      <c r="AC39" s="23" t="str">
        <f t="shared" si="8"/>
        <v/>
      </c>
      <c r="AD39" s="23" t="str">
        <f t="shared" si="8"/>
        <v/>
      </c>
    </row>
    <row r="40" spans="1:30" x14ac:dyDescent="0.3">
      <c r="C40"/>
      <c r="D40" s="24" t="str">
        <f t="shared" si="7"/>
        <v/>
      </c>
      <c r="F40" s="23" t="str">
        <f t="shared" ref="F40:AB40" si="10">IF(OR(F$14="",$E40=""),"",E40)</f>
        <v/>
      </c>
      <c r="G40" s="23" t="str">
        <f t="shared" si="10"/>
        <v/>
      </c>
      <c r="H40" s="23" t="str">
        <f t="shared" si="10"/>
        <v/>
      </c>
      <c r="I40" s="23" t="str">
        <f t="shared" si="10"/>
        <v/>
      </c>
      <c r="J40" s="23" t="str">
        <f t="shared" si="10"/>
        <v/>
      </c>
      <c r="K40" s="23" t="str">
        <f t="shared" si="10"/>
        <v/>
      </c>
      <c r="L40" s="23" t="str">
        <f t="shared" si="10"/>
        <v/>
      </c>
      <c r="M40" s="23" t="str">
        <f t="shared" si="10"/>
        <v/>
      </c>
      <c r="N40" s="23" t="str">
        <f t="shared" si="10"/>
        <v/>
      </c>
      <c r="O40" s="23" t="str">
        <f t="shared" si="10"/>
        <v/>
      </c>
      <c r="P40" s="23" t="str">
        <f t="shared" si="10"/>
        <v/>
      </c>
      <c r="Q40" s="23" t="str">
        <f t="shared" si="10"/>
        <v/>
      </c>
      <c r="R40" s="23" t="str">
        <f t="shared" si="10"/>
        <v/>
      </c>
      <c r="S40" s="23" t="str">
        <f t="shared" si="10"/>
        <v/>
      </c>
      <c r="T40" s="23" t="str">
        <f t="shared" si="10"/>
        <v/>
      </c>
      <c r="U40" s="23" t="str">
        <f t="shared" si="10"/>
        <v/>
      </c>
      <c r="V40" s="23" t="str">
        <f t="shared" si="10"/>
        <v/>
      </c>
      <c r="W40" s="23" t="str">
        <f t="shared" si="10"/>
        <v/>
      </c>
      <c r="X40" s="23" t="str">
        <f t="shared" si="10"/>
        <v/>
      </c>
      <c r="Y40" s="23" t="str">
        <f t="shared" si="10"/>
        <v/>
      </c>
      <c r="Z40" s="23" t="str">
        <f t="shared" si="10"/>
        <v/>
      </c>
      <c r="AA40" s="23" t="str">
        <f t="shared" si="10"/>
        <v/>
      </c>
      <c r="AB40" s="23" t="str">
        <f t="shared" si="10"/>
        <v/>
      </c>
      <c r="AC40" s="23" t="str">
        <f t="shared" si="8"/>
        <v/>
      </c>
      <c r="AD40" s="23" t="str">
        <f t="shared" si="8"/>
        <v/>
      </c>
    </row>
    <row r="41" spans="1:30" x14ac:dyDescent="0.3">
      <c r="A41"/>
      <c r="B41" s="2"/>
      <c r="C41"/>
      <c r="D41"/>
      <c r="E41" s="2"/>
      <c r="F41" s="2"/>
      <c r="G41" s="2"/>
      <c r="H41" s="2"/>
      <c r="I41" s="2"/>
    </row>
    <row r="42" spans="1:30" x14ac:dyDescent="0.3">
      <c r="A42" s="22"/>
      <c r="C42"/>
      <c r="AC42" s="23" t="str">
        <f t="shared" ref="AC42:AD47" si="11">IF(OR(AC$14="",$E42=""),"",AB42)</f>
        <v/>
      </c>
      <c r="AD42" s="23" t="str">
        <f t="shared" si="11"/>
        <v/>
      </c>
    </row>
    <row r="43" spans="1:30" x14ac:dyDescent="0.3">
      <c r="A43" s="22"/>
      <c r="C43"/>
      <c r="AC43" s="23" t="str">
        <f t="shared" si="11"/>
        <v/>
      </c>
      <c r="AD43" s="23" t="str">
        <f t="shared" si="11"/>
        <v/>
      </c>
    </row>
    <row r="44" spans="1:30" x14ac:dyDescent="0.3">
      <c r="A44" s="22"/>
      <c r="C44"/>
      <c r="AC44" s="23" t="str">
        <f t="shared" si="11"/>
        <v/>
      </c>
      <c r="AD44" s="23" t="str">
        <f t="shared" si="11"/>
        <v/>
      </c>
    </row>
    <row r="45" spans="1:30" x14ac:dyDescent="0.3">
      <c r="A45" s="22"/>
      <c r="C45"/>
      <c r="AC45" s="23" t="str">
        <f t="shared" si="11"/>
        <v/>
      </c>
      <c r="AD45" s="23" t="str">
        <f t="shared" si="11"/>
        <v/>
      </c>
    </row>
    <row r="46" spans="1:30" x14ac:dyDescent="0.3">
      <c r="A46" s="22"/>
      <c r="C46"/>
      <c r="AC46" s="23" t="str">
        <f t="shared" si="11"/>
        <v/>
      </c>
      <c r="AD46" s="23" t="str">
        <f t="shared" si="11"/>
        <v/>
      </c>
    </row>
    <row r="47" spans="1:30" x14ac:dyDescent="0.3">
      <c r="A47" s="22"/>
      <c r="C47"/>
      <c r="AC47" s="23" t="str">
        <f t="shared" si="11"/>
        <v/>
      </c>
      <c r="AD47" s="23" t="str">
        <f t="shared" si="11"/>
        <v/>
      </c>
    </row>
    <row r="48" spans="1:30" x14ac:dyDescent="0.3">
      <c r="A48" s="22"/>
      <c r="C48"/>
    </row>
    <row r="49" spans="1:30" x14ac:dyDescent="0.3">
      <c r="A49" s="22"/>
      <c r="C49"/>
      <c r="AC49" s="23" t="str">
        <f t="shared" ref="AC49:AD57" si="12">IF(OR(AC$14="",$E49=""),"",AB49)</f>
        <v/>
      </c>
      <c r="AD49" s="23" t="str">
        <f t="shared" si="12"/>
        <v/>
      </c>
    </row>
    <row r="50" spans="1:30" x14ac:dyDescent="0.3">
      <c r="A50" s="22"/>
      <c r="C50"/>
      <c r="AC50" s="23" t="str">
        <f t="shared" si="12"/>
        <v/>
      </c>
      <c r="AD50" s="23" t="str">
        <f t="shared" si="12"/>
        <v/>
      </c>
    </row>
    <row r="51" spans="1:30" x14ac:dyDescent="0.3">
      <c r="A51" s="22"/>
      <c r="C51"/>
      <c r="AC51" s="23" t="str">
        <f t="shared" si="12"/>
        <v/>
      </c>
      <c r="AD51" s="23" t="str">
        <f t="shared" si="12"/>
        <v/>
      </c>
    </row>
    <row r="52" spans="1:30" x14ac:dyDescent="0.3">
      <c r="A52" s="22"/>
      <c r="C52"/>
      <c r="AC52" s="23" t="str">
        <f t="shared" si="12"/>
        <v/>
      </c>
      <c r="AD52" s="23" t="str">
        <f t="shared" si="12"/>
        <v/>
      </c>
    </row>
    <row r="53" spans="1:30" x14ac:dyDescent="0.3">
      <c r="A53" s="22"/>
      <c r="C53"/>
      <c r="AC53" s="23" t="str">
        <f t="shared" si="12"/>
        <v/>
      </c>
      <c r="AD53" s="23" t="str">
        <f t="shared" si="12"/>
        <v/>
      </c>
    </row>
    <row r="54" spans="1:30" x14ac:dyDescent="0.3">
      <c r="A54" s="22"/>
      <c r="C54"/>
      <c r="AC54" s="23" t="str">
        <f t="shared" si="12"/>
        <v/>
      </c>
      <c r="AD54" s="23" t="str">
        <f t="shared" si="12"/>
        <v/>
      </c>
    </row>
    <row r="55" spans="1:30" x14ac:dyDescent="0.3">
      <c r="A55" s="22"/>
      <c r="C55"/>
      <c r="AC55" s="23" t="str">
        <f t="shared" si="12"/>
        <v/>
      </c>
      <c r="AD55" s="23" t="str">
        <f t="shared" si="12"/>
        <v/>
      </c>
    </row>
    <row r="56" spans="1:30" x14ac:dyDescent="0.3">
      <c r="A56" s="22"/>
      <c r="C56"/>
      <c r="AC56" s="23" t="str">
        <f t="shared" si="12"/>
        <v/>
      </c>
      <c r="AD56" s="23" t="str">
        <f t="shared" si="12"/>
        <v/>
      </c>
    </row>
    <row r="57" spans="1:30" x14ac:dyDescent="0.3">
      <c r="A57" s="22"/>
      <c r="C57"/>
      <c r="AC57" s="23" t="str">
        <f t="shared" si="12"/>
        <v/>
      </c>
      <c r="AD57" s="23" t="str">
        <f t="shared" si="12"/>
        <v/>
      </c>
    </row>
    <row r="58" spans="1:30" x14ac:dyDescent="0.3">
      <c r="A58" s="22"/>
      <c r="C58"/>
    </row>
    <row r="59" spans="1:30" x14ac:dyDescent="0.3">
      <c r="A59" s="22"/>
      <c r="C59"/>
      <c r="AC59" s="23" t="str">
        <f t="shared" ref="AC59:AD63" si="13">IF(OR(AC$14="",$E59=""),"",AB59)</f>
        <v/>
      </c>
      <c r="AD59" s="23" t="str">
        <f t="shared" si="13"/>
        <v/>
      </c>
    </row>
    <row r="60" spans="1:30" x14ac:dyDescent="0.3">
      <c r="A60" s="22"/>
      <c r="C60"/>
      <c r="AC60" s="23" t="str">
        <f t="shared" si="13"/>
        <v/>
      </c>
      <c r="AD60" s="23" t="str">
        <f t="shared" si="13"/>
        <v/>
      </c>
    </row>
    <row r="61" spans="1:30" x14ac:dyDescent="0.3">
      <c r="A61" s="22"/>
      <c r="C61"/>
      <c r="AC61" s="23" t="str">
        <f t="shared" si="13"/>
        <v/>
      </c>
      <c r="AD61" s="23" t="str">
        <f t="shared" si="13"/>
        <v/>
      </c>
    </row>
    <row r="62" spans="1:30" x14ac:dyDescent="0.3">
      <c r="A62" s="22"/>
      <c r="C62"/>
      <c r="AC62" s="23" t="str">
        <f t="shared" si="13"/>
        <v/>
      </c>
      <c r="AD62" s="23" t="str">
        <f t="shared" si="13"/>
        <v/>
      </c>
    </row>
    <row r="63" spans="1:30" x14ac:dyDescent="0.3">
      <c r="A63" s="22"/>
      <c r="C63"/>
      <c r="AC63" s="23" t="str">
        <f t="shared" si="13"/>
        <v/>
      </c>
      <c r="AD63" s="23" t="str">
        <f t="shared" si="13"/>
        <v/>
      </c>
    </row>
    <row r="64" spans="1:30" x14ac:dyDescent="0.3">
      <c r="C64"/>
      <c r="D64" s="24" t="str">
        <f t="shared" ref="D64" si="14">IF(A64&lt;&gt;"","Planned","")</f>
        <v/>
      </c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</sheetData>
  <conditionalFormatting sqref="A15:AD58">
    <cfRule type="expression" dxfId="7" priority="1" stopIfTrue="1">
      <formula>$D15="Done"</formula>
    </cfRule>
    <cfRule type="expression" dxfId="6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defaultColWidth="9.15234375" defaultRowHeight="12.45" x14ac:dyDescent="0.3"/>
  <cols>
    <col min="1" max="1" width="50.53515625" style="24" customWidth="1"/>
    <col min="2" max="2" width="11.84375" style="23" customWidth="1"/>
    <col min="3" max="3" width="13.69140625" style="24" customWidth="1"/>
    <col min="4" max="4" width="10.84375" style="24" customWidth="1"/>
    <col min="5" max="5" width="6.53515625" style="23" customWidth="1"/>
    <col min="6" max="30" width="4.3828125" style="23" customWidth="1"/>
    <col min="31" max="16384" width="9.15234375" style="24"/>
  </cols>
  <sheetData>
    <row r="1" spans="1:30" ht="17.600000000000001" x14ac:dyDescent="0.3">
      <c r="A1" s="42">
        <v>3</v>
      </c>
      <c r="B1" s="4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3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A3" s="63" t="str">
        <f>'Release Plan'!H18</f>
        <v>Erste Use Cases modellieren</v>
      </c>
    </row>
    <row r="9" spans="1:30" x14ac:dyDescent="0.3">
      <c r="A9" s="44" t="s">
        <v>10</v>
      </c>
      <c r="B9" s="45">
        <v>12</v>
      </c>
      <c r="C9" s="44"/>
      <c r="D9" s="46"/>
      <c r="E9" s="44" t="s">
        <v>7</v>
      </c>
      <c r="F9" s="44" t="s">
        <v>9</v>
      </c>
      <c r="G9" s="44"/>
      <c r="H9" s="44"/>
      <c r="I9" s="44"/>
      <c r="J9" s="44"/>
      <c r="K9" s="44"/>
      <c r="L9" s="44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x14ac:dyDescent="0.3">
      <c r="A10" s="44" t="s">
        <v>23</v>
      </c>
      <c r="B10" s="45">
        <v>12</v>
      </c>
      <c r="C10" s="44" t="s">
        <v>24</v>
      </c>
      <c r="D10" s="44" t="s">
        <v>13</v>
      </c>
      <c r="E10" s="47">
        <f t="shared" ref="E10:Q10" ca="1" si="0">IF(AND(SUM(OFFSET(E14,1,0,TaskRows,1))=0),0,SUM(OFFSET(E14,1,0,TaskRows,1)))</f>
        <v>7</v>
      </c>
      <c r="F10" s="47">
        <f t="shared" ca="1" si="0"/>
        <v>7</v>
      </c>
      <c r="G10" s="47">
        <f t="shared" ca="1" si="0"/>
        <v>4</v>
      </c>
      <c r="H10" s="47">
        <f t="shared" ca="1" si="0"/>
        <v>3</v>
      </c>
      <c r="I10" s="47">
        <f t="shared" ca="1" si="0"/>
        <v>2</v>
      </c>
      <c r="J10" s="47">
        <f t="shared" ca="1" si="0"/>
        <v>4</v>
      </c>
      <c r="K10" s="47">
        <f t="shared" ca="1" si="0"/>
        <v>2</v>
      </c>
      <c r="L10" s="47">
        <f t="shared" ca="1" si="0"/>
        <v>0</v>
      </c>
      <c r="M10" s="47">
        <f t="shared" ca="1" si="0"/>
        <v>0</v>
      </c>
      <c r="N10" s="47">
        <f t="shared" ca="1" si="0"/>
        <v>0</v>
      </c>
      <c r="O10" s="47">
        <f t="shared" ca="1" si="0"/>
        <v>0</v>
      </c>
      <c r="P10" s="47">
        <f t="shared" ca="1" si="0"/>
        <v>0</v>
      </c>
      <c r="Q10" s="47">
        <f t="shared" ca="1" si="0"/>
        <v>0</v>
      </c>
      <c r="R10" s="47" t="str">
        <f t="shared" ref="R10:AD10" ca="1" si="1">IF(AND(SUM(OFFSET(R14,1,0,TaskRows,1))=0),"",SUM(OFFSET(R14,1,0,TaskRows,1)))</f>
        <v/>
      </c>
      <c r="S10" s="47" t="str">
        <f t="shared" ca="1" si="1"/>
        <v/>
      </c>
      <c r="T10" s="47" t="str">
        <f t="shared" ca="1" si="1"/>
        <v/>
      </c>
      <c r="U10" s="47" t="str">
        <f t="shared" ca="1" si="1"/>
        <v/>
      </c>
      <c r="V10" s="47" t="str">
        <f t="shared" ca="1" si="1"/>
        <v/>
      </c>
      <c r="W10" s="47" t="str">
        <f t="shared" ca="1" si="1"/>
        <v/>
      </c>
      <c r="X10" s="47" t="str">
        <f t="shared" ca="1" si="1"/>
        <v/>
      </c>
      <c r="Y10" s="47" t="str">
        <f t="shared" ca="1" si="1"/>
        <v/>
      </c>
      <c r="Z10" s="47" t="str">
        <f t="shared" ca="1" si="1"/>
        <v/>
      </c>
      <c r="AA10" s="47" t="str">
        <f t="shared" ca="1" si="1"/>
        <v/>
      </c>
      <c r="AB10" s="47" t="str">
        <f t="shared" ca="1" si="1"/>
        <v/>
      </c>
      <c r="AC10" s="47" t="str">
        <f t="shared" ca="1" si="1"/>
        <v/>
      </c>
      <c r="AD10" s="47" t="str">
        <f t="shared" ca="1" si="1"/>
        <v/>
      </c>
    </row>
    <row r="11" spans="1:30" customFormat="1" hidden="1" x14ac:dyDescent="0.3">
      <c r="A11" t="s">
        <v>16</v>
      </c>
      <c r="B11" s="2">
        <f>IF(COUNTA(A15:A242)=0,1,COUNTA(A15:A242))</f>
        <v>4</v>
      </c>
      <c r="C11" t="s">
        <v>17</v>
      </c>
      <c r="D11" s="2">
        <f ca="1">IF(COUNTIF(F10:AD10,"&gt;0")=0,1,COUNTIF(F10:AD10,"&gt;0"))</f>
        <v>6</v>
      </c>
      <c r="E11" s="2"/>
      <c r="F11" s="2">
        <f ca="1">IF(F14="","",$E10-$E10/($B9-1)*(F14-1))</f>
        <v>7</v>
      </c>
      <c r="G11" s="2">
        <f t="shared" ref="G11:AD11" ca="1" si="2">IF(G14="","",TotalEffort-TotalEffort/(ImplementationDays)*(G14-1))</f>
        <v>6.416666666666667</v>
      </c>
      <c r="H11" s="2">
        <f t="shared" ca="1" si="2"/>
        <v>5.833333333333333</v>
      </c>
      <c r="I11" s="2">
        <f t="shared" ca="1" si="2"/>
        <v>5.25</v>
      </c>
      <c r="J11" s="2">
        <f t="shared" ca="1" si="2"/>
        <v>4.6666666666666661</v>
      </c>
      <c r="K11" s="2">
        <f t="shared" ca="1" si="2"/>
        <v>4.083333333333333</v>
      </c>
      <c r="L11" s="2">
        <f t="shared" ca="1" si="2"/>
        <v>3.5</v>
      </c>
      <c r="M11" s="2">
        <f t="shared" ca="1" si="2"/>
        <v>2.9166666666666661</v>
      </c>
      <c r="N11" s="2">
        <f t="shared" ca="1" si="2"/>
        <v>2.333333333333333</v>
      </c>
      <c r="O11" s="2">
        <f t="shared" ca="1" si="2"/>
        <v>1.75</v>
      </c>
      <c r="P11" s="2">
        <f t="shared" ca="1" si="2"/>
        <v>1.1666666666666661</v>
      </c>
      <c r="Q11" s="2">
        <f t="shared" ca="1" si="2"/>
        <v>0.58333333333333304</v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3">
      <c r="A12" s="41" t="s">
        <v>20</v>
      </c>
      <c r="C12" t="s">
        <v>18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5.5238095238095246</v>
      </c>
      <c r="G12" s="2">
        <f t="shared" ca="1" si="3"/>
        <v>4.7809523809523808</v>
      </c>
      <c r="H12" s="2">
        <f t="shared" ca="1" si="3"/>
        <v>4.038095238095238</v>
      </c>
      <c r="I12" s="2">
        <f t="shared" ca="1" si="3"/>
        <v>3.2952380952380946</v>
      </c>
      <c r="J12" s="2">
        <f t="shared" ca="1" si="3"/>
        <v>2.5523809523809513</v>
      </c>
      <c r="K12" s="2">
        <f t="shared" ca="1" si="3"/>
        <v>1.8095238095238084</v>
      </c>
      <c r="L12" s="2">
        <f t="shared" ca="1" si="3"/>
        <v>1.0666666666666647</v>
      </c>
      <c r="M12" s="2">
        <f t="shared" ca="1" si="3"/>
        <v>0.32380952380952177</v>
      </c>
      <c r="N12" s="2" t="str">
        <f t="shared" ca="1" si="3"/>
        <v/>
      </c>
      <c r="O12" s="2" t="str">
        <f t="shared" ca="1" si="3"/>
        <v/>
      </c>
      <c r="P12" s="2" t="str">
        <f t="shared" ca="1" si="3"/>
        <v/>
      </c>
      <c r="Q12" s="2" t="str">
        <f t="shared" ca="1" si="3"/>
        <v/>
      </c>
      <c r="R12" s="2" t="str">
        <f t="shared" ca="1" si="3"/>
        <v/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3">
      <c r="A13" s="41" t="s">
        <v>21</v>
      </c>
      <c r="C13" t="s">
        <v>19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44" t="s">
        <v>5</v>
      </c>
      <c r="B14" s="48" t="s">
        <v>67</v>
      </c>
      <c r="C14" s="44" t="s">
        <v>6</v>
      </c>
      <c r="D14" s="44" t="s">
        <v>3</v>
      </c>
      <c r="E14" s="48" t="s">
        <v>8</v>
      </c>
      <c r="F14" s="48">
        <v>1</v>
      </c>
      <c r="G14" s="48">
        <f t="shared" ref="G14:AD14" si="4">IF($B$9&gt;F14,F14+1,"")</f>
        <v>2</v>
      </c>
      <c r="H14" s="48">
        <f t="shared" si="4"/>
        <v>3</v>
      </c>
      <c r="I14" s="48">
        <f t="shared" si="4"/>
        <v>4</v>
      </c>
      <c r="J14" s="48">
        <f t="shared" si="4"/>
        <v>5</v>
      </c>
      <c r="K14" s="48">
        <f t="shared" si="4"/>
        <v>6</v>
      </c>
      <c r="L14" s="48">
        <f t="shared" si="4"/>
        <v>7</v>
      </c>
      <c r="M14" s="48">
        <f t="shared" si="4"/>
        <v>8</v>
      </c>
      <c r="N14" s="48">
        <f t="shared" si="4"/>
        <v>9</v>
      </c>
      <c r="O14" s="48">
        <f t="shared" si="4"/>
        <v>10</v>
      </c>
      <c r="P14" s="48">
        <f t="shared" si="4"/>
        <v>11</v>
      </c>
      <c r="Q14" s="48">
        <f t="shared" si="4"/>
        <v>12</v>
      </c>
      <c r="R14" s="48" t="str">
        <f t="shared" si="4"/>
        <v/>
      </c>
      <c r="S14" s="48" t="str">
        <f t="shared" si="4"/>
        <v/>
      </c>
      <c r="T14" s="48" t="str">
        <f t="shared" si="4"/>
        <v/>
      </c>
      <c r="U14" s="48" t="str">
        <f t="shared" si="4"/>
        <v/>
      </c>
      <c r="V14" s="48" t="str">
        <f t="shared" si="4"/>
        <v/>
      </c>
      <c r="W14" s="48" t="str">
        <f t="shared" si="4"/>
        <v/>
      </c>
      <c r="X14" s="48" t="str">
        <f t="shared" si="4"/>
        <v/>
      </c>
      <c r="Y14" s="48" t="str">
        <f t="shared" si="4"/>
        <v/>
      </c>
      <c r="Z14" s="48" t="str">
        <f t="shared" si="4"/>
        <v/>
      </c>
      <c r="AA14" s="48" t="str">
        <f t="shared" si="4"/>
        <v/>
      </c>
      <c r="AB14" s="48" t="str">
        <f t="shared" si="4"/>
        <v/>
      </c>
      <c r="AC14" s="48" t="str">
        <f t="shared" si="4"/>
        <v/>
      </c>
      <c r="AD14" s="48" t="str">
        <f t="shared" si="4"/>
        <v/>
      </c>
    </row>
    <row r="15" spans="1:30" x14ac:dyDescent="0.3">
      <c r="A15" s="59" t="str">
        <f>Backlog!B9</f>
        <v>Use Case "Strich hinzufügen" erstellen</v>
      </c>
      <c r="B15" s="64">
        <f>Backlog!A7</f>
        <v>3</v>
      </c>
      <c r="C15" s="59" t="str">
        <f>Team!B12</f>
        <v>Dennis Hieber</v>
      </c>
      <c r="D15" t="s">
        <v>27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3">
        <v>1</v>
      </c>
      <c r="K15" s="23">
        <v>0</v>
      </c>
      <c r="L15" s="23">
        <v>0</v>
      </c>
    </row>
    <row r="16" spans="1:30" x14ac:dyDescent="0.3">
      <c r="A16" s="59" t="str">
        <f>Backlog!B10</f>
        <v>Use Case "Passwortschutz (de)aktivieren" erstellen</v>
      </c>
      <c r="B16" s="64">
        <f>Backlog!A7</f>
        <v>3</v>
      </c>
      <c r="C16" s="59" t="str">
        <f>Team!B10</f>
        <v>Peter Bühler</v>
      </c>
      <c r="D16" t="s">
        <v>27</v>
      </c>
      <c r="E16" s="2">
        <v>2</v>
      </c>
      <c r="F16" s="2">
        <v>2</v>
      </c>
      <c r="G16" s="2">
        <v>0</v>
      </c>
      <c r="H16" s="2">
        <v>0</v>
      </c>
      <c r="I16" s="2">
        <v>0</v>
      </c>
      <c r="J16" s="23">
        <v>0</v>
      </c>
      <c r="K16" s="23">
        <v>0</v>
      </c>
      <c r="L16" s="23">
        <v>0</v>
      </c>
    </row>
    <row r="17" spans="1:30" x14ac:dyDescent="0.3">
      <c r="A17" s="59" t="str">
        <f>Backlog!B11</f>
        <v>Use Case "Benutzerverwaltung" erstellen</v>
      </c>
      <c r="B17" s="64">
        <f>Backlog!A8</f>
        <v>4</v>
      </c>
      <c r="C17" s="59" t="str">
        <f>Team!B12</f>
        <v>Dennis Hieber</v>
      </c>
      <c r="D17" t="s">
        <v>27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3">
        <v>1</v>
      </c>
      <c r="K17" s="23">
        <v>1</v>
      </c>
      <c r="L17" s="23">
        <v>0</v>
      </c>
      <c r="AC17" s="23" t="str">
        <f t="shared" ref="AC17:AD32" si="5">IF(OR(AC$14="",$E17=""),"",AB17)</f>
        <v/>
      </c>
      <c r="AD17" s="23" t="str">
        <f t="shared" si="5"/>
        <v/>
      </c>
    </row>
    <row r="18" spans="1:30" x14ac:dyDescent="0.3">
      <c r="A18" s="59" t="str">
        <f>Backlog!B12</f>
        <v>Use Case "Beitrag anzeigen" erstellen</v>
      </c>
      <c r="B18" s="64">
        <f>Backlog!A8</f>
        <v>4</v>
      </c>
      <c r="C18" s="59" t="str">
        <f>Team!B11</f>
        <v>Lucas Vorpahl</v>
      </c>
      <c r="D18" s="24" t="s">
        <v>27</v>
      </c>
      <c r="E18" s="23">
        <v>3</v>
      </c>
      <c r="F18" s="23">
        <f t="shared" ref="F18:U39" si="6">IF(OR(F$14="",$E18=""),"",E18)</f>
        <v>3</v>
      </c>
      <c r="G18" s="23">
        <v>3</v>
      </c>
      <c r="H18" s="23">
        <v>2</v>
      </c>
      <c r="I18" s="23">
        <v>2</v>
      </c>
      <c r="J18" s="23">
        <v>2</v>
      </c>
      <c r="K18" s="23">
        <v>1</v>
      </c>
      <c r="L18" s="23">
        <v>0</v>
      </c>
      <c r="AC18" s="23" t="str">
        <f t="shared" si="5"/>
        <v/>
      </c>
      <c r="AD18" s="23" t="str">
        <f t="shared" si="5"/>
        <v/>
      </c>
    </row>
    <row r="19" spans="1:30" x14ac:dyDescent="0.3">
      <c r="C19"/>
      <c r="D19" s="24" t="str">
        <f t="shared" ref="D19:D40" si="7">IF(A19&lt;&gt;"","Planned","")</f>
        <v/>
      </c>
      <c r="F19" s="23" t="str">
        <f t="shared" si="6"/>
        <v/>
      </c>
      <c r="AC19" s="23" t="str">
        <f t="shared" si="5"/>
        <v/>
      </c>
      <c r="AD19" s="23" t="str">
        <f t="shared" si="5"/>
        <v/>
      </c>
    </row>
    <row r="20" spans="1:30" x14ac:dyDescent="0.3">
      <c r="C20"/>
      <c r="D20" s="24" t="str">
        <f t="shared" si="7"/>
        <v/>
      </c>
      <c r="F20" s="23" t="str">
        <f t="shared" si="6"/>
        <v/>
      </c>
      <c r="AC20" s="23" t="str">
        <f t="shared" si="5"/>
        <v/>
      </c>
      <c r="AD20" s="23" t="str">
        <f t="shared" si="5"/>
        <v/>
      </c>
    </row>
    <row r="21" spans="1:30" x14ac:dyDescent="0.3">
      <c r="C21"/>
      <c r="D21" s="24" t="str">
        <f t="shared" si="7"/>
        <v/>
      </c>
      <c r="F21" s="23" t="str">
        <f t="shared" si="6"/>
        <v/>
      </c>
      <c r="AC21" s="23" t="str">
        <f t="shared" si="5"/>
        <v/>
      </c>
      <c r="AD21" s="23" t="str">
        <f t="shared" si="5"/>
        <v/>
      </c>
    </row>
    <row r="22" spans="1:30" x14ac:dyDescent="0.3">
      <c r="C22"/>
      <c r="D22" s="24" t="str">
        <f t="shared" si="7"/>
        <v/>
      </c>
      <c r="F22" s="23" t="str">
        <f t="shared" si="6"/>
        <v/>
      </c>
      <c r="AC22" s="23" t="str">
        <f t="shared" si="5"/>
        <v/>
      </c>
      <c r="AD22" s="23" t="str">
        <f t="shared" si="5"/>
        <v/>
      </c>
    </row>
    <row r="23" spans="1:30" ht="15" customHeight="1" x14ac:dyDescent="0.3">
      <c r="C23"/>
      <c r="D23" s="24" t="str">
        <f t="shared" si="7"/>
        <v/>
      </c>
      <c r="F23" s="23" t="str">
        <f t="shared" si="6"/>
        <v/>
      </c>
      <c r="AC23" s="23" t="str">
        <f t="shared" si="5"/>
        <v/>
      </c>
      <c r="AD23" s="23" t="str">
        <f t="shared" si="5"/>
        <v/>
      </c>
    </row>
    <row r="24" spans="1:30" x14ac:dyDescent="0.3">
      <c r="C24"/>
      <c r="D24" s="24" t="str">
        <f t="shared" si="7"/>
        <v/>
      </c>
      <c r="F24" s="23" t="str">
        <f t="shared" si="6"/>
        <v/>
      </c>
      <c r="AC24" s="23" t="str">
        <f t="shared" si="5"/>
        <v/>
      </c>
      <c r="AD24" s="23" t="str">
        <f t="shared" si="5"/>
        <v/>
      </c>
    </row>
    <row r="25" spans="1:30" x14ac:dyDescent="0.3">
      <c r="C25"/>
      <c r="D25" s="24" t="str">
        <f t="shared" si="7"/>
        <v/>
      </c>
      <c r="F25" s="23" t="str">
        <f t="shared" si="6"/>
        <v/>
      </c>
      <c r="AC25" s="23" t="str">
        <f t="shared" si="5"/>
        <v/>
      </c>
      <c r="AD25" s="23" t="str">
        <f t="shared" si="5"/>
        <v/>
      </c>
    </row>
    <row r="26" spans="1:30" x14ac:dyDescent="0.3">
      <c r="C26"/>
      <c r="D26" s="24" t="str">
        <f t="shared" si="7"/>
        <v/>
      </c>
      <c r="F26" s="23" t="str">
        <f t="shared" si="6"/>
        <v/>
      </c>
      <c r="AC26" s="23" t="str">
        <f t="shared" si="5"/>
        <v/>
      </c>
      <c r="AD26" s="23" t="str">
        <f t="shared" si="5"/>
        <v/>
      </c>
    </row>
    <row r="27" spans="1:30" x14ac:dyDescent="0.3">
      <c r="C27"/>
      <c r="D27" s="24" t="str">
        <f t="shared" si="7"/>
        <v/>
      </c>
      <c r="F27" s="23" t="str">
        <f t="shared" si="6"/>
        <v/>
      </c>
      <c r="AC27" s="23" t="str">
        <f t="shared" si="5"/>
        <v/>
      </c>
      <c r="AD27" s="23" t="str">
        <f t="shared" si="5"/>
        <v/>
      </c>
    </row>
    <row r="28" spans="1:30" x14ac:dyDescent="0.3">
      <c r="C28"/>
      <c r="D28" s="24" t="str">
        <f t="shared" si="7"/>
        <v/>
      </c>
      <c r="F28" s="23" t="str">
        <f t="shared" si="6"/>
        <v/>
      </c>
      <c r="AC28" s="23" t="str">
        <f t="shared" si="5"/>
        <v/>
      </c>
      <c r="AD28" s="23" t="str">
        <f t="shared" si="5"/>
        <v/>
      </c>
    </row>
    <row r="29" spans="1:30" x14ac:dyDescent="0.3">
      <c r="C29"/>
      <c r="D29" s="24" t="str">
        <f t="shared" si="7"/>
        <v/>
      </c>
      <c r="F29" s="23" t="str">
        <f t="shared" si="6"/>
        <v/>
      </c>
      <c r="AC29" s="23" t="str">
        <f t="shared" si="5"/>
        <v/>
      </c>
      <c r="AD29" s="23" t="str">
        <f t="shared" si="5"/>
        <v/>
      </c>
    </row>
    <row r="30" spans="1:30" x14ac:dyDescent="0.3">
      <c r="C30"/>
      <c r="D30" s="24" t="str">
        <f t="shared" si="7"/>
        <v/>
      </c>
      <c r="F30" s="23" t="str">
        <f t="shared" si="6"/>
        <v/>
      </c>
      <c r="AC30" s="23" t="str">
        <f t="shared" si="5"/>
        <v/>
      </c>
      <c r="AD30" s="23" t="str">
        <f t="shared" si="5"/>
        <v/>
      </c>
    </row>
    <row r="31" spans="1:30" x14ac:dyDescent="0.3">
      <c r="C31"/>
      <c r="D31" s="24" t="str">
        <f t="shared" si="7"/>
        <v/>
      </c>
      <c r="F31" s="23" t="str">
        <f t="shared" si="6"/>
        <v/>
      </c>
      <c r="AC31" s="23" t="str">
        <f t="shared" si="5"/>
        <v/>
      </c>
      <c r="AD31" s="23" t="str">
        <f t="shared" si="5"/>
        <v/>
      </c>
    </row>
    <row r="32" spans="1:30" x14ac:dyDescent="0.3">
      <c r="C32"/>
      <c r="D32" s="24" t="str">
        <f t="shared" si="7"/>
        <v/>
      </c>
      <c r="F32" s="23" t="str">
        <f t="shared" si="6"/>
        <v/>
      </c>
      <c r="AC32" s="23" t="str">
        <f t="shared" si="5"/>
        <v/>
      </c>
      <c r="AD32" s="23" t="str">
        <f t="shared" si="5"/>
        <v/>
      </c>
    </row>
    <row r="33" spans="1:30" x14ac:dyDescent="0.3">
      <c r="C33"/>
      <c r="D33" s="24" t="str">
        <f t="shared" si="7"/>
        <v/>
      </c>
      <c r="F33" s="23" t="str">
        <f t="shared" si="6"/>
        <v/>
      </c>
      <c r="AC33" s="23" t="str">
        <f t="shared" ref="AC33:AD40" si="8">IF(OR(AC$14="",$E33=""),"",AB33)</f>
        <v/>
      </c>
      <c r="AD33" s="23" t="str">
        <f t="shared" si="8"/>
        <v/>
      </c>
    </row>
    <row r="34" spans="1:30" x14ac:dyDescent="0.3">
      <c r="C34"/>
      <c r="D34" s="24" t="str">
        <f t="shared" si="7"/>
        <v/>
      </c>
      <c r="F34" s="23" t="str">
        <f t="shared" si="6"/>
        <v/>
      </c>
      <c r="AC34" s="23" t="str">
        <f t="shared" si="8"/>
        <v/>
      </c>
      <c r="AD34" s="23" t="str">
        <f t="shared" si="8"/>
        <v/>
      </c>
    </row>
    <row r="35" spans="1:30" x14ac:dyDescent="0.3">
      <c r="C35"/>
      <c r="D35" s="24" t="str">
        <f t="shared" si="7"/>
        <v/>
      </c>
      <c r="F35" s="23" t="str">
        <f t="shared" si="6"/>
        <v/>
      </c>
      <c r="AC35" s="23" t="str">
        <f t="shared" si="8"/>
        <v/>
      </c>
      <c r="AD35" s="23" t="str">
        <f t="shared" si="8"/>
        <v/>
      </c>
    </row>
    <row r="36" spans="1:30" x14ac:dyDescent="0.3">
      <c r="C36"/>
      <c r="D36" s="24" t="str">
        <f t="shared" si="7"/>
        <v/>
      </c>
      <c r="F36" s="23" t="str">
        <f t="shared" si="6"/>
        <v/>
      </c>
      <c r="AC36" s="23" t="str">
        <f t="shared" si="8"/>
        <v/>
      </c>
      <c r="AD36" s="23" t="str">
        <f t="shared" si="8"/>
        <v/>
      </c>
    </row>
    <row r="37" spans="1:30" x14ac:dyDescent="0.3">
      <c r="C37"/>
      <c r="D37" s="24" t="str">
        <f t="shared" si="7"/>
        <v/>
      </c>
      <c r="F37" s="23" t="str">
        <f t="shared" si="6"/>
        <v/>
      </c>
      <c r="AC37" s="23" t="str">
        <f t="shared" si="8"/>
        <v/>
      </c>
      <c r="AD37" s="23" t="str">
        <f t="shared" si="8"/>
        <v/>
      </c>
    </row>
    <row r="38" spans="1:30" x14ac:dyDescent="0.3">
      <c r="C38"/>
      <c r="D38" s="24" t="str">
        <f t="shared" si="7"/>
        <v/>
      </c>
      <c r="F38" s="23" t="str">
        <f t="shared" si="6"/>
        <v/>
      </c>
      <c r="AC38" s="23" t="str">
        <f t="shared" si="8"/>
        <v/>
      </c>
      <c r="AD38" s="23" t="str">
        <f t="shared" si="8"/>
        <v/>
      </c>
    </row>
    <row r="39" spans="1:30" x14ac:dyDescent="0.3">
      <c r="C39"/>
      <c r="D39" s="24" t="str">
        <f t="shared" si="7"/>
        <v/>
      </c>
      <c r="F39" s="23" t="str">
        <f t="shared" si="6"/>
        <v/>
      </c>
      <c r="G39" s="23" t="str">
        <f t="shared" si="6"/>
        <v/>
      </c>
      <c r="H39" s="23" t="str">
        <f t="shared" si="6"/>
        <v/>
      </c>
      <c r="I39" s="23" t="str">
        <f t="shared" si="6"/>
        <v/>
      </c>
      <c r="J39" s="23" t="str">
        <f t="shared" si="6"/>
        <v/>
      </c>
      <c r="K39" s="23" t="str">
        <f t="shared" si="6"/>
        <v/>
      </c>
      <c r="L39" s="23" t="str">
        <f t="shared" si="6"/>
        <v/>
      </c>
      <c r="M39" s="23" t="str">
        <f t="shared" si="6"/>
        <v/>
      </c>
      <c r="N39" s="23" t="str">
        <f t="shared" si="6"/>
        <v/>
      </c>
      <c r="O39" s="23" t="str">
        <f t="shared" si="6"/>
        <v/>
      </c>
      <c r="P39" s="23" t="str">
        <f t="shared" si="6"/>
        <v/>
      </c>
      <c r="Q39" s="23" t="str">
        <f t="shared" si="6"/>
        <v/>
      </c>
      <c r="R39" s="23" t="str">
        <f t="shared" si="6"/>
        <v/>
      </c>
      <c r="S39" s="23" t="str">
        <f t="shared" si="6"/>
        <v/>
      </c>
      <c r="T39" s="23" t="str">
        <f t="shared" si="6"/>
        <v/>
      </c>
      <c r="U39" s="23" t="str">
        <f t="shared" si="6"/>
        <v/>
      </c>
      <c r="V39" s="23" t="str">
        <f t="shared" ref="V39:AB39" si="9">IF(OR(V$14="",$E39=""),"",U39)</f>
        <v/>
      </c>
      <c r="W39" s="23" t="str">
        <f t="shared" si="9"/>
        <v/>
      </c>
      <c r="X39" s="23" t="str">
        <f t="shared" si="9"/>
        <v/>
      </c>
      <c r="Y39" s="23" t="str">
        <f t="shared" si="9"/>
        <v/>
      </c>
      <c r="Z39" s="23" t="str">
        <f t="shared" si="9"/>
        <v/>
      </c>
      <c r="AA39" s="23" t="str">
        <f t="shared" si="9"/>
        <v/>
      </c>
      <c r="AB39" s="23" t="str">
        <f t="shared" si="9"/>
        <v/>
      </c>
      <c r="AC39" s="23" t="str">
        <f t="shared" si="8"/>
        <v/>
      </c>
      <c r="AD39" s="23" t="str">
        <f t="shared" si="8"/>
        <v/>
      </c>
    </row>
    <row r="40" spans="1:30" x14ac:dyDescent="0.3">
      <c r="C40"/>
      <c r="D40" s="24" t="str">
        <f t="shared" si="7"/>
        <v/>
      </c>
      <c r="F40" s="23" t="str">
        <f t="shared" ref="F40:AB40" si="10">IF(OR(F$14="",$E40=""),"",E40)</f>
        <v/>
      </c>
      <c r="G40" s="23" t="str">
        <f t="shared" si="10"/>
        <v/>
      </c>
      <c r="H40" s="23" t="str">
        <f t="shared" si="10"/>
        <v/>
      </c>
      <c r="I40" s="23" t="str">
        <f t="shared" si="10"/>
        <v/>
      </c>
      <c r="J40" s="23" t="str">
        <f t="shared" si="10"/>
        <v/>
      </c>
      <c r="K40" s="23" t="str">
        <f t="shared" si="10"/>
        <v/>
      </c>
      <c r="L40" s="23" t="str">
        <f t="shared" si="10"/>
        <v/>
      </c>
      <c r="M40" s="23" t="str">
        <f t="shared" si="10"/>
        <v/>
      </c>
      <c r="N40" s="23" t="str">
        <f t="shared" si="10"/>
        <v/>
      </c>
      <c r="O40" s="23" t="str">
        <f t="shared" si="10"/>
        <v/>
      </c>
      <c r="P40" s="23" t="str">
        <f t="shared" si="10"/>
        <v/>
      </c>
      <c r="Q40" s="23" t="str">
        <f t="shared" si="10"/>
        <v/>
      </c>
      <c r="R40" s="23" t="str">
        <f t="shared" si="10"/>
        <v/>
      </c>
      <c r="S40" s="23" t="str">
        <f t="shared" si="10"/>
        <v/>
      </c>
      <c r="T40" s="23" t="str">
        <f t="shared" si="10"/>
        <v/>
      </c>
      <c r="U40" s="23" t="str">
        <f t="shared" si="10"/>
        <v/>
      </c>
      <c r="V40" s="23" t="str">
        <f t="shared" si="10"/>
        <v/>
      </c>
      <c r="W40" s="23" t="str">
        <f t="shared" si="10"/>
        <v/>
      </c>
      <c r="X40" s="23" t="str">
        <f t="shared" si="10"/>
        <v/>
      </c>
      <c r="Y40" s="23" t="str">
        <f t="shared" si="10"/>
        <v/>
      </c>
      <c r="Z40" s="23" t="str">
        <f t="shared" si="10"/>
        <v/>
      </c>
      <c r="AA40" s="23" t="str">
        <f t="shared" si="10"/>
        <v/>
      </c>
      <c r="AB40" s="23" t="str">
        <f t="shared" si="10"/>
        <v/>
      </c>
      <c r="AC40" s="23" t="str">
        <f t="shared" si="8"/>
        <v/>
      </c>
      <c r="AD40" s="23" t="str">
        <f t="shared" si="8"/>
        <v/>
      </c>
    </row>
    <row r="41" spans="1:30" x14ac:dyDescent="0.3">
      <c r="A41"/>
      <c r="B41" s="2"/>
      <c r="C41"/>
      <c r="D41"/>
      <c r="E41" s="2"/>
      <c r="F41" s="2"/>
      <c r="G41" s="2"/>
      <c r="H41" s="2"/>
      <c r="I41" s="2"/>
    </row>
    <row r="42" spans="1:30" x14ac:dyDescent="0.3">
      <c r="A42" s="22"/>
      <c r="C42"/>
      <c r="AC42" s="23" t="str">
        <f t="shared" ref="AC42:AD47" si="11">IF(OR(AC$14="",$E42=""),"",AB42)</f>
        <v/>
      </c>
      <c r="AD42" s="23" t="str">
        <f t="shared" si="11"/>
        <v/>
      </c>
    </row>
    <row r="43" spans="1:30" x14ac:dyDescent="0.3">
      <c r="A43" s="22"/>
      <c r="C43"/>
      <c r="AC43" s="23" t="str">
        <f t="shared" si="11"/>
        <v/>
      </c>
      <c r="AD43" s="23" t="str">
        <f t="shared" si="11"/>
        <v/>
      </c>
    </row>
    <row r="44" spans="1:30" x14ac:dyDescent="0.3">
      <c r="A44" s="22"/>
      <c r="C44"/>
      <c r="AC44" s="23" t="str">
        <f t="shared" si="11"/>
        <v/>
      </c>
      <c r="AD44" s="23" t="str">
        <f t="shared" si="11"/>
        <v/>
      </c>
    </row>
    <row r="45" spans="1:30" x14ac:dyDescent="0.3">
      <c r="A45" s="22"/>
      <c r="C45"/>
      <c r="AC45" s="23" t="str">
        <f t="shared" si="11"/>
        <v/>
      </c>
      <c r="AD45" s="23" t="str">
        <f t="shared" si="11"/>
        <v/>
      </c>
    </row>
    <row r="46" spans="1:30" x14ac:dyDescent="0.3">
      <c r="A46" s="22"/>
      <c r="C46"/>
      <c r="AC46" s="23" t="str">
        <f t="shared" si="11"/>
        <v/>
      </c>
      <c r="AD46" s="23" t="str">
        <f t="shared" si="11"/>
        <v/>
      </c>
    </row>
    <row r="47" spans="1:30" x14ac:dyDescent="0.3">
      <c r="A47" s="22"/>
      <c r="C47"/>
      <c r="AC47" s="23" t="str">
        <f t="shared" si="11"/>
        <v/>
      </c>
      <c r="AD47" s="23" t="str">
        <f t="shared" si="11"/>
        <v/>
      </c>
    </row>
    <row r="48" spans="1:30" x14ac:dyDescent="0.3">
      <c r="A48" s="22"/>
      <c r="C48"/>
    </row>
    <row r="49" spans="1:30" x14ac:dyDescent="0.3">
      <c r="A49" s="22"/>
      <c r="C49"/>
      <c r="AC49" s="23" t="str">
        <f t="shared" ref="AC49:AD57" si="12">IF(OR(AC$14="",$E49=""),"",AB49)</f>
        <v/>
      </c>
      <c r="AD49" s="23" t="str">
        <f t="shared" si="12"/>
        <v/>
      </c>
    </row>
    <row r="50" spans="1:30" x14ac:dyDescent="0.3">
      <c r="A50" s="22"/>
      <c r="C50"/>
      <c r="AC50" s="23" t="str">
        <f t="shared" si="12"/>
        <v/>
      </c>
      <c r="AD50" s="23" t="str">
        <f t="shared" si="12"/>
        <v/>
      </c>
    </row>
    <row r="51" spans="1:30" x14ac:dyDescent="0.3">
      <c r="A51" s="22"/>
      <c r="C51"/>
      <c r="AC51" s="23" t="str">
        <f t="shared" si="12"/>
        <v/>
      </c>
      <c r="AD51" s="23" t="str">
        <f t="shared" si="12"/>
        <v/>
      </c>
    </row>
    <row r="52" spans="1:30" x14ac:dyDescent="0.3">
      <c r="A52" s="22"/>
      <c r="C52"/>
      <c r="AC52" s="23" t="str">
        <f t="shared" si="12"/>
        <v/>
      </c>
      <c r="AD52" s="23" t="str">
        <f t="shared" si="12"/>
        <v/>
      </c>
    </row>
    <row r="53" spans="1:30" x14ac:dyDescent="0.3">
      <c r="A53" s="22"/>
      <c r="C53"/>
      <c r="AC53" s="23" t="str">
        <f t="shared" si="12"/>
        <v/>
      </c>
      <c r="AD53" s="23" t="str">
        <f t="shared" si="12"/>
        <v/>
      </c>
    </row>
    <row r="54" spans="1:30" x14ac:dyDescent="0.3">
      <c r="A54" s="22"/>
      <c r="C54"/>
      <c r="AC54" s="23" t="str">
        <f t="shared" si="12"/>
        <v/>
      </c>
      <c r="AD54" s="23" t="str">
        <f t="shared" si="12"/>
        <v/>
      </c>
    </row>
    <row r="55" spans="1:30" x14ac:dyDescent="0.3">
      <c r="A55" s="22"/>
      <c r="C55"/>
      <c r="AC55" s="23" t="str">
        <f t="shared" si="12"/>
        <v/>
      </c>
      <c r="AD55" s="23" t="str">
        <f t="shared" si="12"/>
        <v/>
      </c>
    </row>
    <row r="56" spans="1:30" x14ac:dyDescent="0.3">
      <c r="A56" s="22"/>
      <c r="C56"/>
      <c r="AC56" s="23" t="str">
        <f t="shared" si="12"/>
        <v/>
      </c>
      <c r="AD56" s="23" t="str">
        <f t="shared" si="12"/>
        <v/>
      </c>
    </row>
    <row r="57" spans="1:30" x14ac:dyDescent="0.3">
      <c r="A57" s="22"/>
      <c r="C57"/>
      <c r="AC57" s="23" t="str">
        <f t="shared" si="12"/>
        <v/>
      </c>
      <c r="AD57" s="23" t="str">
        <f t="shared" si="12"/>
        <v/>
      </c>
    </row>
    <row r="58" spans="1:30" x14ac:dyDescent="0.3">
      <c r="A58" s="22"/>
      <c r="C58"/>
    </row>
    <row r="59" spans="1:30" x14ac:dyDescent="0.3">
      <c r="A59" s="22"/>
      <c r="C59"/>
      <c r="AC59" s="23" t="str">
        <f t="shared" ref="AC59:AD63" si="13">IF(OR(AC$14="",$E59=""),"",AB59)</f>
        <v/>
      </c>
      <c r="AD59" s="23" t="str">
        <f t="shared" si="13"/>
        <v/>
      </c>
    </row>
    <row r="60" spans="1:30" x14ac:dyDescent="0.3">
      <c r="A60" s="22"/>
      <c r="C60"/>
      <c r="AC60" s="23" t="str">
        <f t="shared" si="13"/>
        <v/>
      </c>
      <c r="AD60" s="23" t="str">
        <f t="shared" si="13"/>
        <v/>
      </c>
    </row>
    <row r="61" spans="1:30" x14ac:dyDescent="0.3">
      <c r="A61" s="22"/>
      <c r="C61"/>
      <c r="AC61" s="23" t="str">
        <f t="shared" si="13"/>
        <v/>
      </c>
      <c r="AD61" s="23" t="str">
        <f t="shared" si="13"/>
        <v/>
      </c>
    </row>
    <row r="62" spans="1:30" x14ac:dyDescent="0.3">
      <c r="A62" s="22"/>
      <c r="C62"/>
      <c r="AC62" s="23" t="str">
        <f t="shared" si="13"/>
        <v/>
      </c>
      <c r="AD62" s="23" t="str">
        <f t="shared" si="13"/>
        <v/>
      </c>
    </row>
    <row r="63" spans="1:30" x14ac:dyDescent="0.3">
      <c r="A63" s="22"/>
      <c r="C63"/>
      <c r="AC63" s="23" t="str">
        <f t="shared" si="13"/>
        <v/>
      </c>
      <c r="AD63" s="23" t="str">
        <f t="shared" si="13"/>
        <v/>
      </c>
    </row>
    <row r="64" spans="1:30" x14ac:dyDescent="0.3">
      <c r="C64"/>
      <c r="D64" s="24" t="str">
        <f t="shared" ref="D64" si="14">IF(A64&lt;&gt;"","Planned","")</f>
        <v/>
      </c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F24" sqref="F24"/>
    </sheetView>
  </sheetViews>
  <sheetFormatPr defaultColWidth="9.15234375" defaultRowHeight="12.45" x14ac:dyDescent="0.3"/>
  <cols>
    <col min="1" max="1" width="50.53515625" style="24" customWidth="1"/>
    <col min="2" max="2" width="11.84375" style="23" customWidth="1"/>
    <col min="3" max="3" width="13.69140625" style="24" customWidth="1"/>
    <col min="4" max="4" width="10.84375" style="24" customWidth="1"/>
    <col min="5" max="5" width="6.53515625" style="23" customWidth="1"/>
    <col min="6" max="30" width="4.3828125" style="23" customWidth="1"/>
    <col min="31" max="16384" width="9.15234375" style="24"/>
  </cols>
  <sheetData>
    <row r="1" spans="1:30" ht="17.600000000000001" x14ac:dyDescent="0.3">
      <c r="A1" s="42">
        <v>4</v>
      </c>
      <c r="B1" s="4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3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A3" s="63" t="str">
        <f>'Release Plan'!H19</f>
        <v>Klassendiagramme und Sequenzdiagramme modellieren</v>
      </c>
    </row>
    <row r="9" spans="1:30" x14ac:dyDescent="0.3">
      <c r="A9" s="44" t="s">
        <v>10</v>
      </c>
      <c r="B9" s="45">
        <v>5</v>
      </c>
      <c r="C9" s="44"/>
      <c r="D9" s="46"/>
      <c r="E9" s="44" t="s">
        <v>7</v>
      </c>
      <c r="F9" s="44" t="s">
        <v>9</v>
      </c>
      <c r="G9" s="44"/>
      <c r="H9" s="44"/>
      <c r="I9" s="44"/>
      <c r="J9" s="44"/>
      <c r="K9" s="44"/>
      <c r="L9" s="44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x14ac:dyDescent="0.3">
      <c r="A10" s="44" t="s">
        <v>23</v>
      </c>
      <c r="B10" s="45">
        <v>5</v>
      </c>
      <c r="C10" s="44" t="s">
        <v>24</v>
      </c>
      <c r="D10" s="44" t="s">
        <v>13</v>
      </c>
      <c r="E10" s="47">
        <f t="shared" ref="E10:J10" ca="1" si="0">IF(AND(SUM(OFFSET(E14,1,0,TaskRows,1))=0),0,SUM(OFFSET(E14,1,0,TaskRows,1)))</f>
        <v>5</v>
      </c>
      <c r="F10" s="47">
        <f t="shared" ca="1" si="0"/>
        <v>5</v>
      </c>
      <c r="G10" s="47">
        <f t="shared" ca="1" si="0"/>
        <v>4</v>
      </c>
      <c r="H10" s="47">
        <f t="shared" ca="1" si="0"/>
        <v>1</v>
      </c>
      <c r="I10" s="47">
        <f t="shared" ca="1" si="0"/>
        <v>0</v>
      </c>
      <c r="J10" s="47">
        <f t="shared" ca="1" si="0"/>
        <v>0</v>
      </c>
      <c r="K10" s="47"/>
      <c r="L10" s="47"/>
      <c r="M10" s="47"/>
      <c r="N10" s="47"/>
      <c r="O10" s="47"/>
      <c r="P10" s="47"/>
      <c r="Q10" s="47"/>
      <c r="R10" s="47" t="str">
        <f t="shared" ref="R10:AD10" ca="1" si="1">IF(AND(SUM(OFFSET(R14,1,0,TaskRows,1))=0),"",SUM(OFFSET(R14,1,0,TaskRows,1)))</f>
        <v/>
      </c>
      <c r="S10" s="47" t="str">
        <f t="shared" ca="1" si="1"/>
        <v/>
      </c>
      <c r="T10" s="47" t="str">
        <f t="shared" ca="1" si="1"/>
        <v/>
      </c>
      <c r="U10" s="47" t="str">
        <f t="shared" ca="1" si="1"/>
        <v/>
      </c>
      <c r="V10" s="47" t="str">
        <f t="shared" ca="1" si="1"/>
        <v/>
      </c>
      <c r="W10" s="47" t="str">
        <f t="shared" ca="1" si="1"/>
        <v/>
      </c>
      <c r="X10" s="47" t="str">
        <f t="shared" ca="1" si="1"/>
        <v/>
      </c>
      <c r="Y10" s="47" t="str">
        <f t="shared" ca="1" si="1"/>
        <v/>
      </c>
      <c r="Z10" s="47" t="str">
        <f t="shared" ca="1" si="1"/>
        <v/>
      </c>
      <c r="AA10" s="47" t="str">
        <f t="shared" ca="1" si="1"/>
        <v/>
      </c>
      <c r="AB10" s="47" t="str">
        <f t="shared" ca="1" si="1"/>
        <v/>
      </c>
      <c r="AC10" s="47" t="str">
        <f t="shared" ca="1" si="1"/>
        <v/>
      </c>
      <c r="AD10" s="47" t="str">
        <f t="shared" ca="1" si="1"/>
        <v/>
      </c>
    </row>
    <row r="11" spans="1:30" customFormat="1" hidden="1" x14ac:dyDescent="0.3">
      <c r="A11" t="s">
        <v>16</v>
      </c>
      <c r="B11" s="2">
        <f>IF(COUNTA(A15:A242)=0,1,COUNTA(A15:A242))</f>
        <v>3</v>
      </c>
      <c r="C11" t="s">
        <v>17</v>
      </c>
      <c r="D11" s="2">
        <f ca="1">IF(COUNTIF(F10:AD10,"&gt;0")=0,1,COUNTIF(F10:AD10,"&gt;0"))</f>
        <v>3</v>
      </c>
      <c r="E11" s="2"/>
      <c r="F11" s="2">
        <f ca="1">IF(F14="","",$E10-$E10/($B9-1)*(F14-1))</f>
        <v>5</v>
      </c>
      <c r="G11" s="2">
        <f t="shared" ref="G11:AD11" ca="1" si="2">IF(G14="","",TotalEffort-TotalEffort/(ImplementationDays)*(G14-1))</f>
        <v>4</v>
      </c>
      <c r="H11" s="2">
        <f t="shared" ca="1" si="2"/>
        <v>3</v>
      </c>
      <c r="I11" s="2">
        <f t="shared" ca="1" si="2"/>
        <v>2</v>
      </c>
      <c r="J11" s="2">
        <f t="shared" ca="1" si="2"/>
        <v>1</v>
      </c>
      <c r="K11" s="2" t="str">
        <f t="shared" si="2"/>
        <v/>
      </c>
      <c r="L11" s="2" t="str">
        <f t="shared" si="2"/>
        <v/>
      </c>
      <c r="M11" s="2" t="str">
        <f t="shared" si="2"/>
        <v/>
      </c>
      <c r="N11" s="2" t="str">
        <f t="shared" si="2"/>
        <v/>
      </c>
      <c r="O11" s="2" t="str">
        <f t="shared" si="2"/>
        <v/>
      </c>
      <c r="P11" s="2" t="str">
        <f t="shared" si="2"/>
        <v/>
      </c>
      <c r="Q11" s="2" t="str">
        <f t="shared" si="2"/>
        <v/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3">
      <c r="A12" s="41" t="s">
        <v>20</v>
      </c>
      <c r="C12" t="s">
        <v>18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5.3333333333333339</v>
      </c>
      <c r="G12" s="2">
        <f t="shared" ca="1" si="3"/>
        <v>3.3333333333333339</v>
      </c>
      <c r="H12" s="2">
        <f t="shared" ca="1" si="3"/>
        <v>1.3333333333333339</v>
      </c>
      <c r="I12" s="2" t="str">
        <f t="shared" ca="1" si="3"/>
        <v/>
      </c>
      <c r="J12" s="2" t="str">
        <f t="shared" ca="1" si="3"/>
        <v/>
      </c>
      <c r="K12" s="2" t="str">
        <f t="shared" ca="1" si="3"/>
        <v/>
      </c>
      <c r="L12" s="2" t="str">
        <f t="shared" ca="1" si="3"/>
        <v/>
      </c>
      <c r="M12" s="2" t="str">
        <f t="shared" ca="1" si="3"/>
        <v/>
      </c>
      <c r="N12" s="2" t="str">
        <f t="shared" ca="1" si="3"/>
        <v/>
      </c>
      <c r="O12" s="2" t="str">
        <f t="shared" ca="1" si="3"/>
        <v/>
      </c>
      <c r="P12" s="2" t="str">
        <f t="shared" ca="1" si="3"/>
        <v/>
      </c>
      <c r="Q12" s="2" t="str">
        <f t="shared" ca="1" si="3"/>
        <v/>
      </c>
      <c r="R12" s="2" t="str">
        <f t="shared" ca="1" si="3"/>
        <v/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3">
      <c r="A13" s="41" t="s">
        <v>21</v>
      </c>
      <c r="C13" t="s">
        <v>19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44" t="s">
        <v>5</v>
      </c>
      <c r="B14" s="48" t="s">
        <v>67</v>
      </c>
      <c r="C14" s="44" t="s">
        <v>6</v>
      </c>
      <c r="D14" s="44" t="s">
        <v>3</v>
      </c>
      <c r="E14" s="48" t="s">
        <v>8</v>
      </c>
      <c r="F14" s="48">
        <v>1</v>
      </c>
      <c r="G14" s="48">
        <f t="shared" ref="G14:AD14" si="4">IF($B$9&gt;F14,F14+1,"")</f>
        <v>2</v>
      </c>
      <c r="H14" s="48">
        <f t="shared" si="4"/>
        <v>3</v>
      </c>
      <c r="I14" s="48">
        <f t="shared" si="4"/>
        <v>4</v>
      </c>
      <c r="J14" s="48">
        <f t="shared" si="4"/>
        <v>5</v>
      </c>
      <c r="K14" s="48" t="str">
        <f t="shared" si="4"/>
        <v/>
      </c>
      <c r="L14" s="48" t="str">
        <f t="shared" si="4"/>
        <v/>
      </c>
      <c r="M14" s="48" t="str">
        <f t="shared" si="4"/>
        <v/>
      </c>
      <c r="N14" s="48" t="str">
        <f t="shared" si="4"/>
        <v/>
      </c>
      <c r="O14" s="48" t="str">
        <f t="shared" si="4"/>
        <v/>
      </c>
      <c r="P14" s="48" t="str">
        <f t="shared" si="4"/>
        <v/>
      </c>
      <c r="Q14" s="48" t="str">
        <f t="shared" si="4"/>
        <v/>
      </c>
      <c r="R14" s="48" t="str">
        <f t="shared" si="4"/>
        <v/>
      </c>
      <c r="S14" s="48" t="str">
        <f t="shared" si="4"/>
        <v/>
      </c>
      <c r="T14" s="48" t="str">
        <f t="shared" si="4"/>
        <v/>
      </c>
      <c r="U14" s="48" t="str">
        <f t="shared" si="4"/>
        <v/>
      </c>
      <c r="V14" s="48" t="str">
        <f t="shared" si="4"/>
        <v/>
      </c>
      <c r="W14" s="48" t="str">
        <f t="shared" si="4"/>
        <v/>
      </c>
      <c r="X14" s="48" t="str">
        <f t="shared" si="4"/>
        <v/>
      </c>
      <c r="Y14" s="48" t="str">
        <f t="shared" si="4"/>
        <v/>
      </c>
      <c r="Z14" s="48" t="str">
        <f t="shared" si="4"/>
        <v/>
      </c>
      <c r="AA14" s="48" t="str">
        <f t="shared" si="4"/>
        <v/>
      </c>
      <c r="AB14" s="48" t="str">
        <f t="shared" si="4"/>
        <v/>
      </c>
      <c r="AC14" s="48" t="str">
        <f t="shared" si="4"/>
        <v/>
      </c>
      <c r="AD14" s="48" t="str">
        <f t="shared" si="4"/>
        <v/>
      </c>
    </row>
    <row r="15" spans="1:30" x14ac:dyDescent="0.3">
      <c r="A15" s="59" t="str">
        <f>Backlog!B13</f>
        <v>Klassendiagramm "Coffee Manager" erstellen</v>
      </c>
      <c r="B15" s="64">
        <f>Backlog!A13</f>
        <v>9</v>
      </c>
      <c r="C15" s="59" t="str">
        <f>Team!B10</f>
        <v>Peter Bühler</v>
      </c>
      <c r="D15" t="s">
        <v>27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3">
        <v>0</v>
      </c>
    </row>
    <row r="16" spans="1:30" x14ac:dyDescent="0.3">
      <c r="A16" s="59" t="str">
        <f>Backlog!B14</f>
        <v>Sequenzdiagramm "Strich hinzufügen" erstellen</v>
      </c>
      <c r="B16" s="64">
        <f>Backlog!A14</f>
        <v>10</v>
      </c>
      <c r="C16" s="59" t="str">
        <f>Team!B11</f>
        <v>Lucas Vorpahl</v>
      </c>
      <c r="D16" t="s">
        <v>27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3">
        <v>0</v>
      </c>
    </row>
    <row r="17" spans="1:30" x14ac:dyDescent="0.3">
      <c r="A17" s="59" t="str">
        <f>Backlog!B15</f>
        <v>Sequenzdiagramm "Strichliste bearbeiten" erstellen</v>
      </c>
      <c r="B17" s="64">
        <f>Backlog!A15</f>
        <v>11</v>
      </c>
      <c r="C17" s="59" t="str">
        <f>Team!B12</f>
        <v>Dennis Hieber</v>
      </c>
      <c r="D17" t="s">
        <v>27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3">
        <v>0</v>
      </c>
      <c r="AC17" s="23" t="str">
        <f t="shared" ref="AC17:AD32" si="5">IF(OR(AC$14="",$E17=""),"",AB17)</f>
        <v/>
      </c>
      <c r="AD17" s="23" t="str">
        <f t="shared" si="5"/>
        <v/>
      </c>
    </row>
    <row r="18" spans="1:30" x14ac:dyDescent="0.3">
      <c r="A18" s="59"/>
      <c r="B18" s="64"/>
      <c r="C18" s="59"/>
      <c r="AC18" s="23" t="str">
        <f t="shared" si="5"/>
        <v/>
      </c>
      <c r="AD18" s="23" t="str">
        <f t="shared" si="5"/>
        <v/>
      </c>
    </row>
    <row r="19" spans="1:30" x14ac:dyDescent="0.3">
      <c r="C19"/>
      <c r="D19" s="24" t="str">
        <f t="shared" ref="D19:D40" si="6">IF(A19&lt;&gt;"","Planned","")</f>
        <v/>
      </c>
      <c r="F19" s="23" t="str">
        <f t="shared" ref="F19:U39" si="7">IF(OR(F$14="",$E19=""),"",E19)</f>
        <v/>
      </c>
      <c r="AC19" s="23" t="str">
        <f t="shared" si="5"/>
        <v/>
      </c>
      <c r="AD19" s="23" t="str">
        <f t="shared" si="5"/>
        <v/>
      </c>
    </row>
    <row r="20" spans="1:30" x14ac:dyDescent="0.3">
      <c r="C20"/>
      <c r="D20" s="24" t="str">
        <f t="shared" si="6"/>
        <v/>
      </c>
      <c r="F20" s="23" t="str">
        <f t="shared" si="7"/>
        <v/>
      </c>
      <c r="AC20" s="23" t="str">
        <f t="shared" si="5"/>
        <v/>
      </c>
      <c r="AD20" s="23" t="str">
        <f t="shared" si="5"/>
        <v/>
      </c>
    </row>
    <row r="21" spans="1:30" x14ac:dyDescent="0.3">
      <c r="C21"/>
      <c r="D21" s="24" t="str">
        <f t="shared" si="6"/>
        <v/>
      </c>
      <c r="F21" s="23" t="str">
        <f t="shared" si="7"/>
        <v/>
      </c>
      <c r="AC21" s="23" t="str">
        <f t="shared" si="5"/>
        <v/>
      </c>
      <c r="AD21" s="23" t="str">
        <f t="shared" si="5"/>
        <v/>
      </c>
    </row>
    <row r="22" spans="1:30" x14ac:dyDescent="0.3">
      <c r="C22"/>
      <c r="D22" s="24" t="str">
        <f t="shared" si="6"/>
        <v/>
      </c>
      <c r="F22" s="23" t="str">
        <f t="shared" si="7"/>
        <v/>
      </c>
      <c r="AC22" s="23" t="str">
        <f t="shared" si="5"/>
        <v/>
      </c>
      <c r="AD22" s="23" t="str">
        <f t="shared" si="5"/>
        <v/>
      </c>
    </row>
    <row r="23" spans="1:30" ht="15" customHeight="1" x14ac:dyDescent="0.3">
      <c r="C23"/>
      <c r="D23" s="24" t="str">
        <f t="shared" si="6"/>
        <v/>
      </c>
      <c r="F23" s="23" t="str">
        <f t="shared" si="7"/>
        <v/>
      </c>
      <c r="AC23" s="23" t="str">
        <f t="shared" si="5"/>
        <v/>
      </c>
      <c r="AD23" s="23" t="str">
        <f t="shared" si="5"/>
        <v/>
      </c>
    </row>
    <row r="24" spans="1:30" x14ac:dyDescent="0.3">
      <c r="C24"/>
      <c r="D24" s="24" t="str">
        <f t="shared" si="6"/>
        <v/>
      </c>
      <c r="F24" s="23" t="str">
        <f t="shared" si="7"/>
        <v/>
      </c>
      <c r="AC24" s="23" t="str">
        <f t="shared" si="5"/>
        <v/>
      </c>
      <c r="AD24" s="23" t="str">
        <f t="shared" si="5"/>
        <v/>
      </c>
    </row>
    <row r="25" spans="1:30" x14ac:dyDescent="0.3">
      <c r="C25"/>
      <c r="D25" s="24" t="str">
        <f t="shared" si="6"/>
        <v/>
      </c>
      <c r="F25" s="23" t="str">
        <f t="shared" si="7"/>
        <v/>
      </c>
      <c r="AC25" s="23" t="str">
        <f t="shared" si="5"/>
        <v/>
      </c>
      <c r="AD25" s="23" t="str">
        <f t="shared" si="5"/>
        <v/>
      </c>
    </row>
    <row r="26" spans="1:30" x14ac:dyDescent="0.3">
      <c r="C26"/>
      <c r="D26" s="24" t="str">
        <f t="shared" si="6"/>
        <v/>
      </c>
      <c r="F26" s="23" t="str">
        <f t="shared" si="7"/>
        <v/>
      </c>
      <c r="AC26" s="23" t="str">
        <f t="shared" si="5"/>
        <v/>
      </c>
      <c r="AD26" s="23" t="str">
        <f t="shared" si="5"/>
        <v/>
      </c>
    </row>
    <row r="27" spans="1:30" x14ac:dyDescent="0.3">
      <c r="C27"/>
      <c r="D27" s="24" t="str">
        <f t="shared" si="6"/>
        <v/>
      </c>
      <c r="F27" s="23" t="str">
        <f t="shared" si="7"/>
        <v/>
      </c>
      <c r="AC27" s="23" t="str">
        <f t="shared" si="5"/>
        <v/>
      </c>
      <c r="AD27" s="23" t="str">
        <f t="shared" si="5"/>
        <v/>
      </c>
    </row>
    <row r="28" spans="1:30" x14ac:dyDescent="0.3">
      <c r="C28"/>
      <c r="D28" s="24" t="str">
        <f t="shared" si="6"/>
        <v/>
      </c>
      <c r="F28" s="23" t="str">
        <f t="shared" si="7"/>
        <v/>
      </c>
      <c r="AC28" s="23" t="str">
        <f t="shared" si="5"/>
        <v/>
      </c>
      <c r="AD28" s="23" t="str">
        <f t="shared" si="5"/>
        <v/>
      </c>
    </row>
    <row r="29" spans="1:30" x14ac:dyDescent="0.3">
      <c r="C29"/>
      <c r="D29" s="24" t="str">
        <f t="shared" si="6"/>
        <v/>
      </c>
      <c r="F29" s="23" t="str">
        <f t="shared" si="7"/>
        <v/>
      </c>
      <c r="AC29" s="23" t="str">
        <f t="shared" si="5"/>
        <v/>
      </c>
      <c r="AD29" s="23" t="str">
        <f t="shared" si="5"/>
        <v/>
      </c>
    </row>
    <row r="30" spans="1:30" x14ac:dyDescent="0.3">
      <c r="C30"/>
      <c r="D30" s="24" t="str">
        <f t="shared" si="6"/>
        <v/>
      </c>
      <c r="F30" s="23" t="str">
        <f t="shared" si="7"/>
        <v/>
      </c>
      <c r="AC30" s="23" t="str">
        <f t="shared" si="5"/>
        <v/>
      </c>
      <c r="AD30" s="23" t="str">
        <f t="shared" si="5"/>
        <v/>
      </c>
    </row>
    <row r="31" spans="1:30" x14ac:dyDescent="0.3">
      <c r="C31"/>
      <c r="D31" s="24" t="str">
        <f t="shared" si="6"/>
        <v/>
      </c>
      <c r="F31" s="23" t="str">
        <f t="shared" si="7"/>
        <v/>
      </c>
      <c r="AC31" s="23" t="str">
        <f t="shared" si="5"/>
        <v/>
      </c>
      <c r="AD31" s="23" t="str">
        <f t="shared" si="5"/>
        <v/>
      </c>
    </row>
    <row r="32" spans="1:30" x14ac:dyDescent="0.3">
      <c r="C32"/>
      <c r="D32" s="24" t="str">
        <f t="shared" si="6"/>
        <v/>
      </c>
      <c r="F32" s="23" t="str">
        <f t="shared" si="7"/>
        <v/>
      </c>
      <c r="AC32" s="23" t="str">
        <f t="shared" si="5"/>
        <v/>
      </c>
      <c r="AD32" s="23" t="str">
        <f t="shared" si="5"/>
        <v/>
      </c>
    </row>
    <row r="33" spans="1:30" x14ac:dyDescent="0.3">
      <c r="C33"/>
      <c r="D33" s="24" t="str">
        <f t="shared" si="6"/>
        <v/>
      </c>
      <c r="F33" s="23" t="str">
        <f t="shared" si="7"/>
        <v/>
      </c>
      <c r="AC33" s="23" t="str">
        <f t="shared" ref="AC33:AD40" si="8">IF(OR(AC$14="",$E33=""),"",AB33)</f>
        <v/>
      </c>
      <c r="AD33" s="23" t="str">
        <f t="shared" si="8"/>
        <v/>
      </c>
    </row>
    <row r="34" spans="1:30" x14ac:dyDescent="0.3">
      <c r="C34"/>
      <c r="D34" s="24" t="str">
        <f t="shared" si="6"/>
        <v/>
      </c>
      <c r="F34" s="23" t="str">
        <f t="shared" si="7"/>
        <v/>
      </c>
      <c r="AC34" s="23" t="str">
        <f t="shared" si="8"/>
        <v/>
      </c>
      <c r="AD34" s="23" t="str">
        <f t="shared" si="8"/>
        <v/>
      </c>
    </row>
    <row r="35" spans="1:30" x14ac:dyDescent="0.3">
      <c r="C35"/>
      <c r="D35" s="24" t="str">
        <f t="shared" si="6"/>
        <v/>
      </c>
      <c r="F35" s="23" t="str">
        <f t="shared" si="7"/>
        <v/>
      </c>
      <c r="AC35" s="23" t="str">
        <f t="shared" si="8"/>
        <v/>
      </c>
      <c r="AD35" s="23" t="str">
        <f t="shared" si="8"/>
        <v/>
      </c>
    </row>
    <row r="36" spans="1:30" x14ac:dyDescent="0.3">
      <c r="C36"/>
      <c r="D36" s="24" t="str">
        <f t="shared" si="6"/>
        <v/>
      </c>
      <c r="F36" s="23" t="str">
        <f t="shared" si="7"/>
        <v/>
      </c>
      <c r="AC36" s="23" t="str">
        <f t="shared" si="8"/>
        <v/>
      </c>
      <c r="AD36" s="23" t="str">
        <f t="shared" si="8"/>
        <v/>
      </c>
    </row>
    <row r="37" spans="1:30" x14ac:dyDescent="0.3">
      <c r="C37"/>
      <c r="D37" s="24" t="str">
        <f t="shared" si="6"/>
        <v/>
      </c>
      <c r="F37" s="23" t="str">
        <f t="shared" si="7"/>
        <v/>
      </c>
      <c r="AC37" s="23" t="str">
        <f t="shared" si="8"/>
        <v/>
      </c>
      <c r="AD37" s="23" t="str">
        <f t="shared" si="8"/>
        <v/>
      </c>
    </row>
    <row r="38" spans="1:30" x14ac:dyDescent="0.3">
      <c r="C38"/>
      <c r="D38" s="24" t="str">
        <f t="shared" si="6"/>
        <v/>
      </c>
      <c r="F38" s="23" t="str">
        <f t="shared" si="7"/>
        <v/>
      </c>
      <c r="AC38" s="23" t="str">
        <f t="shared" si="8"/>
        <v/>
      </c>
      <c r="AD38" s="23" t="str">
        <f t="shared" si="8"/>
        <v/>
      </c>
    </row>
    <row r="39" spans="1:30" x14ac:dyDescent="0.3">
      <c r="C39"/>
      <c r="D39" s="24" t="str">
        <f t="shared" si="6"/>
        <v/>
      </c>
      <c r="F39" s="23" t="str">
        <f t="shared" si="7"/>
        <v/>
      </c>
      <c r="G39" s="23" t="str">
        <f t="shared" si="7"/>
        <v/>
      </c>
      <c r="H39" s="23" t="str">
        <f t="shared" si="7"/>
        <v/>
      </c>
      <c r="I39" s="23" t="str">
        <f t="shared" si="7"/>
        <v/>
      </c>
      <c r="J39" s="23" t="str">
        <f t="shared" si="7"/>
        <v/>
      </c>
      <c r="K39" s="23" t="str">
        <f t="shared" si="7"/>
        <v/>
      </c>
      <c r="L39" s="23" t="str">
        <f t="shared" si="7"/>
        <v/>
      </c>
      <c r="M39" s="23" t="str">
        <f t="shared" si="7"/>
        <v/>
      </c>
      <c r="N39" s="23" t="str">
        <f t="shared" si="7"/>
        <v/>
      </c>
      <c r="O39" s="23" t="str">
        <f t="shared" si="7"/>
        <v/>
      </c>
      <c r="P39" s="23" t="str">
        <f t="shared" si="7"/>
        <v/>
      </c>
      <c r="Q39" s="23" t="str">
        <f t="shared" si="7"/>
        <v/>
      </c>
      <c r="R39" s="23" t="str">
        <f t="shared" si="7"/>
        <v/>
      </c>
      <c r="S39" s="23" t="str">
        <f t="shared" si="7"/>
        <v/>
      </c>
      <c r="T39" s="23" t="str">
        <f t="shared" si="7"/>
        <v/>
      </c>
      <c r="U39" s="23" t="str">
        <f t="shared" si="7"/>
        <v/>
      </c>
      <c r="V39" s="23" t="str">
        <f t="shared" ref="V39:AB39" si="9">IF(OR(V$14="",$E39=""),"",U39)</f>
        <v/>
      </c>
      <c r="W39" s="23" t="str">
        <f t="shared" si="9"/>
        <v/>
      </c>
      <c r="X39" s="23" t="str">
        <f t="shared" si="9"/>
        <v/>
      </c>
      <c r="Y39" s="23" t="str">
        <f t="shared" si="9"/>
        <v/>
      </c>
      <c r="Z39" s="23" t="str">
        <f t="shared" si="9"/>
        <v/>
      </c>
      <c r="AA39" s="23" t="str">
        <f t="shared" si="9"/>
        <v/>
      </c>
      <c r="AB39" s="23" t="str">
        <f t="shared" si="9"/>
        <v/>
      </c>
      <c r="AC39" s="23" t="str">
        <f t="shared" si="8"/>
        <v/>
      </c>
      <c r="AD39" s="23" t="str">
        <f t="shared" si="8"/>
        <v/>
      </c>
    </row>
    <row r="40" spans="1:30" x14ac:dyDescent="0.3">
      <c r="C40"/>
      <c r="D40" s="24" t="str">
        <f t="shared" si="6"/>
        <v/>
      </c>
      <c r="F40" s="23" t="str">
        <f t="shared" ref="F40:AB40" si="10">IF(OR(F$14="",$E40=""),"",E40)</f>
        <v/>
      </c>
      <c r="G40" s="23" t="str">
        <f t="shared" si="10"/>
        <v/>
      </c>
      <c r="H40" s="23" t="str">
        <f t="shared" si="10"/>
        <v/>
      </c>
      <c r="I40" s="23" t="str">
        <f t="shared" si="10"/>
        <v/>
      </c>
      <c r="J40" s="23" t="str">
        <f t="shared" si="10"/>
        <v/>
      </c>
      <c r="K40" s="23" t="str">
        <f t="shared" si="10"/>
        <v/>
      </c>
      <c r="L40" s="23" t="str">
        <f t="shared" si="10"/>
        <v/>
      </c>
      <c r="M40" s="23" t="str">
        <f t="shared" si="10"/>
        <v/>
      </c>
      <c r="N40" s="23" t="str">
        <f t="shared" si="10"/>
        <v/>
      </c>
      <c r="O40" s="23" t="str">
        <f t="shared" si="10"/>
        <v/>
      </c>
      <c r="P40" s="23" t="str">
        <f t="shared" si="10"/>
        <v/>
      </c>
      <c r="Q40" s="23" t="str">
        <f t="shared" si="10"/>
        <v/>
      </c>
      <c r="R40" s="23" t="str">
        <f t="shared" si="10"/>
        <v/>
      </c>
      <c r="S40" s="23" t="str">
        <f t="shared" si="10"/>
        <v/>
      </c>
      <c r="T40" s="23" t="str">
        <f t="shared" si="10"/>
        <v/>
      </c>
      <c r="U40" s="23" t="str">
        <f t="shared" si="10"/>
        <v/>
      </c>
      <c r="V40" s="23" t="str">
        <f t="shared" si="10"/>
        <v/>
      </c>
      <c r="W40" s="23" t="str">
        <f t="shared" si="10"/>
        <v/>
      </c>
      <c r="X40" s="23" t="str">
        <f t="shared" si="10"/>
        <v/>
      </c>
      <c r="Y40" s="23" t="str">
        <f t="shared" si="10"/>
        <v/>
      </c>
      <c r="Z40" s="23" t="str">
        <f t="shared" si="10"/>
        <v/>
      </c>
      <c r="AA40" s="23" t="str">
        <f t="shared" si="10"/>
        <v/>
      </c>
      <c r="AB40" s="23" t="str">
        <f t="shared" si="10"/>
        <v/>
      </c>
      <c r="AC40" s="23" t="str">
        <f t="shared" si="8"/>
        <v/>
      </c>
      <c r="AD40" s="23" t="str">
        <f t="shared" si="8"/>
        <v/>
      </c>
    </row>
    <row r="41" spans="1:30" x14ac:dyDescent="0.3">
      <c r="A41"/>
      <c r="B41" s="2"/>
      <c r="C41"/>
      <c r="D41"/>
      <c r="E41" s="2"/>
      <c r="F41" s="2"/>
      <c r="G41" s="2"/>
      <c r="H41" s="2"/>
      <c r="I41" s="2"/>
    </row>
    <row r="42" spans="1:30" x14ac:dyDescent="0.3">
      <c r="A42" s="22"/>
      <c r="C42"/>
      <c r="AC42" s="23" t="str">
        <f t="shared" ref="AC42:AD47" si="11">IF(OR(AC$14="",$E42=""),"",AB42)</f>
        <v/>
      </c>
      <c r="AD42" s="23" t="str">
        <f t="shared" si="11"/>
        <v/>
      </c>
    </row>
    <row r="43" spans="1:30" x14ac:dyDescent="0.3">
      <c r="A43" s="22"/>
      <c r="C43"/>
      <c r="AC43" s="23" t="str">
        <f t="shared" si="11"/>
        <v/>
      </c>
      <c r="AD43" s="23" t="str">
        <f t="shared" si="11"/>
        <v/>
      </c>
    </row>
    <row r="44" spans="1:30" x14ac:dyDescent="0.3">
      <c r="A44" s="22"/>
      <c r="C44"/>
      <c r="AC44" s="23" t="str">
        <f t="shared" si="11"/>
        <v/>
      </c>
      <c r="AD44" s="23" t="str">
        <f t="shared" si="11"/>
        <v/>
      </c>
    </row>
    <row r="45" spans="1:30" x14ac:dyDescent="0.3">
      <c r="A45" s="22"/>
      <c r="C45"/>
      <c r="AC45" s="23" t="str">
        <f t="shared" si="11"/>
        <v/>
      </c>
      <c r="AD45" s="23" t="str">
        <f t="shared" si="11"/>
        <v/>
      </c>
    </row>
    <row r="46" spans="1:30" x14ac:dyDescent="0.3">
      <c r="A46" s="22"/>
      <c r="C46"/>
      <c r="AC46" s="23" t="str">
        <f t="shared" si="11"/>
        <v/>
      </c>
      <c r="AD46" s="23" t="str">
        <f t="shared" si="11"/>
        <v/>
      </c>
    </row>
    <row r="47" spans="1:30" x14ac:dyDescent="0.3">
      <c r="A47" s="22"/>
      <c r="C47"/>
      <c r="AC47" s="23" t="str">
        <f t="shared" si="11"/>
        <v/>
      </c>
      <c r="AD47" s="23" t="str">
        <f t="shared" si="11"/>
        <v/>
      </c>
    </row>
    <row r="48" spans="1:30" x14ac:dyDescent="0.3">
      <c r="A48" s="22"/>
      <c r="C48"/>
    </row>
    <row r="49" spans="1:30" x14ac:dyDescent="0.3">
      <c r="A49" s="22"/>
      <c r="C49"/>
      <c r="AC49" s="23" t="str">
        <f t="shared" ref="AC49:AD57" si="12">IF(OR(AC$14="",$E49=""),"",AB49)</f>
        <v/>
      </c>
      <c r="AD49" s="23" t="str">
        <f t="shared" si="12"/>
        <v/>
      </c>
    </row>
    <row r="50" spans="1:30" x14ac:dyDescent="0.3">
      <c r="A50" s="22"/>
      <c r="C50"/>
      <c r="AC50" s="23" t="str">
        <f t="shared" si="12"/>
        <v/>
      </c>
      <c r="AD50" s="23" t="str">
        <f t="shared" si="12"/>
        <v/>
      </c>
    </row>
    <row r="51" spans="1:30" x14ac:dyDescent="0.3">
      <c r="A51" s="22"/>
      <c r="C51"/>
      <c r="AC51" s="23" t="str">
        <f t="shared" si="12"/>
        <v/>
      </c>
      <c r="AD51" s="23" t="str">
        <f t="shared" si="12"/>
        <v/>
      </c>
    </row>
    <row r="52" spans="1:30" x14ac:dyDescent="0.3">
      <c r="A52" s="22"/>
      <c r="C52"/>
      <c r="AC52" s="23" t="str">
        <f t="shared" si="12"/>
        <v/>
      </c>
      <c r="AD52" s="23" t="str">
        <f t="shared" si="12"/>
        <v/>
      </c>
    </row>
    <row r="53" spans="1:30" x14ac:dyDescent="0.3">
      <c r="A53" s="22"/>
      <c r="C53"/>
      <c r="AC53" s="23" t="str">
        <f t="shared" si="12"/>
        <v/>
      </c>
      <c r="AD53" s="23" t="str">
        <f t="shared" si="12"/>
        <v/>
      </c>
    </row>
    <row r="54" spans="1:30" x14ac:dyDescent="0.3">
      <c r="A54" s="22"/>
      <c r="C54"/>
      <c r="AC54" s="23" t="str">
        <f t="shared" si="12"/>
        <v/>
      </c>
      <c r="AD54" s="23" t="str">
        <f t="shared" si="12"/>
        <v/>
      </c>
    </row>
    <row r="55" spans="1:30" x14ac:dyDescent="0.3">
      <c r="A55" s="22"/>
      <c r="C55"/>
      <c r="AC55" s="23" t="str">
        <f t="shared" si="12"/>
        <v/>
      </c>
      <c r="AD55" s="23" t="str">
        <f t="shared" si="12"/>
        <v/>
      </c>
    </row>
    <row r="56" spans="1:30" x14ac:dyDescent="0.3">
      <c r="A56" s="22"/>
      <c r="C56"/>
      <c r="AC56" s="23" t="str">
        <f t="shared" si="12"/>
        <v/>
      </c>
      <c r="AD56" s="23" t="str">
        <f t="shared" si="12"/>
        <v/>
      </c>
    </row>
    <row r="57" spans="1:30" x14ac:dyDescent="0.3">
      <c r="A57" s="22"/>
      <c r="C57"/>
      <c r="AC57" s="23" t="str">
        <f t="shared" si="12"/>
        <v/>
      </c>
      <c r="AD57" s="23" t="str">
        <f t="shared" si="12"/>
        <v/>
      </c>
    </row>
    <row r="58" spans="1:30" x14ac:dyDescent="0.3">
      <c r="A58" s="22"/>
      <c r="C58"/>
    </row>
    <row r="59" spans="1:30" x14ac:dyDescent="0.3">
      <c r="A59" s="22"/>
      <c r="C59"/>
      <c r="AC59" s="23" t="str">
        <f t="shared" ref="AC59:AD63" si="13">IF(OR(AC$14="",$E59=""),"",AB59)</f>
        <v/>
      </c>
      <c r="AD59" s="23" t="str">
        <f t="shared" si="13"/>
        <v/>
      </c>
    </row>
    <row r="60" spans="1:30" x14ac:dyDescent="0.3">
      <c r="A60" s="22"/>
      <c r="C60"/>
      <c r="AC60" s="23" t="str">
        <f t="shared" si="13"/>
        <v/>
      </c>
      <c r="AD60" s="23" t="str">
        <f t="shared" si="13"/>
        <v/>
      </c>
    </row>
    <row r="61" spans="1:30" x14ac:dyDescent="0.3">
      <c r="A61" s="22"/>
      <c r="C61"/>
      <c r="AC61" s="23" t="str">
        <f t="shared" si="13"/>
        <v/>
      </c>
      <c r="AD61" s="23" t="str">
        <f t="shared" si="13"/>
        <v/>
      </c>
    </row>
    <row r="62" spans="1:30" x14ac:dyDescent="0.3">
      <c r="A62" s="22"/>
      <c r="C62"/>
      <c r="AC62" s="23" t="str">
        <f t="shared" si="13"/>
        <v/>
      </c>
      <c r="AD62" s="23" t="str">
        <f t="shared" si="13"/>
        <v/>
      </c>
    </row>
    <row r="63" spans="1:30" x14ac:dyDescent="0.3">
      <c r="A63" s="22"/>
      <c r="C63"/>
      <c r="AC63" s="23" t="str">
        <f t="shared" si="13"/>
        <v/>
      </c>
      <c r="AD63" s="23" t="str">
        <f t="shared" si="13"/>
        <v/>
      </c>
    </row>
    <row r="64" spans="1:30" x14ac:dyDescent="0.3">
      <c r="C64"/>
      <c r="D64" s="24" t="str">
        <f t="shared" ref="D64" si="14">IF(A64&lt;&gt;"","Planned","")</f>
        <v/>
      </c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</sheetData>
  <conditionalFormatting sqref="A15:AD58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D17" sqref="D17"/>
    </sheetView>
  </sheetViews>
  <sheetFormatPr defaultColWidth="9.15234375" defaultRowHeight="12.45" x14ac:dyDescent="0.3"/>
  <cols>
    <col min="1" max="1" width="50.53515625" style="24" customWidth="1"/>
    <col min="2" max="2" width="11.84375" style="23" customWidth="1"/>
    <col min="3" max="3" width="13.69140625" style="24" customWidth="1"/>
    <col min="4" max="4" width="10.84375" style="24" customWidth="1"/>
    <col min="5" max="5" width="6.53515625" style="23" customWidth="1"/>
    <col min="6" max="30" width="4.3828125" style="23" customWidth="1"/>
    <col min="31" max="16384" width="9.15234375" style="24"/>
  </cols>
  <sheetData>
    <row r="1" spans="1:30" ht="17.600000000000001" x14ac:dyDescent="0.3">
      <c r="A1" s="42">
        <v>5</v>
      </c>
      <c r="B1" s="4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3"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A3" s="63" t="str">
        <f>'Release Plan'!H20</f>
        <v>Präsentation erstellen</v>
      </c>
    </row>
    <row r="9" spans="1:30" x14ac:dyDescent="0.3">
      <c r="A9" s="44" t="s">
        <v>10</v>
      </c>
      <c r="B9" s="45">
        <v>10</v>
      </c>
      <c r="C9" s="44"/>
      <c r="D9" s="46"/>
      <c r="E9" s="44" t="s">
        <v>7</v>
      </c>
      <c r="F9" s="44" t="s">
        <v>9</v>
      </c>
      <c r="G9" s="44"/>
      <c r="H9" s="44"/>
      <c r="I9" s="44"/>
      <c r="J9" s="44"/>
      <c r="K9" s="44"/>
      <c r="L9" s="44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x14ac:dyDescent="0.3">
      <c r="A10" s="44" t="s">
        <v>23</v>
      </c>
      <c r="B10" s="45">
        <v>10</v>
      </c>
      <c r="C10" s="44" t="s">
        <v>24</v>
      </c>
      <c r="D10" s="44" t="s">
        <v>13</v>
      </c>
      <c r="E10" s="47">
        <f t="shared" ref="E10:O10" ca="1" si="0">IF(AND(SUM(OFFSET(E14,1,0,TaskRows,1))=0),0,SUM(OFFSET(E14,1,0,TaskRows,1)))</f>
        <v>13</v>
      </c>
      <c r="F10" s="47">
        <f t="shared" ca="1" si="0"/>
        <v>10</v>
      </c>
      <c r="G10" s="47">
        <f t="shared" ca="1" si="0"/>
        <v>10</v>
      </c>
      <c r="H10" s="47">
        <f t="shared" ca="1" si="0"/>
        <v>10</v>
      </c>
      <c r="I10" s="47">
        <f t="shared" ca="1" si="0"/>
        <v>13</v>
      </c>
      <c r="J10" s="47">
        <f t="shared" ca="1" si="0"/>
        <v>8</v>
      </c>
      <c r="K10" s="47">
        <f t="shared" ca="1" si="0"/>
        <v>4</v>
      </c>
      <c r="L10" s="47">
        <f t="shared" ca="1" si="0"/>
        <v>0</v>
      </c>
      <c r="M10" s="47">
        <f t="shared" ca="1" si="0"/>
        <v>0</v>
      </c>
      <c r="N10" s="47">
        <f t="shared" ca="1" si="0"/>
        <v>0</v>
      </c>
      <c r="O10" s="47">
        <f t="shared" ca="1" si="0"/>
        <v>0</v>
      </c>
      <c r="P10" s="47"/>
      <c r="Q10" s="47"/>
      <c r="R10" s="47" t="str">
        <f t="shared" ref="R10:AD10" ca="1" si="1">IF(AND(SUM(OFFSET(R14,1,0,TaskRows,1))=0),"",SUM(OFFSET(R14,1,0,TaskRows,1)))</f>
        <v/>
      </c>
      <c r="S10" s="47" t="str">
        <f t="shared" ca="1" si="1"/>
        <v/>
      </c>
      <c r="T10" s="47" t="str">
        <f t="shared" ca="1" si="1"/>
        <v/>
      </c>
      <c r="U10" s="47" t="str">
        <f t="shared" ca="1" si="1"/>
        <v/>
      </c>
      <c r="V10" s="47" t="str">
        <f t="shared" ca="1" si="1"/>
        <v/>
      </c>
      <c r="W10" s="47" t="str">
        <f t="shared" ca="1" si="1"/>
        <v/>
      </c>
      <c r="X10" s="47" t="str">
        <f t="shared" ca="1" si="1"/>
        <v/>
      </c>
      <c r="Y10" s="47" t="str">
        <f t="shared" ca="1" si="1"/>
        <v/>
      </c>
      <c r="Z10" s="47" t="str">
        <f t="shared" ca="1" si="1"/>
        <v/>
      </c>
      <c r="AA10" s="47" t="str">
        <f t="shared" ca="1" si="1"/>
        <v/>
      </c>
      <c r="AB10" s="47" t="str">
        <f t="shared" ca="1" si="1"/>
        <v/>
      </c>
      <c r="AC10" s="47" t="str">
        <f t="shared" ca="1" si="1"/>
        <v/>
      </c>
      <c r="AD10" s="47" t="str">
        <f t="shared" ca="1" si="1"/>
        <v/>
      </c>
    </row>
    <row r="11" spans="1:30" customFormat="1" hidden="1" x14ac:dyDescent="0.3">
      <c r="A11" t="s">
        <v>16</v>
      </c>
      <c r="B11" s="2">
        <f>IF(COUNTA(A15:A242)=0,1,COUNTA(A15:A242))</f>
        <v>5</v>
      </c>
      <c r="C11" t="s">
        <v>17</v>
      </c>
      <c r="D11" s="2">
        <f ca="1">IF(COUNTIF(F10:AD10,"&gt;0")=0,1,COUNTIF(F10:AD10,"&gt;0"))</f>
        <v>6</v>
      </c>
      <c r="E11" s="2"/>
      <c r="F11" s="2">
        <f ca="1">IF(F14="","",$E10-$E10/($B9-1)*(F14-1))</f>
        <v>13</v>
      </c>
      <c r="G11" s="2">
        <f t="shared" ref="G11:AD11" ca="1" si="2">IF(G14="","",TotalEffort-TotalEffort/(ImplementationDays)*(G14-1))</f>
        <v>11.7</v>
      </c>
      <c r="H11" s="2">
        <f t="shared" ca="1" si="2"/>
        <v>10.4</v>
      </c>
      <c r="I11" s="2">
        <f t="shared" ca="1" si="2"/>
        <v>9.1</v>
      </c>
      <c r="J11" s="2">
        <f t="shared" ca="1" si="2"/>
        <v>7.8</v>
      </c>
      <c r="K11" s="2">
        <f t="shared" ca="1" si="2"/>
        <v>6.5</v>
      </c>
      <c r="L11" s="2">
        <f t="shared" ca="1" si="2"/>
        <v>5.1999999999999993</v>
      </c>
      <c r="M11" s="2">
        <f t="shared" ca="1" si="2"/>
        <v>3.9000000000000004</v>
      </c>
      <c r="N11" s="2">
        <f t="shared" ca="1" si="2"/>
        <v>2.5999999999999996</v>
      </c>
      <c r="O11" s="2">
        <f t="shared" ca="1" si="2"/>
        <v>1.2999999999999989</v>
      </c>
      <c r="P11" s="2" t="str">
        <f t="shared" si="2"/>
        <v/>
      </c>
      <c r="Q11" s="2" t="str">
        <f t="shared" si="2"/>
        <v/>
      </c>
      <c r="R11" s="2" t="str">
        <f t="shared" si="2"/>
        <v/>
      </c>
      <c r="S11" s="2" t="str">
        <f t="shared" si="2"/>
        <v/>
      </c>
      <c r="T11" s="2" t="str">
        <f t="shared" si="2"/>
        <v/>
      </c>
      <c r="U11" s="2" t="str">
        <f t="shared" si="2"/>
        <v/>
      </c>
      <c r="V11" s="2" t="str">
        <f t="shared" si="2"/>
        <v/>
      </c>
      <c r="W11" s="2" t="str">
        <f t="shared" si="2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</row>
    <row r="12" spans="1:30" customFormat="1" hidden="1" x14ac:dyDescent="0.3">
      <c r="A12" s="41" t="s">
        <v>20</v>
      </c>
      <c r="C12" t="s">
        <v>18</v>
      </c>
      <c r="D12" s="2"/>
      <c r="E12" s="2"/>
      <c r="F12" s="2">
        <f t="shared" ref="F12:AD12" ca="1" si="3">IF(TREND(OFFSET($F10,0,DoneDays-TrendDays,1,TrendDays),OFFSET($F13,0,DoneDays-TrendDays,1,TrendDays),F13)&lt;0,"",TREND(OFFSET($F10,0,DoneDays-TrendDays,1,TrendDays),OFFSET($F13,0,DoneDays-TrendDays,1,TrendDays),F13))</f>
        <v>11.523809523809524</v>
      </c>
      <c r="G12" s="2">
        <f t="shared" ca="1" si="3"/>
        <v>10.580952380952381</v>
      </c>
      <c r="H12" s="2">
        <f t="shared" ca="1" si="3"/>
        <v>9.6380952380952376</v>
      </c>
      <c r="I12" s="2">
        <f t="shared" ca="1" si="3"/>
        <v>8.6952380952380945</v>
      </c>
      <c r="J12" s="2">
        <f t="shared" ca="1" si="3"/>
        <v>7.7523809523809524</v>
      </c>
      <c r="K12" s="2">
        <f t="shared" ca="1" si="3"/>
        <v>6.8095238095238093</v>
      </c>
      <c r="L12" s="2">
        <f t="shared" ca="1" si="3"/>
        <v>5.8666666666666663</v>
      </c>
      <c r="M12" s="2">
        <f t="shared" ca="1" si="3"/>
        <v>4.9238095238095232</v>
      </c>
      <c r="N12" s="2">
        <f t="shared" ca="1" si="3"/>
        <v>3.980952380952381</v>
      </c>
      <c r="O12" s="2">
        <f t="shared" ca="1" si="3"/>
        <v>3.038095238095238</v>
      </c>
      <c r="P12" s="2">
        <f t="shared" ca="1" si="3"/>
        <v>2.0952380952380949</v>
      </c>
      <c r="Q12" s="2">
        <f t="shared" ca="1" si="3"/>
        <v>1.1523809523809518</v>
      </c>
      <c r="R12" s="2">
        <f t="shared" ca="1" si="3"/>
        <v>0.20952380952380878</v>
      </c>
      <c r="S12" s="2" t="str">
        <f t="shared" ca="1" si="3"/>
        <v/>
      </c>
      <c r="T12" s="2" t="str">
        <f t="shared" ca="1" si="3"/>
        <v/>
      </c>
      <c r="U12" s="2" t="str">
        <f t="shared" ca="1" si="3"/>
        <v/>
      </c>
      <c r="V12" s="2" t="str">
        <f t="shared" ca="1" si="3"/>
        <v/>
      </c>
      <c r="W12" s="2" t="str">
        <f t="shared" ca="1" si="3"/>
        <v/>
      </c>
      <c r="X12" s="2" t="str">
        <f t="shared" ca="1" si="3"/>
        <v/>
      </c>
      <c r="Y12" s="2" t="str">
        <f t="shared" ca="1" si="3"/>
        <v/>
      </c>
      <c r="Z12" s="2" t="str">
        <f t="shared" ca="1" si="3"/>
        <v/>
      </c>
      <c r="AA12" s="2" t="str">
        <f t="shared" ca="1" si="3"/>
        <v/>
      </c>
      <c r="AB12" s="2" t="str">
        <f t="shared" ca="1" si="3"/>
        <v/>
      </c>
      <c r="AC12" s="2" t="str">
        <f t="shared" ca="1" si="3"/>
        <v/>
      </c>
      <c r="AD12" s="2" t="str">
        <f t="shared" ca="1" si="3"/>
        <v/>
      </c>
    </row>
    <row r="13" spans="1:30" customFormat="1" hidden="1" x14ac:dyDescent="0.3">
      <c r="A13" s="41" t="s">
        <v>21</v>
      </c>
      <c r="C13" t="s">
        <v>19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44" t="s">
        <v>5</v>
      </c>
      <c r="B14" s="48" t="s">
        <v>67</v>
      </c>
      <c r="C14" s="44" t="s">
        <v>6</v>
      </c>
      <c r="D14" s="44" t="s">
        <v>3</v>
      </c>
      <c r="E14" s="48" t="s">
        <v>8</v>
      </c>
      <c r="F14" s="48">
        <v>1</v>
      </c>
      <c r="G14" s="48">
        <f t="shared" ref="G14:AD14" si="4">IF($B$9&gt;F14,F14+1,"")</f>
        <v>2</v>
      </c>
      <c r="H14" s="48">
        <f t="shared" si="4"/>
        <v>3</v>
      </c>
      <c r="I14" s="48">
        <f t="shared" si="4"/>
        <v>4</v>
      </c>
      <c r="J14" s="48">
        <f t="shared" si="4"/>
        <v>5</v>
      </c>
      <c r="K14" s="48">
        <f t="shared" si="4"/>
        <v>6</v>
      </c>
      <c r="L14" s="48">
        <f t="shared" si="4"/>
        <v>7</v>
      </c>
      <c r="M14" s="48">
        <f t="shared" si="4"/>
        <v>8</v>
      </c>
      <c r="N14" s="48">
        <f t="shared" si="4"/>
        <v>9</v>
      </c>
      <c r="O14" s="48">
        <f t="shared" si="4"/>
        <v>10</v>
      </c>
      <c r="P14" s="48" t="str">
        <f t="shared" si="4"/>
        <v/>
      </c>
      <c r="Q14" s="48" t="str">
        <f t="shared" si="4"/>
        <v/>
      </c>
      <c r="R14" s="48" t="str">
        <f t="shared" si="4"/>
        <v/>
      </c>
      <c r="S14" s="48" t="str">
        <f t="shared" si="4"/>
        <v/>
      </c>
      <c r="T14" s="48" t="str">
        <f t="shared" si="4"/>
        <v/>
      </c>
      <c r="U14" s="48" t="str">
        <f t="shared" si="4"/>
        <v/>
      </c>
      <c r="V14" s="48" t="str">
        <f t="shared" si="4"/>
        <v/>
      </c>
      <c r="W14" s="48" t="str">
        <f t="shared" si="4"/>
        <v/>
      </c>
      <c r="X14" s="48" t="str">
        <f t="shared" si="4"/>
        <v/>
      </c>
      <c r="Y14" s="48" t="str">
        <f t="shared" si="4"/>
        <v/>
      </c>
      <c r="Z14" s="48" t="str">
        <f t="shared" si="4"/>
        <v/>
      </c>
      <c r="AA14" s="48" t="str">
        <f t="shared" si="4"/>
        <v/>
      </c>
      <c r="AB14" s="48" t="str">
        <f t="shared" si="4"/>
        <v/>
      </c>
      <c r="AC14" s="48" t="str">
        <f t="shared" si="4"/>
        <v/>
      </c>
      <c r="AD14" s="48" t="str">
        <f t="shared" si="4"/>
        <v/>
      </c>
    </row>
    <row r="15" spans="1:30" x14ac:dyDescent="0.3">
      <c r="A15" s="59" t="str">
        <f>Backlog!B16</f>
        <v>Informationen für Präsentation zusammentragen</v>
      </c>
      <c r="B15" s="64">
        <f>Backlog!A13</f>
        <v>9</v>
      </c>
      <c r="C15" s="59" t="str">
        <f>Team!B11</f>
        <v>Lucas Vorpahl</v>
      </c>
      <c r="D15" t="s">
        <v>27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3">
        <v>2</v>
      </c>
      <c r="K15" s="23">
        <v>0</v>
      </c>
    </row>
    <row r="16" spans="1:30" x14ac:dyDescent="0.3">
      <c r="A16" s="59" t="str">
        <f>Backlog!B17</f>
        <v>Scrumwise Daten exportieren in Excelsheet</v>
      </c>
      <c r="B16" s="64">
        <f>Backlog!A14</f>
        <v>10</v>
      </c>
      <c r="C16" s="59" t="str">
        <f>Team!B8</f>
        <v>Marc Schöchlin</v>
      </c>
      <c r="D16" t="s">
        <v>27</v>
      </c>
      <c r="E16" s="2">
        <v>3</v>
      </c>
      <c r="F16" s="2">
        <v>0</v>
      </c>
      <c r="G16" s="2">
        <v>0</v>
      </c>
      <c r="H16" s="2">
        <v>0</v>
      </c>
      <c r="I16" s="2">
        <v>3</v>
      </c>
      <c r="J16" s="23">
        <v>1</v>
      </c>
      <c r="K16" s="23">
        <v>0</v>
      </c>
    </row>
    <row r="17" spans="1:30" x14ac:dyDescent="0.3">
      <c r="A17" s="59" t="str">
        <f>Backlog!B18</f>
        <v>Präsentation erstellen</v>
      </c>
      <c r="B17" s="64">
        <f>Backlog!A15</f>
        <v>11</v>
      </c>
      <c r="C17" s="59" t="str">
        <f>Team!B12</f>
        <v>Dennis Hieber</v>
      </c>
      <c r="D17" t="s">
        <v>27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3">
        <v>3</v>
      </c>
      <c r="K17" s="23">
        <v>2</v>
      </c>
      <c r="AC17" s="23" t="str">
        <f t="shared" ref="AC17:AD32" si="5">IF(OR(AC$14="",$E17=""),"",AB17)</f>
        <v/>
      </c>
      <c r="AD17" s="23" t="str">
        <f t="shared" si="5"/>
        <v/>
      </c>
    </row>
    <row r="18" spans="1:30" x14ac:dyDescent="0.3">
      <c r="A18" s="59" t="s">
        <v>68</v>
      </c>
      <c r="B18" s="64">
        <f>Backlog!A15</f>
        <v>11</v>
      </c>
      <c r="C18" s="59" t="str">
        <f>Team!B11</f>
        <v>Lucas Vorpahl</v>
      </c>
      <c r="D18" s="24" t="s">
        <v>27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>
        <v>1</v>
      </c>
      <c r="AC18" s="23" t="str">
        <f t="shared" si="5"/>
        <v/>
      </c>
      <c r="AD18" s="23" t="str">
        <f t="shared" si="5"/>
        <v/>
      </c>
    </row>
    <row r="19" spans="1:30" x14ac:dyDescent="0.3">
      <c r="A19" s="24" t="s">
        <v>69</v>
      </c>
      <c r="B19" s="23">
        <f>Backlog!A15</f>
        <v>11</v>
      </c>
      <c r="C19" s="59" t="str">
        <f>Team!B12</f>
        <v>Dennis Hieber</v>
      </c>
      <c r="D19" s="24" t="s">
        <v>27</v>
      </c>
      <c r="E19" s="23">
        <v>1</v>
      </c>
      <c r="F19" s="23">
        <f t="shared" ref="F19:U40" si="6">IF(OR(F$14="",$E19=""),"",E19)</f>
        <v>1</v>
      </c>
      <c r="G19" s="23">
        <v>1</v>
      </c>
      <c r="H19" s="23">
        <v>1</v>
      </c>
      <c r="I19" s="23">
        <v>1</v>
      </c>
      <c r="J19" s="23">
        <v>1</v>
      </c>
      <c r="K19" s="23">
        <v>1</v>
      </c>
      <c r="AC19" s="23" t="str">
        <f t="shared" si="5"/>
        <v/>
      </c>
      <c r="AD19" s="23" t="str">
        <f t="shared" si="5"/>
        <v/>
      </c>
    </row>
    <row r="20" spans="1:30" x14ac:dyDescent="0.3">
      <c r="C20"/>
      <c r="D20" s="24" t="str">
        <f t="shared" ref="D20:D40" si="7">IF(A20&lt;&gt;"","Planned","")</f>
        <v/>
      </c>
      <c r="F20" s="23" t="str">
        <f t="shared" si="6"/>
        <v/>
      </c>
      <c r="AC20" s="23" t="str">
        <f t="shared" si="5"/>
        <v/>
      </c>
      <c r="AD20" s="23" t="str">
        <f t="shared" si="5"/>
        <v/>
      </c>
    </row>
    <row r="21" spans="1:30" x14ac:dyDescent="0.3">
      <c r="C21"/>
      <c r="D21" s="24" t="str">
        <f t="shared" si="7"/>
        <v/>
      </c>
      <c r="F21" s="23" t="str">
        <f t="shared" si="6"/>
        <v/>
      </c>
      <c r="AC21" s="23" t="str">
        <f t="shared" si="5"/>
        <v/>
      </c>
      <c r="AD21" s="23" t="str">
        <f t="shared" si="5"/>
        <v/>
      </c>
    </row>
    <row r="22" spans="1:30" x14ac:dyDescent="0.3">
      <c r="C22"/>
      <c r="D22" s="24" t="str">
        <f t="shared" si="7"/>
        <v/>
      </c>
      <c r="F22" s="23" t="str">
        <f t="shared" si="6"/>
        <v/>
      </c>
      <c r="AC22" s="23" t="str">
        <f t="shared" si="5"/>
        <v/>
      </c>
      <c r="AD22" s="23" t="str">
        <f t="shared" si="5"/>
        <v/>
      </c>
    </row>
    <row r="23" spans="1:30" ht="15" customHeight="1" x14ac:dyDescent="0.3">
      <c r="C23"/>
      <c r="D23" s="24" t="str">
        <f t="shared" si="7"/>
        <v/>
      </c>
      <c r="F23" s="23" t="str">
        <f t="shared" si="6"/>
        <v/>
      </c>
      <c r="AC23" s="23" t="str">
        <f t="shared" si="5"/>
        <v/>
      </c>
      <c r="AD23" s="23" t="str">
        <f t="shared" si="5"/>
        <v/>
      </c>
    </row>
    <row r="24" spans="1:30" x14ac:dyDescent="0.3">
      <c r="C24"/>
      <c r="D24" s="24" t="str">
        <f t="shared" si="7"/>
        <v/>
      </c>
      <c r="F24" s="23" t="str">
        <f t="shared" si="6"/>
        <v/>
      </c>
      <c r="AC24" s="23" t="str">
        <f t="shared" si="5"/>
        <v/>
      </c>
      <c r="AD24" s="23" t="str">
        <f t="shared" si="5"/>
        <v/>
      </c>
    </row>
    <row r="25" spans="1:30" x14ac:dyDescent="0.3">
      <c r="C25"/>
      <c r="D25" s="24" t="str">
        <f t="shared" si="7"/>
        <v/>
      </c>
      <c r="F25" s="23" t="str">
        <f t="shared" si="6"/>
        <v/>
      </c>
      <c r="AC25" s="23" t="str">
        <f t="shared" si="5"/>
        <v/>
      </c>
      <c r="AD25" s="23" t="str">
        <f t="shared" si="5"/>
        <v/>
      </c>
    </row>
    <row r="26" spans="1:30" x14ac:dyDescent="0.3">
      <c r="C26"/>
      <c r="D26" s="24" t="str">
        <f t="shared" si="7"/>
        <v/>
      </c>
      <c r="F26" s="23" t="str">
        <f t="shared" si="6"/>
        <v/>
      </c>
      <c r="AC26" s="23" t="str">
        <f t="shared" si="5"/>
        <v/>
      </c>
      <c r="AD26" s="23" t="str">
        <f t="shared" si="5"/>
        <v/>
      </c>
    </row>
    <row r="27" spans="1:30" x14ac:dyDescent="0.3">
      <c r="C27"/>
      <c r="D27" s="24" t="str">
        <f t="shared" si="7"/>
        <v/>
      </c>
      <c r="F27" s="23" t="str">
        <f t="shared" si="6"/>
        <v/>
      </c>
      <c r="AC27" s="23" t="str">
        <f t="shared" si="5"/>
        <v/>
      </c>
      <c r="AD27" s="23" t="str">
        <f t="shared" si="5"/>
        <v/>
      </c>
    </row>
    <row r="28" spans="1:30" x14ac:dyDescent="0.3">
      <c r="C28"/>
      <c r="D28" s="24" t="str">
        <f t="shared" si="7"/>
        <v/>
      </c>
      <c r="F28" s="23" t="str">
        <f t="shared" si="6"/>
        <v/>
      </c>
      <c r="AC28" s="23" t="str">
        <f t="shared" si="5"/>
        <v/>
      </c>
      <c r="AD28" s="23" t="str">
        <f t="shared" si="5"/>
        <v/>
      </c>
    </row>
    <row r="29" spans="1:30" x14ac:dyDescent="0.3">
      <c r="C29"/>
      <c r="D29" s="24" t="str">
        <f t="shared" si="7"/>
        <v/>
      </c>
      <c r="F29" s="23" t="str">
        <f t="shared" si="6"/>
        <v/>
      </c>
      <c r="AC29" s="23" t="str">
        <f t="shared" si="5"/>
        <v/>
      </c>
      <c r="AD29" s="23" t="str">
        <f t="shared" si="5"/>
        <v/>
      </c>
    </row>
    <row r="30" spans="1:30" x14ac:dyDescent="0.3">
      <c r="C30"/>
      <c r="D30" s="24" t="str">
        <f t="shared" si="7"/>
        <v/>
      </c>
      <c r="F30" s="23" t="str">
        <f t="shared" si="6"/>
        <v/>
      </c>
      <c r="AC30" s="23" t="str">
        <f t="shared" si="5"/>
        <v/>
      </c>
      <c r="AD30" s="23" t="str">
        <f t="shared" si="5"/>
        <v/>
      </c>
    </row>
    <row r="31" spans="1:30" x14ac:dyDescent="0.3">
      <c r="C31"/>
      <c r="D31" s="24" t="str">
        <f t="shared" si="7"/>
        <v/>
      </c>
      <c r="F31" s="23" t="str">
        <f t="shared" si="6"/>
        <v/>
      </c>
      <c r="AC31" s="23" t="str">
        <f t="shared" si="5"/>
        <v/>
      </c>
      <c r="AD31" s="23" t="str">
        <f t="shared" si="5"/>
        <v/>
      </c>
    </row>
    <row r="32" spans="1:30" x14ac:dyDescent="0.3">
      <c r="C32"/>
      <c r="D32" s="24" t="str">
        <f t="shared" si="7"/>
        <v/>
      </c>
      <c r="F32" s="23" t="str">
        <f t="shared" si="6"/>
        <v/>
      </c>
      <c r="AC32" s="23" t="str">
        <f t="shared" si="5"/>
        <v/>
      </c>
      <c r="AD32" s="23" t="str">
        <f t="shared" si="5"/>
        <v/>
      </c>
    </row>
    <row r="33" spans="1:30" x14ac:dyDescent="0.3">
      <c r="C33"/>
      <c r="D33" s="24" t="str">
        <f t="shared" si="7"/>
        <v/>
      </c>
      <c r="F33" s="23" t="str">
        <f t="shared" si="6"/>
        <v/>
      </c>
      <c r="AC33" s="23" t="str">
        <f t="shared" ref="AC33:AD40" si="8">IF(OR(AC$14="",$E33=""),"",AB33)</f>
        <v/>
      </c>
      <c r="AD33" s="23" t="str">
        <f t="shared" si="8"/>
        <v/>
      </c>
    </row>
    <row r="34" spans="1:30" x14ac:dyDescent="0.3">
      <c r="C34"/>
      <c r="D34" s="24" t="str">
        <f t="shared" si="7"/>
        <v/>
      </c>
      <c r="F34" s="23" t="str">
        <f t="shared" si="6"/>
        <v/>
      </c>
      <c r="AC34" s="23" t="str">
        <f t="shared" si="8"/>
        <v/>
      </c>
      <c r="AD34" s="23" t="str">
        <f t="shared" si="8"/>
        <v/>
      </c>
    </row>
    <row r="35" spans="1:30" x14ac:dyDescent="0.3">
      <c r="C35"/>
      <c r="D35" s="24" t="str">
        <f t="shared" si="7"/>
        <v/>
      </c>
      <c r="F35" s="23" t="str">
        <f t="shared" si="6"/>
        <v/>
      </c>
      <c r="AC35" s="23" t="str">
        <f t="shared" si="8"/>
        <v/>
      </c>
      <c r="AD35" s="23" t="str">
        <f t="shared" si="8"/>
        <v/>
      </c>
    </row>
    <row r="36" spans="1:30" x14ac:dyDescent="0.3">
      <c r="C36"/>
      <c r="D36" s="24" t="str">
        <f t="shared" si="7"/>
        <v/>
      </c>
      <c r="F36" s="23" t="str">
        <f t="shared" si="6"/>
        <v/>
      </c>
      <c r="AC36" s="23" t="str">
        <f t="shared" si="8"/>
        <v/>
      </c>
      <c r="AD36" s="23" t="str">
        <f t="shared" si="8"/>
        <v/>
      </c>
    </row>
    <row r="37" spans="1:30" x14ac:dyDescent="0.3">
      <c r="C37"/>
      <c r="D37" s="24" t="str">
        <f t="shared" si="7"/>
        <v/>
      </c>
      <c r="F37" s="23" t="str">
        <f t="shared" si="6"/>
        <v/>
      </c>
      <c r="AC37" s="23" t="str">
        <f t="shared" si="8"/>
        <v/>
      </c>
      <c r="AD37" s="23" t="str">
        <f t="shared" si="8"/>
        <v/>
      </c>
    </row>
    <row r="38" spans="1:30" x14ac:dyDescent="0.3">
      <c r="C38"/>
      <c r="D38" s="24" t="str">
        <f t="shared" si="7"/>
        <v/>
      </c>
      <c r="F38" s="23" t="str">
        <f t="shared" si="6"/>
        <v/>
      </c>
      <c r="AC38" s="23" t="str">
        <f t="shared" si="8"/>
        <v/>
      </c>
      <c r="AD38" s="23" t="str">
        <f t="shared" si="8"/>
        <v/>
      </c>
    </row>
    <row r="39" spans="1:30" x14ac:dyDescent="0.3">
      <c r="C39"/>
      <c r="D39" s="24" t="str">
        <f t="shared" si="7"/>
        <v/>
      </c>
      <c r="F39" s="23" t="str">
        <f t="shared" si="6"/>
        <v/>
      </c>
      <c r="G39" s="23" t="str">
        <f t="shared" si="6"/>
        <v/>
      </c>
      <c r="H39" s="23" t="str">
        <f t="shared" si="6"/>
        <v/>
      </c>
      <c r="I39" s="23" t="str">
        <f t="shared" si="6"/>
        <v/>
      </c>
      <c r="J39" s="23" t="str">
        <f t="shared" si="6"/>
        <v/>
      </c>
      <c r="K39" s="23" t="str">
        <f t="shared" si="6"/>
        <v/>
      </c>
      <c r="L39" s="23" t="str">
        <f t="shared" si="6"/>
        <v/>
      </c>
      <c r="M39" s="23" t="str">
        <f t="shared" si="6"/>
        <v/>
      </c>
      <c r="N39" s="23" t="str">
        <f t="shared" si="6"/>
        <v/>
      </c>
      <c r="O39" s="23" t="str">
        <f t="shared" si="6"/>
        <v/>
      </c>
      <c r="P39" s="23" t="str">
        <f t="shared" si="6"/>
        <v/>
      </c>
      <c r="Q39" s="23" t="str">
        <f t="shared" si="6"/>
        <v/>
      </c>
      <c r="R39" s="23" t="str">
        <f t="shared" si="6"/>
        <v/>
      </c>
      <c r="S39" s="23" t="str">
        <f t="shared" si="6"/>
        <v/>
      </c>
      <c r="T39" s="23" t="str">
        <f t="shared" si="6"/>
        <v/>
      </c>
      <c r="U39" s="23" t="str">
        <f t="shared" si="6"/>
        <v/>
      </c>
      <c r="V39" s="23" t="str">
        <f t="shared" ref="V39:AB40" si="9">IF(OR(V$14="",$E39=""),"",U39)</f>
        <v/>
      </c>
      <c r="W39" s="23" t="str">
        <f t="shared" si="9"/>
        <v/>
      </c>
      <c r="X39" s="23" t="str">
        <f t="shared" si="9"/>
        <v/>
      </c>
      <c r="Y39" s="23" t="str">
        <f t="shared" si="9"/>
        <v/>
      </c>
      <c r="Z39" s="23" t="str">
        <f t="shared" si="9"/>
        <v/>
      </c>
      <c r="AA39" s="23" t="str">
        <f t="shared" si="9"/>
        <v/>
      </c>
      <c r="AB39" s="23" t="str">
        <f t="shared" si="9"/>
        <v/>
      </c>
      <c r="AC39" s="23" t="str">
        <f t="shared" si="8"/>
        <v/>
      </c>
      <c r="AD39" s="23" t="str">
        <f t="shared" si="8"/>
        <v/>
      </c>
    </row>
    <row r="40" spans="1:30" x14ac:dyDescent="0.3">
      <c r="C40"/>
      <c r="D40" s="24" t="str">
        <f t="shared" si="7"/>
        <v/>
      </c>
      <c r="F40" s="23" t="str">
        <f t="shared" si="6"/>
        <v/>
      </c>
      <c r="G40" s="23" t="str">
        <f t="shared" si="6"/>
        <v/>
      </c>
      <c r="H40" s="23" t="str">
        <f t="shared" si="6"/>
        <v/>
      </c>
      <c r="I40" s="23" t="str">
        <f t="shared" si="6"/>
        <v/>
      </c>
      <c r="J40" s="23" t="str">
        <f t="shared" si="6"/>
        <v/>
      </c>
      <c r="K40" s="23" t="str">
        <f t="shared" si="6"/>
        <v/>
      </c>
      <c r="L40" s="23" t="str">
        <f t="shared" si="6"/>
        <v/>
      </c>
      <c r="M40" s="23" t="str">
        <f t="shared" si="6"/>
        <v/>
      </c>
      <c r="N40" s="23" t="str">
        <f t="shared" si="6"/>
        <v/>
      </c>
      <c r="O40" s="23" t="str">
        <f t="shared" si="6"/>
        <v/>
      </c>
      <c r="P40" s="23" t="str">
        <f t="shared" si="6"/>
        <v/>
      </c>
      <c r="Q40" s="23" t="str">
        <f t="shared" si="6"/>
        <v/>
      </c>
      <c r="R40" s="23" t="str">
        <f t="shared" si="6"/>
        <v/>
      </c>
      <c r="S40" s="23" t="str">
        <f t="shared" si="6"/>
        <v/>
      </c>
      <c r="T40" s="23" t="str">
        <f t="shared" si="6"/>
        <v/>
      </c>
      <c r="U40" s="23" t="str">
        <f t="shared" si="6"/>
        <v/>
      </c>
      <c r="V40" s="23" t="str">
        <f t="shared" si="9"/>
        <v/>
      </c>
      <c r="W40" s="23" t="str">
        <f t="shared" si="9"/>
        <v/>
      </c>
      <c r="X40" s="23" t="str">
        <f t="shared" si="9"/>
        <v/>
      </c>
      <c r="Y40" s="23" t="str">
        <f t="shared" si="9"/>
        <v/>
      </c>
      <c r="Z40" s="23" t="str">
        <f t="shared" si="9"/>
        <v/>
      </c>
      <c r="AA40" s="23" t="str">
        <f t="shared" si="9"/>
        <v/>
      </c>
      <c r="AB40" s="23" t="str">
        <f t="shared" si="9"/>
        <v/>
      </c>
      <c r="AC40" s="23" t="str">
        <f t="shared" si="8"/>
        <v/>
      </c>
      <c r="AD40" s="23" t="str">
        <f t="shared" si="8"/>
        <v/>
      </c>
    </row>
    <row r="41" spans="1:30" x14ac:dyDescent="0.3">
      <c r="A41"/>
      <c r="B41" s="2"/>
      <c r="C41"/>
      <c r="D41"/>
      <c r="E41" s="2"/>
      <c r="F41" s="2"/>
      <c r="G41" s="2"/>
      <c r="H41" s="2"/>
      <c r="I41" s="2"/>
    </row>
    <row r="42" spans="1:30" x14ac:dyDescent="0.3">
      <c r="A42" s="22"/>
      <c r="C42"/>
      <c r="AC42" s="23" t="str">
        <f t="shared" ref="AC42:AD47" si="10">IF(OR(AC$14="",$E42=""),"",AB42)</f>
        <v/>
      </c>
      <c r="AD42" s="23" t="str">
        <f t="shared" si="10"/>
        <v/>
      </c>
    </row>
    <row r="43" spans="1:30" x14ac:dyDescent="0.3">
      <c r="A43" s="22"/>
      <c r="C43"/>
      <c r="AC43" s="23" t="str">
        <f t="shared" si="10"/>
        <v/>
      </c>
      <c r="AD43" s="23" t="str">
        <f t="shared" si="10"/>
        <v/>
      </c>
    </row>
    <row r="44" spans="1:30" x14ac:dyDescent="0.3">
      <c r="A44" s="22"/>
      <c r="C44"/>
      <c r="AC44" s="23" t="str">
        <f t="shared" si="10"/>
        <v/>
      </c>
      <c r="AD44" s="23" t="str">
        <f t="shared" si="10"/>
        <v/>
      </c>
    </row>
    <row r="45" spans="1:30" x14ac:dyDescent="0.3">
      <c r="A45" s="22"/>
      <c r="C45"/>
      <c r="AC45" s="23" t="str">
        <f t="shared" si="10"/>
        <v/>
      </c>
      <c r="AD45" s="23" t="str">
        <f t="shared" si="10"/>
        <v/>
      </c>
    </row>
    <row r="46" spans="1:30" x14ac:dyDescent="0.3">
      <c r="A46" s="22"/>
      <c r="C46"/>
      <c r="AC46" s="23" t="str">
        <f t="shared" si="10"/>
        <v/>
      </c>
      <c r="AD46" s="23" t="str">
        <f t="shared" si="10"/>
        <v/>
      </c>
    </row>
    <row r="47" spans="1:30" x14ac:dyDescent="0.3">
      <c r="A47" s="22"/>
      <c r="C47"/>
      <c r="AC47" s="23" t="str">
        <f t="shared" si="10"/>
        <v/>
      </c>
      <c r="AD47" s="23" t="str">
        <f t="shared" si="10"/>
        <v/>
      </c>
    </row>
    <row r="48" spans="1:30" x14ac:dyDescent="0.3">
      <c r="A48" s="22"/>
      <c r="C48"/>
    </row>
    <row r="49" spans="1:30" x14ac:dyDescent="0.3">
      <c r="A49" s="22"/>
      <c r="C49"/>
      <c r="AC49" s="23" t="str">
        <f t="shared" ref="AC49:AD57" si="11">IF(OR(AC$14="",$E49=""),"",AB49)</f>
        <v/>
      </c>
      <c r="AD49" s="23" t="str">
        <f t="shared" si="11"/>
        <v/>
      </c>
    </row>
    <row r="50" spans="1:30" x14ac:dyDescent="0.3">
      <c r="A50" s="22"/>
      <c r="C50"/>
      <c r="AC50" s="23" t="str">
        <f t="shared" si="11"/>
        <v/>
      </c>
      <c r="AD50" s="23" t="str">
        <f t="shared" si="11"/>
        <v/>
      </c>
    </row>
    <row r="51" spans="1:30" x14ac:dyDescent="0.3">
      <c r="A51" s="22"/>
      <c r="C51"/>
      <c r="AC51" s="23" t="str">
        <f t="shared" si="11"/>
        <v/>
      </c>
      <c r="AD51" s="23" t="str">
        <f t="shared" si="11"/>
        <v/>
      </c>
    </row>
    <row r="52" spans="1:30" x14ac:dyDescent="0.3">
      <c r="A52" s="22"/>
      <c r="C52"/>
      <c r="AC52" s="23" t="str">
        <f t="shared" si="11"/>
        <v/>
      </c>
      <c r="AD52" s="23" t="str">
        <f t="shared" si="11"/>
        <v/>
      </c>
    </row>
    <row r="53" spans="1:30" x14ac:dyDescent="0.3">
      <c r="A53" s="22"/>
      <c r="C53"/>
      <c r="AC53" s="23" t="str">
        <f t="shared" si="11"/>
        <v/>
      </c>
      <c r="AD53" s="23" t="str">
        <f t="shared" si="11"/>
        <v/>
      </c>
    </row>
    <row r="54" spans="1:30" x14ac:dyDescent="0.3">
      <c r="A54" s="22"/>
      <c r="C54"/>
      <c r="AC54" s="23" t="str">
        <f t="shared" si="11"/>
        <v/>
      </c>
      <c r="AD54" s="23" t="str">
        <f t="shared" si="11"/>
        <v/>
      </c>
    </row>
    <row r="55" spans="1:30" x14ac:dyDescent="0.3">
      <c r="A55" s="22"/>
      <c r="C55"/>
      <c r="AC55" s="23" t="str">
        <f t="shared" si="11"/>
        <v/>
      </c>
      <c r="AD55" s="23" t="str">
        <f t="shared" si="11"/>
        <v/>
      </c>
    </row>
    <row r="56" spans="1:30" x14ac:dyDescent="0.3">
      <c r="A56" s="22"/>
      <c r="C56"/>
      <c r="AC56" s="23" t="str">
        <f t="shared" si="11"/>
        <v/>
      </c>
      <c r="AD56" s="23" t="str">
        <f t="shared" si="11"/>
        <v/>
      </c>
    </row>
    <row r="57" spans="1:30" x14ac:dyDescent="0.3">
      <c r="A57" s="22"/>
      <c r="C57"/>
      <c r="AC57" s="23" t="str">
        <f t="shared" si="11"/>
        <v/>
      </c>
      <c r="AD57" s="23" t="str">
        <f t="shared" si="11"/>
        <v/>
      </c>
    </row>
    <row r="58" spans="1:30" x14ac:dyDescent="0.3">
      <c r="A58" s="22"/>
      <c r="C58"/>
    </row>
    <row r="59" spans="1:30" x14ac:dyDescent="0.3">
      <c r="A59" s="22"/>
      <c r="C59"/>
      <c r="AC59" s="23" t="str">
        <f t="shared" ref="AC59:AD63" si="12">IF(OR(AC$14="",$E59=""),"",AB59)</f>
        <v/>
      </c>
      <c r="AD59" s="23" t="str">
        <f t="shared" si="12"/>
        <v/>
      </c>
    </row>
    <row r="60" spans="1:30" x14ac:dyDescent="0.3">
      <c r="A60" s="22"/>
      <c r="C60"/>
      <c r="AC60" s="23" t="str">
        <f t="shared" si="12"/>
        <v/>
      </c>
      <c r="AD60" s="23" t="str">
        <f t="shared" si="12"/>
        <v/>
      </c>
    </row>
    <row r="61" spans="1:30" x14ac:dyDescent="0.3">
      <c r="A61" s="22"/>
      <c r="C61"/>
      <c r="AC61" s="23" t="str">
        <f t="shared" si="12"/>
        <v/>
      </c>
      <c r="AD61" s="23" t="str">
        <f t="shared" si="12"/>
        <v/>
      </c>
    </row>
    <row r="62" spans="1:30" x14ac:dyDescent="0.3">
      <c r="A62" s="22"/>
      <c r="C62"/>
      <c r="AC62" s="23" t="str">
        <f t="shared" si="12"/>
        <v/>
      </c>
      <c r="AD62" s="23" t="str">
        <f t="shared" si="12"/>
        <v/>
      </c>
    </row>
    <row r="63" spans="1:30" x14ac:dyDescent="0.3">
      <c r="A63" s="22"/>
      <c r="C63"/>
      <c r="AC63" s="23" t="str">
        <f t="shared" si="12"/>
        <v/>
      </c>
      <c r="AD63" s="23" t="str">
        <f t="shared" si="12"/>
        <v/>
      </c>
    </row>
    <row r="64" spans="1:30" x14ac:dyDescent="0.3">
      <c r="C64"/>
      <c r="D64" s="24" t="str">
        <f t="shared" ref="D64" si="13">IF(A64&lt;&gt;"","Planned","")</f>
        <v/>
      </c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</sheetData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45</vt:i4>
      </vt:variant>
    </vt:vector>
  </HeadingPairs>
  <TitlesOfParts>
    <vt:vector size="53" baseType="lpstr">
      <vt:lpstr>Team</vt:lpstr>
      <vt:lpstr>Release Plan</vt:lpstr>
      <vt:lpstr>Backlog</vt:lpstr>
      <vt:lpstr>Sp1</vt:lpstr>
      <vt:lpstr>Sp2</vt:lpstr>
      <vt:lpstr>Sp3</vt:lpstr>
      <vt:lpstr>Sp4</vt:lpstr>
      <vt:lpstr>Sp5</vt:lpstr>
      <vt:lpstr>'Sp1'!DoneDays</vt:lpstr>
      <vt:lpstr>'Sp2'!DoneDays</vt:lpstr>
      <vt:lpstr>'Sp3'!DoneDays</vt:lpstr>
      <vt:lpstr>'Sp4'!DoneDays</vt:lpstr>
      <vt:lpstr>'Sp5'!DoneDays</vt:lpstr>
      <vt:lpstr>'Sp1'!ImplementationDays</vt:lpstr>
      <vt:lpstr>'Sp2'!ImplementationDays</vt:lpstr>
      <vt:lpstr>'Sp3'!ImplementationDays</vt:lpstr>
      <vt:lpstr>'Sp4'!ImplementationDays</vt:lpstr>
      <vt:lpstr>'Sp5'!ImplementationDays</vt:lpstr>
      <vt:lpstr>Backlog!Print_Area</vt:lpstr>
      <vt:lpstr>ProductBacklog</vt:lpstr>
      <vt:lpstr>Sprint</vt:lpstr>
      <vt:lpstr>'Sp1'!SprintTasks</vt:lpstr>
      <vt:lpstr>'Sp2'!SprintTasks</vt:lpstr>
      <vt:lpstr>'Sp3'!SprintTasks</vt:lpstr>
      <vt:lpstr>'Sp4'!SprintTasks</vt:lpstr>
      <vt:lpstr>'Sp5'!SprintTasks</vt:lpstr>
      <vt:lpstr>Status</vt:lpstr>
      <vt:lpstr>StoryName</vt:lpstr>
      <vt:lpstr>'Sp1'!TaskRows</vt:lpstr>
      <vt:lpstr>'Sp2'!TaskRows</vt:lpstr>
      <vt:lpstr>'Sp3'!TaskRows</vt:lpstr>
      <vt:lpstr>'Sp4'!TaskRows</vt:lpstr>
      <vt:lpstr>'Sp5'!TaskRows</vt:lpstr>
      <vt:lpstr>'Sp1'!TaskStatus</vt:lpstr>
      <vt:lpstr>'Sp2'!TaskStatus</vt:lpstr>
      <vt:lpstr>'Sp3'!TaskStatus</vt:lpstr>
      <vt:lpstr>'Sp4'!TaskStatus</vt:lpstr>
      <vt:lpstr>'Sp5'!TaskStatus</vt:lpstr>
      <vt:lpstr>'Sp1'!TaskStoryID</vt:lpstr>
      <vt:lpstr>'Sp2'!TaskStoryID</vt:lpstr>
      <vt:lpstr>'Sp3'!TaskStoryID</vt:lpstr>
      <vt:lpstr>'Sp4'!TaskStoryID</vt:lpstr>
      <vt:lpstr>'Sp5'!TaskStoryID</vt:lpstr>
      <vt:lpstr>'Sp1'!TotalEffort</vt:lpstr>
      <vt:lpstr>'Sp2'!TotalEffort</vt:lpstr>
      <vt:lpstr>'Sp3'!TotalEffort</vt:lpstr>
      <vt:lpstr>'Sp4'!TotalEffort</vt:lpstr>
      <vt:lpstr>'Sp5'!TotalEffort</vt:lpstr>
      <vt:lpstr>'Sp1'!TrendDays</vt:lpstr>
      <vt:lpstr>'Sp2'!TrendDays</vt:lpstr>
      <vt:lpstr>'Sp3'!TrendDays</vt:lpstr>
      <vt:lpstr>'Sp4'!TrendDays</vt:lpstr>
      <vt:lpstr>'Sp5'!TrendDays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dc:description>Template versio 1.0 Approval</dc:description>
  <cp:lastModifiedBy>user</cp:lastModifiedBy>
  <cp:revision>1</cp:revision>
  <cp:lastPrinted>2006-09-01T14:59:00Z</cp:lastPrinted>
  <dcterms:created xsi:type="dcterms:W3CDTF">1998-06-05T11:20:44Z</dcterms:created>
  <dcterms:modified xsi:type="dcterms:W3CDTF">2016-04-28T12:40:34Z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