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grado medio\Ofimatica\"/>
    </mc:Choice>
  </mc:AlternateContent>
  <bookViews>
    <workbookView xWindow="0" yWindow="0" windowWidth="24000" windowHeight="9630" activeTab="4"/>
  </bookViews>
  <sheets>
    <sheet name="Tabla inicial" sheetId="1" r:id="rId1"/>
    <sheet name="Dínamicas" sheetId="2" r:id="rId2"/>
    <sheet name="Material" sheetId="3" r:id="rId3"/>
    <sheet name="Presupuesto" sheetId="4" r:id="rId4"/>
    <sheet name="Clasificación " sheetId="5" r:id="rId5"/>
  </sheets>
  <externalReferences>
    <externalReference r:id="rId6"/>
  </externalReferenc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6" i="4"/>
  <c r="C7" i="4"/>
  <c r="C8" i="4"/>
  <c r="C9" i="4"/>
  <c r="C10" i="4"/>
  <c r="C5" i="4"/>
  <c r="D6" i="4"/>
  <c r="D7" i="4"/>
  <c r="D8" i="4"/>
  <c r="D9" i="4"/>
  <c r="D10" i="4"/>
  <c r="D5" i="4"/>
  <c r="G2" i="5" l="1"/>
  <c r="F10" i="5" l="1"/>
  <c r="F9" i="5"/>
  <c r="F8" i="5"/>
  <c r="F7" i="5"/>
  <c r="F6" i="5"/>
  <c r="F5" i="5"/>
  <c r="F4" i="5"/>
  <c r="F3" i="5"/>
  <c r="F2" i="5"/>
  <c r="E13" i="4"/>
  <c r="G10" i="4"/>
  <c r="F10" i="4"/>
  <c r="B10" i="4"/>
  <c r="F9" i="4"/>
  <c r="G9" i="4"/>
  <c r="B9" i="4"/>
  <c r="G8" i="4"/>
  <c r="F8" i="4"/>
  <c r="B8" i="4"/>
  <c r="F7" i="4"/>
  <c r="G7" i="4"/>
  <c r="B7" i="4"/>
  <c r="G6" i="4"/>
  <c r="F6" i="4"/>
  <c r="B6" i="4"/>
  <c r="F5" i="4"/>
  <c r="G5" i="4"/>
  <c r="B1" i="4"/>
  <c r="G11" i="4" l="1"/>
  <c r="G13" i="4" s="1"/>
</calcChain>
</file>

<file path=xl/sharedStrings.xml><?xml version="1.0" encoding="utf-8"?>
<sst xmlns="http://schemas.openxmlformats.org/spreadsheetml/2006/main" count="186" uniqueCount="75">
  <si>
    <t>Ventas de consolas por paises</t>
  </si>
  <si>
    <t xml:space="preserve">Producto </t>
  </si>
  <si>
    <t xml:space="preserve">Pais </t>
  </si>
  <si>
    <t>estado/Provincia</t>
  </si>
  <si>
    <t>Ciudad</t>
  </si>
  <si>
    <t xml:space="preserve">Ventas </t>
  </si>
  <si>
    <t>XBOX 360</t>
  </si>
  <si>
    <t xml:space="preserve">Colombia </t>
  </si>
  <si>
    <t>Antioquía</t>
  </si>
  <si>
    <t>Medellín</t>
  </si>
  <si>
    <t>Distrito Capital</t>
  </si>
  <si>
    <t>Bogotá</t>
  </si>
  <si>
    <t>España</t>
  </si>
  <si>
    <t>Cataluña</t>
  </si>
  <si>
    <t xml:space="preserve">Barcelona </t>
  </si>
  <si>
    <t>Madrid</t>
  </si>
  <si>
    <t xml:space="preserve">Madrid </t>
  </si>
  <si>
    <t>Méjico</t>
  </si>
  <si>
    <t>Distrito Federal</t>
  </si>
  <si>
    <t>Jalisco</t>
  </si>
  <si>
    <t>Guadalajara</t>
  </si>
  <si>
    <t xml:space="preserve">Nuevo león </t>
  </si>
  <si>
    <t>Monterrey</t>
  </si>
  <si>
    <t>Play Station 3</t>
  </si>
  <si>
    <t xml:space="preserve">Distrito Capital </t>
  </si>
  <si>
    <t>Wii</t>
  </si>
  <si>
    <t>Etiquetas de fila</t>
  </si>
  <si>
    <t xml:space="preserve">Suma de Ventas </t>
  </si>
  <si>
    <t>Total general</t>
  </si>
  <si>
    <t>Etiquetas de columna</t>
  </si>
  <si>
    <t xml:space="preserve">Promedio de Ventas </t>
  </si>
  <si>
    <t xml:space="preserve">Código </t>
  </si>
  <si>
    <t>Producto</t>
  </si>
  <si>
    <t xml:space="preserve">Stock </t>
  </si>
  <si>
    <t>Précio</t>
  </si>
  <si>
    <t>Martillo 10 kg</t>
  </si>
  <si>
    <t>Martillo 20 kg</t>
  </si>
  <si>
    <t>Tornillo 10 mm</t>
  </si>
  <si>
    <t>tornillo 20 mm</t>
  </si>
  <si>
    <t>Tonillo 30 mm</t>
  </si>
  <si>
    <t>Tornillo 40 mm</t>
  </si>
  <si>
    <t>Tuerca 10 mm</t>
  </si>
  <si>
    <t>Tuerca 20 mm</t>
  </si>
  <si>
    <t>Tuerca 30 mm</t>
  </si>
  <si>
    <t xml:space="preserve">Tuerca 40 mm </t>
  </si>
  <si>
    <t>Fecha</t>
  </si>
  <si>
    <t>Presupuesto</t>
  </si>
  <si>
    <t>Código</t>
  </si>
  <si>
    <t>Precio Unidad</t>
  </si>
  <si>
    <t>Stock Disponible</t>
  </si>
  <si>
    <t xml:space="preserve">Unidades a comprar </t>
  </si>
  <si>
    <t xml:space="preserve">Observaciones </t>
  </si>
  <si>
    <t xml:space="preserve">Precio Final </t>
  </si>
  <si>
    <t>Total</t>
  </si>
  <si>
    <t>Productos comprados</t>
  </si>
  <si>
    <t>IVA</t>
  </si>
  <si>
    <t>Total de unidades compradas</t>
  </si>
  <si>
    <t>Total CON IVA</t>
  </si>
  <si>
    <t xml:space="preserve">Nombre </t>
  </si>
  <si>
    <t xml:space="preserve">Sexo </t>
  </si>
  <si>
    <t xml:space="preserve">Natación </t>
  </si>
  <si>
    <t xml:space="preserve">Bicicleta </t>
  </si>
  <si>
    <t>Carrera a pie</t>
  </si>
  <si>
    <t>Clasificado</t>
  </si>
  <si>
    <t xml:space="preserve">Raúl </t>
  </si>
  <si>
    <t>Hombre</t>
  </si>
  <si>
    <t>Cristina</t>
  </si>
  <si>
    <t>Mujer</t>
  </si>
  <si>
    <t>Catalina</t>
  </si>
  <si>
    <t>Jose</t>
  </si>
  <si>
    <t xml:space="preserve">Diego </t>
  </si>
  <si>
    <t>María</t>
  </si>
  <si>
    <t>Paco</t>
  </si>
  <si>
    <t xml:space="preserve">Carmen </t>
  </si>
  <si>
    <t>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</si>
</sst>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0" fontId="0" fillId="0" borderId="0" xfId="0" applyBorder="1"/>
    <xf numFmtId="164" fontId="0" fillId="0" borderId="10" xfId="0" applyNumberFormat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14" fontId="0" fillId="0" borderId="0" xfId="0" applyNumberForma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8" xfId="0" applyBorder="1"/>
    <xf numFmtId="0" fontId="0" fillId="0" borderId="19" xfId="0" applyBorder="1"/>
    <xf numFmtId="164" fontId="0" fillId="0" borderId="20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164" fontId="0" fillId="3" borderId="4" xfId="0" applyNumberFormat="1" applyFill="1" applyBorder="1"/>
    <xf numFmtId="0" fontId="0" fillId="4" borderId="0" xfId="0" applyFill="1" applyBorder="1"/>
    <xf numFmtId="0" fontId="0" fillId="5" borderId="2" xfId="0" applyFill="1" applyBorder="1"/>
    <xf numFmtId="9" fontId="0" fillId="5" borderId="4" xfId="0" applyNumberFormat="1" applyFill="1" applyBorder="1"/>
    <xf numFmtId="0" fontId="0" fillId="4" borderId="13" xfId="0" applyFill="1" applyBorder="1"/>
    <xf numFmtId="0" fontId="0" fillId="6" borderId="12" xfId="0" applyFill="1" applyBorder="1"/>
    <xf numFmtId="164" fontId="0" fillId="6" borderId="14" xfId="0" applyNumberFormat="1" applyFill="1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17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44-4169-9413-1CFB601FC6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44-4169-9413-1CFB601FC6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44-4169-9413-1CFB601FC6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Play Station 3</c:v>
              </c:pt>
              <c:pt idx="1">
                <c:v>Wii</c:v>
              </c:pt>
              <c:pt idx="2">
                <c:v>XBOX 360</c:v>
              </c:pt>
            </c:strLit>
          </c:cat>
          <c:val>
            <c:numLit>
              <c:formatCode>General</c:formatCode>
              <c:ptCount val="3"/>
              <c:pt idx="0">
                <c:v>13883</c:v>
              </c:pt>
              <c:pt idx="1">
                <c:v>11497</c:v>
              </c:pt>
              <c:pt idx="2">
                <c:v>12452</c:v>
              </c:pt>
            </c:numLit>
          </c:val>
          <c:extLst>
            <c:ext xmlns:c16="http://schemas.microsoft.com/office/drawing/2014/chart" uri="{C3380CC4-5D6E-409C-BE32-E72D297353CC}">
              <c16:uniqueId val="{00000006-DE44-4169-9413-1CFB601F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19050</xdr:rowOff>
    </xdr:from>
    <xdr:to>
      <xdr:col>9</xdr:col>
      <xdr:colOff>495300</xdr:colOff>
      <xdr:row>15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nz&#225;lezCarlosPrueb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inicial"/>
      <sheetName val="Dinámicas"/>
      <sheetName val="Material"/>
      <sheetName val="Presupuesto"/>
      <sheetName val="Clasificación"/>
    </sheetNames>
    <sheetDataSet>
      <sheetData sheetId="0" refreshError="1"/>
      <sheetData sheetId="1" refreshError="1"/>
      <sheetData sheetId="2" refreshError="1">
        <row r="2">
          <cell r="A2">
            <v>400</v>
          </cell>
          <cell r="B2" t="str">
            <v>Martillo 10 kg</v>
          </cell>
          <cell r="C2">
            <v>45</v>
          </cell>
          <cell r="D2">
            <v>5.5</v>
          </cell>
        </row>
        <row r="3">
          <cell r="A3">
            <v>401</v>
          </cell>
          <cell r="B3" t="str">
            <v>Martillo 20 kg</v>
          </cell>
          <cell r="C3">
            <v>12</v>
          </cell>
          <cell r="D3">
            <v>6.5</v>
          </cell>
        </row>
        <row r="4">
          <cell r="A4">
            <v>600</v>
          </cell>
          <cell r="B4" t="str">
            <v>Tornillo 10 mm</v>
          </cell>
          <cell r="C4">
            <v>15</v>
          </cell>
          <cell r="D4">
            <v>0.12</v>
          </cell>
        </row>
        <row r="5">
          <cell r="A5">
            <v>601</v>
          </cell>
          <cell r="B5" t="str">
            <v>tornillo 20 mm</v>
          </cell>
          <cell r="C5">
            <v>25</v>
          </cell>
          <cell r="D5">
            <v>0.15</v>
          </cell>
        </row>
        <row r="6">
          <cell r="A6">
            <v>602</v>
          </cell>
          <cell r="B6" t="str">
            <v>Tonillo 30 mm</v>
          </cell>
          <cell r="C6">
            <v>34</v>
          </cell>
          <cell r="D6">
            <v>0.17</v>
          </cell>
        </row>
        <row r="7">
          <cell r="A7">
            <v>603</v>
          </cell>
          <cell r="B7" t="str">
            <v>Tornillo 40 mm</v>
          </cell>
          <cell r="C7">
            <v>61</v>
          </cell>
          <cell r="D7">
            <v>0.19</v>
          </cell>
        </row>
        <row r="8">
          <cell r="A8">
            <v>800</v>
          </cell>
          <cell r="B8" t="str">
            <v>Tuerca 10 mm</v>
          </cell>
          <cell r="C8">
            <v>50</v>
          </cell>
          <cell r="D8">
            <v>0.06</v>
          </cell>
        </row>
        <row r="9">
          <cell r="A9">
            <v>801</v>
          </cell>
          <cell r="B9" t="str">
            <v>Tuerca 20 mm</v>
          </cell>
          <cell r="C9">
            <v>48</v>
          </cell>
          <cell r="D9">
            <v>7.0000000000000007E-2</v>
          </cell>
        </row>
        <row r="10">
          <cell r="A10">
            <v>802</v>
          </cell>
          <cell r="B10" t="str">
            <v>Tuerca 30 mm</v>
          </cell>
          <cell r="C10">
            <v>82</v>
          </cell>
          <cell r="D10">
            <v>0.08</v>
          </cell>
        </row>
        <row r="11">
          <cell r="A11">
            <v>803</v>
          </cell>
          <cell r="B11" t="str">
            <v xml:space="preserve">Tuerca 40 mm </v>
          </cell>
          <cell r="C11">
            <v>30</v>
          </cell>
          <cell r="D11">
            <v>0.09</v>
          </cell>
        </row>
      </sheetData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Gonz&#225;lezCarlosPrueba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González Martín" refreshedDate="44270.41038252315" createdVersion="6" refreshedVersion="6" minRefreshableVersion="3" recordCount="21">
  <cacheSource type="worksheet">
    <worksheetSource ref="B1:F22" sheet="Tabla inicial" r:id="rId2"/>
  </cacheSource>
  <cacheFields count="5">
    <cacheField name="Producto " numFmtId="0">
      <sharedItems count="3">
        <s v="XBOX 360"/>
        <s v="Play Station 3"/>
        <s v="Wii"/>
      </sharedItems>
    </cacheField>
    <cacheField name="Pais " numFmtId="0">
      <sharedItems count="3">
        <s v="Colombia "/>
        <s v="España"/>
        <s v="Méjico"/>
      </sharedItems>
    </cacheField>
    <cacheField name="estado/Provincia" numFmtId="0">
      <sharedItems count="8">
        <s v="Antioquía"/>
        <s v="Distrito Capital"/>
        <s v="Cataluña"/>
        <s v="Madrid"/>
        <s v="Distrito Federal"/>
        <s v="Jalisco"/>
        <s v="Nuevo león "/>
        <s v="Distrito Capital "/>
      </sharedItems>
    </cacheField>
    <cacheField name="Ciudad" numFmtId="0">
      <sharedItems count="7">
        <s v="Medellín"/>
        <s v="Bogotá"/>
        <s v="Barcelona "/>
        <s v="Madrid "/>
        <s v="Méjico"/>
        <s v="Guadalajara"/>
        <s v="Monterrey"/>
      </sharedItems>
    </cacheField>
    <cacheField name="Ventas " numFmtId="0">
      <sharedItems containsSemiMixedTypes="0" containsString="0" containsNumber="1" containsInteger="1" minValue="1080" maxValue="2500" count="20">
        <n v="1080"/>
        <n v="1250"/>
        <n v="2027"/>
        <n v="1771"/>
        <n v="1708"/>
        <n v="2365"/>
        <n v="2251"/>
        <n v="1793"/>
        <n v="2199"/>
        <n v="2102"/>
        <n v="2500"/>
        <n v="1499"/>
        <n v="1591"/>
        <n v="1960"/>
        <n v="2063"/>
        <n v="1546"/>
        <n v="1241"/>
        <n v="2078"/>
        <n v="1300"/>
        <n v="13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</r>
  <r>
    <x v="0"/>
    <x v="0"/>
    <x v="1"/>
    <x v="1"/>
    <x v="1"/>
  </r>
  <r>
    <x v="0"/>
    <x v="1"/>
    <x v="2"/>
    <x v="2"/>
    <x v="2"/>
  </r>
  <r>
    <x v="0"/>
    <x v="1"/>
    <x v="3"/>
    <x v="3"/>
    <x v="3"/>
  </r>
  <r>
    <x v="0"/>
    <x v="2"/>
    <x v="4"/>
    <x v="4"/>
    <x v="4"/>
  </r>
  <r>
    <x v="0"/>
    <x v="2"/>
    <x v="5"/>
    <x v="5"/>
    <x v="5"/>
  </r>
  <r>
    <x v="0"/>
    <x v="2"/>
    <x v="6"/>
    <x v="6"/>
    <x v="6"/>
  </r>
  <r>
    <x v="1"/>
    <x v="0"/>
    <x v="0"/>
    <x v="0"/>
    <x v="7"/>
  </r>
  <r>
    <x v="1"/>
    <x v="0"/>
    <x v="7"/>
    <x v="1"/>
    <x v="8"/>
  </r>
  <r>
    <x v="1"/>
    <x v="1"/>
    <x v="2"/>
    <x v="2"/>
    <x v="9"/>
  </r>
  <r>
    <x v="1"/>
    <x v="1"/>
    <x v="3"/>
    <x v="3"/>
    <x v="10"/>
  </r>
  <r>
    <x v="1"/>
    <x v="2"/>
    <x v="4"/>
    <x v="4"/>
    <x v="11"/>
  </r>
  <r>
    <x v="1"/>
    <x v="2"/>
    <x v="5"/>
    <x v="5"/>
    <x v="12"/>
  </r>
  <r>
    <x v="1"/>
    <x v="2"/>
    <x v="6"/>
    <x v="6"/>
    <x v="8"/>
  </r>
  <r>
    <x v="2"/>
    <x v="0"/>
    <x v="0"/>
    <x v="0"/>
    <x v="13"/>
  </r>
  <r>
    <x v="2"/>
    <x v="0"/>
    <x v="1"/>
    <x v="1"/>
    <x v="14"/>
  </r>
  <r>
    <x v="2"/>
    <x v="1"/>
    <x v="2"/>
    <x v="2"/>
    <x v="15"/>
  </r>
  <r>
    <x v="2"/>
    <x v="1"/>
    <x v="3"/>
    <x v="3"/>
    <x v="16"/>
  </r>
  <r>
    <x v="2"/>
    <x v="2"/>
    <x v="4"/>
    <x v="4"/>
    <x v="17"/>
  </r>
  <r>
    <x v="2"/>
    <x v="2"/>
    <x v="5"/>
    <x v="5"/>
    <x v="18"/>
  </r>
  <r>
    <x v="2"/>
    <x v="2"/>
    <x v="6"/>
    <x v="6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9:B48" firstHeaderRow="1" firstDataRow="1" firstDataCol="1"/>
  <pivotFields count="5">
    <pivotField showAll="0"/>
    <pivotField showAll="0"/>
    <pivotField axis="axisRow" showAll="0">
      <items count="9">
        <item x="0"/>
        <item x="2"/>
        <item x="1"/>
        <item x="7"/>
        <item x="4"/>
        <item x="5"/>
        <item x="3"/>
        <item x="6"/>
        <item t="default"/>
      </items>
    </pivotField>
    <pivotField showAll="0"/>
    <pivotField dataField="1" numFmtId="164" showAll="0">
      <items count="21">
        <item x="0"/>
        <item x="16"/>
        <item x="1"/>
        <item x="18"/>
        <item x="19"/>
        <item x="11"/>
        <item x="15"/>
        <item x="12"/>
        <item x="4"/>
        <item x="3"/>
        <item x="7"/>
        <item x="13"/>
        <item x="2"/>
        <item x="14"/>
        <item x="17"/>
        <item x="9"/>
        <item x="8"/>
        <item x="6"/>
        <item x="5"/>
        <item x="1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medio de Ventas " fld="4" subtotal="average" baseField="2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5" firstHeaderRow="1" firstDataRow="1" firstDataCol="1"/>
  <pivotFields count="5"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s 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1:I26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0"/>
        <item x="2"/>
        <item x="1"/>
        <item x="7"/>
        <item x="4"/>
        <item x="5"/>
        <item x="3"/>
        <item x="6"/>
        <item t="default"/>
      </items>
    </pivotField>
    <pivotField axis="axisCol" showAll="0">
      <items count="8">
        <item x="2"/>
        <item x="1"/>
        <item x="5"/>
        <item x="3"/>
        <item x="0"/>
        <item x="4"/>
        <item x="6"/>
        <item t="default"/>
      </items>
    </pivotField>
    <pivotField dataField="1" numFmtId="164" showAll="0">
      <items count="21">
        <item x="0"/>
        <item x="16"/>
        <item x="1"/>
        <item x="18"/>
        <item x="19"/>
        <item x="11"/>
        <item x="15"/>
        <item x="12"/>
        <item x="4"/>
        <item x="3"/>
        <item x="7"/>
        <item x="13"/>
        <item x="2"/>
        <item x="14"/>
        <item x="17"/>
        <item x="9"/>
        <item x="8"/>
        <item x="6"/>
        <item x="5"/>
        <item x="1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Ventas " fld="4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E35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Ventas " fld="4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6" sqref="D26"/>
    </sheetView>
  </sheetViews>
  <sheetFormatPr baseColWidth="10" defaultRowHeight="15" x14ac:dyDescent="0.25"/>
  <cols>
    <col min="1" max="1" width="13.140625" customWidth="1"/>
  </cols>
  <sheetData>
    <row r="1" spans="1:6" ht="15.75" thickBot="1" x14ac:dyDescent="0.3">
      <c r="A1" s="56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57"/>
      <c r="B2" s="4" t="s">
        <v>6</v>
      </c>
      <c r="C2" s="5" t="s">
        <v>7</v>
      </c>
      <c r="D2" s="5" t="s">
        <v>8</v>
      </c>
      <c r="E2" s="5" t="s">
        <v>9</v>
      </c>
      <c r="F2" s="6">
        <v>1080</v>
      </c>
    </row>
    <row r="3" spans="1:6" x14ac:dyDescent="0.25">
      <c r="A3" s="57"/>
      <c r="B3" s="7" t="s">
        <v>6</v>
      </c>
      <c r="C3" s="8" t="s">
        <v>7</v>
      </c>
      <c r="D3" s="8" t="s">
        <v>10</v>
      </c>
      <c r="E3" s="8" t="s">
        <v>11</v>
      </c>
      <c r="F3" s="9">
        <v>1250</v>
      </c>
    </row>
    <row r="4" spans="1:6" x14ac:dyDescent="0.25">
      <c r="A4" s="57"/>
      <c r="B4" s="7" t="s">
        <v>6</v>
      </c>
      <c r="C4" s="8" t="s">
        <v>12</v>
      </c>
      <c r="D4" s="8" t="s">
        <v>13</v>
      </c>
      <c r="E4" s="8" t="s">
        <v>14</v>
      </c>
      <c r="F4" s="9">
        <v>2027</v>
      </c>
    </row>
    <row r="5" spans="1:6" x14ac:dyDescent="0.25">
      <c r="A5" s="57"/>
      <c r="B5" s="7" t="s">
        <v>6</v>
      </c>
      <c r="C5" s="8" t="s">
        <v>12</v>
      </c>
      <c r="D5" s="8" t="s">
        <v>15</v>
      </c>
      <c r="E5" s="8" t="s">
        <v>16</v>
      </c>
      <c r="F5" s="9">
        <v>1771</v>
      </c>
    </row>
    <row r="6" spans="1:6" x14ac:dyDescent="0.25">
      <c r="A6" s="57"/>
      <c r="B6" s="7" t="s">
        <v>6</v>
      </c>
      <c r="C6" s="8" t="s">
        <v>17</v>
      </c>
      <c r="D6" s="8" t="s">
        <v>18</v>
      </c>
      <c r="E6" s="8" t="s">
        <v>17</v>
      </c>
      <c r="F6" s="9">
        <v>1708</v>
      </c>
    </row>
    <row r="7" spans="1:6" x14ac:dyDescent="0.25">
      <c r="A7" s="57"/>
      <c r="B7" s="7" t="s">
        <v>6</v>
      </c>
      <c r="C7" s="8" t="s">
        <v>17</v>
      </c>
      <c r="D7" s="8" t="s">
        <v>19</v>
      </c>
      <c r="E7" s="8" t="s">
        <v>20</v>
      </c>
      <c r="F7" s="9">
        <v>2365</v>
      </c>
    </row>
    <row r="8" spans="1:6" x14ac:dyDescent="0.25">
      <c r="A8" s="57"/>
      <c r="B8" s="7" t="s">
        <v>6</v>
      </c>
      <c r="C8" s="8" t="s">
        <v>17</v>
      </c>
      <c r="D8" s="8" t="s">
        <v>21</v>
      </c>
      <c r="E8" s="8" t="s">
        <v>22</v>
      </c>
      <c r="F8" s="9">
        <v>2251</v>
      </c>
    </row>
    <row r="9" spans="1:6" x14ac:dyDescent="0.25">
      <c r="A9" s="57"/>
      <c r="B9" s="7" t="s">
        <v>23</v>
      </c>
      <c r="C9" s="8" t="s">
        <v>7</v>
      </c>
      <c r="D9" s="8" t="s">
        <v>8</v>
      </c>
      <c r="E9" s="8" t="s">
        <v>9</v>
      </c>
      <c r="F9" s="9">
        <v>1793</v>
      </c>
    </row>
    <row r="10" spans="1:6" x14ac:dyDescent="0.25">
      <c r="A10" s="57"/>
      <c r="B10" s="7" t="s">
        <v>23</v>
      </c>
      <c r="C10" s="8" t="s">
        <v>7</v>
      </c>
      <c r="D10" s="8" t="s">
        <v>24</v>
      </c>
      <c r="E10" s="8" t="s">
        <v>11</v>
      </c>
      <c r="F10" s="9">
        <v>2199</v>
      </c>
    </row>
    <row r="11" spans="1:6" x14ac:dyDescent="0.25">
      <c r="A11" s="57"/>
      <c r="B11" s="7" t="s">
        <v>23</v>
      </c>
      <c r="C11" s="8" t="s">
        <v>12</v>
      </c>
      <c r="D11" s="8" t="s">
        <v>13</v>
      </c>
      <c r="E11" s="8" t="s">
        <v>14</v>
      </c>
      <c r="F11" s="9">
        <v>2102</v>
      </c>
    </row>
    <row r="12" spans="1:6" x14ac:dyDescent="0.25">
      <c r="A12" s="57"/>
      <c r="B12" s="7" t="s">
        <v>23</v>
      </c>
      <c r="C12" s="8" t="s">
        <v>12</v>
      </c>
      <c r="D12" s="8" t="s">
        <v>15</v>
      </c>
      <c r="E12" s="8" t="s">
        <v>16</v>
      </c>
      <c r="F12" s="9">
        <v>2500</v>
      </c>
    </row>
    <row r="13" spans="1:6" x14ac:dyDescent="0.25">
      <c r="A13" s="57"/>
      <c r="B13" s="7" t="s">
        <v>23</v>
      </c>
      <c r="C13" s="8" t="s">
        <v>17</v>
      </c>
      <c r="D13" s="8" t="s">
        <v>18</v>
      </c>
      <c r="E13" s="8" t="s">
        <v>17</v>
      </c>
      <c r="F13" s="9">
        <v>1499</v>
      </c>
    </row>
    <row r="14" spans="1:6" x14ac:dyDescent="0.25">
      <c r="A14" s="57"/>
      <c r="B14" s="7" t="s">
        <v>23</v>
      </c>
      <c r="C14" s="8" t="s">
        <v>17</v>
      </c>
      <c r="D14" s="8" t="s">
        <v>19</v>
      </c>
      <c r="E14" s="8" t="s">
        <v>20</v>
      </c>
      <c r="F14" s="9">
        <v>1591</v>
      </c>
    </row>
    <row r="15" spans="1:6" x14ac:dyDescent="0.25">
      <c r="A15" s="57"/>
      <c r="B15" s="7" t="s">
        <v>23</v>
      </c>
      <c r="C15" s="8" t="s">
        <v>17</v>
      </c>
      <c r="D15" s="8" t="s">
        <v>21</v>
      </c>
      <c r="E15" s="8" t="s">
        <v>22</v>
      </c>
      <c r="F15" s="9">
        <v>2199</v>
      </c>
    </row>
    <row r="16" spans="1:6" x14ac:dyDescent="0.25">
      <c r="A16" s="57"/>
      <c r="B16" s="7" t="s">
        <v>25</v>
      </c>
      <c r="C16" s="8" t="s">
        <v>7</v>
      </c>
      <c r="D16" s="8" t="s">
        <v>8</v>
      </c>
      <c r="E16" s="8" t="s">
        <v>9</v>
      </c>
      <c r="F16" s="9">
        <v>1960</v>
      </c>
    </row>
    <row r="17" spans="1:6" x14ac:dyDescent="0.25">
      <c r="A17" s="57"/>
      <c r="B17" s="7" t="s">
        <v>25</v>
      </c>
      <c r="C17" s="8" t="s">
        <v>7</v>
      </c>
      <c r="D17" s="8" t="s">
        <v>10</v>
      </c>
      <c r="E17" s="8" t="s">
        <v>11</v>
      </c>
      <c r="F17" s="9">
        <v>2063</v>
      </c>
    </row>
    <row r="18" spans="1:6" x14ac:dyDescent="0.25">
      <c r="A18" s="57"/>
      <c r="B18" s="7" t="s">
        <v>25</v>
      </c>
      <c r="C18" s="8" t="s">
        <v>12</v>
      </c>
      <c r="D18" s="8" t="s">
        <v>13</v>
      </c>
      <c r="E18" s="8" t="s">
        <v>14</v>
      </c>
      <c r="F18" s="9">
        <v>1546</v>
      </c>
    </row>
    <row r="19" spans="1:6" x14ac:dyDescent="0.25">
      <c r="A19" s="57"/>
      <c r="B19" s="7" t="s">
        <v>25</v>
      </c>
      <c r="C19" s="8" t="s">
        <v>12</v>
      </c>
      <c r="D19" s="8" t="s">
        <v>15</v>
      </c>
      <c r="E19" s="8" t="s">
        <v>16</v>
      </c>
      <c r="F19" s="9">
        <v>1241</v>
      </c>
    </row>
    <row r="20" spans="1:6" x14ac:dyDescent="0.25">
      <c r="A20" s="57"/>
      <c r="B20" s="7" t="s">
        <v>25</v>
      </c>
      <c r="C20" s="8" t="s">
        <v>17</v>
      </c>
      <c r="D20" s="8" t="s">
        <v>18</v>
      </c>
      <c r="E20" s="8" t="s">
        <v>17</v>
      </c>
      <c r="F20" s="9">
        <v>2078</v>
      </c>
    </row>
    <row r="21" spans="1:6" x14ac:dyDescent="0.25">
      <c r="A21" s="57"/>
      <c r="B21" s="7" t="s">
        <v>25</v>
      </c>
      <c r="C21" s="8" t="s">
        <v>17</v>
      </c>
      <c r="D21" s="8" t="s">
        <v>19</v>
      </c>
      <c r="E21" s="8" t="s">
        <v>20</v>
      </c>
      <c r="F21" s="9">
        <v>1300</v>
      </c>
    </row>
    <row r="22" spans="1:6" ht="15.75" thickBot="1" x14ac:dyDescent="0.3">
      <c r="A22" s="58"/>
      <c r="B22" s="10" t="s">
        <v>25</v>
      </c>
      <c r="C22" s="11" t="s">
        <v>17</v>
      </c>
      <c r="D22" s="11" t="s">
        <v>21</v>
      </c>
      <c r="E22" s="11" t="s">
        <v>22</v>
      </c>
      <c r="F22" s="12">
        <v>1309</v>
      </c>
    </row>
  </sheetData>
  <mergeCells count="1">
    <mergeCell ref="A1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M13" sqref="M13"/>
    </sheetView>
  </sheetViews>
  <sheetFormatPr baseColWidth="10" defaultRowHeight="15" x14ac:dyDescent="0.25"/>
  <cols>
    <col min="1" max="1" width="17.5703125" customWidth="1"/>
    <col min="2" max="2" width="19.5703125" customWidth="1"/>
    <col min="3" max="3" width="12.7109375" customWidth="1"/>
    <col min="4" max="5" width="11.7109375" customWidth="1"/>
    <col min="6" max="8" width="9.5703125" customWidth="1"/>
    <col min="9" max="9" width="12.28515625" customWidth="1"/>
    <col min="10" max="21" width="9.5703125" customWidth="1"/>
    <col min="22" max="22" width="12.5703125" bestFit="1" customWidth="1"/>
  </cols>
  <sheetData>
    <row r="1" spans="1:2" x14ac:dyDescent="0.25">
      <c r="A1" s="16" t="s">
        <v>26</v>
      </c>
      <c r="B1" t="s">
        <v>27</v>
      </c>
    </row>
    <row r="2" spans="1:2" x14ac:dyDescent="0.25">
      <c r="A2" s="13" t="s">
        <v>23</v>
      </c>
      <c r="B2" s="14">
        <v>13883</v>
      </c>
    </row>
    <row r="3" spans="1:2" x14ac:dyDescent="0.25">
      <c r="A3" s="13" t="s">
        <v>25</v>
      </c>
      <c r="B3" s="14">
        <v>11497</v>
      </c>
    </row>
    <row r="4" spans="1:2" x14ac:dyDescent="0.25">
      <c r="A4" s="13" t="s">
        <v>6</v>
      </c>
      <c r="B4" s="14">
        <v>12452</v>
      </c>
    </row>
    <row r="5" spans="1:2" x14ac:dyDescent="0.25">
      <c r="A5" s="13" t="s">
        <v>28</v>
      </c>
      <c r="B5" s="14">
        <v>37832</v>
      </c>
    </row>
    <row r="21" spans="1:9" x14ac:dyDescent="0.25">
      <c r="A21" s="16" t="s">
        <v>27</v>
      </c>
      <c r="B21" s="16" t="s">
        <v>29</v>
      </c>
    </row>
    <row r="22" spans="1:9" x14ac:dyDescent="0.25">
      <c r="A22" s="16" t="s">
        <v>26</v>
      </c>
      <c r="B22" t="s">
        <v>14</v>
      </c>
      <c r="C22" t="s">
        <v>11</v>
      </c>
      <c r="D22" t="s">
        <v>20</v>
      </c>
      <c r="E22" t="s">
        <v>16</v>
      </c>
      <c r="F22" t="s">
        <v>9</v>
      </c>
      <c r="G22" t="s">
        <v>17</v>
      </c>
      <c r="H22" t="s">
        <v>22</v>
      </c>
      <c r="I22" t="s">
        <v>28</v>
      </c>
    </row>
    <row r="23" spans="1:9" x14ac:dyDescent="0.25">
      <c r="A23" s="13" t="s">
        <v>23</v>
      </c>
      <c r="B23" s="15">
        <v>2102</v>
      </c>
      <c r="C23" s="15">
        <v>2199</v>
      </c>
      <c r="D23" s="15">
        <v>1591</v>
      </c>
      <c r="E23" s="15">
        <v>2500</v>
      </c>
      <c r="F23" s="15">
        <v>1793</v>
      </c>
      <c r="G23" s="15">
        <v>1499</v>
      </c>
      <c r="H23" s="15">
        <v>2199</v>
      </c>
      <c r="I23" s="15">
        <v>13883</v>
      </c>
    </row>
    <row r="24" spans="1:9" x14ac:dyDescent="0.25">
      <c r="A24" s="13" t="s">
        <v>25</v>
      </c>
      <c r="B24" s="15">
        <v>1546</v>
      </c>
      <c r="C24" s="15">
        <v>2063</v>
      </c>
      <c r="D24" s="15">
        <v>1300</v>
      </c>
      <c r="E24" s="15">
        <v>1241</v>
      </c>
      <c r="F24" s="15">
        <v>1960</v>
      </c>
      <c r="G24" s="15">
        <v>2078</v>
      </c>
      <c r="H24" s="15">
        <v>1309</v>
      </c>
      <c r="I24" s="15">
        <v>11497</v>
      </c>
    </row>
    <row r="25" spans="1:9" x14ac:dyDescent="0.25">
      <c r="A25" s="13" t="s">
        <v>6</v>
      </c>
      <c r="B25" s="15">
        <v>2027</v>
      </c>
      <c r="C25" s="15">
        <v>1250</v>
      </c>
      <c r="D25" s="15">
        <v>2365</v>
      </c>
      <c r="E25" s="15">
        <v>1771</v>
      </c>
      <c r="F25" s="15">
        <v>1080</v>
      </c>
      <c r="G25" s="15">
        <v>1708</v>
      </c>
      <c r="H25" s="15">
        <v>2251</v>
      </c>
      <c r="I25" s="15">
        <v>12452</v>
      </c>
    </row>
    <row r="26" spans="1:9" x14ac:dyDescent="0.25">
      <c r="A26" s="13" t="s">
        <v>28</v>
      </c>
      <c r="B26" s="15">
        <v>5675</v>
      </c>
      <c r="C26" s="15">
        <v>5512</v>
      </c>
      <c r="D26" s="15">
        <v>5256</v>
      </c>
      <c r="E26" s="15">
        <v>5512</v>
      </c>
      <c r="F26" s="15">
        <v>4833</v>
      </c>
      <c r="G26" s="15">
        <v>5285</v>
      </c>
      <c r="H26" s="15">
        <v>5759</v>
      </c>
      <c r="I26" s="15">
        <v>37832</v>
      </c>
    </row>
    <row r="30" spans="1:9" x14ac:dyDescent="0.25">
      <c r="A30" s="16" t="s">
        <v>27</v>
      </c>
      <c r="B30" s="16" t="s">
        <v>29</v>
      </c>
    </row>
    <row r="31" spans="1:9" x14ac:dyDescent="0.25">
      <c r="A31" s="16" t="s">
        <v>26</v>
      </c>
      <c r="B31" t="s">
        <v>7</v>
      </c>
      <c r="C31" t="s">
        <v>12</v>
      </c>
      <c r="D31" t="s">
        <v>17</v>
      </c>
      <c r="E31" t="s">
        <v>28</v>
      </c>
    </row>
    <row r="32" spans="1:9" x14ac:dyDescent="0.25">
      <c r="A32" s="13" t="s">
        <v>23</v>
      </c>
      <c r="B32" s="15">
        <v>3992</v>
      </c>
      <c r="C32" s="15">
        <v>4602</v>
      </c>
      <c r="D32" s="15">
        <v>5289</v>
      </c>
      <c r="E32" s="15">
        <v>13883</v>
      </c>
    </row>
    <row r="33" spans="1:5" x14ac:dyDescent="0.25">
      <c r="A33" s="13" t="s">
        <v>25</v>
      </c>
      <c r="B33" s="15">
        <v>4023</v>
      </c>
      <c r="C33" s="15">
        <v>2787</v>
      </c>
      <c r="D33" s="15">
        <v>4687</v>
      </c>
      <c r="E33" s="15">
        <v>11497</v>
      </c>
    </row>
    <row r="34" spans="1:5" x14ac:dyDescent="0.25">
      <c r="A34" s="13" t="s">
        <v>6</v>
      </c>
      <c r="B34" s="15">
        <v>2330</v>
      </c>
      <c r="C34" s="15">
        <v>3798</v>
      </c>
      <c r="D34" s="15">
        <v>6324</v>
      </c>
      <c r="E34" s="15">
        <v>12452</v>
      </c>
    </row>
    <row r="35" spans="1:5" x14ac:dyDescent="0.25">
      <c r="A35" s="13" t="s">
        <v>28</v>
      </c>
      <c r="B35" s="15">
        <v>10345</v>
      </c>
      <c r="C35" s="15">
        <v>11187</v>
      </c>
      <c r="D35" s="15">
        <v>16300</v>
      </c>
      <c r="E35" s="15">
        <v>37832</v>
      </c>
    </row>
    <row r="39" spans="1:5" x14ac:dyDescent="0.25">
      <c r="A39" s="16" t="s">
        <v>26</v>
      </c>
      <c r="B39" t="s">
        <v>30</v>
      </c>
    </row>
    <row r="40" spans="1:5" x14ac:dyDescent="0.25">
      <c r="A40" s="13" t="s">
        <v>8</v>
      </c>
      <c r="B40" s="15">
        <v>1611</v>
      </c>
    </row>
    <row r="41" spans="1:5" x14ac:dyDescent="0.25">
      <c r="A41" s="13" t="s">
        <v>13</v>
      </c>
      <c r="B41" s="15">
        <v>1891.6666666666667</v>
      </c>
    </row>
    <row r="42" spans="1:5" x14ac:dyDescent="0.25">
      <c r="A42" s="13" t="s">
        <v>10</v>
      </c>
      <c r="B42" s="15">
        <v>1656.5</v>
      </c>
    </row>
    <row r="43" spans="1:5" x14ac:dyDescent="0.25">
      <c r="A43" s="13" t="s">
        <v>24</v>
      </c>
      <c r="B43" s="15">
        <v>2199</v>
      </c>
    </row>
    <row r="44" spans="1:5" x14ac:dyDescent="0.25">
      <c r="A44" s="13" t="s">
        <v>18</v>
      </c>
      <c r="B44" s="15">
        <v>1761.6666666666667</v>
      </c>
    </row>
    <row r="45" spans="1:5" x14ac:dyDescent="0.25">
      <c r="A45" s="13" t="s">
        <v>19</v>
      </c>
      <c r="B45" s="15">
        <v>1752</v>
      </c>
    </row>
    <row r="46" spans="1:5" x14ac:dyDescent="0.25">
      <c r="A46" s="13" t="s">
        <v>15</v>
      </c>
      <c r="B46" s="15">
        <v>1837.3333333333333</v>
      </c>
    </row>
    <row r="47" spans="1:5" x14ac:dyDescent="0.25">
      <c r="A47" s="13" t="s">
        <v>21</v>
      </c>
      <c r="B47" s="15">
        <v>1919.6666666666667</v>
      </c>
    </row>
    <row r="48" spans="1:5" x14ac:dyDescent="0.25">
      <c r="A48" s="13" t="s">
        <v>28</v>
      </c>
      <c r="B48" s="15">
        <v>1801.5238095238096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baseColWidth="10" defaultRowHeight="15" x14ac:dyDescent="0.25"/>
  <cols>
    <col min="2" max="2" width="14.42578125" customWidth="1"/>
  </cols>
  <sheetData>
    <row r="1" spans="1:4" ht="15.75" thickBot="1" x14ac:dyDescent="0.3">
      <c r="A1" s="17" t="s">
        <v>31</v>
      </c>
      <c r="B1" s="18" t="s">
        <v>32</v>
      </c>
      <c r="C1" s="18" t="s">
        <v>33</v>
      </c>
      <c r="D1" s="19" t="s">
        <v>34</v>
      </c>
    </row>
    <row r="2" spans="1:4" x14ac:dyDescent="0.25">
      <c r="A2" s="20">
        <v>400</v>
      </c>
      <c r="B2" s="8" t="s">
        <v>35</v>
      </c>
      <c r="C2" s="21">
        <v>45</v>
      </c>
      <c r="D2" s="9">
        <v>5.5</v>
      </c>
    </row>
    <row r="3" spans="1:4" x14ac:dyDescent="0.25">
      <c r="A3" s="20">
        <v>401</v>
      </c>
      <c r="B3" s="8" t="s">
        <v>36</v>
      </c>
      <c r="C3" s="21">
        <v>12</v>
      </c>
      <c r="D3" s="9">
        <v>6.5</v>
      </c>
    </row>
    <row r="4" spans="1:4" x14ac:dyDescent="0.25">
      <c r="A4" s="20">
        <v>600</v>
      </c>
      <c r="B4" s="8" t="s">
        <v>37</v>
      </c>
      <c r="C4" s="21">
        <v>15</v>
      </c>
      <c r="D4" s="9">
        <v>0.12</v>
      </c>
    </row>
    <row r="5" spans="1:4" x14ac:dyDescent="0.25">
      <c r="A5" s="20">
        <v>601</v>
      </c>
      <c r="B5" s="8" t="s">
        <v>38</v>
      </c>
      <c r="C5" s="21">
        <v>25</v>
      </c>
      <c r="D5" s="9">
        <v>0.15</v>
      </c>
    </row>
    <row r="6" spans="1:4" x14ac:dyDescent="0.25">
      <c r="A6" s="20">
        <v>602</v>
      </c>
      <c r="B6" s="8" t="s">
        <v>39</v>
      </c>
      <c r="C6" s="21">
        <v>34</v>
      </c>
      <c r="D6" s="9">
        <v>0.17</v>
      </c>
    </row>
    <row r="7" spans="1:4" x14ac:dyDescent="0.25">
      <c r="A7" s="20">
        <v>603</v>
      </c>
      <c r="B7" s="8" t="s">
        <v>40</v>
      </c>
      <c r="C7" s="21">
        <v>61</v>
      </c>
      <c r="D7" s="9">
        <v>0.19</v>
      </c>
    </row>
    <row r="8" spans="1:4" x14ac:dyDescent="0.25">
      <c r="A8" s="20">
        <v>800</v>
      </c>
      <c r="B8" s="8" t="s">
        <v>41</v>
      </c>
      <c r="C8" s="21">
        <v>50</v>
      </c>
      <c r="D8" s="9">
        <v>0.06</v>
      </c>
    </row>
    <row r="9" spans="1:4" x14ac:dyDescent="0.25">
      <c r="A9" s="20">
        <v>801</v>
      </c>
      <c r="B9" s="8" t="s">
        <v>42</v>
      </c>
      <c r="C9" s="21">
        <v>48</v>
      </c>
      <c r="D9" s="9">
        <v>7.0000000000000007E-2</v>
      </c>
    </row>
    <row r="10" spans="1:4" x14ac:dyDescent="0.25">
      <c r="A10" s="20">
        <v>802</v>
      </c>
      <c r="B10" s="8" t="s">
        <v>43</v>
      </c>
      <c r="C10" s="21">
        <v>82</v>
      </c>
      <c r="D10" s="9">
        <v>0.08</v>
      </c>
    </row>
    <row r="11" spans="1:4" ht="15.75" thickBot="1" x14ac:dyDescent="0.3">
      <c r="A11" s="22">
        <v>803</v>
      </c>
      <c r="B11" s="11" t="s">
        <v>44</v>
      </c>
      <c r="C11" s="23">
        <v>30</v>
      </c>
      <c r="D11" s="12">
        <v>0.09</v>
      </c>
    </row>
  </sheetData>
  <conditionalFormatting sqref="C2:C11">
    <cfRule type="cellIs" dxfId="1" priority="1" operator="lessThan">
      <formula>10</formula>
    </cfRule>
    <cfRule type="cellIs" dxfId="0" priority="2" operator="less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7" sqref="D7"/>
    </sheetView>
  </sheetViews>
  <sheetFormatPr baseColWidth="10" defaultRowHeight="15" x14ac:dyDescent="0.25"/>
  <cols>
    <col min="2" max="2" width="14" customWidth="1"/>
    <col min="3" max="3" width="13.85546875" customWidth="1"/>
    <col min="4" max="4" width="16.140625" customWidth="1"/>
    <col min="5" max="5" width="19.140625" customWidth="1"/>
    <col min="6" max="6" width="21.42578125" customWidth="1"/>
  </cols>
  <sheetData>
    <row r="1" spans="1:7" x14ac:dyDescent="0.25">
      <c r="A1" t="s">
        <v>45</v>
      </c>
      <c r="B1" s="24">
        <f ca="1">TODAY()</f>
        <v>44272</v>
      </c>
    </row>
    <row r="2" spans="1:7" ht="15.75" thickBot="1" x14ac:dyDescent="0.3"/>
    <row r="3" spans="1:7" x14ac:dyDescent="0.25">
      <c r="A3" s="59" t="s">
        <v>46</v>
      </c>
      <c r="B3" s="60"/>
      <c r="C3" s="60"/>
      <c r="D3" s="60"/>
      <c r="E3" s="60"/>
      <c r="F3" s="60"/>
      <c r="G3" s="61"/>
    </row>
    <row r="4" spans="1:7" x14ac:dyDescent="0.25">
      <c r="A4" s="25" t="s">
        <v>47</v>
      </c>
      <c r="B4" s="26" t="s">
        <v>32</v>
      </c>
      <c r="C4" s="26" t="s">
        <v>48</v>
      </c>
      <c r="D4" s="26" t="s">
        <v>49</v>
      </c>
      <c r="E4" s="26" t="s">
        <v>50</v>
      </c>
      <c r="F4" s="26" t="s">
        <v>51</v>
      </c>
      <c r="G4" s="27" t="s">
        <v>52</v>
      </c>
    </row>
    <row r="5" spans="1:7" x14ac:dyDescent="0.25">
      <c r="A5" s="28">
        <v>601</v>
      </c>
      <c r="B5" s="29" t="str">
        <f>VLOOKUP(A5,Material!A2:D11,2,TRUE)</f>
        <v>tornillo 20 mm</v>
      </c>
      <c r="C5" s="30">
        <f>VLOOKUP(A5,Material!$A$2:$D$11,4,TRUE)</f>
        <v>0.15</v>
      </c>
      <c r="D5" s="29">
        <f>VLOOKUP(A5,Material!$A$2:$D$11,3,TRUE)</f>
        <v>25</v>
      </c>
      <c r="E5" s="29">
        <v>30</v>
      </c>
      <c r="F5" s="29" t="str">
        <f>IF(D5&lt;E5,"No hay stock suficiente"," ")</f>
        <v>No hay stock suficiente</v>
      </c>
      <c r="G5" s="31">
        <f>C5*E5</f>
        <v>4.5</v>
      </c>
    </row>
    <row r="6" spans="1:7" x14ac:dyDescent="0.25">
      <c r="A6" s="28">
        <v>801</v>
      </c>
      <c r="B6" s="29" t="str">
        <f>VLOOKUP(A6,[1]Material!A2:D11,2,TRUE)</f>
        <v>Tuerca 20 mm</v>
      </c>
      <c r="C6" s="30">
        <f>VLOOKUP(A6,Material!$A$2:$D$11,4,TRUE)</f>
        <v>7.0000000000000007E-2</v>
      </c>
      <c r="D6" s="29">
        <f>VLOOKUP(A6,Material!$A$2:$D$11,3,TRUE)</f>
        <v>48</v>
      </c>
      <c r="E6" s="29">
        <v>13</v>
      </c>
      <c r="F6" s="29" t="str">
        <f t="shared" ref="F6:F10" si="0">IF(D6&lt;E6,"No hay stock suficiente"," ")</f>
        <v xml:space="preserve"> </v>
      </c>
      <c r="G6" s="31">
        <f t="shared" ref="G6:G10" si="1">C6*E6</f>
        <v>0.91000000000000014</v>
      </c>
    </row>
    <row r="7" spans="1:7" x14ac:dyDescent="0.25">
      <c r="A7" s="28">
        <v>401</v>
      </c>
      <c r="B7" s="29" t="str">
        <f>VLOOKUP(A7,[1]Material!A2:D11,2,TRUE)</f>
        <v>Martillo 20 kg</v>
      </c>
      <c r="C7" s="30">
        <f>VLOOKUP(A7,Material!$A$2:$D$11,4,TRUE)</f>
        <v>6.5</v>
      </c>
      <c r="D7" s="29">
        <f>VLOOKUP(A7,Material!$A$2:$D$11,3,TRUE)</f>
        <v>12</v>
      </c>
      <c r="E7" s="29">
        <v>1</v>
      </c>
      <c r="F7" s="29" t="str">
        <f>IF(D7&lt;E7,"No hay stock suficiente"," ")</f>
        <v xml:space="preserve"> </v>
      </c>
      <c r="G7" s="31">
        <f t="shared" si="1"/>
        <v>6.5</v>
      </c>
    </row>
    <row r="8" spans="1:7" x14ac:dyDescent="0.25">
      <c r="A8" s="28">
        <v>603</v>
      </c>
      <c r="B8" s="29" t="str">
        <f>VLOOKUP(A8,[1]Material!A2:D11,2,TRUE)</f>
        <v>Tornillo 40 mm</v>
      </c>
      <c r="C8" s="30">
        <f>VLOOKUP(A8,Material!$A$2:$D$11,4,TRUE)</f>
        <v>0.19</v>
      </c>
      <c r="D8" s="29">
        <f>VLOOKUP(A8,Material!$A$2:$D$11,3,TRUE)</f>
        <v>61</v>
      </c>
      <c r="E8" s="29">
        <v>5</v>
      </c>
      <c r="F8" s="29" t="str">
        <f t="shared" si="0"/>
        <v xml:space="preserve"> </v>
      </c>
      <c r="G8" s="31">
        <f t="shared" si="1"/>
        <v>0.95</v>
      </c>
    </row>
    <row r="9" spans="1:7" x14ac:dyDescent="0.25">
      <c r="A9" s="28">
        <v>603</v>
      </c>
      <c r="B9" s="29" t="str">
        <f>VLOOKUP(A9,[1]Material!A2:D11,2,TRUE)</f>
        <v>Tornillo 40 mm</v>
      </c>
      <c r="C9" s="30">
        <f>VLOOKUP(A9,Material!$A$2:$D$11,4,TRUE)</f>
        <v>0.19</v>
      </c>
      <c r="D9" s="29">
        <f>VLOOKUP(A9,Material!$A$2:$D$11,3,TRUE)</f>
        <v>61</v>
      </c>
      <c r="E9" s="29">
        <v>50</v>
      </c>
      <c r="F9" s="29" t="str">
        <f t="shared" si="0"/>
        <v xml:space="preserve"> </v>
      </c>
      <c r="G9" s="31">
        <f t="shared" si="1"/>
        <v>9.5</v>
      </c>
    </row>
    <row r="10" spans="1:7" ht="15.75" thickBot="1" x14ac:dyDescent="0.3">
      <c r="A10" s="32">
        <v>800</v>
      </c>
      <c r="B10" s="33" t="str">
        <f>VLOOKUP(A10,[1]Material!A2:D11,2,TRUE)</f>
        <v>Tuerca 10 mm</v>
      </c>
      <c r="C10" s="30">
        <f>VLOOKUP(A10,Material!$A$2:$D$11,4,TRUE)</f>
        <v>0.06</v>
      </c>
      <c r="D10" s="29">
        <f>VLOOKUP(A10,Material!$A$2:$D$11,3,TRUE)</f>
        <v>50</v>
      </c>
      <c r="E10" s="33">
        <v>250</v>
      </c>
      <c r="F10" s="33" t="str">
        <f t="shared" si="0"/>
        <v>No hay stock suficiente</v>
      </c>
      <c r="G10" s="34">
        <f t="shared" si="1"/>
        <v>15</v>
      </c>
    </row>
    <row r="11" spans="1:7" ht="15.75" thickBot="1" x14ac:dyDescent="0.3">
      <c r="A11" s="35"/>
      <c r="B11" s="36"/>
      <c r="C11" s="36"/>
      <c r="D11" s="36"/>
      <c r="E11" s="37"/>
      <c r="F11" s="38" t="s">
        <v>53</v>
      </c>
      <c r="G11" s="39">
        <f>SUM(G5:G10)</f>
        <v>37.36</v>
      </c>
    </row>
    <row r="12" spans="1:7" ht="15.75" thickBot="1" x14ac:dyDescent="0.3">
      <c r="A12" s="62" t="s">
        <v>54</v>
      </c>
      <c r="B12" s="63"/>
      <c r="C12" s="63"/>
      <c r="D12" s="63"/>
      <c r="E12" s="40">
        <v>6</v>
      </c>
      <c r="F12" s="41" t="s">
        <v>55</v>
      </c>
      <c r="G12" s="42">
        <v>0.21</v>
      </c>
    </row>
    <row r="13" spans="1:7" ht="15.75" thickBot="1" x14ac:dyDescent="0.3">
      <c r="A13" s="64" t="s">
        <v>56</v>
      </c>
      <c r="B13" s="65"/>
      <c r="C13" s="65"/>
      <c r="D13" s="65"/>
      <c r="E13" s="43">
        <f>SUM(E5:E10)</f>
        <v>349</v>
      </c>
      <c r="F13" s="44" t="s">
        <v>57</v>
      </c>
      <c r="G13" s="45">
        <f>SUM(G11:G12)</f>
        <v>37.57</v>
      </c>
    </row>
  </sheetData>
  <mergeCells count="3">
    <mergeCell ref="A3:G3"/>
    <mergeCell ref="A12:D12"/>
    <mergeCell ref="A13:D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'D:\[GonzálezCarlosPrueba2.xlsx]Material'!#REF!</xm:f>
          </x14:formula1>
          <xm:sqref>A5:A10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3" sqref="G3"/>
    </sheetView>
  </sheetViews>
  <sheetFormatPr baseColWidth="10" defaultRowHeight="15" x14ac:dyDescent="0.25"/>
  <cols>
    <col min="6" max="6" width="19.85546875" customWidth="1"/>
    <col min="7" max="7" width="13.28515625" customWidth="1"/>
  </cols>
  <sheetData>
    <row r="1" spans="1:7" ht="15.75" thickBot="1" x14ac:dyDescent="0.3">
      <c r="A1" s="47" t="s">
        <v>58</v>
      </c>
      <c r="B1" s="48" t="s">
        <v>59</v>
      </c>
      <c r="C1" s="48" t="s">
        <v>60</v>
      </c>
      <c r="D1" s="48" t="s">
        <v>61</v>
      </c>
      <c r="E1" s="48" t="s">
        <v>62</v>
      </c>
      <c r="F1" s="48" t="s">
        <v>63</v>
      </c>
      <c r="G1" s="49" t="s">
        <v>47</v>
      </c>
    </row>
    <row r="2" spans="1:7" x14ac:dyDescent="0.25">
      <c r="A2" s="50" t="s">
        <v>64</v>
      </c>
      <c r="B2" s="46" t="s">
        <v>65</v>
      </c>
      <c r="C2" s="46">
        <v>37</v>
      </c>
      <c r="D2" s="46">
        <v>40</v>
      </c>
      <c r="E2" s="46">
        <v>20</v>
      </c>
      <c r="F2" s="46" t="str">
        <f>IF(AND(B2="Hombre",C2&lt;40,D2&lt;55,E2&lt;45), "Pasa al corte", IF(AND(B2="Mujer",C2&lt;35,D2&lt;55,E2&lt;40),"Clasificada", "Eliminada"))</f>
        <v>Pasa al corte</v>
      </c>
      <c r="G2" s="51" t="str">
        <f xml:space="preserve"> (CONCATENATE(A2,"es bueno"))</f>
        <v>Raúl es bueno</v>
      </c>
    </row>
    <row r="3" spans="1:7" x14ac:dyDescent="0.25">
      <c r="A3" s="28" t="s">
        <v>66</v>
      </c>
      <c r="B3" s="29" t="s">
        <v>67</v>
      </c>
      <c r="C3" s="29">
        <v>45</v>
      </c>
      <c r="D3" s="29">
        <v>34</v>
      </c>
      <c r="E3" s="29">
        <v>27</v>
      </c>
      <c r="F3" s="29" t="str">
        <f t="shared" ref="F3:F10" si="0">IF(AND(B3="Hombre",C3&lt;40,D3&lt;55,E3&lt;45), "Pasa al corte", IF(AND(B3="Mujer",C3&lt;35,D3&lt;55,E3&lt;40),"Clasificada", "Eliminada"))</f>
        <v>Eliminada</v>
      </c>
      <c r="G3" s="52"/>
    </row>
    <row r="4" spans="1:7" x14ac:dyDescent="0.25">
      <c r="A4" s="28" t="s">
        <v>68</v>
      </c>
      <c r="B4" s="29" t="s">
        <v>67</v>
      </c>
      <c r="C4" s="29">
        <v>35</v>
      </c>
      <c r="D4" s="29">
        <v>45</v>
      </c>
      <c r="E4" s="29">
        <v>52</v>
      </c>
      <c r="F4" s="29" t="str">
        <f t="shared" si="0"/>
        <v>Eliminada</v>
      </c>
      <c r="G4" s="52"/>
    </row>
    <row r="5" spans="1:7" x14ac:dyDescent="0.25">
      <c r="A5" s="28" t="s">
        <v>69</v>
      </c>
      <c r="B5" s="29" t="s">
        <v>65</v>
      </c>
      <c r="C5" s="29">
        <v>20</v>
      </c>
      <c r="D5" s="29">
        <v>11</v>
      </c>
      <c r="E5" s="29">
        <v>21</v>
      </c>
      <c r="F5" s="29" t="str">
        <f t="shared" si="0"/>
        <v>Pasa al corte</v>
      </c>
      <c r="G5" s="52"/>
    </row>
    <row r="6" spans="1:7" x14ac:dyDescent="0.25">
      <c r="A6" s="28" t="s">
        <v>70</v>
      </c>
      <c r="B6" s="29" t="s">
        <v>65</v>
      </c>
      <c r="C6" s="29">
        <v>30</v>
      </c>
      <c r="D6" s="29">
        <v>25</v>
      </c>
      <c r="E6" s="29">
        <v>19</v>
      </c>
      <c r="F6" s="29" t="str">
        <f t="shared" si="0"/>
        <v>Pasa al corte</v>
      </c>
      <c r="G6" s="52"/>
    </row>
    <row r="7" spans="1:7" x14ac:dyDescent="0.25">
      <c r="A7" s="28" t="s">
        <v>71</v>
      </c>
      <c r="B7" s="29" t="s">
        <v>67</v>
      </c>
      <c r="C7" s="29">
        <v>44</v>
      </c>
      <c r="D7" s="29">
        <v>49</v>
      </c>
      <c r="E7" s="29">
        <v>23</v>
      </c>
      <c r="F7" s="29" t="str">
        <f t="shared" si="0"/>
        <v>Eliminada</v>
      </c>
      <c r="G7" s="52"/>
    </row>
    <row r="8" spans="1:7" x14ac:dyDescent="0.25">
      <c r="A8" s="28" t="s">
        <v>72</v>
      </c>
      <c r="B8" s="29" t="s">
        <v>65</v>
      </c>
      <c r="C8" s="29">
        <v>15</v>
      </c>
      <c r="D8" s="29">
        <v>22</v>
      </c>
      <c r="E8" s="29">
        <v>54</v>
      </c>
      <c r="F8" s="29" t="str">
        <f>IF(AND(B8="Hombre",C8&lt;40,D8&lt;55,E8&lt;45), "Pasa al corte", IF(AND(B8="Mujer",C8&lt;35,D8&lt;55,E8&lt;40),"Clasificada", "Eliminada"))</f>
        <v>Eliminada</v>
      </c>
      <c r="G8" s="52"/>
    </row>
    <row r="9" spans="1:7" x14ac:dyDescent="0.25">
      <c r="A9" s="28" t="s">
        <v>73</v>
      </c>
      <c r="B9" s="29" t="s">
        <v>67</v>
      </c>
      <c r="C9" s="29">
        <v>47</v>
      </c>
      <c r="D9" s="29">
        <v>25</v>
      </c>
      <c r="E9" s="29">
        <v>20</v>
      </c>
      <c r="F9" s="29" t="str">
        <f t="shared" si="0"/>
        <v>Eliminada</v>
      </c>
      <c r="G9" s="52"/>
    </row>
    <row r="10" spans="1:7" ht="15.75" thickBot="1" x14ac:dyDescent="0.3">
      <c r="A10" s="53" t="s">
        <v>74</v>
      </c>
      <c r="B10" s="54" t="s">
        <v>67</v>
      </c>
      <c r="C10" s="54">
        <v>29</v>
      </c>
      <c r="D10" s="54">
        <v>24</v>
      </c>
      <c r="E10" s="54">
        <v>23</v>
      </c>
      <c r="F10" s="54" t="str">
        <f t="shared" si="0"/>
        <v>Clasificada</v>
      </c>
      <c r="G10" s="55"/>
    </row>
  </sheetData>
  <dataValidations disablePrompts="1" count="1">
    <dataValidation type="list" allowBlank="1" showInputMessage="1" showErrorMessage="1" sqref="B2:B10">
      <formula1>"Hombre,Mujer"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inicial</vt:lpstr>
      <vt:lpstr>Dínamicas</vt:lpstr>
      <vt:lpstr>Material</vt:lpstr>
      <vt:lpstr>Presupuesto</vt:lpstr>
      <vt:lpstr>Clasificación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González Martín</dc:creator>
  <cp:lastModifiedBy>Carlos González Martín</cp:lastModifiedBy>
  <dcterms:created xsi:type="dcterms:W3CDTF">2021-03-15T10:01:38Z</dcterms:created>
  <dcterms:modified xsi:type="dcterms:W3CDTF">2021-03-17T09:08:27Z</dcterms:modified>
</cp:coreProperties>
</file>