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6275" windowHeight="34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7" i="1"/>
  <c r="H57" s="1"/>
  <c r="H56"/>
  <c r="G56"/>
  <c r="G55"/>
  <c r="H55" s="1"/>
  <c r="H54"/>
  <c r="G54"/>
  <c r="G53"/>
  <c r="H53" s="1"/>
  <c r="H52"/>
  <c r="G52"/>
  <c r="G51"/>
  <c r="H51" s="1"/>
  <c r="H50"/>
  <c r="G50"/>
  <c r="E57"/>
  <c r="D57"/>
  <c r="C57"/>
  <c r="D56"/>
  <c r="C56"/>
  <c r="E56" s="1"/>
  <c r="C55"/>
  <c r="D55" s="1"/>
  <c r="E54"/>
  <c r="D54"/>
  <c r="C54"/>
  <c r="E53"/>
  <c r="D53"/>
  <c r="C53"/>
  <c r="D52"/>
  <c r="C52"/>
  <c r="E52" s="1"/>
  <c r="C51"/>
  <c r="D51" s="1"/>
  <c r="E50"/>
  <c r="D50"/>
  <c r="F57"/>
  <c r="F56"/>
  <c r="F55"/>
  <c r="F54"/>
  <c r="F53"/>
  <c r="F52"/>
  <c r="F51"/>
  <c r="F50"/>
  <c r="C50"/>
  <c r="I47"/>
  <c r="F46"/>
  <c r="E46"/>
  <c r="G46" s="1"/>
  <c r="H46" s="1"/>
  <c r="I46" s="1"/>
  <c r="F45"/>
  <c r="G45" s="1"/>
  <c r="H45" s="1"/>
  <c r="I45" s="1"/>
  <c r="E45"/>
  <c r="G44"/>
  <c r="H44" s="1"/>
  <c r="I44" s="1"/>
  <c r="F44"/>
  <c r="E44"/>
  <c r="F43"/>
  <c r="E43"/>
  <c r="G43" s="1"/>
  <c r="H43" s="1"/>
  <c r="I43" s="1"/>
  <c r="F42"/>
  <c r="E42"/>
  <c r="G42" s="1"/>
  <c r="H42" s="1"/>
  <c r="I42" s="1"/>
  <c r="G41"/>
  <c r="H41" s="1"/>
  <c r="I41" s="1"/>
  <c r="F41"/>
  <c r="E41"/>
  <c r="H40"/>
  <c r="F40"/>
  <c r="E40"/>
  <c r="D46"/>
  <c r="C46"/>
  <c r="D45"/>
  <c r="C45"/>
  <c r="D44"/>
  <c r="C44"/>
  <c r="D43"/>
  <c r="C43"/>
  <c r="D42"/>
  <c r="C42"/>
  <c r="D41"/>
  <c r="C41"/>
  <c r="D39"/>
  <c r="C39"/>
  <c r="D40"/>
  <c r="C40"/>
  <c r="G2"/>
  <c r="D35"/>
  <c r="F35" s="1"/>
  <c r="C35"/>
  <c r="E35" s="1"/>
  <c r="D34"/>
  <c r="F34" s="1"/>
  <c r="C34"/>
  <c r="D33"/>
  <c r="C33"/>
  <c r="E33" s="1"/>
  <c r="D32"/>
  <c r="F32" s="1"/>
  <c r="C32"/>
  <c r="D31"/>
  <c r="F31" s="1"/>
  <c r="C31"/>
  <c r="E31" s="1"/>
  <c r="D30"/>
  <c r="F30" s="1"/>
  <c r="C30"/>
  <c r="D29"/>
  <c r="C29"/>
  <c r="E34"/>
  <c r="F33"/>
  <c r="E32"/>
  <c r="E30"/>
  <c r="F29"/>
  <c r="E29"/>
  <c r="G3"/>
  <c r="D24"/>
  <c r="F24" s="1"/>
  <c r="C24"/>
  <c r="E24" s="1"/>
  <c r="D23"/>
  <c r="F23" s="1"/>
  <c r="C23"/>
  <c r="E23" s="1"/>
  <c r="D22"/>
  <c r="F22" s="1"/>
  <c r="C22"/>
  <c r="E22" s="1"/>
  <c r="D21"/>
  <c r="F21" s="1"/>
  <c r="C21"/>
  <c r="E21" s="1"/>
  <c r="D20"/>
  <c r="F20" s="1"/>
  <c r="C20"/>
  <c r="E20" s="1"/>
  <c r="D19"/>
  <c r="F19" s="1"/>
  <c r="C19"/>
  <c r="E19" s="1"/>
  <c r="D18"/>
  <c r="F18" s="1"/>
  <c r="C18"/>
  <c r="E18" s="1"/>
  <c r="G18" s="1"/>
  <c r="H18" s="1"/>
  <c r="I18" s="1"/>
  <c r="E11"/>
  <c r="C11"/>
  <c r="C10"/>
  <c r="C9"/>
  <c r="C8"/>
  <c r="C7"/>
  <c r="C6"/>
  <c r="C5"/>
  <c r="C4"/>
  <c r="E51" l="1"/>
  <c r="E55"/>
  <c r="G40"/>
  <c r="I40" s="1"/>
  <c r="G35"/>
  <c r="H35" s="1"/>
  <c r="I35" s="1"/>
  <c r="G31"/>
  <c r="H31" s="1"/>
  <c r="I31" s="1"/>
  <c r="G33"/>
  <c r="H33" s="1"/>
  <c r="I33" s="1"/>
  <c r="G30"/>
  <c r="H30" s="1"/>
  <c r="I30" s="1"/>
  <c r="G34"/>
  <c r="H34" s="1"/>
  <c r="I34" s="1"/>
  <c r="G32"/>
  <c r="H32" s="1"/>
  <c r="I32" s="1"/>
  <c r="G29"/>
  <c r="H29" s="1"/>
  <c r="I29" s="1"/>
  <c r="G21"/>
  <c r="H21" s="1"/>
  <c r="I21" s="1"/>
  <c r="G20"/>
  <c r="H20" s="1"/>
  <c r="I20" s="1"/>
  <c r="G19"/>
  <c r="H19" s="1"/>
  <c r="I19" s="1"/>
  <c r="G24"/>
  <c r="H24" s="1"/>
  <c r="I24" s="1"/>
  <c r="G22"/>
  <c r="H22" s="1"/>
  <c r="I22" s="1"/>
  <c r="G23"/>
  <c r="H23" s="1"/>
  <c r="I23" s="1"/>
</calcChain>
</file>

<file path=xl/sharedStrings.xml><?xml version="1.0" encoding="utf-8"?>
<sst xmlns="http://schemas.openxmlformats.org/spreadsheetml/2006/main" count="24" uniqueCount="13">
  <si>
    <t>X</t>
  </si>
  <si>
    <t>Y</t>
  </si>
  <si>
    <t>PITAGORAS</t>
  </si>
  <si>
    <t>TRIGONOMETRÍA</t>
  </si>
  <si>
    <t>LAT</t>
  </si>
  <si>
    <t>LON</t>
  </si>
  <si>
    <t>Radio Tierra</t>
  </si>
  <si>
    <t>PI/180</t>
  </si>
  <si>
    <t>TRIGONOMETRÍA-ABS</t>
  </si>
  <si>
    <t>TRIGONOMETRÍA-NEW FORMULA</t>
  </si>
  <si>
    <t>º</t>
  </si>
  <si>
    <t>'</t>
  </si>
  <si>
    <t>"</t>
  </si>
</sst>
</file>

<file path=xl/styles.xml><?xml version="1.0" encoding="utf-8"?>
<styleSheet xmlns="http://schemas.openxmlformats.org/spreadsheetml/2006/main">
  <numFmts count="1">
    <numFmt numFmtId="164" formatCode="#,##0.0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1" fillId="0" borderId="0" xfId="0" applyNumberFormat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1" fillId="0" borderId="0" xfId="0" applyFont="1"/>
    <xf numFmtId="0" fontId="0" fillId="0" borderId="10" xfId="0" quotePrefix="1" applyBorder="1"/>
    <xf numFmtId="3" fontId="0" fillId="0" borderId="6" xfId="0" applyNumberFormat="1" applyBorder="1"/>
    <xf numFmtId="3" fontId="0" fillId="0" borderId="8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5" xfId="0" applyNumberFormat="1" applyFont="1" applyBorder="1"/>
    <xf numFmtId="0" fontId="2" fillId="0" borderId="4" xfId="0" applyFont="1" applyBorder="1"/>
    <xf numFmtId="0" fontId="2" fillId="0" borderId="5" xfId="0" applyFont="1" applyBorder="1"/>
    <xf numFmtId="164" fontId="2" fillId="0" borderId="7" xfId="0" applyNumberFormat="1" applyFont="1" applyBorder="1"/>
    <xf numFmtId="0" fontId="2" fillId="0" borderId="6" xfId="0" applyFont="1" applyBorder="1"/>
    <xf numFmtId="0" fontId="2" fillId="0" borderId="7" xfId="0" applyFont="1" applyBorder="1"/>
    <xf numFmtId="164" fontId="2" fillId="0" borderId="9" xfId="0" applyNumberFormat="1" applyFont="1" applyBorder="1"/>
    <xf numFmtId="0" fontId="2" fillId="0" borderId="8" xfId="0" applyFont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2.18892</c:v>
                </c:pt>
                <c:pt idx="1">
                  <c:v>2.1938599999999999</c:v>
                </c:pt>
                <c:pt idx="2">
                  <c:v>2.1949800000000002</c:v>
                </c:pt>
                <c:pt idx="3">
                  <c:v>2.19733</c:v>
                </c:pt>
                <c:pt idx="4">
                  <c:v>2.2091699999999999</c:v>
                </c:pt>
                <c:pt idx="5">
                  <c:v>2.2108500000000002</c:v>
                </c:pt>
                <c:pt idx="6">
                  <c:v>2.1972</c:v>
                </c:pt>
                <c:pt idx="7">
                  <c:v>2.19042</c:v>
                </c:pt>
              </c:numCache>
            </c:numRef>
          </c:xVal>
          <c:yVal>
            <c:numRef>
              <c:f>Sheet1!$B$3:$B$10</c:f>
              <c:numCache>
                <c:formatCode>#,##0.000000</c:formatCode>
                <c:ptCount val="8"/>
                <c:pt idx="0">
                  <c:v>41.403640000000003</c:v>
                </c:pt>
                <c:pt idx="1">
                  <c:v>41.404910000000001</c:v>
                </c:pt>
                <c:pt idx="2">
                  <c:v>41.404170000000001</c:v>
                </c:pt>
                <c:pt idx="3">
                  <c:v>41.405799999999999</c:v>
                </c:pt>
                <c:pt idx="4">
                  <c:v>41.408630000000002</c:v>
                </c:pt>
                <c:pt idx="5">
                  <c:v>41.40757</c:v>
                </c:pt>
                <c:pt idx="6">
                  <c:v>41.397199999999998</c:v>
                </c:pt>
                <c:pt idx="7">
                  <c:v>41.402479999999997</c:v>
                </c:pt>
              </c:numCache>
            </c:numRef>
          </c:yVal>
        </c:ser>
        <c:axId val="85030400"/>
        <c:axId val="85031936"/>
      </c:scatterChart>
      <c:valAx>
        <c:axId val="85030400"/>
        <c:scaling>
          <c:orientation val="minMax"/>
        </c:scaling>
        <c:axPos val="b"/>
        <c:numFmt formatCode="General" sourceLinked="1"/>
        <c:tickLblPos val="nextTo"/>
        <c:crossAx val="85031936"/>
        <c:crosses val="autoZero"/>
        <c:crossBetween val="midCat"/>
      </c:valAx>
      <c:valAx>
        <c:axId val="85031936"/>
        <c:scaling>
          <c:orientation val="minMax"/>
        </c:scaling>
        <c:axPos val="l"/>
        <c:majorGridlines/>
        <c:numFmt formatCode="#,##0.000000" sourceLinked="1"/>
        <c:tickLblPos val="nextTo"/>
        <c:crossAx val="850304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1</xdr:row>
      <xdr:rowOff>114301</xdr:rowOff>
    </xdr:from>
    <xdr:to>
      <xdr:col>17</xdr:col>
      <xdr:colOff>200025</xdr:colOff>
      <xdr:row>12</xdr:row>
      <xdr:rowOff>57151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7"/>
  <sheetViews>
    <sheetView tabSelected="1" workbookViewId="0">
      <selection activeCell="A15" sqref="A15:I35"/>
    </sheetView>
  </sheetViews>
  <sheetFormatPr defaultRowHeight="15"/>
  <cols>
    <col min="1" max="1" width="9.5703125" bestFit="1" customWidth="1"/>
    <col min="2" max="2" width="10.140625" bestFit="1" customWidth="1"/>
    <col min="3" max="3" width="12" bestFit="1" customWidth="1"/>
    <col min="5" max="5" width="8.5703125" customWidth="1"/>
    <col min="6" max="7" width="12" bestFit="1" customWidth="1"/>
    <col min="8" max="8" width="11" bestFit="1" customWidth="1"/>
  </cols>
  <sheetData>
    <row r="1" spans="1:9" ht="15.75" thickBot="1">
      <c r="A1" s="10" t="s">
        <v>2</v>
      </c>
      <c r="B1" s="11"/>
      <c r="C1" s="11"/>
      <c r="D1" s="11"/>
      <c r="E1" s="12"/>
      <c r="F1" s="2" t="s">
        <v>6</v>
      </c>
      <c r="G1" s="2" t="s">
        <v>7</v>
      </c>
    </row>
    <row r="2" spans="1:9">
      <c r="A2" s="2" t="s">
        <v>0</v>
      </c>
      <c r="B2" s="2" t="s">
        <v>1</v>
      </c>
      <c r="F2">
        <v>111.32</v>
      </c>
      <c r="G2">
        <f>PI()/180</f>
        <v>1.7453292519943295E-2</v>
      </c>
    </row>
    <row r="3" spans="1:9">
      <c r="A3">
        <v>2.18892</v>
      </c>
      <c r="B3" s="1">
        <v>41.403640000000003</v>
      </c>
      <c r="F3">
        <v>6371</v>
      </c>
      <c r="G3">
        <f>PI()/180</f>
        <v>1.7453292519943295E-2</v>
      </c>
    </row>
    <row r="4" spans="1:9">
      <c r="A4">
        <v>2.1938599999999999</v>
      </c>
      <c r="B4" s="1">
        <v>41.404910000000001</v>
      </c>
      <c r="C4">
        <f>SQRT(POWER((A4-A3),2) + POWER((B4-B3),2))</f>
        <v>5.1006372150932911E-3</v>
      </c>
    </row>
    <row r="5" spans="1:9">
      <c r="A5">
        <v>2.1949800000000002</v>
      </c>
      <c r="B5" s="1">
        <v>41.404170000000001</v>
      </c>
      <c r="C5">
        <f t="shared" ref="C5:C10" si="0">SQRT(POWER((A5-A4),2) + POWER((B5-B4),2))</f>
        <v>1.3423859355644046E-3</v>
      </c>
    </row>
    <row r="6" spans="1:9">
      <c r="A6">
        <v>2.19733</v>
      </c>
      <c r="B6" s="1">
        <v>41.405799999999999</v>
      </c>
      <c r="C6">
        <f t="shared" si="0"/>
        <v>2.8599650347504299E-3</v>
      </c>
    </row>
    <row r="7" spans="1:9">
      <c r="A7">
        <v>2.2091699999999999</v>
      </c>
      <c r="B7" s="1">
        <v>41.408630000000002</v>
      </c>
      <c r="C7">
        <f t="shared" si="0"/>
        <v>1.2173516336704585E-2</v>
      </c>
    </row>
    <row r="8" spans="1:9">
      <c r="A8">
        <v>2.2108500000000002</v>
      </c>
      <c r="B8" s="1">
        <v>41.40757</v>
      </c>
      <c r="C8">
        <f t="shared" si="0"/>
        <v>1.9864541273350552E-3</v>
      </c>
    </row>
    <row r="9" spans="1:9">
      <c r="A9">
        <v>2.1972</v>
      </c>
      <c r="B9" s="1">
        <v>41.397199999999998</v>
      </c>
      <c r="C9">
        <f t="shared" si="0"/>
        <v>1.714232772992166E-2</v>
      </c>
    </row>
    <row r="10" spans="1:9">
      <c r="A10">
        <v>2.19042</v>
      </c>
      <c r="B10" s="1">
        <v>41.402479999999997</v>
      </c>
      <c r="C10">
        <f t="shared" si="0"/>
        <v>8.5934160844212716E-3</v>
      </c>
    </row>
    <row r="11" spans="1:9">
      <c r="C11">
        <f>SUM(C4:C10)</f>
        <v>4.9198702463790697E-2</v>
      </c>
      <c r="E11" s="9">
        <f>C11*F2</f>
        <v>5.47679955826918</v>
      </c>
    </row>
    <row r="14" spans="1:9" ht="15.75" thickBot="1"/>
    <row r="15" spans="1:9" ht="15.75" thickBot="1">
      <c r="A15" s="23" t="s">
        <v>8</v>
      </c>
      <c r="B15" s="24"/>
      <c r="C15" s="24"/>
      <c r="D15" s="24"/>
      <c r="E15" s="25"/>
      <c r="F15" s="26"/>
      <c r="G15" s="26"/>
      <c r="H15" s="26"/>
      <c r="I15" s="26"/>
    </row>
    <row r="16" spans="1:9" ht="15.75" thickBot="1">
      <c r="A16" s="27" t="s">
        <v>4</v>
      </c>
      <c r="B16" s="27" t="s">
        <v>5</v>
      </c>
      <c r="C16" s="26"/>
      <c r="D16" s="26"/>
      <c r="E16" s="26"/>
      <c r="F16" s="26"/>
      <c r="G16" s="26"/>
      <c r="H16" s="26"/>
      <c r="I16" s="26"/>
    </row>
    <row r="17" spans="1:9">
      <c r="A17" s="28">
        <v>41.403640000000003</v>
      </c>
      <c r="B17" s="29">
        <v>2.18892</v>
      </c>
      <c r="C17" s="29"/>
      <c r="D17" s="30"/>
      <c r="E17" s="29"/>
      <c r="F17" s="30"/>
      <c r="G17" s="29"/>
      <c r="H17" s="30"/>
      <c r="I17" s="26"/>
    </row>
    <row r="18" spans="1:9">
      <c r="A18" s="31">
        <v>41.404910000000001</v>
      </c>
      <c r="B18" s="32">
        <v>2.1938599999999999</v>
      </c>
      <c r="C18" s="32">
        <f t="shared" ref="C18:D24" si="1">ABS((A18-A17)*$G$2)</f>
        <v>2.216568150029493E-5</v>
      </c>
      <c r="D18" s="33">
        <f t="shared" si="1"/>
        <v>8.6219265048518908E-5</v>
      </c>
      <c r="E18" s="32">
        <f>POWER(SIN(C18/2),2)</f>
        <v>1.2282935908810022E-10</v>
      </c>
      <c r="F18" s="33">
        <f t="shared" ref="F18:F24" si="2">COS(A17*$G$2)*COS(A18*$G$2)*POWER(SIN(D18/2),2)</f>
        <v>1.0455448093142315E-9</v>
      </c>
      <c r="G18" s="32">
        <f>SUM(E18:F18)</f>
        <v>1.1683741684023318E-9</v>
      </c>
      <c r="H18" s="33">
        <f>2*ATAN2(SQRT(G18),SQRT(1-G18))</f>
        <v>3.1415242906124194</v>
      </c>
      <c r="I18" s="26">
        <f t="shared" ref="I18:I24" si="3">H18*$F$2</f>
        <v>349.71448403097452</v>
      </c>
    </row>
    <row r="19" spans="1:9">
      <c r="A19" s="31">
        <v>41.404170000000001</v>
      </c>
      <c r="B19" s="32">
        <v>2.1949800000000002</v>
      </c>
      <c r="C19" s="32">
        <f t="shared" si="1"/>
        <v>1.2915436464765142E-5</v>
      </c>
      <c r="D19" s="33">
        <f t="shared" si="1"/>
        <v>1.9547687622340538E-5</v>
      </c>
      <c r="E19" s="32">
        <f t="shared" ref="E19:E24" si="4">POWER(SIN(C19/2),2)</f>
        <v>4.1702124768266587E-11</v>
      </c>
      <c r="F19" s="33">
        <f t="shared" si="2"/>
        <v>5.3742919584152801E-11</v>
      </c>
      <c r="G19" s="32">
        <f t="shared" ref="G19:G24" si="5">SUM(E19:F19)</f>
        <v>9.5445044352419395E-11</v>
      </c>
      <c r="H19" s="33">
        <f t="shared" ref="H19:H24" si="6">2*ATAN2(SQRT(G19),SQRT(1-G19))</f>
        <v>3.1415731143938674</v>
      </c>
      <c r="I19" s="26">
        <f t="shared" si="3"/>
        <v>349.71991909432529</v>
      </c>
    </row>
    <row r="20" spans="1:9">
      <c r="A20" s="31">
        <v>41.405799999999999</v>
      </c>
      <c r="B20" s="32">
        <v>2.19733</v>
      </c>
      <c r="C20" s="32">
        <f t="shared" si="1"/>
        <v>2.8448866807484672E-5</v>
      </c>
      <c r="D20" s="33">
        <f t="shared" si="1"/>
        <v>4.1015237421864164E-5</v>
      </c>
      <c r="E20" s="32">
        <f t="shared" si="4"/>
        <v>2.0233450564385438E-10</v>
      </c>
      <c r="F20" s="33">
        <f t="shared" si="2"/>
        <v>2.3660013404988905E-10</v>
      </c>
      <c r="G20" s="32">
        <f t="shared" si="5"/>
        <v>4.3893463969374345E-10</v>
      </c>
      <c r="H20" s="33">
        <f t="shared" si="6"/>
        <v>3.141550752055704</v>
      </c>
      <c r="I20" s="26">
        <f t="shared" si="3"/>
        <v>349.71742971884095</v>
      </c>
    </row>
    <row r="21" spans="1:9">
      <c r="A21" s="31">
        <v>41.408630000000002</v>
      </c>
      <c r="B21" s="32">
        <v>2.2091699999999999</v>
      </c>
      <c r="C21" s="32">
        <f t="shared" si="1"/>
        <v>4.939281783149183E-5</v>
      </c>
      <c r="D21" s="33">
        <f t="shared" si="1"/>
        <v>2.0664698343612602E-4</v>
      </c>
      <c r="E21" s="32">
        <f t="shared" si="4"/>
        <v>6.099126132097365E-10</v>
      </c>
      <c r="F21" s="33">
        <f t="shared" si="2"/>
        <v>6.0055509278602265E-9</v>
      </c>
      <c r="G21" s="32">
        <f t="shared" si="5"/>
        <v>6.615463541069963E-9</v>
      </c>
      <c r="H21" s="33">
        <f t="shared" si="6"/>
        <v>3.1414299825898495</v>
      </c>
      <c r="I21" s="26">
        <f t="shared" si="3"/>
        <v>349.70398566190204</v>
      </c>
    </row>
    <row r="22" spans="1:9">
      <c r="A22" s="31">
        <v>41.40757</v>
      </c>
      <c r="B22" s="32">
        <v>2.2108500000000002</v>
      </c>
      <c r="C22" s="32">
        <f t="shared" si="1"/>
        <v>1.8500490071183584E-5</v>
      </c>
      <c r="D22" s="33">
        <f t="shared" si="1"/>
        <v>2.9321531433510807E-5</v>
      </c>
      <c r="E22" s="32">
        <f t="shared" si="4"/>
        <v>8.5567033216050032E-11</v>
      </c>
      <c r="F22" s="33">
        <f t="shared" si="2"/>
        <v>1.2090831908756063E-10</v>
      </c>
      <c r="G22" s="32">
        <f t="shared" si="5"/>
        <v>2.0647535230361065E-10</v>
      </c>
      <c r="H22" s="33">
        <f t="shared" si="6"/>
        <v>3.1415639150893231</v>
      </c>
      <c r="I22" s="26">
        <f t="shared" si="3"/>
        <v>349.71889502774343</v>
      </c>
    </row>
    <row r="23" spans="1:9">
      <c r="A23" s="31">
        <v>41.397199999999998</v>
      </c>
      <c r="B23" s="32">
        <v>2.1972</v>
      </c>
      <c r="C23" s="32">
        <f t="shared" si="1"/>
        <v>1.8099064343184281E-4</v>
      </c>
      <c r="D23" s="33">
        <f t="shared" si="1"/>
        <v>2.3823744289722882E-4</v>
      </c>
      <c r="E23" s="32">
        <f t="shared" si="4"/>
        <v>8.1894032301126756E-9</v>
      </c>
      <c r="F23" s="33">
        <f t="shared" si="2"/>
        <v>7.9832422890852051E-9</v>
      </c>
      <c r="G23" s="32">
        <f t="shared" si="5"/>
        <v>1.6172645519197882E-8</v>
      </c>
      <c r="H23" s="33">
        <f t="shared" si="6"/>
        <v>3.1413383101557804</v>
      </c>
      <c r="I23" s="26">
        <f t="shared" si="3"/>
        <v>349.69378068654146</v>
      </c>
    </row>
    <row r="24" spans="1:9" ht="15.75" thickBot="1">
      <c r="A24" s="34">
        <v>41.402479999999997</v>
      </c>
      <c r="B24" s="35">
        <v>2.19042</v>
      </c>
      <c r="C24" s="35">
        <f t="shared" si="1"/>
        <v>9.2153384505284244E-5</v>
      </c>
      <c r="D24" s="36">
        <f t="shared" si="1"/>
        <v>1.1833332328521569E-4</v>
      </c>
      <c r="E24" s="35">
        <f t="shared" si="4"/>
        <v>2.1230615674422273E-9</v>
      </c>
      <c r="F24" s="36">
        <f t="shared" si="2"/>
        <v>1.9697332538930356E-9</v>
      </c>
      <c r="G24" s="35">
        <f t="shared" si="5"/>
        <v>4.0927948213352625E-9</v>
      </c>
      <c r="H24" s="36">
        <f t="shared" si="6"/>
        <v>3.1414647036804237</v>
      </c>
      <c r="I24" s="26">
        <f t="shared" si="3"/>
        <v>349.70785081370474</v>
      </c>
    </row>
    <row r="25" spans="1:9" ht="15.75" thickBot="1">
      <c r="A25" s="26"/>
      <c r="B25" s="26"/>
      <c r="C25" s="26"/>
      <c r="D25" s="26"/>
      <c r="E25" s="26"/>
      <c r="F25" s="26"/>
      <c r="G25" s="26"/>
      <c r="H25" s="26"/>
      <c r="I25" s="26"/>
    </row>
    <row r="26" spans="1:9" ht="15.75" thickBot="1">
      <c r="A26" s="23" t="s">
        <v>3</v>
      </c>
      <c r="B26" s="24"/>
      <c r="C26" s="24"/>
      <c r="D26" s="24"/>
      <c r="E26" s="25"/>
      <c r="F26" s="26"/>
      <c r="G26" s="26"/>
      <c r="H26" s="26"/>
      <c r="I26" s="26"/>
    </row>
    <row r="27" spans="1:9" ht="15.75" thickBot="1">
      <c r="A27" s="27" t="s">
        <v>4</v>
      </c>
      <c r="B27" s="27" t="s">
        <v>5</v>
      </c>
      <c r="C27" s="26"/>
      <c r="D27" s="26"/>
      <c r="E27" s="26"/>
      <c r="F27" s="26"/>
      <c r="G27" s="26"/>
      <c r="H27" s="26"/>
      <c r="I27" s="26"/>
    </row>
    <row r="28" spans="1:9">
      <c r="A28" s="28">
        <v>41.403640000000003</v>
      </c>
      <c r="B28" s="29">
        <v>2.18892</v>
      </c>
      <c r="C28" s="29"/>
      <c r="D28" s="30"/>
      <c r="E28" s="29"/>
      <c r="F28" s="30"/>
      <c r="G28" s="29"/>
      <c r="H28" s="30"/>
      <c r="I28" s="26"/>
    </row>
    <row r="29" spans="1:9">
      <c r="A29" s="31">
        <v>41.404910000000001</v>
      </c>
      <c r="B29" s="32">
        <v>2.1938599999999999</v>
      </c>
      <c r="C29" s="32">
        <f>((A29-A28)*$G$2)</f>
        <v>2.216568150029493E-5</v>
      </c>
      <c r="D29" s="33">
        <f>((B29-B28)*$G$2)</f>
        <v>8.6219265048518908E-5</v>
      </c>
      <c r="E29" s="32">
        <f>POWER(SIN(C29/2),2)</f>
        <v>1.2282935908810022E-10</v>
      </c>
      <c r="F29" s="33">
        <f t="shared" ref="F29:F35" si="7">COS(A28*$G$2)*COS(A29*$G$2)*POWER(SIN(D29/2),2)</f>
        <v>1.0455448093142315E-9</v>
      </c>
      <c r="G29" s="32">
        <f>SUM(E29:F29)</f>
        <v>1.1683741684023318E-9</v>
      </c>
      <c r="H29" s="33">
        <f>2*ATAN2(SQRT(G29),SQRT(1-G29))</f>
        <v>3.1415242906124194</v>
      </c>
      <c r="I29" s="26">
        <f t="shared" ref="I29:I35" si="8">H29*$F$2</f>
        <v>349.71448403097452</v>
      </c>
    </row>
    <row r="30" spans="1:9">
      <c r="A30" s="31">
        <v>41.404170000000001</v>
      </c>
      <c r="B30" s="32">
        <v>2.1949800000000002</v>
      </c>
      <c r="C30" s="32">
        <f t="shared" ref="C30:C35" si="9">((A30-A29)*$G$2)</f>
        <v>-1.2915436464765142E-5</v>
      </c>
      <c r="D30" s="33">
        <f t="shared" ref="D30:D35" si="10">((B30-B29)*$G$2)</f>
        <v>1.9547687622340538E-5</v>
      </c>
      <c r="E30" s="32">
        <f t="shared" ref="E30:E35" si="11">POWER(SIN(C30/2),2)</f>
        <v>4.1702124768266587E-11</v>
      </c>
      <c r="F30" s="33">
        <f t="shared" si="7"/>
        <v>5.3742919584152801E-11</v>
      </c>
      <c r="G30" s="32">
        <f t="shared" ref="G30:G35" si="12">SUM(E30:F30)</f>
        <v>9.5445044352419395E-11</v>
      </c>
      <c r="H30" s="33">
        <f t="shared" ref="H30:H35" si="13">2*ATAN2(SQRT(G30),SQRT(1-G30))</f>
        <v>3.1415731143938674</v>
      </c>
      <c r="I30" s="26">
        <f t="shared" si="8"/>
        <v>349.71991909432529</v>
      </c>
    </row>
    <row r="31" spans="1:9">
      <c r="A31" s="31">
        <v>41.405799999999999</v>
      </c>
      <c r="B31" s="32">
        <v>2.19733</v>
      </c>
      <c r="C31" s="32">
        <f t="shared" si="9"/>
        <v>2.8448866807484672E-5</v>
      </c>
      <c r="D31" s="33">
        <f t="shared" si="10"/>
        <v>4.1015237421864164E-5</v>
      </c>
      <c r="E31" s="32">
        <f t="shared" si="11"/>
        <v>2.0233450564385438E-10</v>
      </c>
      <c r="F31" s="33">
        <f t="shared" si="7"/>
        <v>2.3660013404988905E-10</v>
      </c>
      <c r="G31" s="32">
        <f t="shared" si="12"/>
        <v>4.3893463969374345E-10</v>
      </c>
      <c r="H31" s="33">
        <f t="shared" si="13"/>
        <v>3.141550752055704</v>
      </c>
      <c r="I31" s="26">
        <f t="shared" si="8"/>
        <v>349.71742971884095</v>
      </c>
    </row>
    <row r="32" spans="1:9">
      <c r="A32" s="31">
        <v>41.408630000000002</v>
      </c>
      <c r="B32" s="32">
        <v>2.2091699999999999</v>
      </c>
      <c r="C32" s="32">
        <f t="shared" si="9"/>
        <v>4.939281783149183E-5</v>
      </c>
      <c r="D32" s="33">
        <f t="shared" si="10"/>
        <v>2.0664698343612602E-4</v>
      </c>
      <c r="E32" s="32">
        <f t="shared" si="11"/>
        <v>6.099126132097365E-10</v>
      </c>
      <c r="F32" s="33">
        <f t="shared" si="7"/>
        <v>6.0055509278602265E-9</v>
      </c>
      <c r="G32" s="32">
        <f t="shared" si="12"/>
        <v>6.615463541069963E-9</v>
      </c>
      <c r="H32" s="33">
        <f t="shared" si="13"/>
        <v>3.1414299825898495</v>
      </c>
      <c r="I32" s="26">
        <f t="shared" si="8"/>
        <v>349.70398566190204</v>
      </c>
    </row>
    <row r="33" spans="1:9">
      <c r="A33" s="31">
        <v>41.40757</v>
      </c>
      <c r="B33" s="32">
        <v>2.2108500000000002</v>
      </c>
      <c r="C33" s="32">
        <f t="shared" si="9"/>
        <v>-1.8500490071183584E-5</v>
      </c>
      <c r="D33" s="33">
        <f t="shared" si="10"/>
        <v>2.9321531433510807E-5</v>
      </c>
      <c r="E33" s="32">
        <f t="shared" si="11"/>
        <v>8.5567033216050032E-11</v>
      </c>
      <c r="F33" s="33">
        <f t="shared" si="7"/>
        <v>1.2090831908756063E-10</v>
      </c>
      <c r="G33" s="32">
        <f t="shared" si="12"/>
        <v>2.0647535230361065E-10</v>
      </c>
      <c r="H33" s="33">
        <f t="shared" si="13"/>
        <v>3.1415639150893231</v>
      </c>
      <c r="I33" s="26">
        <f t="shared" si="8"/>
        <v>349.71889502774343</v>
      </c>
    </row>
    <row r="34" spans="1:9">
      <c r="A34" s="31">
        <v>41.397199999999998</v>
      </c>
      <c r="B34" s="32">
        <v>2.1972</v>
      </c>
      <c r="C34" s="32">
        <f t="shared" si="9"/>
        <v>-1.8099064343184281E-4</v>
      </c>
      <c r="D34" s="33">
        <f t="shared" si="10"/>
        <v>-2.3823744289722882E-4</v>
      </c>
      <c r="E34" s="32">
        <f t="shared" si="11"/>
        <v>8.1894032301126756E-9</v>
      </c>
      <c r="F34" s="33">
        <f t="shared" si="7"/>
        <v>7.9832422890852051E-9</v>
      </c>
      <c r="G34" s="32">
        <f t="shared" si="12"/>
        <v>1.6172645519197882E-8</v>
      </c>
      <c r="H34" s="33">
        <f t="shared" si="13"/>
        <v>3.1413383101557804</v>
      </c>
      <c r="I34" s="26">
        <f t="shared" si="8"/>
        <v>349.69378068654146</v>
      </c>
    </row>
    <row r="35" spans="1:9" ht="15.75" thickBot="1">
      <c r="A35" s="34">
        <v>41.402479999999997</v>
      </c>
      <c r="B35" s="35">
        <v>2.19042</v>
      </c>
      <c r="C35" s="35">
        <f t="shared" si="9"/>
        <v>9.2153384505284244E-5</v>
      </c>
      <c r="D35" s="36">
        <f t="shared" si="10"/>
        <v>-1.1833332328521569E-4</v>
      </c>
      <c r="E35" s="35">
        <f t="shared" si="11"/>
        <v>2.1230615674422273E-9</v>
      </c>
      <c r="F35" s="36">
        <f t="shared" si="7"/>
        <v>1.9697332538930356E-9</v>
      </c>
      <c r="G35" s="35">
        <f t="shared" si="12"/>
        <v>4.0927948213352625E-9</v>
      </c>
      <c r="H35" s="36">
        <f t="shared" si="13"/>
        <v>3.1414647036804237</v>
      </c>
      <c r="I35" s="26">
        <f t="shared" si="8"/>
        <v>349.70785081370474</v>
      </c>
    </row>
    <row r="36" spans="1:9" ht="15.75" thickBot="1"/>
    <row r="37" spans="1:9" ht="15.75" thickBot="1">
      <c r="A37" s="10" t="s">
        <v>9</v>
      </c>
      <c r="B37" s="11"/>
      <c r="C37" s="11"/>
      <c r="D37" s="11"/>
      <c r="E37" s="12"/>
    </row>
    <row r="38" spans="1:9" ht="15.75" thickBot="1">
      <c r="A38" s="2" t="s">
        <v>4</v>
      </c>
      <c r="B38" s="2" t="s">
        <v>5</v>
      </c>
    </row>
    <row r="39" spans="1:9">
      <c r="A39" s="16">
        <v>41.403640000000003</v>
      </c>
      <c r="B39" s="3">
        <v>2.18892</v>
      </c>
      <c r="C39" s="3">
        <f t="shared" ref="C39:C46" si="14">(A39*$G$2)</f>
        <v>0.7226298403104251</v>
      </c>
      <c r="D39" s="4">
        <f t="shared" ref="D39:D46" si="15">(B39*$G$2)</f>
        <v>3.820386106275428E-2</v>
      </c>
      <c r="E39" s="13"/>
      <c r="F39" s="4"/>
      <c r="G39" s="3"/>
      <c r="H39" s="4"/>
    </row>
    <row r="40" spans="1:9">
      <c r="A40" s="17">
        <v>41.404910000000001</v>
      </c>
      <c r="B40" s="5">
        <v>2.1938599999999999</v>
      </c>
      <c r="C40" s="5">
        <f>(A40*$G$2)</f>
        <v>0.72265200599192536</v>
      </c>
      <c r="D40" s="6">
        <f>(B40*$G$2)</f>
        <v>3.8290080327802796E-2</v>
      </c>
      <c r="E40" s="14">
        <f>SIN(C39)*SIN(C40)</f>
        <v>0.43740740827359093</v>
      </c>
      <c r="F40" s="6">
        <f>COS(C39)*COS(C40)*COS(D40-D39)</f>
        <v>0.56259258938966072</v>
      </c>
      <c r="G40" s="5">
        <f>SUM(E40:F40)</f>
        <v>0.99999999766325165</v>
      </c>
      <c r="H40" s="6">
        <f>ACOS(G40)/$G$2</f>
        <v>3.9169100898460447E-3</v>
      </c>
      <c r="I40">
        <f t="shared" ref="I40:I46" si="16">H40*$F$2</f>
        <v>0.43603043120166168</v>
      </c>
    </row>
    <row r="41" spans="1:9">
      <c r="A41" s="17">
        <v>41.404170000000001</v>
      </c>
      <c r="B41" s="5">
        <v>2.1949800000000002</v>
      </c>
      <c r="C41" s="5">
        <f t="shared" ref="C41:C46" si="17">(A41*$G$2)</f>
        <v>0.72263909055546061</v>
      </c>
      <c r="D41" s="6">
        <f t="shared" ref="D41:D46" si="18">(B41*$G$2)</f>
        <v>3.8309628015425139E-2</v>
      </c>
      <c r="E41" s="14">
        <f t="shared" ref="E41:E46" si="19">SIN(C40)*SIN(C41)</f>
        <v>0.43741199709589357</v>
      </c>
      <c r="F41" s="6">
        <f t="shared" ref="F41:F46" si="20">COS(C40)*COS(C41)*COS(D41-D40)</f>
        <v>0.56258800271321652</v>
      </c>
      <c r="G41" s="5">
        <f t="shared" ref="G41:G46" si="21">SUM(E41:F41)</f>
        <v>0.99999999980911003</v>
      </c>
      <c r="H41" s="6">
        <f t="shared" ref="H41:H46" si="22">ACOS(G41)/$G$2</f>
        <v>1.1195131149909592E-3</v>
      </c>
      <c r="I41">
        <f t="shared" si="16"/>
        <v>0.12462419996079357</v>
      </c>
    </row>
    <row r="42" spans="1:9">
      <c r="A42" s="17">
        <v>41.405799999999999</v>
      </c>
      <c r="B42" s="5">
        <v>2.19733</v>
      </c>
      <c r="C42" s="5">
        <f t="shared" si="17"/>
        <v>0.72266753942226813</v>
      </c>
      <c r="D42" s="6">
        <f t="shared" si="18"/>
        <v>3.8350643252847004E-2</v>
      </c>
      <c r="E42" s="14">
        <f t="shared" si="19"/>
        <v>0.4374197025692822</v>
      </c>
      <c r="F42" s="6">
        <f t="shared" si="20"/>
        <v>0.56258029655284858</v>
      </c>
      <c r="G42" s="5">
        <f t="shared" si="21"/>
        <v>0.99999999912213078</v>
      </c>
      <c r="H42" s="6">
        <f t="shared" si="22"/>
        <v>2.4007809796285345E-3</v>
      </c>
      <c r="I42">
        <f t="shared" si="16"/>
        <v>0.26725493865224842</v>
      </c>
    </row>
    <row r="43" spans="1:9">
      <c r="A43" s="17">
        <v>41.408630000000002</v>
      </c>
      <c r="B43" s="5">
        <v>2.2091699999999999</v>
      </c>
      <c r="C43" s="5">
        <f t="shared" si="17"/>
        <v>0.72271693224009959</v>
      </c>
      <c r="D43" s="6">
        <f t="shared" si="18"/>
        <v>3.8557290236283126E-2</v>
      </c>
      <c r="E43" s="14">
        <f t="shared" si="19"/>
        <v>0.43745831713936101</v>
      </c>
      <c r="F43" s="6">
        <f t="shared" si="20"/>
        <v>0.56254166962971186</v>
      </c>
      <c r="G43" s="5">
        <f t="shared" si="21"/>
        <v>0.99999998676907287</v>
      </c>
      <c r="H43" s="6">
        <f t="shared" si="22"/>
        <v>9.3203617633835119E-3</v>
      </c>
      <c r="I43">
        <f t="shared" si="16"/>
        <v>1.0375426714998526</v>
      </c>
    </row>
    <row r="44" spans="1:9">
      <c r="A44" s="17">
        <v>41.40757</v>
      </c>
      <c r="B44" s="5">
        <v>2.2108500000000002</v>
      </c>
      <c r="C44" s="5">
        <f t="shared" si="17"/>
        <v>0.72269843175002835</v>
      </c>
      <c r="D44" s="6">
        <f t="shared" si="18"/>
        <v>3.858661176771664E-2</v>
      </c>
      <c r="E44" s="14">
        <f t="shared" si="19"/>
        <v>0.43747364254688825</v>
      </c>
      <c r="F44" s="6">
        <f t="shared" si="20"/>
        <v>0.56252635704016096</v>
      </c>
      <c r="G44" s="5">
        <f t="shared" si="21"/>
        <v>0.99999999958704922</v>
      </c>
      <c r="H44" s="6">
        <f t="shared" si="22"/>
        <v>1.6465949461056748E-3</v>
      </c>
      <c r="I44">
        <f t="shared" si="16"/>
        <v>0.18329894940048372</v>
      </c>
    </row>
    <row r="45" spans="1:9">
      <c r="A45" s="17">
        <v>41.397199999999998</v>
      </c>
      <c r="B45" s="5">
        <v>2.1972</v>
      </c>
      <c r="C45" s="5">
        <f t="shared" si="17"/>
        <v>0.72251744110659655</v>
      </c>
      <c r="D45" s="6">
        <f t="shared" si="18"/>
        <v>3.8348374324819412E-2</v>
      </c>
      <c r="E45" s="14">
        <f t="shared" si="19"/>
        <v>0.43737467311397332</v>
      </c>
      <c r="F45" s="6">
        <f t="shared" si="20"/>
        <v>0.56262529454073562</v>
      </c>
      <c r="G45" s="5">
        <f t="shared" si="21"/>
        <v>0.99999996765470889</v>
      </c>
      <c r="H45" s="6">
        <f t="shared" si="22"/>
        <v>1.4572805332423262E-2</v>
      </c>
      <c r="I45">
        <f t="shared" si="16"/>
        <v>1.6222446896053575</v>
      </c>
    </row>
    <row r="46" spans="1:9" ht="15.75" thickBot="1">
      <c r="A46" s="18">
        <v>41.402479999999997</v>
      </c>
      <c r="B46" s="7">
        <v>2.19042</v>
      </c>
      <c r="C46" s="7">
        <f t="shared" si="17"/>
        <v>0.72260959449110185</v>
      </c>
      <c r="D46" s="8">
        <f t="shared" si="18"/>
        <v>3.8230041001534196E-2</v>
      </c>
      <c r="E46" s="15">
        <f t="shared" si="19"/>
        <v>0.43733061058886835</v>
      </c>
      <c r="F46" s="8">
        <f t="shared" si="20"/>
        <v>0.56266938122554189</v>
      </c>
      <c r="G46" s="7">
        <f t="shared" si="21"/>
        <v>0.99999999181441024</v>
      </c>
      <c r="H46" s="8">
        <f t="shared" si="22"/>
        <v>7.3309898491889852E-3</v>
      </c>
      <c r="I46">
        <f t="shared" si="16"/>
        <v>0.81608579001171777</v>
      </c>
    </row>
    <row r="47" spans="1:9" ht="15.75" thickBot="1">
      <c r="I47" s="19">
        <f>SUM(I40:I46)</f>
        <v>4.487081670332115</v>
      </c>
    </row>
    <row r="48" spans="1:9" ht="15.75" thickBot="1">
      <c r="C48" s="10" t="s">
        <v>4</v>
      </c>
      <c r="D48" s="11"/>
      <c r="E48" s="11"/>
      <c r="F48" s="10" t="s">
        <v>5</v>
      </c>
      <c r="G48" s="11"/>
      <c r="H48" s="12"/>
    </row>
    <row r="49" spans="1:8" ht="15.75" thickBot="1">
      <c r="A49" s="2" t="s">
        <v>4</v>
      </c>
      <c r="B49" s="2" t="s">
        <v>5</v>
      </c>
      <c r="C49" s="3" t="s">
        <v>10</v>
      </c>
      <c r="D49" s="20" t="s">
        <v>11</v>
      </c>
      <c r="E49" s="4" t="s">
        <v>12</v>
      </c>
      <c r="F49" s="3" t="s">
        <v>10</v>
      </c>
      <c r="G49" s="20" t="s">
        <v>11</v>
      </c>
      <c r="H49" s="4" t="s">
        <v>12</v>
      </c>
    </row>
    <row r="50" spans="1:8">
      <c r="A50" s="16">
        <v>41.403640000000003</v>
      </c>
      <c r="B50" s="3">
        <v>2.18892</v>
      </c>
      <c r="C50" s="21">
        <f>INT(A50)</f>
        <v>41</v>
      </c>
      <c r="D50" s="14">
        <f>INT((A50-C50)*60)</f>
        <v>24</v>
      </c>
      <c r="E50" s="6">
        <f>((A50-C50)*60-D50)*60</f>
        <v>13.104000000010387</v>
      </c>
      <c r="F50" s="5">
        <f>INT(B50)</f>
        <v>2</v>
      </c>
      <c r="G50" s="14">
        <f>INT((B50-F50)*60)</f>
        <v>11</v>
      </c>
      <c r="H50" s="6">
        <f>((B50-F50)*60-G50)*60</f>
        <v>20.111999999999917</v>
      </c>
    </row>
    <row r="51" spans="1:8">
      <c r="A51" s="17">
        <v>41.404910000000001</v>
      </c>
      <c r="B51" s="5">
        <v>2.1938599999999999</v>
      </c>
      <c r="C51" s="21">
        <f t="shared" ref="C51:C57" si="23">INT(A51)</f>
        <v>41</v>
      </c>
      <c r="D51" s="14">
        <f t="shared" ref="D51:D57" si="24">INT((A51-C51)*60)</f>
        <v>24</v>
      </c>
      <c r="E51" s="6">
        <f t="shared" ref="E51:E57" si="25">((A51-C51)*60-D51)*60</f>
        <v>17.676000000003569</v>
      </c>
      <c r="F51" s="5">
        <f t="shared" ref="F51:F57" si="26">INT(B51)</f>
        <v>2</v>
      </c>
      <c r="G51" s="14">
        <f t="shared" ref="G51:G57" si="27">INT((B51-F51)*60)</f>
        <v>11</v>
      </c>
      <c r="H51" s="6">
        <f t="shared" ref="H51:H57" si="28">((B51-F51)*60-G51)*60</f>
        <v>37.895999999999717</v>
      </c>
    </row>
    <row r="52" spans="1:8">
      <c r="A52" s="17">
        <v>41.404170000000001</v>
      </c>
      <c r="B52" s="5">
        <v>2.1949800000000002</v>
      </c>
      <c r="C52" s="21">
        <f t="shared" si="23"/>
        <v>41</v>
      </c>
      <c r="D52" s="14">
        <f t="shared" si="24"/>
        <v>24</v>
      </c>
      <c r="E52" s="6">
        <f t="shared" si="25"/>
        <v>15.012000000002104</v>
      </c>
      <c r="F52" s="5">
        <f t="shared" si="26"/>
        <v>2</v>
      </c>
      <c r="G52" s="14">
        <f t="shared" si="27"/>
        <v>11</v>
      </c>
      <c r="H52" s="6">
        <f t="shared" si="28"/>
        <v>41.928000000000551</v>
      </c>
    </row>
    <row r="53" spans="1:8">
      <c r="A53" s="17">
        <v>41.405799999999999</v>
      </c>
      <c r="B53" s="5">
        <v>2.19733</v>
      </c>
      <c r="C53" s="21">
        <f t="shared" si="23"/>
        <v>41</v>
      </c>
      <c r="D53" s="14">
        <f t="shared" si="24"/>
        <v>24</v>
      </c>
      <c r="E53" s="6">
        <f t="shared" si="25"/>
        <v>20.879999999997381</v>
      </c>
      <c r="F53" s="5">
        <f t="shared" si="26"/>
        <v>2</v>
      </c>
      <c r="G53" s="14">
        <f t="shared" si="27"/>
        <v>11</v>
      </c>
      <c r="H53" s="6">
        <f t="shared" si="28"/>
        <v>50.388000000000019</v>
      </c>
    </row>
    <row r="54" spans="1:8">
      <c r="A54" s="17">
        <v>41.408630000000002</v>
      </c>
      <c r="B54" s="5">
        <v>2.2091699999999999</v>
      </c>
      <c r="C54" s="21">
        <f t="shared" si="23"/>
        <v>41</v>
      </c>
      <c r="D54" s="14">
        <f t="shared" si="24"/>
        <v>24</v>
      </c>
      <c r="E54" s="6">
        <f t="shared" si="25"/>
        <v>31.068000000008169</v>
      </c>
      <c r="F54" s="5">
        <f t="shared" si="26"/>
        <v>2</v>
      </c>
      <c r="G54" s="14">
        <f t="shared" si="27"/>
        <v>12</v>
      </c>
      <c r="H54" s="6">
        <f t="shared" si="28"/>
        <v>33.011999999999482</v>
      </c>
    </row>
    <row r="55" spans="1:8">
      <c r="A55" s="17">
        <v>41.40757</v>
      </c>
      <c r="B55" s="5">
        <v>2.2108500000000002</v>
      </c>
      <c r="C55" s="21">
        <f t="shared" si="23"/>
        <v>41</v>
      </c>
      <c r="D55" s="14">
        <f t="shared" si="24"/>
        <v>24</v>
      </c>
      <c r="E55" s="6">
        <f t="shared" si="25"/>
        <v>27.251999999999157</v>
      </c>
      <c r="F55" s="5">
        <f t="shared" si="26"/>
        <v>2</v>
      </c>
      <c r="G55" s="14">
        <f t="shared" si="27"/>
        <v>12</v>
      </c>
      <c r="H55" s="6">
        <f t="shared" si="28"/>
        <v>39.060000000000734</v>
      </c>
    </row>
    <row r="56" spans="1:8">
      <c r="A56" s="17">
        <v>41.397199999999998</v>
      </c>
      <c r="B56" s="5">
        <v>2.1972</v>
      </c>
      <c r="C56" s="21">
        <f t="shared" si="23"/>
        <v>41</v>
      </c>
      <c r="D56" s="14">
        <f t="shared" si="24"/>
        <v>23</v>
      </c>
      <c r="E56" s="6">
        <f t="shared" si="25"/>
        <v>49.919999999992797</v>
      </c>
      <c r="F56" s="5">
        <f t="shared" si="26"/>
        <v>2</v>
      </c>
      <c r="G56" s="14">
        <f t="shared" si="27"/>
        <v>11</v>
      </c>
      <c r="H56" s="6">
        <f t="shared" si="28"/>
        <v>49.920000000000151</v>
      </c>
    </row>
    <row r="57" spans="1:8" ht="15.75" thickBot="1">
      <c r="A57" s="18">
        <v>41.402479999999997</v>
      </c>
      <c r="B57" s="7">
        <v>2.19042</v>
      </c>
      <c r="C57" s="22">
        <f t="shared" si="23"/>
        <v>41</v>
      </c>
      <c r="D57" s="15">
        <f t="shared" si="24"/>
        <v>24</v>
      </c>
      <c r="E57" s="8">
        <f t="shared" si="25"/>
        <v>8.9279999999894244</v>
      </c>
      <c r="F57" s="7">
        <f t="shared" si="26"/>
        <v>2</v>
      </c>
      <c r="G57" s="15">
        <f t="shared" si="27"/>
        <v>11</v>
      </c>
      <c r="H57" s="8">
        <f t="shared" si="28"/>
        <v>25.512000000000121</v>
      </c>
    </row>
  </sheetData>
  <mergeCells count="6">
    <mergeCell ref="F48:H48"/>
    <mergeCell ref="A1:E1"/>
    <mergeCell ref="A15:E15"/>
    <mergeCell ref="A26:E26"/>
    <mergeCell ref="A37:E37"/>
    <mergeCell ref="C48:E4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jcamposp</dc:creator>
  <cp:lastModifiedBy>jcamposp</cp:lastModifiedBy>
  <dcterms:created xsi:type="dcterms:W3CDTF">2017-04-21T10:34:24Z</dcterms:created>
  <dcterms:modified xsi:type="dcterms:W3CDTF">2017-04-21T13:30:02Z</dcterms:modified>
</cp:coreProperties>
</file>