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xr:revisionPtr revIDLastSave="0" documentId="13_ncr:1_{304DB57A-ED69-4222-9E2E-B647A7AFC233}" xr6:coauthVersionLast="47" xr6:coauthVersionMax="47" xr10:uidLastSave="{00000000-0000-0000-0000-000000000000}"/>
  <bookViews>
    <workbookView xWindow="7365" yWindow="2340" windowWidth="20220" windowHeight="11835" tabRatio="875" xr2:uid="{00000000-000D-0000-FFFF-FFFF00000000}"/>
  </bookViews>
  <sheets>
    <sheet name="表紙" sheetId="23" r:id="rId1"/>
    <sheet name="コード体系" sheetId="33" r:id="rId2"/>
    <sheet name="共通編" sheetId="36" r:id="rId3"/>
    <sheet name="提供者編" sheetId="35" r:id="rId4"/>
    <sheet name="利用者編" sheetId="31" r:id="rId5"/>
  </sheets>
  <definedNames>
    <definedName name="_xlnm._FilterDatabase" localSheetId="1" hidden="1">コード体系!$A$14:$K$98</definedName>
    <definedName name="_xlnm._FilterDatabase" localSheetId="2" hidden="1">共通編!$A$2:$V$2</definedName>
    <definedName name="_xlnm._FilterDatabase" localSheetId="3" hidden="1">提供者編!$A$2:$Q$61</definedName>
    <definedName name="_xlnm._FilterDatabase" localSheetId="4" hidden="1">利用者編!$A$2:$V$77</definedName>
    <definedName name="_xlnm.Print_Area" localSheetId="1">コード体系!$A$1:$K$98</definedName>
    <definedName name="_xlnm.Print_Area" localSheetId="2">共通編!$A$1:$Q$36</definedName>
    <definedName name="_xlnm.Print_Area" localSheetId="3">提供者編!$A$1:$Q$61</definedName>
    <definedName name="_xlnm.Print_Area" localSheetId="4">利用者編!$A$1:$Q$77</definedName>
    <definedName name="_xlnm.Print_Titles" localSheetId="2">共通編!$1:$3</definedName>
    <definedName name="_xlnm.Print_Titles" localSheetId="3">提供者編!$1:$3</definedName>
    <definedName name="_xlnm.Print_Titles" localSheetId="4">利用者編!$1:$3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4" i="31" l="1"/>
  <c r="D75" i="31" s="1"/>
  <c r="D76" i="31" s="1"/>
  <c r="D77" i="31" s="1"/>
  <c r="D73" i="31"/>
  <c r="D70" i="31"/>
  <c r="D71" i="31" s="1"/>
  <c r="D72" i="31" s="1"/>
  <c r="O56" i="35"/>
  <c r="M56" i="35"/>
  <c r="A56" i="35"/>
  <c r="T49" i="35"/>
  <c r="T50" i="35"/>
  <c r="T32" i="31"/>
  <c r="O32" i="31"/>
  <c r="M32" i="31"/>
  <c r="A32" i="31"/>
  <c r="A50" i="35"/>
  <c r="M50" i="35"/>
  <c r="O50" i="35"/>
  <c r="A56" i="31"/>
  <c r="M56" i="31"/>
  <c r="O56" i="31"/>
  <c r="T56" i="31"/>
  <c r="A55" i="31"/>
  <c r="M55" i="31"/>
  <c r="O55" i="31"/>
  <c r="T55" i="31"/>
  <c r="T77" i="31"/>
  <c r="T76" i="31"/>
  <c r="T75" i="31"/>
  <c r="T74" i="31"/>
  <c r="T73" i="31"/>
  <c r="T72" i="31"/>
  <c r="T71" i="31"/>
  <c r="T70" i="31"/>
  <c r="T69" i="31"/>
  <c r="T68" i="31"/>
  <c r="T67" i="31"/>
  <c r="T66" i="31"/>
  <c r="T65" i="31"/>
  <c r="T64" i="31"/>
  <c r="T63" i="31"/>
  <c r="T62" i="31"/>
  <c r="T61" i="31"/>
  <c r="T60" i="31"/>
  <c r="T59" i="31"/>
  <c r="T58" i="31"/>
  <c r="T57" i="31"/>
  <c r="T54" i="31"/>
  <c r="T53" i="31"/>
  <c r="T52" i="31"/>
  <c r="T51" i="31"/>
  <c r="T50" i="31"/>
  <c r="T49" i="31"/>
  <c r="T48" i="31"/>
  <c r="T47" i="31"/>
  <c r="T46" i="31"/>
  <c r="T45" i="31"/>
  <c r="T44" i="31"/>
  <c r="T43" i="31"/>
  <c r="T42" i="31"/>
  <c r="T41" i="31"/>
  <c r="T40" i="31"/>
  <c r="T39" i="31"/>
  <c r="T38" i="31"/>
  <c r="T37" i="31"/>
  <c r="T36" i="31"/>
  <c r="T35" i="31"/>
  <c r="T34" i="31"/>
  <c r="T33" i="31"/>
  <c r="T31" i="31"/>
  <c r="T30" i="31"/>
  <c r="T29" i="31"/>
  <c r="T28" i="31"/>
  <c r="T27" i="31"/>
  <c r="T26" i="31"/>
  <c r="T25" i="31"/>
  <c r="T24" i="31"/>
  <c r="T23" i="31"/>
  <c r="T22" i="31"/>
  <c r="T21" i="31"/>
  <c r="T20" i="31"/>
  <c r="T19" i="31"/>
  <c r="T18" i="31"/>
  <c r="T17" i="31"/>
  <c r="T16" i="31"/>
  <c r="T15" i="31"/>
  <c r="T14" i="31"/>
  <c r="T13" i="31"/>
  <c r="T12" i="31"/>
  <c r="T11" i="31"/>
  <c r="T10" i="31"/>
  <c r="T9" i="31"/>
  <c r="T8" i="31"/>
  <c r="T7" i="31"/>
  <c r="T6" i="31"/>
  <c r="T5" i="31"/>
  <c r="T4" i="31"/>
  <c r="T3" i="31"/>
  <c r="T23" i="35"/>
  <c r="T22" i="35"/>
  <c r="T21" i="35"/>
  <c r="T20" i="35"/>
  <c r="T19" i="35"/>
  <c r="T18" i="35"/>
  <c r="T17" i="35"/>
  <c r="T16" i="35"/>
  <c r="T15" i="35"/>
  <c r="T14" i="35"/>
  <c r="T13" i="35"/>
  <c r="T12" i="35"/>
  <c r="T11" i="35"/>
  <c r="T10" i="35"/>
  <c r="T9" i="35"/>
  <c r="T8" i="35"/>
  <c r="T7" i="35"/>
  <c r="T6" i="35"/>
  <c r="T5" i="35"/>
  <c r="T4" i="35"/>
  <c r="T3" i="35"/>
  <c r="T4" i="36"/>
  <c r="T5" i="36"/>
  <c r="T6" i="36"/>
  <c r="T7" i="36"/>
  <c r="T8" i="36"/>
  <c r="T9" i="36"/>
  <c r="T10" i="36"/>
  <c r="T11" i="36"/>
  <c r="T12" i="36"/>
  <c r="T13" i="36"/>
  <c r="T14" i="36"/>
  <c r="T15" i="36"/>
  <c r="T16" i="36"/>
  <c r="T17" i="36"/>
  <c r="T18" i="36"/>
  <c r="T19" i="36"/>
  <c r="T20" i="36"/>
  <c r="T21" i="36"/>
  <c r="T22" i="36"/>
  <c r="T23" i="36"/>
  <c r="T24" i="36"/>
  <c r="T25" i="36"/>
  <c r="T26" i="36"/>
  <c r="T27" i="36"/>
  <c r="T28" i="36"/>
  <c r="T29" i="36"/>
  <c r="T30" i="36"/>
  <c r="T31" i="36"/>
  <c r="T32" i="36"/>
  <c r="T33" i="36"/>
  <c r="T34" i="36"/>
  <c r="T35" i="36"/>
  <c r="T36" i="36"/>
  <c r="T37" i="36"/>
  <c r="T3" i="36"/>
  <c r="T28" i="35" l="1"/>
  <c r="O28" i="35"/>
  <c r="M28" i="35"/>
  <c r="A28" i="35"/>
  <c r="O11" i="31"/>
  <c r="M11" i="31"/>
  <c r="A11" i="31"/>
  <c r="A25" i="36" l="1"/>
  <c r="T35" i="35"/>
  <c r="O41" i="35"/>
  <c r="M41" i="35"/>
  <c r="O42" i="35"/>
  <c r="M42" i="35"/>
  <c r="A42" i="35"/>
  <c r="O36" i="35"/>
  <c r="M36" i="35"/>
  <c r="A36" i="35"/>
  <c r="A43" i="31"/>
  <c r="A39" i="31"/>
  <c r="A37" i="31"/>
  <c r="A38" i="31"/>
  <c r="A69" i="31"/>
  <c r="T54" i="35"/>
  <c r="A54" i="35"/>
  <c r="T39" i="35"/>
  <c r="T38" i="35"/>
  <c r="A38" i="35"/>
  <c r="A29" i="35"/>
  <c r="T27" i="35"/>
  <c r="A27" i="35"/>
  <c r="A11" i="35"/>
  <c r="A15" i="35"/>
  <c r="A17" i="35"/>
  <c r="A18" i="35"/>
  <c r="A19" i="35"/>
  <c r="A21" i="35"/>
  <c r="A12" i="35" l="1"/>
  <c r="A13" i="35"/>
  <c r="A14" i="35"/>
  <c r="A7" i="35"/>
  <c r="A4" i="35"/>
  <c r="A10" i="31"/>
  <c r="A7" i="31"/>
  <c r="A5" i="31"/>
  <c r="A4" i="31"/>
  <c r="A51" i="31"/>
  <c r="A3" i="31"/>
  <c r="A37" i="36"/>
  <c r="A32" i="36"/>
  <c r="A8" i="36"/>
  <c r="A10" i="36"/>
  <c r="T31" i="35"/>
  <c r="T34" i="35"/>
  <c r="T37" i="35"/>
  <c r="T41" i="35"/>
  <c r="T46" i="35"/>
  <c r="T48" i="35"/>
  <c r="T52" i="35"/>
  <c r="T53" i="35"/>
  <c r="A6" i="35"/>
  <c r="A16" i="35"/>
  <c r="A39" i="35"/>
  <c r="A8" i="31"/>
  <c r="A16" i="31"/>
  <c r="A29" i="31"/>
  <c r="A34" i="35"/>
  <c r="A61" i="35"/>
  <c r="A60" i="35"/>
  <c r="A57" i="35"/>
  <c r="A55" i="35"/>
  <c r="A59" i="35"/>
  <c r="A53" i="35"/>
  <c r="A58" i="35"/>
  <c r="A52" i="35"/>
  <c r="A51" i="35"/>
  <c r="A49" i="35"/>
  <c r="A48" i="35"/>
  <c r="A47" i="35"/>
  <c r="A46" i="35"/>
  <c r="A45" i="35"/>
  <c r="A44" i="35"/>
  <c r="A43" i="35"/>
  <c r="A41" i="35"/>
  <c r="A40" i="35"/>
  <c r="A37" i="35"/>
  <c r="A35" i="35"/>
  <c r="A33" i="35"/>
  <c r="A32" i="35"/>
  <c r="A31" i="35"/>
  <c r="A30" i="35"/>
  <c r="A26" i="35"/>
  <c r="A25" i="35"/>
  <c r="A24" i="35"/>
  <c r="A23" i="35"/>
  <c r="A22" i="35"/>
  <c r="A20" i="35"/>
  <c r="A10" i="35"/>
  <c r="A9" i="35"/>
  <c r="A8" i="35"/>
  <c r="A5" i="35"/>
  <c r="A3" i="35"/>
  <c r="A9" i="31"/>
  <c r="A12" i="31"/>
  <c r="A13" i="31"/>
  <c r="A14" i="31"/>
  <c r="A15" i="31"/>
  <c r="A17" i="31"/>
  <c r="A18" i="31"/>
  <c r="A19" i="31"/>
  <c r="A20" i="31"/>
  <c r="A21" i="31"/>
  <c r="A22" i="31"/>
  <c r="A23" i="31"/>
  <c r="A24" i="31"/>
  <c r="A25" i="31"/>
  <c r="A26" i="31"/>
  <c r="A27" i="31"/>
  <c r="A28" i="31"/>
  <c r="A30" i="31"/>
  <c r="A31" i="31"/>
  <c r="A33" i="31"/>
  <c r="A34" i="31"/>
  <c r="A35" i="31"/>
  <c r="A36" i="31"/>
  <c r="A40" i="31"/>
  <c r="A41" i="31"/>
  <c r="A42" i="31"/>
  <c r="A44" i="31"/>
  <c r="A45" i="31"/>
  <c r="A46" i="31"/>
  <c r="A47" i="31"/>
  <c r="A48" i="31"/>
  <c r="A49" i="31"/>
  <c r="A50" i="31"/>
  <c r="A52" i="31"/>
  <c r="A53" i="31"/>
  <c r="A54" i="31"/>
  <c r="A57" i="31"/>
  <c r="A58" i="31"/>
  <c r="A59" i="31"/>
  <c r="A60" i="31"/>
  <c r="A61" i="31"/>
  <c r="A62" i="31"/>
  <c r="A63" i="31"/>
  <c r="A64" i="31"/>
  <c r="A65" i="31"/>
  <c r="A66" i="31"/>
  <c r="A67" i="31"/>
  <c r="A68" i="31"/>
  <c r="A73" i="31"/>
  <c r="A74" i="31"/>
  <c r="A75" i="31"/>
  <c r="A76" i="31"/>
  <c r="A77" i="31"/>
  <c r="A70" i="31"/>
  <c r="A71" i="31"/>
  <c r="A72" i="31"/>
  <c r="A6" i="31"/>
  <c r="A36" i="36"/>
  <c r="A35" i="36"/>
  <c r="A34" i="36"/>
  <c r="A33" i="36"/>
  <c r="A31" i="36"/>
  <c r="A30" i="36"/>
  <c r="A29" i="36"/>
  <c r="A28" i="36"/>
  <c r="A27" i="36"/>
  <c r="A26" i="36"/>
  <c r="A24" i="36"/>
  <c r="A23" i="36"/>
  <c r="A22" i="36"/>
  <c r="A21" i="36"/>
  <c r="A20" i="36"/>
  <c r="A19" i="36"/>
  <c r="A18" i="36"/>
  <c r="A17" i="36"/>
  <c r="A16" i="36"/>
  <c r="A15" i="36"/>
  <c r="A14" i="36"/>
  <c r="A13" i="36"/>
  <c r="A12" i="36"/>
  <c r="A11" i="36"/>
  <c r="A9" i="36"/>
  <c r="A7" i="36"/>
  <c r="A6" i="36"/>
  <c r="A5" i="36"/>
  <c r="A4" i="36"/>
  <c r="A3" i="36"/>
  <c r="P70" i="33"/>
  <c r="O70" i="33"/>
  <c r="N70" i="33"/>
  <c r="M70" i="33"/>
  <c r="K70" i="33"/>
  <c r="A70" i="33"/>
  <c r="P16" i="33"/>
  <c r="O16" i="33"/>
  <c r="N16" i="33"/>
  <c r="M16" i="33"/>
  <c r="K16" i="33"/>
  <c r="A16" i="33"/>
  <c r="P17" i="33"/>
  <c r="O17" i="33"/>
  <c r="N17" i="33"/>
  <c r="M17" i="33"/>
  <c r="K17" i="33"/>
  <c r="A17" i="33"/>
  <c r="P15" i="33"/>
  <c r="O15" i="33"/>
  <c r="N15" i="33"/>
  <c r="M15" i="33"/>
  <c r="K15" i="33"/>
  <c r="A15" i="33"/>
  <c r="M19" i="33"/>
  <c r="N19" i="33"/>
  <c r="O19" i="33"/>
  <c r="P19" i="33"/>
  <c r="M20" i="33"/>
  <c r="N20" i="33"/>
  <c r="O20" i="33"/>
  <c r="P20" i="33"/>
  <c r="M21" i="33"/>
  <c r="N21" i="33"/>
  <c r="O21" i="33"/>
  <c r="P21" i="33"/>
  <c r="M22" i="33"/>
  <c r="N22" i="33"/>
  <c r="O22" i="33"/>
  <c r="P22" i="33"/>
  <c r="M23" i="33"/>
  <c r="N23" i="33"/>
  <c r="O23" i="33"/>
  <c r="P23" i="33"/>
  <c r="M24" i="33"/>
  <c r="N24" i="33"/>
  <c r="O24" i="33"/>
  <c r="P24" i="33"/>
  <c r="M25" i="33"/>
  <c r="N25" i="33"/>
  <c r="O25" i="33"/>
  <c r="P25" i="33"/>
  <c r="M26" i="33"/>
  <c r="N26" i="33"/>
  <c r="O26" i="33"/>
  <c r="P26" i="33"/>
  <c r="M27" i="33"/>
  <c r="N27" i="33"/>
  <c r="O27" i="33"/>
  <c r="P27" i="33"/>
  <c r="M28" i="33"/>
  <c r="N28" i="33"/>
  <c r="O28" i="33"/>
  <c r="P28" i="33"/>
  <c r="M29" i="33"/>
  <c r="N29" i="33"/>
  <c r="O29" i="33"/>
  <c r="P29" i="33"/>
  <c r="M30" i="33"/>
  <c r="N30" i="33"/>
  <c r="O30" i="33"/>
  <c r="P30" i="33"/>
  <c r="M31" i="33"/>
  <c r="N31" i="33"/>
  <c r="O31" i="33"/>
  <c r="P31" i="33"/>
  <c r="M32" i="33"/>
  <c r="N32" i="33"/>
  <c r="O32" i="33"/>
  <c r="P32" i="33"/>
  <c r="M33" i="33"/>
  <c r="N33" i="33"/>
  <c r="O33" i="33"/>
  <c r="P33" i="33"/>
  <c r="M34" i="33"/>
  <c r="N34" i="33"/>
  <c r="O34" i="33"/>
  <c r="P34" i="33"/>
  <c r="M35" i="33"/>
  <c r="N35" i="33"/>
  <c r="O35" i="33"/>
  <c r="P35" i="33"/>
  <c r="M36" i="33"/>
  <c r="N36" i="33"/>
  <c r="O36" i="33"/>
  <c r="P36" i="33"/>
  <c r="M37" i="33"/>
  <c r="N37" i="33"/>
  <c r="O37" i="33"/>
  <c r="P37" i="33"/>
  <c r="M38" i="33"/>
  <c r="N38" i="33"/>
  <c r="O38" i="33"/>
  <c r="P38" i="33"/>
  <c r="M39" i="33"/>
  <c r="N39" i="33"/>
  <c r="O39" i="33"/>
  <c r="P39" i="33"/>
  <c r="M40" i="33"/>
  <c r="N40" i="33"/>
  <c r="O40" i="33"/>
  <c r="P40" i="33"/>
  <c r="M41" i="33"/>
  <c r="N41" i="33"/>
  <c r="O41" i="33"/>
  <c r="P41" i="33"/>
  <c r="M42" i="33"/>
  <c r="N42" i="33"/>
  <c r="O42" i="33"/>
  <c r="P42" i="33"/>
  <c r="M43" i="33"/>
  <c r="N43" i="33"/>
  <c r="O43" i="33"/>
  <c r="P43" i="33"/>
  <c r="M44" i="33"/>
  <c r="N44" i="33"/>
  <c r="O44" i="33"/>
  <c r="P44" i="33"/>
  <c r="M45" i="33"/>
  <c r="N45" i="33"/>
  <c r="O45" i="33"/>
  <c r="P45" i="33"/>
  <c r="M46" i="33"/>
  <c r="N46" i="33"/>
  <c r="O46" i="33"/>
  <c r="P46" i="33"/>
  <c r="M47" i="33"/>
  <c r="N47" i="33"/>
  <c r="O47" i="33"/>
  <c r="P47" i="33"/>
  <c r="M48" i="33"/>
  <c r="N48" i="33"/>
  <c r="O48" i="33"/>
  <c r="P48" i="33"/>
  <c r="M49" i="33"/>
  <c r="N49" i="33"/>
  <c r="O49" i="33"/>
  <c r="P49" i="33"/>
  <c r="M50" i="33"/>
  <c r="N50" i="33"/>
  <c r="O50" i="33"/>
  <c r="P50" i="33"/>
  <c r="M51" i="33"/>
  <c r="N51" i="33"/>
  <c r="O51" i="33"/>
  <c r="P51" i="33"/>
  <c r="M52" i="33"/>
  <c r="N52" i="33"/>
  <c r="O52" i="33"/>
  <c r="P52" i="33"/>
  <c r="M53" i="33"/>
  <c r="N53" i="33"/>
  <c r="O53" i="33"/>
  <c r="P53" i="33"/>
  <c r="M54" i="33"/>
  <c r="N54" i="33"/>
  <c r="O54" i="33"/>
  <c r="P54" i="33"/>
  <c r="M55" i="33"/>
  <c r="N55" i="33"/>
  <c r="O55" i="33"/>
  <c r="P55" i="33"/>
  <c r="M58" i="33"/>
  <c r="N58" i="33"/>
  <c r="O58" i="33"/>
  <c r="P58" i="33"/>
  <c r="M59" i="33"/>
  <c r="N59" i="33"/>
  <c r="O59" i="33"/>
  <c r="P59" i="33"/>
  <c r="M56" i="33"/>
  <c r="N56" i="33"/>
  <c r="O56" i="33"/>
  <c r="P56" i="33"/>
  <c r="M57" i="33"/>
  <c r="N57" i="33"/>
  <c r="O57" i="33"/>
  <c r="P57" i="33"/>
  <c r="M60" i="33"/>
  <c r="N60" i="33"/>
  <c r="O60" i="33"/>
  <c r="P60" i="33"/>
  <c r="M61" i="33"/>
  <c r="N61" i="33"/>
  <c r="O61" i="33"/>
  <c r="P61" i="33"/>
  <c r="M62" i="33"/>
  <c r="N62" i="33"/>
  <c r="O62" i="33"/>
  <c r="P62" i="33"/>
  <c r="M63" i="33"/>
  <c r="N63" i="33"/>
  <c r="O63" i="33"/>
  <c r="P63" i="33"/>
  <c r="M64" i="33"/>
  <c r="N64" i="33"/>
  <c r="O64" i="33"/>
  <c r="P64" i="33"/>
  <c r="M65" i="33"/>
  <c r="N65" i="33"/>
  <c r="O65" i="33"/>
  <c r="P65" i="33"/>
  <c r="M66" i="33"/>
  <c r="N66" i="33"/>
  <c r="O66" i="33"/>
  <c r="P66" i="33"/>
  <c r="M67" i="33"/>
  <c r="N67" i="33"/>
  <c r="O67" i="33"/>
  <c r="P67" i="33"/>
  <c r="M68" i="33"/>
  <c r="N68" i="33"/>
  <c r="O68" i="33"/>
  <c r="P68" i="33"/>
  <c r="M69" i="33"/>
  <c r="N69" i="33"/>
  <c r="O69" i="33"/>
  <c r="P69" i="33"/>
  <c r="M71" i="33"/>
  <c r="N71" i="33"/>
  <c r="O71" i="33"/>
  <c r="P71" i="33"/>
  <c r="M72" i="33"/>
  <c r="N72" i="33"/>
  <c r="O72" i="33"/>
  <c r="P72" i="33"/>
  <c r="M73" i="33"/>
  <c r="N73" i="33"/>
  <c r="O73" i="33"/>
  <c r="P73" i="33"/>
  <c r="M74" i="33"/>
  <c r="N74" i="33"/>
  <c r="O74" i="33"/>
  <c r="P74" i="33"/>
  <c r="M75" i="33"/>
  <c r="N75" i="33"/>
  <c r="O75" i="33"/>
  <c r="P75" i="33"/>
  <c r="M76" i="33"/>
  <c r="N76" i="33"/>
  <c r="O76" i="33"/>
  <c r="P76" i="33"/>
  <c r="M77" i="33"/>
  <c r="N77" i="33"/>
  <c r="O77" i="33"/>
  <c r="P77" i="33"/>
  <c r="M78" i="33"/>
  <c r="N78" i="33"/>
  <c r="O78" i="33"/>
  <c r="P78" i="33"/>
  <c r="M79" i="33"/>
  <c r="N79" i="33"/>
  <c r="O79" i="33"/>
  <c r="P79" i="33"/>
  <c r="M80" i="33"/>
  <c r="N80" i="33"/>
  <c r="O80" i="33"/>
  <c r="P80" i="33"/>
  <c r="M81" i="33"/>
  <c r="N81" i="33"/>
  <c r="O81" i="33"/>
  <c r="P81" i="33"/>
  <c r="M82" i="33"/>
  <c r="N82" i="33"/>
  <c r="O82" i="33"/>
  <c r="P82" i="33"/>
  <c r="M83" i="33"/>
  <c r="N83" i="33"/>
  <c r="O83" i="33"/>
  <c r="P83" i="33"/>
  <c r="M84" i="33"/>
  <c r="N84" i="33"/>
  <c r="O84" i="33"/>
  <c r="P84" i="33"/>
  <c r="M85" i="33"/>
  <c r="N85" i="33"/>
  <c r="O85" i="33"/>
  <c r="P85" i="33"/>
  <c r="M86" i="33"/>
  <c r="N86" i="33"/>
  <c r="O86" i="33"/>
  <c r="P86" i="33"/>
  <c r="M87" i="33"/>
  <c r="N87" i="33"/>
  <c r="O87" i="33"/>
  <c r="P87" i="33"/>
  <c r="M88" i="33"/>
  <c r="N88" i="33"/>
  <c r="O88" i="33"/>
  <c r="P88" i="33"/>
  <c r="M89" i="33"/>
  <c r="N89" i="33"/>
  <c r="O89" i="33"/>
  <c r="P89" i="33"/>
  <c r="M90" i="33"/>
  <c r="N90" i="33"/>
  <c r="O90" i="33"/>
  <c r="P90" i="33"/>
  <c r="M91" i="33"/>
  <c r="N91" i="33"/>
  <c r="O91" i="33"/>
  <c r="P91" i="33"/>
  <c r="M92" i="33"/>
  <c r="N92" i="33"/>
  <c r="O92" i="33"/>
  <c r="P92" i="33"/>
  <c r="M93" i="33"/>
  <c r="N93" i="33"/>
  <c r="O93" i="33"/>
  <c r="P93" i="33"/>
  <c r="M94" i="33"/>
  <c r="N94" i="33"/>
  <c r="O94" i="33"/>
  <c r="P94" i="33"/>
  <c r="M97" i="33"/>
  <c r="N97" i="33"/>
  <c r="O97" i="33"/>
  <c r="P97" i="33"/>
  <c r="M98" i="33"/>
  <c r="N98" i="33"/>
  <c r="O98" i="33"/>
  <c r="P98" i="33"/>
  <c r="M95" i="33"/>
  <c r="N95" i="33"/>
  <c r="O95" i="33"/>
  <c r="P95" i="33"/>
  <c r="M96" i="33"/>
  <c r="N96" i="33"/>
  <c r="O96" i="33"/>
  <c r="P96" i="33"/>
  <c r="P18" i="33"/>
  <c r="O18" i="33"/>
  <c r="N18" i="33"/>
  <c r="M18" i="33"/>
  <c r="A19" i="33"/>
  <c r="A18" i="33"/>
  <c r="A23" i="33"/>
  <c r="A22" i="33"/>
  <c r="A27" i="33"/>
  <c r="A26" i="33"/>
  <c r="A31" i="33"/>
  <c r="A30" i="33"/>
  <c r="A35" i="33"/>
  <c r="A34" i="33"/>
  <c r="A41" i="33"/>
  <c r="A40" i="33"/>
  <c r="A45" i="33"/>
  <c r="A44" i="33"/>
  <c r="A49" i="33"/>
  <c r="A48" i="33"/>
  <c r="A55" i="33"/>
  <c r="A54" i="33"/>
  <c r="A63" i="33"/>
  <c r="A62" i="33"/>
  <c r="A76" i="33"/>
  <c r="A75" i="33"/>
  <c r="A80" i="33"/>
  <c r="A79" i="33"/>
  <c r="A84" i="33"/>
  <c r="A83" i="33"/>
  <c r="A94" i="33"/>
  <c r="A93" i="33"/>
  <c r="K23" i="33"/>
  <c r="K22" i="33"/>
  <c r="K27" i="33"/>
  <c r="K26" i="33"/>
  <c r="K31" i="33"/>
  <c r="K30" i="33"/>
  <c r="K35" i="33"/>
  <c r="K34" i="33"/>
  <c r="K41" i="33"/>
  <c r="K40" i="33"/>
  <c r="K45" i="33"/>
  <c r="K44" i="33"/>
  <c r="K49" i="33"/>
  <c r="K48" i="33"/>
  <c r="K55" i="33"/>
  <c r="K54" i="33"/>
  <c r="K63" i="33"/>
  <c r="K62" i="33"/>
  <c r="K76" i="33"/>
  <c r="K75" i="33"/>
  <c r="K80" i="33"/>
  <c r="K79" i="33"/>
  <c r="K84" i="33"/>
  <c r="K83" i="33"/>
  <c r="K94" i="33"/>
  <c r="K93" i="33"/>
  <c r="K18" i="33"/>
  <c r="K19" i="33"/>
  <c r="K20" i="33"/>
  <c r="K25" i="33"/>
  <c r="K24" i="33"/>
  <c r="K29" i="33"/>
  <c r="K28" i="33"/>
  <c r="K33" i="33"/>
  <c r="K32" i="33"/>
  <c r="K37" i="33"/>
  <c r="K36" i="33"/>
  <c r="K39" i="33"/>
  <c r="K38" i="33"/>
  <c r="K43" i="33"/>
  <c r="K42" i="33"/>
  <c r="K47" i="33"/>
  <c r="K46" i="33"/>
  <c r="K51" i="33"/>
  <c r="K50" i="33"/>
  <c r="K53" i="33"/>
  <c r="K52" i="33"/>
  <c r="K59" i="33"/>
  <c r="K58" i="33"/>
  <c r="K57" i="33"/>
  <c r="K56" i="33"/>
  <c r="K61" i="33"/>
  <c r="K60" i="33"/>
  <c r="K65" i="33"/>
  <c r="K64" i="33"/>
  <c r="K67" i="33"/>
  <c r="K66" i="33"/>
  <c r="K69" i="33"/>
  <c r="K68" i="33"/>
  <c r="K72" i="33"/>
  <c r="K71" i="33"/>
  <c r="K74" i="33"/>
  <c r="K73" i="33"/>
  <c r="K78" i="33"/>
  <c r="K77" i="33"/>
  <c r="K82" i="33"/>
  <c r="K81" i="33"/>
  <c r="K86" i="33"/>
  <c r="K85" i="33"/>
  <c r="K88" i="33"/>
  <c r="K87" i="33"/>
  <c r="K90" i="33"/>
  <c r="K89" i="33"/>
  <c r="K92" i="33"/>
  <c r="K91" i="33"/>
  <c r="K98" i="33"/>
  <c r="K97" i="33"/>
  <c r="K96" i="33"/>
  <c r="K95" i="33"/>
  <c r="K21" i="33"/>
  <c r="A20" i="33"/>
  <c r="A25" i="33"/>
  <c r="A24" i="33"/>
  <c r="A29" i="33"/>
  <c r="A28" i="33"/>
  <c r="A33" i="33"/>
  <c r="A32" i="33"/>
  <c r="A37" i="33"/>
  <c r="A36" i="33"/>
  <c r="A39" i="33"/>
  <c r="A38" i="33"/>
  <c r="A43" i="33"/>
  <c r="A42" i="33"/>
  <c r="A47" i="33"/>
  <c r="A46" i="33"/>
  <c r="A51" i="33"/>
  <c r="A50" i="33"/>
  <c r="A53" i="33"/>
  <c r="A52" i="33"/>
  <c r="A59" i="33"/>
  <c r="A58" i="33"/>
  <c r="A57" i="33"/>
  <c r="A56" i="33"/>
  <c r="A61" i="33"/>
  <c r="A60" i="33"/>
  <c r="A65" i="33"/>
  <c r="A64" i="33"/>
  <c r="A67" i="33"/>
  <c r="A66" i="33"/>
  <c r="A69" i="33"/>
  <c r="A68" i="33"/>
  <c r="A72" i="33"/>
  <c r="A71" i="33"/>
  <c r="A74" i="33"/>
  <c r="A73" i="33"/>
  <c r="A78" i="33"/>
  <c r="A77" i="33"/>
  <c r="A82" i="33"/>
  <c r="A81" i="33"/>
  <c r="A86" i="33"/>
  <c r="A85" i="33"/>
  <c r="A88" i="33"/>
  <c r="A87" i="33"/>
  <c r="A90" i="33"/>
  <c r="A89" i="33"/>
  <c r="A92" i="33"/>
  <c r="A91" i="33"/>
  <c r="A98" i="33"/>
  <c r="A97" i="33"/>
  <c r="A96" i="33"/>
  <c r="A95" i="33"/>
  <c r="A21" i="33"/>
  <c r="M39" i="31" l="1"/>
  <c r="M37" i="31"/>
  <c r="M43" i="31"/>
  <c r="M38" i="31"/>
  <c r="O39" i="31"/>
  <c r="O43" i="31"/>
  <c r="O37" i="31"/>
  <c r="O38" i="31"/>
  <c r="O38" i="35"/>
  <c r="O69" i="31"/>
  <c r="O29" i="35"/>
  <c r="O54" i="35"/>
  <c r="O39" i="35"/>
  <c r="O27" i="35"/>
  <c r="O53" i="35"/>
  <c r="M12" i="35"/>
  <c r="M69" i="31"/>
  <c r="M29" i="35"/>
  <c r="M27" i="35"/>
  <c r="M39" i="35"/>
  <c r="M38" i="35"/>
  <c r="M54" i="35"/>
  <c r="M53" i="35"/>
  <c r="O4" i="35"/>
  <c r="M10" i="36"/>
  <c r="M8" i="36"/>
  <c r="O6" i="35"/>
  <c r="M6" i="35"/>
  <c r="O10" i="36"/>
  <c r="O8" i="36"/>
  <c r="O32" i="36"/>
  <c r="O4" i="31"/>
  <c r="M5" i="31"/>
  <c r="M7" i="31"/>
  <c r="M10" i="31"/>
  <c r="M7" i="35"/>
  <c r="M14" i="35"/>
  <c r="M13" i="35"/>
  <c r="O15" i="35"/>
  <c r="O11" i="35"/>
  <c r="O17" i="35"/>
  <c r="O18" i="35"/>
  <c r="O19" i="35"/>
  <c r="O21" i="35"/>
  <c r="M32" i="36"/>
  <c r="M11" i="35"/>
  <c r="M15" i="35"/>
  <c r="M19" i="35"/>
  <c r="M21" i="35"/>
  <c r="M17" i="35"/>
  <c r="M18" i="35"/>
  <c r="M37" i="36"/>
  <c r="M3" i="31"/>
  <c r="M51" i="31"/>
  <c r="M4" i="31"/>
  <c r="O5" i="31"/>
  <c r="O7" i="31"/>
  <c r="O10" i="31"/>
  <c r="M4" i="35"/>
  <c r="O7" i="35"/>
  <c r="O14" i="35"/>
  <c r="O13" i="35"/>
  <c r="O12" i="35"/>
  <c r="M16" i="35"/>
  <c r="O37" i="36"/>
  <c r="O3" i="31"/>
  <c r="O51" i="31"/>
  <c r="O16" i="35"/>
  <c r="O29" i="31"/>
  <c r="M5" i="35"/>
  <c r="O16" i="31"/>
  <c r="O5" i="35"/>
  <c r="O10" i="35"/>
  <c r="M34" i="35"/>
  <c r="M24" i="31"/>
  <c r="M10" i="35"/>
  <c r="O3" i="35"/>
  <c r="M29" i="31"/>
  <c r="O24" i="36"/>
  <c r="M8" i="31"/>
  <c r="M22" i="31"/>
  <c r="M33" i="35"/>
  <c r="M8" i="35"/>
  <c r="M9" i="35"/>
  <c r="M20" i="35"/>
  <c r="O34" i="35"/>
  <c r="O8" i="31"/>
  <c r="O58" i="35"/>
  <c r="M9" i="31"/>
  <c r="M23" i="31"/>
  <c r="O33" i="35"/>
  <c r="O8" i="35"/>
  <c r="O9" i="35"/>
  <c r="O20" i="35"/>
  <c r="M16" i="31"/>
  <c r="O22" i="31"/>
  <c r="O24" i="31"/>
  <c r="O9" i="31"/>
  <c r="O23" i="31"/>
  <c r="M16" i="36"/>
  <c r="O16" i="36"/>
  <c r="O35" i="31"/>
  <c r="M25" i="36"/>
  <c r="O25" i="36"/>
  <c r="M77" i="31"/>
  <c r="M24" i="36"/>
  <c r="O77" i="31"/>
  <c r="O33" i="31"/>
  <c r="M26" i="35"/>
  <c r="M76" i="31"/>
  <c r="M14" i="31"/>
  <c r="M28" i="31"/>
  <c r="M35" i="31"/>
  <c r="M15" i="31"/>
  <c r="M27" i="31"/>
  <c r="M33" i="31"/>
  <c r="O15" i="31"/>
  <c r="O27" i="31"/>
  <c r="O26" i="35"/>
  <c r="O14" i="31"/>
  <c r="O28" i="31"/>
  <c r="O76" i="31"/>
  <c r="O30" i="35"/>
  <c r="M25" i="35"/>
  <c r="M40" i="35"/>
  <c r="M45" i="35"/>
  <c r="M49" i="35"/>
  <c r="M61" i="35"/>
  <c r="O24" i="35"/>
  <c r="O32" i="35"/>
  <c r="O37" i="35"/>
  <c r="O44" i="35"/>
  <c r="O48" i="35"/>
  <c r="O55" i="35"/>
  <c r="O17" i="31"/>
  <c r="M23" i="35"/>
  <c r="M30" i="35"/>
  <c r="M46" i="35"/>
  <c r="M51" i="35"/>
  <c r="M59" i="35"/>
  <c r="D60" i="35" s="1"/>
  <c r="D61" i="35" s="1"/>
  <c r="M57" i="35"/>
  <c r="O25" i="35"/>
  <c r="O40" i="35"/>
  <c r="O45" i="35"/>
  <c r="O49" i="35"/>
  <c r="O61" i="35"/>
  <c r="M50" i="31"/>
  <c r="M22" i="35"/>
  <c r="M31" i="35"/>
  <c r="M35" i="35"/>
  <c r="M43" i="35"/>
  <c r="M47" i="35"/>
  <c r="M52" i="35"/>
  <c r="M60" i="35"/>
  <c r="O23" i="35"/>
  <c r="O46" i="35"/>
  <c r="O51" i="35"/>
  <c r="O59" i="35"/>
  <c r="O57" i="35"/>
  <c r="M24" i="35"/>
  <c r="M32" i="35"/>
  <c r="M37" i="35"/>
  <c r="M44" i="35"/>
  <c r="M48" i="35"/>
  <c r="M58" i="35"/>
  <c r="M55" i="35"/>
  <c r="O22" i="35"/>
  <c r="O31" i="35"/>
  <c r="O35" i="35"/>
  <c r="O43" i="35"/>
  <c r="O47" i="35"/>
  <c r="O52" i="35"/>
  <c r="O60" i="35"/>
  <c r="M17" i="31"/>
  <c r="O6" i="36"/>
  <c r="M21" i="36"/>
  <c r="M25" i="31"/>
  <c r="M7" i="36"/>
  <c r="M5" i="36"/>
  <c r="M66" i="31"/>
  <c r="O7" i="36"/>
  <c r="O5" i="36"/>
  <c r="M4" i="36"/>
  <c r="M6" i="36"/>
  <c r="M9" i="36"/>
  <c r="O4" i="36"/>
  <c r="M6" i="31"/>
  <c r="M41" i="31"/>
  <c r="M54" i="31"/>
  <c r="M36" i="36"/>
  <c r="M27" i="36"/>
  <c r="M3" i="36"/>
  <c r="M11" i="36"/>
  <c r="M60" i="31"/>
  <c r="M18" i="36"/>
  <c r="M18" i="31"/>
  <c r="M47" i="31"/>
  <c r="M59" i="31"/>
  <c r="M31" i="36"/>
  <c r="M13" i="36"/>
  <c r="O14" i="36"/>
  <c r="M15" i="36"/>
  <c r="M14" i="36"/>
  <c r="M23" i="36"/>
  <c r="M28" i="36"/>
  <c r="M33" i="36"/>
  <c r="O9" i="36"/>
  <c r="O19" i="36"/>
  <c r="O27" i="36"/>
  <c r="O33" i="36"/>
  <c r="M30" i="31"/>
  <c r="M31" i="31"/>
  <c r="M21" i="31"/>
  <c r="M44" i="31"/>
  <c r="M49" i="31"/>
  <c r="M52" i="31"/>
  <c r="M61" i="31"/>
  <c r="M63" i="31"/>
  <c r="M67" i="31"/>
  <c r="M74" i="31"/>
  <c r="M71" i="31"/>
  <c r="M3" i="35"/>
  <c r="O3" i="36"/>
  <c r="O30" i="36"/>
  <c r="M19" i="36"/>
  <c r="M29" i="36"/>
  <c r="M22" i="36"/>
  <c r="M34" i="36"/>
  <c r="O17" i="36"/>
  <c r="O20" i="36"/>
  <c r="O28" i="36"/>
  <c r="O34" i="36"/>
  <c r="M34" i="31"/>
  <c r="M13" i="31"/>
  <c r="M19" i="31"/>
  <c r="M36" i="31"/>
  <c r="M45" i="31"/>
  <c r="M62" i="31"/>
  <c r="M64" i="31"/>
  <c r="M68" i="31"/>
  <c r="M75" i="31"/>
  <c r="M72" i="31"/>
  <c r="O12" i="36"/>
  <c r="O26" i="36"/>
  <c r="O36" i="36"/>
  <c r="M12" i="36"/>
  <c r="M17" i="36"/>
  <c r="M20" i="36"/>
  <c r="M26" i="36"/>
  <c r="M30" i="36"/>
  <c r="M35" i="36"/>
  <c r="O11" i="36"/>
  <c r="O18" i="36"/>
  <c r="O29" i="36"/>
  <c r="O22" i="36"/>
  <c r="O35" i="36"/>
  <c r="M26" i="31"/>
  <c r="M12" i="31"/>
  <c r="M20" i="31"/>
  <c r="M40" i="31"/>
  <c r="M42" i="31"/>
  <c r="M46" i="31"/>
  <c r="M48" i="31"/>
  <c r="M53" i="31"/>
  <c r="M57" i="31"/>
  <c r="M58" i="31"/>
  <c r="M65" i="31"/>
  <c r="M73" i="31"/>
  <c r="M70" i="31"/>
  <c r="O15" i="36"/>
  <c r="O26" i="31"/>
  <c r="O12" i="31"/>
  <c r="O20" i="31"/>
  <c r="O40" i="31"/>
  <c r="O42" i="31"/>
  <c r="O46" i="31"/>
  <c r="O48" i="31"/>
  <c r="O53" i="31"/>
  <c r="O57" i="31"/>
  <c r="O58" i="31"/>
  <c r="O65" i="31"/>
  <c r="O73" i="31"/>
  <c r="O70" i="31"/>
  <c r="O21" i="36"/>
  <c r="O31" i="36"/>
  <c r="O18" i="31"/>
  <c r="O25" i="31"/>
  <c r="O41" i="31"/>
  <c r="O47" i="31"/>
  <c r="O50" i="31"/>
  <c r="O54" i="31"/>
  <c r="O60" i="31"/>
  <c r="O59" i="31"/>
  <c r="O66" i="31"/>
  <c r="O23" i="36"/>
  <c r="O30" i="31"/>
  <c r="O31" i="31"/>
  <c r="O21" i="31"/>
  <c r="O44" i="31"/>
  <c r="O49" i="31"/>
  <c r="O52" i="31"/>
  <c r="O61" i="31"/>
  <c r="O63" i="31"/>
  <c r="O67" i="31"/>
  <c r="O74" i="31"/>
  <c r="O71" i="31"/>
  <c r="O6" i="31"/>
  <c r="O13" i="36"/>
  <c r="O34" i="31"/>
  <c r="O13" i="31"/>
  <c r="O19" i="31"/>
  <c r="O36" i="31"/>
  <c r="O45" i="31"/>
  <c r="O62" i="31"/>
  <c r="O64" i="31"/>
  <c r="O68" i="31"/>
  <c r="O75" i="31"/>
  <c r="O72" i="31"/>
  <c r="D58" i="35" l="1"/>
  <c r="D59" i="35" s="1"/>
  <c r="D54" i="31"/>
  <c r="D55" i="31" s="1"/>
  <c r="D56" i="31" s="1"/>
  <c r="D69" i="31"/>
  <c r="D42" i="31"/>
  <c r="D43" i="31" s="1"/>
  <c r="D44" i="31" s="1"/>
  <c r="D45" i="31" s="1"/>
  <c r="D67" i="31"/>
  <c r="D68" i="31" s="1"/>
  <c r="D63" i="31"/>
  <c r="D64" i="31" s="1"/>
  <c r="D65" i="31" s="1"/>
  <c r="D66" i="31" s="1"/>
  <c r="D52" i="31"/>
  <c r="D53" i="31" s="1"/>
  <c r="D58" i="31"/>
  <c r="D59" i="31" s="1"/>
  <c r="D60" i="31" s="1"/>
  <c r="D61" i="31" s="1"/>
  <c r="D62" i="31" s="1"/>
  <c r="D57" i="31"/>
  <c r="D46" i="31"/>
  <c r="D47" i="31" s="1"/>
  <c r="D48" i="31" s="1"/>
  <c r="D49" i="31" s="1"/>
  <c r="D50" i="31" s="1"/>
  <c r="D51" i="31" s="1"/>
  <c r="B51" i="31" s="1"/>
  <c r="U51" i="31" s="1"/>
  <c r="V51" i="31" s="1"/>
  <c r="D36" i="31"/>
  <c r="D37" i="31" s="1"/>
  <c r="D38" i="31" s="1"/>
  <c r="D39" i="31" s="1"/>
  <c r="D40" i="31" s="1"/>
  <c r="D41" i="31" s="1"/>
  <c r="D55" i="35"/>
  <c r="D56" i="35" s="1"/>
  <c r="D57" i="35" s="1"/>
  <c r="D53" i="35"/>
  <c r="D54" i="35" s="1"/>
  <c r="D51" i="35"/>
  <c r="D52" i="35" s="1"/>
  <c r="D3" i="31"/>
  <c r="D4" i="31" s="1"/>
  <c r="D5" i="31" s="1"/>
  <c r="D6" i="31" s="1"/>
  <c r="D7" i="31" s="1"/>
  <c r="D8" i="31" s="1"/>
  <c r="D9" i="31" s="1"/>
  <c r="D47" i="35"/>
  <c r="D48" i="35" s="1"/>
  <c r="D49" i="35" s="1"/>
  <c r="D50" i="35" s="1"/>
  <c r="B50" i="35" s="1"/>
  <c r="U50" i="35" s="1"/>
  <c r="V50" i="35" s="1"/>
  <c r="D30" i="35"/>
  <c r="D31" i="35" s="1"/>
  <c r="D32" i="35" s="1"/>
  <c r="D33" i="35" s="1"/>
  <c r="D34" i="35" s="1"/>
  <c r="D35" i="35" s="1"/>
  <c r="D36" i="35" s="1"/>
  <c r="D37" i="35" s="1"/>
  <c r="D38" i="35" s="1"/>
  <c r="D39" i="35" s="1"/>
  <c r="D40" i="35" s="1"/>
  <c r="D41" i="35" s="1"/>
  <c r="D42" i="35" s="1"/>
  <c r="D45" i="35"/>
  <c r="D46" i="35" s="1"/>
  <c r="D43" i="35"/>
  <c r="D44" i="35" s="1"/>
  <c r="B44" i="35" s="1"/>
  <c r="D7" i="36"/>
  <c r="D8" i="36" s="1"/>
  <c r="B8" i="36" s="1"/>
  <c r="U8" i="36" s="1"/>
  <c r="V8" i="36" s="1"/>
  <c r="D9" i="36"/>
  <c r="D30" i="36"/>
  <c r="D31" i="36" s="1"/>
  <c r="D32" i="36" s="1"/>
  <c r="D33" i="36" s="1"/>
  <c r="D34" i="36" s="1"/>
  <c r="D35" i="36" s="1"/>
  <c r="D36" i="36" s="1"/>
  <c r="D37" i="36" s="1"/>
  <c r="D20" i="36"/>
  <c r="D21" i="36" s="1"/>
  <c r="D22" i="36" s="1"/>
  <c r="D23" i="36" s="1"/>
  <c r="D24" i="36" s="1"/>
  <c r="D25" i="36" s="1"/>
  <c r="D26" i="36" s="1"/>
  <c r="D27" i="36" s="1"/>
  <c r="D28" i="36" s="1"/>
  <c r="D29" i="36" s="1"/>
  <c r="D12" i="36"/>
  <c r="D13" i="36" s="1"/>
  <c r="D14" i="36" s="1"/>
  <c r="D15" i="36" s="1"/>
  <c r="D16" i="36" s="1"/>
  <c r="D17" i="36" s="1"/>
  <c r="D18" i="36" s="1"/>
  <c r="D19" i="36" s="1"/>
  <c r="D10" i="36"/>
  <c r="D11" i="36" s="1"/>
  <c r="D12" i="31"/>
  <c r="D13" i="31" s="1"/>
  <c r="D14" i="31" s="1"/>
  <c r="D15" i="31" s="1"/>
  <c r="D16" i="31" s="1"/>
  <c r="D17" i="31" s="1"/>
  <c r="D19" i="31"/>
  <c r="D20" i="31" s="1"/>
  <c r="D21" i="31" s="1"/>
  <c r="D22" i="31" s="1"/>
  <c r="D23" i="31" s="1"/>
  <c r="D24" i="31" s="1"/>
  <c r="D25" i="31" s="1"/>
  <c r="D18" i="31"/>
  <c r="B18" i="31" s="1"/>
  <c r="U18" i="31" s="1"/>
  <c r="V18" i="31" s="1"/>
  <c r="D26" i="31"/>
  <c r="D27" i="31" s="1"/>
  <c r="D28" i="31" s="1"/>
  <c r="D29" i="31" s="1"/>
  <c r="D30" i="31" s="1"/>
  <c r="D31" i="31" s="1"/>
  <c r="D32" i="31" s="1"/>
  <c r="D33" i="31" s="1"/>
  <c r="D34" i="31" s="1"/>
  <c r="D35" i="31" s="1"/>
  <c r="D24" i="35"/>
  <c r="D25" i="35" s="1"/>
  <c r="D26" i="35" s="1"/>
  <c r="D27" i="35" s="1"/>
  <c r="D28" i="35" s="1"/>
  <c r="D5" i="36"/>
  <c r="D6" i="36" s="1"/>
  <c r="D3" i="35"/>
  <c r="B3" i="35" s="1"/>
  <c r="U3" i="35" s="1"/>
  <c r="V3" i="35" s="1"/>
  <c r="D3" i="36"/>
  <c r="B3" i="36" s="1"/>
  <c r="U3" i="36" s="1"/>
  <c r="V3" i="36" s="1"/>
  <c r="B56" i="35" l="1"/>
  <c r="U56" i="35" s="1"/>
  <c r="V56" i="35" s="1"/>
  <c r="B32" i="31"/>
  <c r="B55" i="31"/>
  <c r="U55" i="31" s="1"/>
  <c r="V55" i="31" s="1"/>
  <c r="B56" i="31"/>
  <c r="U56" i="31" s="1"/>
  <c r="V56" i="31" s="1"/>
  <c r="D29" i="35"/>
  <c r="B29" i="35" s="1"/>
  <c r="U29" i="35" s="1"/>
  <c r="V29" i="35" s="1"/>
  <c r="B28" i="35"/>
  <c r="U28" i="35" s="1"/>
  <c r="V28" i="35" s="1"/>
  <c r="B10" i="36"/>
  <c r="D10" i="31"/>
  <c r="D11" i="31" s="1"/>
  <c r="B11" i="31" s="1"/>
  <c r="U11" i="31" s="1"/>
  <c r="V11" i="31" s="1"/>
  <c r="B42" i="35"/>
  <c r="B36" i="35"/>
  <c r="B43" i="31"/>
  <c r="U43" i="31" s="1"/>
  <c r="V43" i="31" s="1"/>
  <c r="B39" i="31"/>
  <c r="U39" i="31" s="1"/>
  <c r="V39" i="31" s="1"/>
  <c r="B37" i="31"/>
  <c r="U37" i="31" s="1"/>
  <c r="V37" i="31" s="1"/>
  <c r="B68" i="31"/>
  <c r="U68" i="31" s="1"/>
  <c r="V68" i="31" s="1"/>
  <c r="B69" i="31"/>
  <c r="U69" i="31" s="1"/>
  <c r="V69" i="31" s="1"/>
  <c r="B54" i="35"/>
  <c r="U54" i="35" s="1"/>
  <c r="V54" i="35" s="1"/>
  <c r="B27" i="35"/>
  <c r="B38" i="35"/>
  <c r="B3" i="31"/>
  <c r="U3" i="31" s="1"/>
  <c r="V3" i="31" s="1"/>
  <c r="B37" i="36"/>
  <c r="U37" i="36" s="1"/>
  <c r="V37" i="36" s="1"/>
  <c r="B32" i="36"/>
  <c r="U32" i="36" s="1"/>
  <c r="V32" i="36" s="1"/>
  <c r="B60" i="35"/>
  <c r="U60" i="35" s="1"/>
  <c r="V60" i="35" s="1"/>
  <c r="D4" i="36"/>
  <c r="B4" i="36" s="1"/>
  <c r="U4" i="36" s="1"/>
  <c r="V4" i="36" s="1"/>
  <c r="B47" i="35"/>
  <c r="U47" i="35" s="1"/>
  <c r="V47" i="35" s="1"/>
  <c r="B55" i="35"/>
  <c r="U55" i="35" s="1"/>
  <c r="V55" i="35" s="1"/>
  <c r="B45" i="35"/>
  <c r="U45" i="35" s="1"/>
  <c r="V45" i="35" s="1"/>
  <c r="B30" i="35"/>
  <c r="B51" i="35"/>
  <c r="U51" i="35" s="1"/>
  <c r="V51" i="35" s="1"/>
  <c r="B46" i="35"/>
  <c r="U46" i="35" s="1"/>
  <c r="V46" i="35" s="1"/>
  <c r="B43" i="35"/>
  <c r="U43" i="35" s="1"/>
  <c r="V43" i="35" s="1"/>
  <c r="B24" i="35"/>
  <c r="U24" i="35" s="1"/>
  <c r="V24" i="35" s="1"/>
  <c r="B25" i="35"/>
  <c r="B26" i="35"/>
  <c r="B52" i="35"/>
  <c r="U52" i="35" s="1"/>
  <c r="V52" i="35" s="1"/>
  <c r="B58" i="35"/>
  <c r="B59" i="35"/>
  <c r="B53" i="35"/>
  <c r="U44" i="35"/>
  <c r="V44" i="35" s="1"/>
  <c r="D4" i="35"/>
  <c r="B4" i="31"/>
  <c r="U4" i="31" s="1"/>
  <c r="V4" i="31" s="1"/>
  <c r="B5" i="31"/>
  <c r="U5" i="31" s="1"/>
  <c r="V5" i="31" s="1"/>
  <c r="B46" i="31"/>
  <c r="U46" i="31" s="1"/>
  <c r="V46" i="31" s="1"/>
  <c r="B52" i="31"/>
  <c r="U52" i="31" s="1"/>
  <c r="V52" i="31" s="1"/>
  <c r="B44" i="31"/>
  <c r="U44" i="31" s="1"/>
  <c r="V44" i="31" s="1"/>
  <c r="B20" i="31"/>
  <c r="U20" i="31" s="1"/>
  <c r="V20" i="31" s="1"/>
  <c r="B64" i="31"/>
  <c r="U64" i="31" s="1"/>
  <c r="V64" i="31" s="1"/>
  <c r="B26" i="31"/>
  <c r="U26" i="31" s="1"/>
  <c r="V26" i="31" s="1"/>
  <c r="B54" i="31"/>
  <c r="U54" i="31" s="1"/>
  <c r="V54" i="31" s="1"/>
  <c r="B13" i="31"/>
  <c r="U13" i="31" s="1"/>
  <c r="V13" i="31" s="1"/>
  <c r="B36" i="31"/>
  <c r="U36" i="31" s="1"/>
  <c r="V36" i="31" s="1"/>
  <c r="B7" i="36"/>
  <c r="U7" i="36" s="1"/>
  <c r="V7" i="36" s="1"/>
  <c r="B5" i="36"/>
  <c r="U5" i="36" s="1"/>
  <c r="V5" i="36" s="1"/>
  <c r="B11" i="36"/>
  <c r="U11" i="36" s="1"/>
  <c r="V11" i="36" s="1"/>
  <c r="B70" i="31"/>
  <c r="U70" i="31" s="1"/>
  <c r="V70" i="31" s="1"/>
  <c r="B45" i="31"/>
  <c r="U45" i="31" s="1"/>
  <c r="V45" i="31" s="1"/>
  <c r="B50" i="31"/>
  <c r="U50" i="31" s="1"/>
  <c r="V50" i="31" s="1"/>
  <c r="B19" i="31"/>
  <c r="U19" i="31" s="1"/>
  <c r="V19" i="31" s="1"/>
  <c r="B60" i="31"/>
  <c r="U60" i="31" s="1"/>
  <c r="V60" i="31" s="1"/>
  <c r="B59" i="31"/>
  <c r="U59" i="31" s="1"/>
  <c r="V59" i="31" s="1"/>
  <c r="B53" i="31"/>
  <c r="U53" i="31" s="1"/>
  <c r="V53" i="31" s="1"/>
  <c r="B42" i="31"/>
  <c r="U42" i="31" s="1"/>
  <c r="V42" i="31" s="1"/>
  <c r="B63" i="31"/>
  <c r="U63" i="31" s="1"/>
  <c r="V63" i="31" s="1"/>
  <c r="B57" i="31"/>
  <c r="B47" i="31"/>
  <c r="U47" i="31" s="1"/>
  <c r="V47" i="31" s="1"/>
  <c r="B12" i="31"/>
  <c r="U12" i="31" s="1"/>
  <c r="V12" i="31" s="1"/>
  <c r="B73" i="31"/>
  <c r="U73" i="31" s="1"/>
  <c r="V73" i="31" s="1"/>
  <c r="B48" i="31"/>
  <c r="U48" i="31" s="1"/>
  <c r="V48" i="31" s="1"/>
  <c r="B58" i="31"/>
  <c r="U58" i="31" s="1"/>
  <c r="V58" i="31" s="1"/>
  <c r="B67" i="31"/>
  <c r="U67" i="31" s="1"/>
  <c r="V67" i="31" s="1"/>
  <c r="B21" i="36"/>
  <c r="U21" i="36" s="1"/>
  <c r="V21" i="36" s="1"/>
  <c r="B6" i="36"/>
  <c r="U6" i="36" s="1"/>
  <c r="V6" i="36" s="1"/>
  <c r="B31" i="36"/>
  <c r="U31" i="36" s="1"/>
  <c r="V31" i="36" s="1"/>
  <c r="B14" i="36"/>
  <c r="U14" i="36" s="1"/>
  <c r="V14" i="36" s="1"/>
  <c r="B30" i="36"/>
  <c r="U30" i="36" s="1"/>
  <c r="V30" i="36" s="1"/>
  <c r="B13" i="36"/>
  <c r="U13" i="36" s="1"/>
  <c r="V13" i="36" s="1"/>
  <c r="B16" i="36"/>
  <c r="U16" i="36" s="1"/>
  <c r="V16" i="36" s="1"/>
  <c r="B25" i="36"/>
  <c r="U25" i="36" s="1"/>
  <c r="V25" i="36" s="1"/>
  <c r="B20" i="36"/>
  <c r="U20" i="36" s="1"/>
  <c r="V20" i="36" s="1"/>
  <c r="B9" i="36"/>
  <c r="U9" i="36" s="1"/>
  <c r="V9" i="36" s="1"/>
  <c r="B12" i="36"/>
  <c r="U12" i="36" s="1"/>
  <c r="V12" i="36" s="1"/>
  <c r="U32" i="31" l="1"/>
  <c r="V32" i="31" s="1"/>
  <c r="U57" i="31"/>
  <c r="V57" i="31" s="1"/>
  <c r="R10" i="36"/>
  <c r="U10" i="36"/>
  <c r="V10" i="36" s="1"/>
  <c r="U27" i="35"/>
  <c r="V27" i="35" s="1"/>
  <c r="U42" i="35"/>
  <c r="V42" i="35" s="1"/>
  <c r="U36" i="35"/>
  <c r="V36" i="35" s="1"/>
  <c r="B38" i="31"/>
  <c r="U38" i="31" s="1"/>
  <c r="V38" i="31" s="1"/>
  <c r="U38" i="35"/>
  <c r="V38" i="35" s="1"/>
  <c r="B57" i="35"/>
  <c r="B31" i="35"/>
  <c r="B49" i="35"/>
  <c r="B48" i="35"/>
  <c r="U48" i="35" s="1"/>
  <c r="V48" i="35" s="1"/>
  <c r="B4" i="35"/>
  <c r="D5" i="35"/>
  <c r="D6" i="35" s="1"/>
  <c r="D7" i="35" s="1"/>
  <c r="B7" i="31"/>
  <c r="U7" i="31" s="1"/>
  <c r="V7" i="31" s="1"/>
  <c r="B10" i="31"/>
  <c r="U10" i="31" s="1"/>
  <c r="V10" i="31" s="1"/>
  <c r="B6" i="31"/>
  <c r="U6" i="31" s="1"/>
  <c r="V6" i="31" s="1"/>
  <c r="B29" i="31"/>
  <c r="U29" i="31" s="1"/>
  <c r="V29" i="31" s="1"/>
  <c r="B30" i="31"/>
  <c r="U30" i="31" s="1"/>
  <c r="V30" i="31" s="1"/>
  <c r="B28" i="31"/>
  <c r="U28" i="31" s="1"/>
  <c r="V28" i="31" s="1"/>
  <c r="B49" i="31"/>
  <c r="U49" i="31" s="1"/>
  <c r="V49" i="31" s="1"/>
  <c r="B27" i="31"/>
  <c r="U27" i="31" s="1"/>
  <c r="V27" i="31" s="1"/>
  <c r="B71" i="31"/>
  <c r="U71" i="31" s="1"/>
  <c r="V71" i="31" s="1"/>
  <c r="B72" i="31"/>
  <c r="U72" i="31" s="1"/>
  <c r="V72" i="31" s="1"/>
  <c r="B31" i="31"/>
  <c r="U31" i="31" s="1"/>
  <c r="V31" i="31" s="1"/>
  <c r="B62" i="31"/>
  <c r="U62" i="31" s="1"/>
  <c r="V62" i="31" s="1"/>
  <c r="B16" i="31"/>
  <c r="U16" i="31" s="1"/>
  <c r="V16" i="31" s="1"/>
  <c r="B14" i="31"/>
  <c r="U14" i="31" s="1"/>
  <c r="V14" i="31" s="1"/>
  <c r="B74" i="31"/>
  <c r="U74" i="31" s="1"/>
  <c r="V74" i="31" s="1"/>
  <c r="B66" i="31"/>
  <c r="U66" i="31" s="1"/>
  <c r="V66" i="31" s="1"/>
  <c r="B65" i="31"/>
  <c r="U65" i="31" s="1"/>
  <c r="V65" i="31" s="1"/>
  <c r="B21" i="31"/>
  <c r="U21" i="31" s="1"/>
  <c r="V21" i="31" s="1"/>
  <c r="U58" i="35"/>
  <c r="V58" i="35" s="1"/>
  <c r="U30" i="35"/>
  <c r="V30" i="35" s="1"/>
  <c r="B33" i="36"/>
  <c r="U33" i="36" s="1"/>
  <c r="V33" i="36" s="1"/>
  <c r="B24" i="36"/>
  <c r="U24" i="36" s="1"/>
  <c r="V24" i="36" s="1"/>
  <c r="B22" i="36"/>
  <c r="U22" i="36" s="1"/>
  <c r="V22" i="36" s="1"/>
  <c r="B15" i="36"/>
  <c r="U15" i="36" s="1"/>
  <c r="V15" i="36" s="1"/>
  <c r="U53" i="35"/>
  <c r="V53" i="35" s="1"/>
  <c r="U4" i="35" l="1"/>
  <c r="V4" i="35" s="1"/>
  <c r="U57" i="35"/>
  <c r="V57" i="35" s="1"/>
  <c r="B61" i="35"/>
  <c r="B32" i="35"/>
  <c r="B7" i="35"/>
  <c r="U7" i="35" s="1"/>
  <c r="V7" i="35" s="1"/>
  <c r="D8" i="35"/>
  <c r="D9" i="35" s="1"/>
  <c r="D10" i="35" s="1"/>
  <c r="D11" i="35" s="1"/>
  <c r="D12" i="35" s="1"/>
  <c r="D13" i="35" s="1"/>
  <c r="D14" i="35" s="1"/>
  <c r="D15" i="35" s="1"/>
  <c r="D16" i="35" s="1"/>
  <c r="D17" i="35" s="1"/>
  <c r="D18" i="35" s="1"/>
  <c r="D19" i="35" s="1"/>
  <c r="D20" i="35" s="1"/>
  <c r="D21" i="35" s="1"/>
  <c r="D22" i="35" s="1"/>
  <c r="D23" i="35" s="1"/>
  <c r="B5" i="35"/>
  <c r="U5" i="35" s="1"/>
  <c r="V5" i="35" s="1"/>
  <c r="B6" i="35"/>
  <c r="U6" i="35" s="1"/>
  <c r="V6" i="35" s="1"/>
  <c r="B61" i="31"/>
  <c r="B33" i="31"/>
  <c r="U33" i="31" s="1"/>
  <c r="V33" i="31" s="1"/>
  <c r="B17" i="31"/>
  <c r="U17" i="31" s="1"/>
  <c r="V17" i="31" s="1"/>
  <c r="B15" i="31"/>
  <c r="U15" i="31" s="1"/>
  <c r="V15" i="31" s="1"/>
  <c r="B8" i="31"/>
  <c r="B22" i="31"/>
  <c r="U22" i="31" s="1"/>
  <c r="V22" i="31" s="1"/>
  <c r="B75" i="31"/>
  <c r="U75" i="31" s="1"/>
  <c r="V75" i="31" s="1"/>
  <c r="B34" i="31"/>
  <c r="U34" i="31" s="1"/>
  <c r="V34" i="31" s="1"/>
  <c r="B35" i="31"/>
  <c r="U35" i="31" s="1"/>
  <c r="V35" i="31" s="1"/>
  <c r="B34" i="36"/>
  <c r="U34" i="36" s="1"/>
  <c r="V34" i="36" s="1"/>
  <c r="B17" i="36"/>
  <c r="U17" i="36" s="1"/>
  <c r="V17" i="36" s="1"/>
  <c r="B23" i="36"/>
  <c r="U23" i="36" s="1"/>
  <c r="V23" i="36" s="1"/>
  <c r="U25" i="35"/>
  <c r="V25" i="35" s="1"/>
  <c r="U49" i="35"/>
  <c r="V49" i="35" s="1"/>
  <c r="U59" i="35"/>
  <c r="V59" i="35" s="1"/>
  <c r="U8" i="31" l="1"/>
  <c r="V8" i="31" s="1"/>
  <c r="U61" i="31"/>
  <c r="V61" i="31" s="1"/>
  <c r="B11" i="35"/>
  <c r="U11" i="35" s="1"/>
  <c r="V11" i="35" s="1"/>
  <c r="B33" i="35"/>
  <c r="U33" i="35" s="1"/>
  <c r="V33" i="35" s="1"/>
  <c r="B8" i="35"/>
  <c r="U26" i="35"/>
  <c r="V26" i="35" s="1"/>
  <c r="B9" i="31"/>
  <c r="U9" i="31" s="1"/>
  <c r="V9" i="31" s="1"/>
  <c r="B77" i="31"/>
  <c r="U77" i="31" s="1"/>
  <c r="V77" i="31" s="1"/>
  <c r="B76" i="31"/>
  <c r="U76" i="31" s="1"/>
  <c r="V76" i="31" s="1"/>
  <c r="B23" i="31"/>
  <c r="U23" i="31" s="1"/>
  <c r="V23" i="31" s="1"/>
  <c r="B41" i="31"/>
  <c r="U41" i="31" s="1"/>
  <c r="V41" i="31" s="1"/>
  <c r="B40" i="31"/>
  <c r="U40" i="31" s="1"/>
  <c r="V40" i="31" s="1"/>
  <c r="U61" i="35"/>
  <c r="V61" i="35" s="1"/>
  <c r="B36" i="36"/>
  <c r="U36" i="36" s="1"/>
  <c r="V36" i="36" s="1"/>
  <c r="B35" i="36"/>
  <c r="U35" i="36" s="1"/>
  <c r="V35" i="36" s="1"/>
  <c r="B18" i="36"/>
  <c r="U18" i="36" s="1"/>
  <c r="V18" i="36" s="1"/>
  <c r="B19" i="36"/>
  <c r="U19" i="36" s="1"/>
  <c r="V19" i="36" s="1"/>
  <c r="B28" i="36"/>
  <c r="U28" i="36" s="1"/>
  <c r="V28" i="36" s="1"/>
  <c r="U8" i="35" l="1"/>
  <c r="V8" i="35" s="1"/>
  <c r="B15" i="35"/>
  <c r="U15" i="35" s="1"/>
  <c r="V15" i="35" s="1"/>
  <c r="B17" i="35"/>
  <c r="U17" i="35" s="1"/>
  <c r="V17" i="35" s="1"/>
  <c r="B34" i="35"/>
  <c r="B9" i="35"/>
  <c r="U9" i="35" s="1"/>
  <c r="V9" i="35" s="1"/>
  <c r="B24" i="31"/>
  <c r="R32" i="31" s="1"/>
  <c r="B25" i="31"/>
  <c r="U25" i="31" s="1"/>
  <c r="V25" i="31" s="1"/>
  <c r="B26" i="36"/>
  <c r="U26" i="36" s="1"/>
  <c r="V26" i="36" s="1"/>
  <c r="R56" i="31" l="1"/>
  <c r="U24" i="31"/>
  <c r="V24" i="31" s="1"/>
  <c r="R55" i="31"/>
  <c r="R11" i="31"/>
  <c r="R43" i="31"/>
  <c r="R39" i="31"/>
  <c r="R37" i="31"/>
  <c r="R38" i="31"/>
  <c r="R69" i="31"/>
  <c r="U34" i="35"/>
  <c r="V34" i="35" s="1"/>
  <c r="R10" i="31"/>
  <c r="B35" i="35"/>
  <c r="B12" i="35"/>
  <c r="U12" i="35" s="1"/>
  <c r="V12" i="35" s="1"/>
  <c r="R7" i="31"/>
  <c r="R4" i="31"/>
  <c r="R5" i="31"/>
  <c r="B10" i="35"/>
  <c r="B29" i="36"/>
  <c r="U29" i="36" s="1"/>
  <c r="V29" i="36" s="1"/>
  <c r="B27" i="36"/>
  <c r="U27" i="36" s="1"/>
  <c r="V27" i="36" s="1"/>
  <c r="U10" i="35" l="1"/>
  <c r="V10" i="35" s="1"/>
  <c r="R37" i="36"/>
  <c r="B13" i="35"/>
  <c r="U13" i="35" s="1"/>
  <c r="V13" i="35" s="1"/>
  <c r="B18" i="35"/>
  <c r="U18" i="35" s="1"/>
  <c r="V18" i="35" s="1"/>
  <c r="B37" i="35"/>
  <c r="U37" i="35" s="1"/>
  <c r="V37" i="35" s="1"/>
  <c r="R8" i="36"/>
  <c r="R32" i="36"/>
  <c r="R25" i="36"/>
  <c r="R16" i="36"/>
  <c r="R24" i="36"/>
  <c r="B39" i="35" l="1"/>
  <c r="U39" i="35" s="1"/>
  <c r="V39" i="35" s="1"/>
  <c r="R5" i="36"/>
  <c r="R6" i="36"/>
  <c r="B41" i="35" l="1"/>
  <c r="B40" i="35"/>
  <c r="U31" i="35" l="1"/>
  <c r="V31" i="35" s="1"/>
  <c r="B14" i="35" l="1"/>
  <c r="U14" i="35" l="1"/>
  <c r="V14" i="35" s="1"/>
  <c r="B19" i="35"/>
  <c r="U19" i="35" s="1"/>
  <c r="V19" i="35" s="1"/>
  <c r="B16" i="35" l="1"/>
  <c r="U32" i="35"/>
  <c r="V32" i="35" s="1"/>
  <c r="U16" i="35" l="1"/>
  <c r="V16" i="35" s="1"/>
  <c r="B21" i="35"/>
  <c r="U21" i="35" s="1"/>
  <c r="V21" i="35" s="1"/>
  <c r="B20" i="35" l="1"/>
  <c r="U20" i="35" l="1"/>
  <c r="V20" i="35" s="1"/>
  <c r="B23" i="35"/>
  <c r="R56" i="35" s="1"/>
  <c r="B22" i="35"/>
  <c r="U35" i="35"/>
  <c r="V35" i="35" s="1"/>
  <c r="U23" i="35" l="1"/>
  <c r="V23" i="35" s="1"/>
  <c r="R57" i="35"/>
  <c r="R50" i="35"/>
  <c r="R28" i="35"/>
  <c r="R29" i="35"/>
  <c r="U22" i="35"/>
  <c r="V22" i="35" s="1"/>
  <c r="R36" i="35"/>
  <c r="R42" i="35"/>
  <c r="R54" i="35"/>
  <c r="R38" i="35"/>
  <c r="R27" i="35"/>
  <c r="R11" i="35"/>
  <c r="R18" i="35"/>
  <c r="R17" i="35"/>
  <c r="R15" i="35"/>
  <c r="R19" i="35"/>
  <c r="R21" i="35"/>
  <c r="R13" i="35" l="1"/>
  <c r="R12" i="35"/>
  <c r="R7" i="35"/>
  <c r="R14" i="35"/>
  <c r="U40" i="35"/>
  <c r="V40" i="35" s="1"/>
  <c r="U41" i="35" l="1"/>
  <c r="V41" i="35" s="1"/>
  <c r="R4" i="36" l="1"/>
  <c r="R7" i="36"/>
  <c r="R3" i="36"/>
  <c r="R34" i="36"/>
  <c r="R22" i="36"/>
  <c r="R26" i="36"/>
  <c r="R30" i="36"/>
  <c r="R28" i="36"/>
  <c r="R36" i="36"/>
  <c r="R9" i="36"/>
  <c r="R17" i="36"/>
  <c r="R23" i="36"/>
  <c r="R19" i="36"/>
  <c r="R18" i="36"/>
  <c r="R14" i="36"/>
  <c r="R11" i="36"/>
  <c r="R21" i="36"/>
  <c r="R20" i="36"/>
  <c r="R29" i="36"/>
  <c r="R12" i="36"/>
  <c r="R13" i="36"/>
  <c r="R27" i="36"/>
  <c r="R35" i="36"/>
  <c r="R31" i="36"/>
  <c r="R33" i="36"/>
  <c r="R15" i="36"/>
  <c r="R51" i="31" l="1"/>
  <c r="R33" i="31"/>
  <c r="R16" i="31"/>
  <c r="R76" i="31"/>
  <c r="R28" i="31"/>
  <c r="R63" i="31"/>
  <c r="R72" i="31"/>
  <c r="R62" i="31"/>
  <c r="R68" i="31"/>
  <c r="R70" i="31"/>
  <c r="R36" i="31"/>
  <c r="R50" i="31"/>
  <c r="R48" i="31"/>
  <c r="R44" i="31"/>
  <c r="R12" i="31"/>
  <c r="R54" i="31"/>
  <c r="R53" i="31"/>
  <c r="R65" i="31"/>
  <c r="R3" i="31"/>
  <c r="R8" i="31"/>
  <c r="R23" i="31"/>
  <c r="R17" i="31"/>
  <c r="R66" i="31"/>
  <c r="R26" i="31"/>
  <c r="R71" i="31"/>
  <c r="R6" i="31"/>
  <c r="R60" i="31"/>
  <c r="R46" i="31"/>
  <c r="R18" i="31"/>
  <c r="R47" i="31"/>
  <c r="R58" i="31"/>
  <c r="R59" i="31"/>
  <c r="R57" i="31"/>
  <c r="R31" i="31"/>
  <c r="R35" i="31"/>
  <c r="R77" i="31"/>
  <c r="R24" i="31"/>
  <c r="R9" i="31"/>
  <c r="R15" i="31"/>
  <c r="R20" i="31"/>
  <c r="R42" i="31"/>
  <c r="R19" i="31"/>
  <c r="R49" i="31"/>
  <c r="R41" i="31"/>
  <c r="R67" i="31"/>
  <c r="R52" i="31"/>
  <c r="R40" i="31"/>
  <c r="R34" i="31"/>
  <c r="R29" i="31"/>
  <c r="R27" i="31"/>
  <c r="R14" i="31"/>
  <c r="R22" i="31"/>
  <c r="R64" i="31"/>
  <c r="R61" i="31"/>
  <c r="R75" i="31"/>
  <c r="R30" i="31"/>
  <c r="R73" i="31"/>
  <c r="R25" i="31"/>
  <c r="R21" i="31"/>
  <c r="R13" i="31"/>
  <c r="R45" i="31"/>
  <c r="R74" i="31"/>
  <c r="R4" i="35" l="1"/>
  <c r="R44" i="35"/>
  <c r="R43" i="35"/>
  <c r="R25" i="35"/>
  <c r="R61" i="35"/>
  <c r="R32" i="35"/>
  <c r="R23" i="35"/>
  <c r="R41" i="35"/>
  <c r="R37" i="35"/>
  <c r="R48" i="35"/>
  <c r="R59" i="35"/>
  <c r="R60" i="35"/>
  <c r="R35" i="35"/>
  <c r="R52" i="35"/>
  <c r="R46" i="35"/>
  <c r="R47" i="35"/>
  <c r="R53" i="35"/>
  <c r="R31" i="35"/>
  <c r="R51" i="35"/>
  <c r="R45" i="35"/>
  <c r="R49" i="35"/>
  <c r="R22" i="35"/>
  <c r="R55" i="35"/>
  <c r="R58" i="35"/>
  <c r="R20" i="35"/>
  <c r="R24" i="35"/>
  <c r="R6" i="35"/>
  <c r="R3" i="35"/>
  <c r="R40" i="35"/>
  <c r="R39" i="35"/>
  <c r="R10" i="35"/>
  <c r="R9" i="35"/>
  <c r="R5" i="35"/>
  <c r="R16" i="35"/>
  <c r="R30" i="35"/>
  <c r="R26" i="35"/>
  <c r="R8" i="35"/>
  <c r="R34" i="35"/>
  <c r="R33" i="35"/>
</calcChain>
</file>

<file path=xl/sharedStrings.xml><?xml version="1.0" encoding="utf-8"?>
<sst xmlns="http://schemas.openxmlformats.org/spreadsheetml/2006/main" count="2925" uniqueCount="606">
  <si>
    <t>#</t>
    <phoneticPr fontId="1"/>
  </si>
  <si>
    <t>説明</t>
    <rPh sb="0" eb="2">
      <t>セツメイ</t>
    </rPh>
    <phoneticPr fontId="1"/>
  </si>
  <si>
    <t>メッセージコード</t>
    <phoneticPr fontId="1"/>
  </si>
  <si>
    <t>メッセージ内容</t>
    <rPh sb="5" eb="7">
      <t>ナイヨウ</t>
    </rPh>
    <phoneticPr fontId="1"/>
  </si>
  <si>
    <t>00001E</t>
    <phoneticPr fontId="1"/>
  </si>
  <si>
    <t>共通</t>
    <rPh sb="0" eb="2">
      <t>キョウツウ</t>
    </rPh>
    <phoneticPr fontId="1"/>
  </si>
  <si>
    <t>01002E</t>
    <phoneticPr fontId="1"/>
  </si>
  <si>
    <t>エラーメッセージ</t>
    <phoneticPr fontId="1"/>
  </si>
  <si>
    <t>00002E</t>
    <phoneticPr fontId="1"/>
  </si>
  <si>
    <t xml:space="preserve">「エラーが発生しました。エラー内容:(エラー内容)」
</t>
    <phoneticPr fontId="1"/>
  </si>
  <si>
    <t>12001N</t>
    <phoneticPr fontId="1"/>
  </si>
  <si>
    <t>12002E</t>
    <phoneticPr fontId="1"/>
  </si>
  <si>
    <t>14001N</t>
    <phoneticPr fontId="1"/>
  </si>
  <si>
    <t>14002E</t>
    <phoneticPr fontId="1"/>
  </si>
  <si>
    <t>14003E</t>
    <phoneticPr fontId="1"/>
  </si>
  <si>
    <t>15001N</t>
    <phoneticPr fontId="1"/>
  </si>
  <si>
    <t>15002E</t>
    <phoneticPr fontId="1"/>
  </si>
  <si>
    <t>分類</t>
    <rPh sb="0" eb="2">
      <t>ブンルイ</t>
    </rPh>
    <phoneticPr fontId="1"/>
  </si>
  <si>
    <t>14004E</t>
    <phoneticPr fontId="1"/>
  </si>
  <si>
    <t>16001N</t>
    <phoneticPr fontId="1"/>
  </si>
  <si>
    <t>16002E</t>
    <phoneticPr fontId="1"/>
  </si>
  <si>
    <t>17002E</t>
    <phoneticPr fontId="1"/>
  </si>
  <si>
    <t>対処方法</t>
    <rPh sb="0" eb="2">
      <t>タイショ</t>
    </rPh>
    <rPh sb="2" eb="4">
      <t>ホウホウ</t>
    </rPh>
    <phoneticPr fontId="1"/>
  </si>
  <si>
    <t>エラー内容を確認してください</t>
    <rPh sb="3" eb="5">
      <t>ナイヨウ</t>
    </rPh>
    <rPh sb="6" eb="8">
      <t>カクニン</t>
    </rPh>
    <phoneticPr fontId="1"/>
  </si>
  <si>
    <t>14005E</t>
    <phoneticPr fontId="1"/>
  </si>
  <si>
    <t>エラーメッセージ</t>
  </si>
  <si>
    <t>08001N</t>
  </si>
  <si>
    <t>08002E</t>
  </si>
  <si>
    <t>08003E</t>
  </si>
  <si>
    <t>08004E</t>
  </si>
  <si>
    <t>08005E</t>
  </si>
  <si>
    <t xml:space="preserve">「エラーが発生しました。エラー内容:(エラー内容)」
</t>
  </si>
  <si>
    <t>04010E</t>
    <phoneticPr fontId="1"/>
  </si>
  <si>
    <t>CKANから取得したリソースURLを確認してください</t>
    <phoneticPr fontId="1"/>
  </si>
  <si>
    <t>04013E</t>
    <phoneticPr fontId="1"/>
  </si>
  <si>
    <t>04014E</t>
    <phoneticPr fontId="1"/>
  </si>
  <si>
    <t>14008E</t>
    <phoneticPr fontId="1"/>
  </si>
  <si>
    <t>1A003E</t>
    <phoneticPr fontId="1"/>
  </si>
  <si>
    <t>1A002E</t>
    <phoneticPr fontId="1"/>
  </si>
  <si>
    <t>1A001N</t>
    <phoneticPr fontId="1"/>
  </si>
  <si>
    <t>19001N</t>
    <phoneticPr fontId="1"/>
  </si>
  <si>
    <t>19002E</t>
    <phoneticPr fontId="1"/>
  </si>
  <si>
    <t>1B001N</t>
    <phoneticPr fontId="1"/>
  </si>
  <si>
    <t>1B002E</t>
    <phoneticPr fontId="1"/>
  </si>
  <si>
    <t>1C002E</t>
    <phoneticPr fontId="1"/>
  </si>
  <si>
    <t>1D001N</t>
    <phoneticPr fontId="1"/>
  </si>
  <si>
    <t>1D002E</t>
    <phoneticPr fontId="1"/>
  </si>
  <si>
    <t>1E001N</t>
    <phoneticPr fontId="1"/>
  </si>
  <si>
    <t>1E002E</t>
    <phoneticPr fontId="1"/>
  </si>
  <si>
    <t>1B003E</t>
    <phoneticPr fontId="1"/>
  </si>
  <si>
    <t>1C003E</t>
    <phoneticPr fontId="1"/>
  </si>
  <si>
    <t>1D003E</t>
    <phoneticPr fontId="1"/>
  </si>
  <si>
    <t>1E003E</t>
    <phoneticPr fontId="1"/>
  </si>
  <si>
    <t>1D004E</t>
    <phoneticPr fontId="1"/>
  </si>
  <si>
    <t>1D005E</t>
    <phoneticPr fontId="1"/>
  </si>
  <si>
    <t>データ提供IF(HTTP NGSI) データ取得処理実行時</t>
  </si>
  <si>
    <t>‐</t>
    <phoneticPr fontId="1"/>
  </si>
  <si>
    <t>12004E</t>
    <phoneticPr fontId="1"/>
  </si>
  <si>
    <t>00001E</t>
  </si>
  <si>
    <t>00002E</t>
  </si>
  <si>
    <t>01001N</t>
  </si>
  <si>
    <t>ファイルダウンロード処理実行時</t>
  </si>
  <si>
    <t>ファイルダウンロード処理にて、ダウンロード処理に失敗した場合</t>
  </si>
  <si>
    <t>01003E</t>
  </si>
  <si>
    <t>01004E</t>
  </si>
  <si>
    <t>01005E</t>
  </si>
  <si>
    <t>01006E</t>
  </si>
  <si>
    <t>参照先URLが見つからない場合</t>
  </si>
  <si>
    <t>HTTP接続時のベーシック認証に失敗している場合</t>
  </si>
  <si>
    <t>リソースURLからドメイン情報の取得に失敗した場合</t>
  </si>
  <si>
    <t>コンフィグファイルに必須パラメータが設定されていなかった場合</t>
  </si>
  <si>
    <t>データ提供I/F(FTP)</t>
  </si>
  <si>
    <t>02001N</t>
  </si>
  <si>
    <t>02002E</t>
  </si>
  <si>
    <t>02003E</t>
  </si>
  <si>
    <t>FTP接続時の認証に失敗している場合</t>
  </si>
  <si>
    <t>02004E</t>
  </si>
  <si>
    <t>参照先ディレクトリもしくは、ファイルが存在しない場合</t>
  </si>
  <si>
    <t>02005E</t>
  </si>
  <si>
    <t>タイムアウトが発生した場合</t>
  </si>
  <si>
    <t>02006E</t>
  </si>
  <si>
    <t>パラメータが不正の場合</t>
  </si>
  <si>
    <t>コンテキスト情報取得実行時</t>
  </si>
  <si>
    <t>認証情報が不正の場合</t>
  </si>
  <si>
    <t>指定したリソースが見つからなかった場合</t>
  </si>
  <si>
    <t>指定したリソースが複数存在する場合</t>
  </si>
  <si>
    <t>上記以外でエラーが発生した場合</t>
  </si>
  <si>
    <t>05001N</t>
  </si>
  <si>
    <t>05002E</t>
  </si>
  <si>
    <t>06001N</t>
  </si>
  <si>
    <t>データ交換要求処理実行時</t>
  </si>
  <si>
    <t>06002E</t>
  </si>
  <si>
    <t>03001N</t>
  </si>
  <si>
    <t>03003E</t>
  </si>
  <si>
    <t>04001N</t>
  </si>
  <si>
    <t>04002E</t>
  </si>
  <si>
    <t>リソース提供手段識別子確認時に不正な値が設定されている場合</t>
  </si>
  <si>
    <t>04009E</t>
  </si>
  <si>
    <t>0A001N</t>
  </si>
  <si>
    <t>0A002E</t>
  </si>
  <si>
    <t>09001N</t>
  </si>
  <si>
    <t>09002E</t>
  </si>
  <si>
    <t>来歴管理I/F 履歴登録API呼び出し時にエラーが発生した場合</t>
  </si>
  <si>
    <t>07001N</t>
  </si>
  <si>
    <t>カタログ検索要求処理実行時</t>
  </si>
  <si>
    <t>07002E</t>
  </si>
  <si>
    <t>カタログ検索要求 CKANへの検索要求時にエラーが発生した場合</t>
  </si>
  <si>
    <t>データ交換要求時に処理に失敗した場合に出力</t>
  </si>
  <si>
    <t>カタログ横断検索要求処理実行時</t>
  </si>
  <si>
    <t>カタログ詳細検索要求処理実行時</t>
  </si>
  <si>
    <t>詳細検索かつカタログサイト（詳細検索）アクセスURLが取得できない場合</t>
  </si>
  <si>
    <t>カタログ詳細検索要求処理実行時
認可トークンが未設定の場合は、(認可トークン)を"設定なし"で出力</t>
    <phoneticPr fontId="1"/>
  </si>
  <si>
    <t>各機能でパラメータ確認時に必須パラメータが設定されていなかった場合</t>
  </si>
  <si>
    <t>カタログ検索I/Fのカタログ検索要求処理の呼び出し時に、エラーが発生した場合</t>
  </si>
  <si>
    <t>検索種別確認時に不正な値が設定されている場合</t>
  </si>
  <si>
    <t>データ取得I/F(CADDE)処理実行時</t>
  </si>
  <si>
    <t>データ交換I/Fのデータ交換要求の呼び出し時に、エラーが発生した場合</t>
  </si>
  <si>
    <t>データ提供IFが使用するカスタムヘッダーの変換に失敗した場合</t>
  </si>
  <si>
    <t>受信履歴登録要求時にCADDEユーザID（利用者）が空の場合(運用上発生しない想定)</t>
  </si>
  <si>
    <t>データ取得要求(HTTP NGSI)処理実行時</t>
  </si>
  <si>
    <t>コネクタメイン 来歴確認呼び出し処理実行時</t>
  </si>
  <si>
    <t>来歴管理I/F 来歴登録API呼び出しに成功したがレスポンスを正常に取得できなかった場合</t>
  </si>
  <si>
    <t>来歴管理I/F 履歴検索API呼び出しに成功したがレスポンスを正常に取得できなかった場合</t>
  </si>
  <si>
    <t>来歴管理I/F 受信履歴登録要求処理実行時</t>
  </si>
  <si>
    <t>来歴管理I/F 来歴確認API呼び出しに成功したがレスポンスを正常に取得できなかった場合</t>
  </si>
  <si>
    <t>利用者</t>
    <rPh sb="0" eb="3">
      <t>リヨウシャ</t>
    </rPh>
    <phoneticPr fontId="1"/>
  </si>
  <si>
    <t>サブシステム名</t>
    <rPh sb="6" eb="7">
      <t>メイ</t>
    </rPh>
    <phoneticPr fontId="1"/>
  </si>
  <si>
    <t>ステータスコード</t>
    <phoneticPr fontId="1"/>
  </si>
  <si>
    <t>sq1</t>
    <phoneticPr fontId="1"/>
  </si>
  <si>
    <t>sq2</t>
    <phoneticPr fontId="1"/>
  </si>
  <si>
    <t>sq3</t>
    <phoneticPr fontId="1"/>
  </si>
  <si>
    <t>出力機能</t>
    <phoneticPr fontId="1"/>
  </si>
  <si>
    <t>処理タイミング</t>
    <phoneticPr fontId="1"/>
  </si>
  <si>
    <t>提供者</t>
  </si>
  <si>
    <t>コネクタ</t>
    <phoneticPr fontId="1"/>
  </si>
  <si>
    <t>発生タイミング</t>
    <rPh sb="0" eb="2">
      <t>ハッセイ</t>
    </rPh>
    <phoneticPr fontId="1"/>
  </si>
  <si>
    <t>0A004N</t>
    <phoneticPr fontId="1"/>
  </si>
  <si>
    <t>0A005E</t>
    <phoneticPr fontId="1"/>
  </si>
  <si>
    <t>契約確認要求処理実行時</t>
    <phoneticPr fontId="1"/>
  </si>
  <si>
    <t>来歴管理I/F</t>
    <rPh sb="0" eb="4">
      <t>ライレキカンリ</t>
    </rPh>
    <phoneticPr fontId="1"/>
  </si>
  <si>
    <t>コネクタメイン 来歴確認呼び出し処理実行時</t>
    <phoneticPr fontId="1"/>
  </si>
  <si>
    <t>来歴管理I/F</t>
    <phoneticPr fontId="1"/>
  </si>
  <si>
    <t>来歴管理I/FへのアクセスURLが取得できない場合</t>
    <phoneticPr fontId="1"/>
  </si>
  <si>
    <t>データ証憑通知（送信）処理実行時</t>
    <phoneticPr fontId="1"/>
  </si>
  <si>
    <t>契約管理サービスURLへのHTTPリクエストを発行時にエラーが発生した場合</t>
    <phoneticPr fontId="1"/>
  </si>
  <si>
    <t>04017E</t>
    <phoneticPr fontId="1"/>
  </si>
  <si>
    <t>パラメータ名に設定されたパラメータの値を確認してください</t>
  </si>
  <si>
    <t>エラーが発生したコンテナのコンフィグファイルを確認してください</t>
  </si>
  <si>
    <t>ログ出力メッセージ</t>
  </si>
  <si>
    <t>‐</t>
  </si>
  <si>
    <t>エラー内容を確認してください</t>
  </si>
  <si>
    <t>CKANから取得したリソースURLを確認してください</t>
  </si>
  <si>
    <t>コネクタメインのコンフィグファイルに設定されている認証情報を確認してください</t>
  </si>
  <si>
    <t>接続先サーバの状態や取得ファイルのサイズを確認してください。</t>
  </si>
  <si>
    <t>「リソースURL:(リソースURL)」</t>
  </si>
  <si>
    <t>データ交換要求処理時に、ダウンロード処理に失敗した場合</t>
  </si>
  <si>
    <t>コネクタメインのコンフィグファイルに設定されているftp_id、ftp_passを確認してください</t>
  </si>
  <si>
    <t>「データ提供IFが使用するカスタムヘッダーの変換に失敗しました。データ提供IFが使用するカスタムヘッダーを確認してください。」</t>
  </si>
  <si>
    <t xml:space="preserve">透過(CKANへ検索要求を行った際の設定値を返却)
</t>
  </si>
  <si>
    <t>「クエリストリング:(クエリストリング), CKAN URL:(CKAN URL)」</t>
  </si>
  <si>
    <t>カタログ詳細検索要求 CKANへの検索要求時にエラーが発生した場合</t>
  </si>
  <si>
    <t xml:space="preserve">「リソースURL:(リソースURL)」
</t>
  </si>
  <si>
    <t>指定したリソースURLを確認してください</t>
  </si>
  <si>
    <t>データ提供IF(HTTP NGSI) データ取得処理時にその他エラーが発生した場合</t>
  </si>
  <si>
    <t xml:space="preserve">「提供者ID:(提供者ID), 利用者ID:(利用者ID), 交換実績記録用リソースID:(交換実績記録用リソースID)」
</t>
  </si>
  <si>
    <t>引数Authorizationに設定した利用者トークンを確認してください。</t>
  </si>
  <si>
    <t>「クエリストリング: (クエリストリング), 提供者ID:(提供者ID), 利用者トークン:(利用者トークン), 検索種別:(検索種別)」</t>
  </si>
  <si>
    <t>カタログ詳細検索要求処理実行時
提供者ID、利用者トークンが未設定の場合は(提供者ID)、(利用者トークン)を"設定なし"で出力</t>
  </si>
  <si>
    <t>データ取得I/F(CADDE)処理実行時
利用者トークンが未設定の場合は、(利用者トークン)を"設定なし"で出力</t>
  </si>
  <si>
    <t xml:space="preserve">透過(発生したエラーに設定されているステータスコードを設定)
</t>
  </si>
  <si>
    <t xml:space="preserve">「有効な利用者トークンが設定されておりません。有効な利用者トークンを設定してください。」
</t>
  </si>
  <si>
    <t>透過(提供者 データ交換要求の設定値を返却)</t>
  </si>
  <si>
    <t xml:space="preserve">「トークン情報:(トークン情報), 利用者コネクタID:(利用者コネクタID), 利用者コネクタのシークレット:(利用者コネクタのシークレット)」
</t>
  </si>
  <si>
    <t xml:space="preserve">「交換実績記録用リソースID:(交換実績記録用リソースID), 履歴取得方向:(履歴取得方向), 検索深度:(検索深度)」
</t>
  </si>
  <si>
    <t>コネクタメイン 来歴確認呼び出し処理でエラーが発生した場合</t>
  </si>
  <si>
    <t>「来歴管理I/Fからのレスポンスを正常に取得できませんでした」</t>
  </si>
  <si>
    <t>来歴管理I/Fからのレスポンスを確認してください</t>
  </si>
  <si>
    <t>「履歴取得方向(direction)の値が不正です。履歴取得方向の値を確認してください。」</t>
  </si>
  <si>
    <t>履歴取得方向の値を確認してください</t>
  </si>
  <si>
    <t>「検索深度(depth)の値が不正です。検索深度の値を確認してください。」</t>
  </si>
  <si>
    <t>検索深度の値を確認してください</t>
  </si>
  <si>
    <t xml:space="preserve">「履歴ID検索用文字列:(履歴ID検索用文字列)」
</t>
  </si>
  <si>
    <t>コネクタメイン 履歴ID検索呼び出し処理でエラーが発生した場合</t>
  </si>
  <si>
    <t>来歴管理I/F 履歴ID検索API呼び出しに成功したがレスポンスを正常に取得できなかった場合</t>
  </si>
  <si>
    <t xml:space="preserve">透過(来歴管理I/Fからのレスポンスの設定値を返却)
</t>
  </si>
  <si>
    <t>「クエリストリング: (クエリストリング),検索種別:(検索種別)」</t>
    <phoneticPr fontId="1"/>
  </si>
  <si>
    <t>データ証憑通知（送信）処理実行時
ハッシュ値は取得したデータよりハッシュアルゴリズムがSHA512のものを生成する。</t>
    <rPh sb="21" eb="22">
      <t>チ</t>
    </rPh>
    <rPh sb="53" eb="55">
      <t>セイセイ</t>
    </rPh>
    <phoneticPr fontId="1"/>
  </si>
  <si>
    <t>引数に設定した内容を確認してください。</t>
    <rPh sb="7" eb="9">
      <t>ナイヨウ</t>
    </rPh>
    <phoneticPr fontId="1"/>
  </si>
  <si>
    <t>データ提供I/F(HTTPS)</t>
  </si>
  <si>
    <t>コネクタメイン</t>
  </si>
  <si>
    <t>カタログ検索I/F</t>
  </si>
  <si>
    <t>データ交換I/F</t>
  </si>
  <si>
    <t>リソース提供手段識別子に正常な値を設定してください
(2022年03月時点では"file/http","file/ftp","api/ngsi"のいずれか)</t>
    <phoneticPr fontId="1"/>
  </si>
  <si>
    <t>検索種別に正常な値を設定してください
(2022年03月時点では"meta","detail"のいずれか)</t>
    <phoneticPr fontId="1"/>
  </si>
  <si>
    <t>リソース提供識別子が"api/ngsi"でない場合</t>
    <phoneticPr fontId="1"/>
  </si>
  <si>
    <t>「リソースURL:(リソースURL),ヘッダー情報:(ヘッダー情報)」</t>
  </si>
  <si>
    <t>リクエストヘッダーのx-cadde-optionsの値を確認してください</t>
  </si>
  <si>
    <t>データ交換要求処理時に、ダウンロード処理に失敗した場合</t>
    <phoneticPr fontId="1"/>
  </si>
  <si>
    <t>04022E</t>
    <phoneticPr fontId="1"/>
  </si>
  <si>
    <t>-</t>
    <phoneticPr fontId="1"/>
  </si>
  <si>
    <t>来歴管理I/F</t>
  </si>
  <si>
    <t>来歴管理I/F 来歴確認呼び出し処理でエラーが発生した場合</t>
  </si>
  <si>
    <t>来歴管理I/F 来歴確認呼び出し処理で履歴取得方向に不正な値が設定されている場合</t>
  </si>
  <si>
    <t>来歴管理I/F 来歴確認呼び出し処理で検索深度に不正な値が設定されている場合</t>
  </si>
  <si>
    <t>来歴管理I/F 履歴検索呼び出し処理でエラーが発生した場合</t>
  </si>
  <si>
    <t>来歴管理I/F 来歴確認呼び出し処理実行時</t>
  </si>
  <si>
    <t>来歴管理I/F 履歴ID検索呼び出し処理実行時</t>
  </si>
  <si>
    <t>来歴管理I/F 履歴検索呼び出し処理実行時</t>
  </si>
  <si>
    <t>来歴管理I/F 履歴ID検索呼び出し処理でエラーが発生した場合</t>
  </si>
  <si>
    <t>来歴管理I/F データ証憑通知（受信）処理実行時</t>
  </si>
  <si>
    <t>データ証憑通知（受信）</t>
    <phoneticPr fontId="1"/>
  </si>
  <si>
    <t>認可トークン取得要求処理実行時</t>
  </si>
  <si>
    <t>コネクタメイン</t>
    <phoneticPr fontId="1"/>
  </si>
  <si>
    <t>カタログ検索I/F</t>
    <phoneticPr fontId="1"/>
  </si>
  <si>
    <t>「クエリストリング:(クエリストリング), 認証トークン:(認証トークン)」</t>
  </si>
  <si>
    <t>コネクタメインのカタログ詳細検索要求処理の呼び出し時
認証トークンが未設定の場合は、(認証トークン)を"設定なし"で出力</t>
  </si>
  <si>
    <t>コネクタメインのカタログ詳細検索要求処理の呼び出し時
認証トークン、NGSIオプションが未設定の場合は、(認証トークン)、(NGSIオプション)を"設定なし"で出力</t>
  </si>
  <si>
    <t>「リソースURL:(リソースURL), リソース提供手段識別子:(リソース提供手段識別子), 認証トークン:(認証トークン)、データ提供IFが使用するカスタムヘッダー:(データ提供IFが使用するカスタムヘッダー)」</t>
  </si>
  <si>
    <t>コネクタメインのカタログ詳細検索要求処理の呼び出し時
認証トークン、データ提供IFが使用するカスタムヘッダーが未設定の場合は、"設定なし"で出力</t>
  </si>
  <si>
    <t>データ交換要求処理実行時
認証トークン、データ提供IFが使用するカスタムヘッダーが未設定の場合は、"設定なし"で出力</t>
  </si>
  <si>
    <t xml:space="preserve">「リソースURL:(リソースURL), リソース提供手段識別子:(リソース提供手段識別子), 提供者コネクタURL:(提供者コネクタURL), 認証トークン:(認証トークン)、データ提供IFが使用するカスタムヘッダー:(データ提供IFが使用するカスタムヘッダー)」
</t>
  </si>
  <si>
    <t>「クエリストリング: (クエリストリング),提供者コネクタURL:(提供者コネクタURL),認証トークン:(認証トークン),検索種別:(検索種別)」</t>
  </si>
  <si>
    <t>カタログ詳細検索要求処理実行時
認証トークンが未設定の場合は、(認証トークン)を"設定なし"で出力</t>
  </si>
  <si>
    <t>データ取得要求処理実行時
認証トークンが未設定の場合は、(認証トークン)を"設定なし"で出力</t>
  </si>
  <si>
    <t>「エラーが発生しました。エラー内容:(エラー内容)」</t>
    <rPh sb="5" eb="7">
      <t>ハッセイ</t>
    </rPh>
    <rPh sb="15" eb="17">
      <t>ナイヨウ</t>
    </rPh>
    <rPh sb="22" eb="24">
      <t>ナイヨウ</t>
    </rPh>
    <phoneticPr fontId="1"/>
  </si>
  <si>
    <t>ログ出力メッセージ</t>
    <phoneticPr fontId="1"/>
  </si>
  <si>
    <t>09004N</t>
    <phoneticPr fontId="1"/>
  </si>
  <si>
    <t>「提供者ID:(提供者ID), 利用者ID:(利用者ID), 取引ID:(取引ID), ハッシュ値:(ハッシュ値), 契約管理サービスURL:(契約管理サービスURL)」</t>
    <rPh sb="1" eb="3">
      <t>テイキョウ</t>
    </rPh>
    <rPh sb="3" eb="4">
      <t>シャ</t>
    </rPh>
    <rPh sb="8" eb="10">
      <t>テイキョウ</t>
    </rPh>
    <rPh sb="10" eb="11">
      <t>シャ</t>
    </rPh>
    <rPh sb="16" eb="19">
      <t>リヨウシャ</t>
    </rPh>
    <rPh sb="23" eb="26">
      <t>リヨウシャ</t>
    </rPh>
    <rPh sb="31" eb="33">
      <t>トリヒキ</t>
    </rPh>
    <rPh sb="37" eb="39">
      <t>トリヒキ</t>
    </rPh>
    <rPh sb="48" eb="49">
      <t>アタイ</t>
    </rPh>
    <rPh sb="55" eb="56">
      <t>アタイ</t>
    </rPh>
    <rPh sb="59" eb="61">
      <t>ケイヤク</t>
    </rPh>
    <rPh sb="61" eb="63">
      <t>カンリ</t>
    </rPh>
    <rPh sb="72" eb="76">
      <t>ケイヤクカンリ</t>
    </rPh>
    <phoneticPr fontId="1"/>
  </si>
  <si>
    <t>09005E</t>
    <phoneticPr fontId="1"/>
  </si>
  <si>
    <t>0A010N</t>
    <phoneticPr fontId="1"/>
  </si>
  <si>
    <t>0A011E</t>
    <phoneticPr fontId="1"/>
  </si>
  <si>
    <t>「提供者ID:(提供ID), 利用者ID:(利用者ID), 取引ID:(取引ID), ハッシュ値:(ハッシュ値), 契約管理サービスURL:(契約管理サービスURL)」</t>
    <rPh sb="8" eb="10">
      <t>テイキョウ</t>
    </rPh>
    <rPh sb="22" eb="25">
      <t>リヨウシャ</t>
    </rPh>
    <rPh sb="36" eb="38">
      <t>トリヒキ</t>
    </rPh>
    <rPh sb="54" eb="55">
      <t>アタイ</t>
    </rPh>
    <rPh sb="71" eb="73">
      <t>ケイヤク</t>
    </rPh>
    <rPh sb="73" eb="75">
      <t>カンリ</t>
    </rPh>
    <phoneticPr fontId="1"/>
  </si>
  <si>
    <t>提供者</t>
    <rPh sb="0" eb="2">
      <t>テイキョウ</t>
    </rPh>
    <rPh sb="2" eb="3">
      <t>シャ</t>
    </rPh>
    <phoneticPr fontId="1"/>
  </si>
  <si>
    <t>認可トークン取得時にエラーが発生した場合</t>
    <rPh sb="0" eb="2">
      <t>ニンカ</t>
    </rPh>
    <rPh sb="6" eb="8">
      <t>シュトク</t>
    </rPh>
    <rPh sb="8" eb="9">
      <t>ジ</t>
    </rPh>
    <rPh sb="14" eb="16">
      <t>ハッセイ</t>
    </rPh>
    <rPh sb="18" eb="20">
      <t>バアイ</t>
    </rPh>
    <phoneticPr fontId="1"/>
  </si>
  <si>
    <t>「来歴管理I/Fからのレスポンスを正常に取得できませんでした」</t>
    <phoneticPr fontId="1"/>
  </si>
  <si>
    <t>パラメータ名に設定されたパラメータの値を確認してください</t>
    <phoneticPr fontId="1"/>
  </si>
  <si>
    <t>「パラメータが不正です。リクエストパラメータの値を確認してください。」</t>
    <phoneticPr fontId="1"/>
  </si>
  <si>
    <t>「リソースURL:(リソースURL), リソース提供手段識別子:(リソース提供手段識別子), 認証トークン:(認証トークン)、データ提供IFが使用するカスタムヘッダー:(データ提供IFが使用するカスタムヘッダー)」</t>
    <phoneticPr fontId="1"/>
  </si>
  <si>
    <t>「リソース提供手段識別子の値が不正です。リクエストパラメータの値を確認してください。」</t>
    <phoneticPr fontId="1"/>
  </si>
  <si>
    <t>NGSIデータ取得要求時、認証情報が不正の場合</t>
    <rPh sb="7" eb="9">
      <t>シュトク</t>
    </rPh>
    <rPh sb="9" eb="11">
      <t>ヨウキュウ</t>
    </rPh>
    <rPh sb="11" eb="12">
      <t>ジ</t>
    </rPh>
    <phoneticPr fontId="1"/>
  </si>
  <si>
    <t xml:space="preserve">「認証トークン取得処理を行いましたが、対象の利用者トークンは使用できません。リクエストパラメータに設定した利用者トークンを確認してください。」
</t>
    <phoneticPr fontId="1"/>
  </si>
  <si>
    <t xml:space="preserve">「認証処理を行いましたが、対象のトークンは使用できません。リクエストパラメータに設定した利用者トークンを確認してください。」
</t>
    <phoneticPr fontId="1"/>
  </si>
  <si>
    <t>契約確認要求時にエラーが発生した場合</t>
    <phoneticPr fontId="1"/>
  </si>
  <si>
    <t>04021E</t>
    <phoneticPr fontId="1"/>
  </si>
  <si>
    <t xml:space="preserve">透過(来歴サーバへデータ証憑通知（送信）要求を行った際の設定値を返却)
</t>
    <rPh sb="3" eb="5">
      <t>ライレキ</t>
    </rPh>
    <rPh sb="12" eb="14">
      <t>ショウヒョウ</t>
    </rPh>
    <rPh sb="14" eb="16">
      <t>ツウチ</t>
    </rPh>
    <rPh sb="17" eb="19">
      <t>ソウシン</t>
    </rPh>
    <rPh sb="20" eb="22">
      <t>ヨウキュウ</t>
    </rPh>
    <phoneticPr fontId="1"/>
  </si>
  <si>
    <t>データ証憑通知（送信）要求時にエラーが発生した場合</t>
    <phoneticPr fontId="1"/>
  </si>
  <si>
    <t>来歴管理I/Fのデータ証憑通知（送信）要求時にエラーが発生した場合</t>
    <rPh sb="0" eb="2">
      <t>ライレキ</t>
    </rPh>
    <rPh sb="2" eb="4">
      <t>カンリ</t>
    </rPh>
    <phoneticPr fontId="1"/>
  </si>
  <si>
    <t>共通</t>
  </si>
  <si>
    <t>データ交換</t>
  </si>
  <si>
    <t>00</t>
    <phoneticPr fontId="1"/>
  </si>
  <si>
    <t>01</t>
    <phoneticPr fontId="1"/>
  </si>
  <si>
    <t>02</t>
    <phoneticPr fontId="1"/>
  </si>
  <si>
    <t>04</t>
    <phoneticPr fontId="1"/>
  </si>
  <si>
    <t>データ提供I/F(HTTPS NGSI)</t>
    <phoneticPr fontId="1"/>
  </si>
  <si>
    <t>利用者</t>
  </si>
  <si>
    <t>データ交換I/F</t>
    <phoneticPr fontId="1"/>
  </si>
  <si>
    <t>01</t>
  </si>
  <si>
    <t>03</t>
  </si>
  <si>
    <t>データ証憑通知（送信）</t>
    <phoneticPr fontId="1"/>
  </si>
  <si>
    <t>カタログ検索I/F(HTTPS CKAN)</t>
    <phoneticPr fontId="1"/>
  </si>
  <si>
    <t>05</t>
    <phoneticPr fontId="1"/>
  </si>
  <si>
    <t>E</t>
  </si>
  <si>
    <t>N</t>
  </si>
  <si>
    <t>E</t>
    <phoneticPr fontId="1"/>
  </si>
  <si>
    <t>001</t>
    <phoneticPr fontId="1"/>
  </si>
  <si>
    <t>パラメータが不正です。リクエストパラメータの値を確認してください。</t>
  </si>
  <si>
    <t>エラーが発生しました。エラー内容:{0[0]}</t>
  </si>
  <si>
    <t>リソース提供手段識別子の値が不正です。リクエストパラメータの値を確認してください。</t>
  </si>
  <si>
    <t>データ提供IFが使用するカスタムヘッダーの変換に失敗しました。データ提供IFが使用するカスタムヘッダーを確認してください。</t>
  </si>
  <si>
    <t>有効な利用者トークンが設定されておりません。有効な利用者トークンを設定してください。</t>
  </si>
  <si>
    <t>認証処理を行いましたが、対象の認証トークンは使用できません。リクエストパラメータに設定した利用者トークンを確認してください。</t>
  </si>
  <si>
    <t>来歴管理I/Fからのレスポンスを正常に取得できませんでした</t>
  </si>
  <si>
    <t>履歴取得方向(direction)の値が不正です。履歴取得方向の値を確認してください。</t>
  </si>
  <si>
    <t>検索深度(depth)の値が不正です。検索深度の値を確認してください。</t>
  </si>
  <si>
    <t>リソースURL:{0[0]}, ヘッダ情報:{0[1]}</t>
  </si>
  <si>
    <t>リソースURL:{0[0]}</t>
  </si>
  <si>
    <t>クエリストリング:{0[0]}, 認証トークン:{0[1]}</t>
  </si>
  <si>
    <t>リソースURL:{0[0]}, リソース提供手段識別子:{0[1]}, 認証トークン:{0[2]}, データ提供IFが使用するカスタムヘッダー:{0[3]}</t>
  </si>
  <si>
    <t>リソースURL:{0[0]}, リソース提供種別識別子:{0[1]}, 認証トークン:{0[2]}, データ提供IFが使用するカスタムヘッダー:{0[3]}</t>
  </si>
  <si>
    <t>クエリストリング:{0[0]},CKAN URL:{0[1]}</t>
  </si>
  <si>
    <t>リソースURL: {0[0]}</t>
  </si>
  <si>
    <t>提供者ID: {0[0]}, 利用者ID:{0[1]}, 交換実績記録用リソースID:{0[2]}</t>
  </si>
  <si>
    <t>リソースURL: {0[0]}, リソース提供手段識別子:{0[1]}, 提供者コネクタURL:{0[2]},認証トークン:{0[3]},データ提供IFが使用するカスタムヘッダー:{0[4]}</t>
  </si>
  <si>
    <t>クエリストリング: {0[0]}, 検索種別:{0[1]}</t>
  </si>
  <si>
    <t>クエリストリング: {0[0]}, 提供者コネクタURL:{0[1]}, 認証トークン:{0[2]},検索種別:{0[3]}</t>
  </si>
  <si>
    <t>トークン情報: {0[0]}, 利用者コネクタID:{0[1]}, 利用者コネクタのシークレット:{0[2]}</t>
  </si>
  <si>
    <t>交換実績記録用リソースID: {0[0]}, 履歴取得方向:{0[1]}, 検索深度:{0[2]}</t>
  </si>
  <si>
    <t>履歴ID検索用文字列:{0[0]}</t>
  </si>
  <si>
    <t>04</t>
  </si>
  <si>
    <t>データ提供I/F(FTP)</t>
    <phoneticPr fontId="1"/>
  </si>
  <si>
    <t>パラメータが不正です。リクエストパラメータの値を確認してください。</t>
    <phoneticPr fontId="1"/>
  </si>
  <si>
    <t>新コード</t>
    <rPh sb="0" eb="1">
      <t>シン</t>
    </rPh>
    <phoneticPr fontId="1"/>
  </si>
  <si>
    <t>旧コード</t>
    <rPh sb="0" eb="1">
      <t>キュウ</t>
    </rPh>
    <phoneticPr fontId="1"/>
  </si>
  <si>
    <t>00</t>
  </si>
  <si>
    <t>メッセージ番号</t>
    <rPh sb="5" eb="7">
      <t>バンゴウ</t>
    </rPh>
    <phoneticPr fontId="1"/>
  </si>
  <si>
    <t>機能区分</t>
    <rPh sb="0" eb="2">
      <t>キノウ</t>
    </rPh>
    <rPh sb="2" eb="4">
      <t>クブン</t>
    </rPh>
    <phoneticPr fontId="1"/>
  </si>
  <si>
    <t>サブシステム区分</t>
    <rPh sb="6" eb="8">
      <t>クブン</t>
    </rPh>
    <phoneticPr fontId="1"/>
  </si>
  <si>
    <t>コネクタ区分</t>
    <rPh sb="4" eb="6">
      <t>クブン</t>
    </rPh>
    <phoneticPr fontId="1"/>
  </si>
  <si>
    <t>コネクタ
区分</t>
    <rPh sb="5" eb="7">
      <t>クブン</t>
    </rPh>
    <phoneticPr fontId="1"/>
  </si>
  <si>
    <t>サブ
システム区分</t>
    <rPh sb="7" eb="9">
      <t>クブン</t>
    </rPh>
    <phoneticPr fontId="1"/>
  </si>
  <si>
    <t>メッセージ種類</t>
    <rPh sb="5" eb="7">
      <t>シュルイ</t>
    </rPh>
    <phoneticPr fontId="1"/>
  </si>
  <si>
    <t>出力されるメッセージのコードは以下の体系で編成される。</t>
    <rPh sb="0" eb="2">
      <t>シュツリョク</t>
    </rPh>
    <rPh sb="15" eb="17">
      <t>イカ</t>
    </rPh>
    <rPh sb="18" eb="20">
      <t>タイケイ</t>
    </rPh>
    <rPh sb="21" eb="23">
      <t>ヘンセイ</t>
    </rPh>
    <phoneticPr fontId="1"/>
  </si>
  <si>
    <t>（例）</t>
    <rPh sb="1" eb="2">
      <t>レイ</t>
    </rPh>
    <phoneticPr fontId="1"/>
  </si>
  <si>
    <t>データ提供I/F(HTTPS)</t>
    <phoneticPr fontId="1"/>
  </si>
  <si>
    <t>リソースURLが取得できない場合</t>
    <phoneticPr fontId="1"/>
  </si>
  <si>
    <t>（共通メッセージ：コネクタ共通 データ提供I/F(HTTPS) データ提供要求 処理タイミング：リソースURLが取得できない場合）</t>
    <rPh sb="0" eb="2">
      <t>キョウツウ</t>
    </rPh>
    <rPh sb="12" eb="14">
      <t>キョウツウ</t>
    </rPh>
    <rPh sb="40" eb="42">
      <t>ショリ</t>
    </rPh>
    <phoneticPr fontId="1"/>
  </si>
  <si>
    <t>なお、各区分値は以下となる。</t>
    <rPh sb="3" eb="4">
      <t>カク</t>
    </rPh>
    <rPh sb="4" eb="7">
      <t>クブンチ</t>
    </rPh>
    <rPh sb="8" eb="10">
      <t>イカ</t>
    </rPh>
    <phoneticPr fontId="1"/>
  </si>
  <si>
    <t>000100001E</t>
    <phoneticPr fontId="1"/>
  </si>
  <si>
    <t>N</t>
    <phoneticPr fontId="1"/>
  </si>
  <si>
    <t>エラー</t>
    <phoneticPr fontId="1"/>
  </si>
  <si>
    <t>例
X:任意の文字</t>
    <rPh sb="0" eb="1">
      <t>レイ</t>
    </rPh>
    <rPh sb="4" eb="6">
      <t>ニンイ</t>
    </rPh>
    <rPh sb="7" eb="9">
      <t>モジ</t>
    </rPh>
    <phoneticPr fontId="1"/>
  </si>
  <si>
    <t>機能区分</t>
    <rPh sb="0" eb="4">
      <t>キノウクブン</t>
    </rPh>
    <phoneticPr fontId="1"/>
  </si>
  <si>
    <t>値</t>
    <rPh sb="0" eb="1">
      <t>アタイ</t>
    </rPh>
    <phoneticPr fontId="1"/>
  </si>
  <si>
    <t>02</t>
  </si>
  <si>
    <t>2桁の値より構築される。メッセージ発生元のサブシステムを特定する。</t>
    <rPh sb="1" eb="2">
      <t>ケタ</t>
    </rPh>
    <rPh sb="3" eb="4">
      <t>アタイ</t>
    </rPh>
    <rPh sb="6" eb="8">
      <t>コウチク</t>
    </rPh>
    <rPh sb="17" eb="20">
      <t>ハッセイモト</t>
    </rPh>
    <rPh sb="28" eb="30">
      <t>トクテイ</t>
    </rPh>
    <phoneticPr fontId="1"/>
  </si>
  <si>
    <t>2桁の値より構築される。メッセージ発生元のサブシステム内で行われている機能／処理を特定する。</t>
    <rPh sb="1" eb="2">
      <t>ケタ</t>
    </rPh>
    <rPh sb="3" eb="4">
      <t>アタイ</t>
    </rPh>
    <rPh sb="6" eb="8">
      <t>コウチク</t>
    </rPh>
    <rPh sb="17" eb="20">
      <t>ハッセイモト</t>
    </rPh>
    <rPh sb="27" eb="28">
      <t>ナイ</t>
    </rPh>
    <rPh sb="29" eb="30">
      <t>オコナ</t>
    </rPh>
    <rPh sb="35" eb="37">
      <t>キノウ</t>
    </rPh>
    <rPh sb="38" eb="40">
      <t>ショリ</t>
    </rPh>
    <rPh sb="41" eb="43">
      <t>トクテイ</t>
    </rPh>
    <phoneticPr fontId="1"/>
  </si>
  <si>
    <t>3桁の値より構築される。この値は機能区分内でインクリメントされた値であり、ユニークである。</t>
    <rPh sb="1" eb="2">
      <t>ケタ</t>
    </rPh>
    <rPh sb="3" eb="4">
      <t>アタイ</t>
    </rPh>
    <rPh sb="6" eb="8">
      <t>コウチク</t>
    </rPh>
    <rPh sb="14" eb="15">
      <t>アタイ</t>
    </rPh>
    <rPh sb="16" eb="20">
      <t>キノウクブン</t>
    </rPh>
    <rPh sb="20" eb="21">
      <t>ナイ</t>
    </rPh>
    <rPh sb="32" eb="33">
      <t>アタイ</t>
    </rPh>
    <phoneticPr fontId="1"/>
  </si>
  <si>
    <t>2桁の値より構築される。メッセージ発生元のコネクタを特定する。</t>
    <rPh sb="1" eb="2">
      <t>ケタ</t>
    </rPh>
    <rPh sb="3" eb="4">
      <t>アタイ</t>
    </rPh>
    <rPh sb="6" eb="8">
      <t>コウチク</t>
    </rPh>
    <rPh sb="17" eb="20">
      <t>ハッセイモト</t>
    </rPh>
    <rPh sb="26" eb="28">
      <t>トクテイ</t>
    </rPh>
    <phoneticPr fontId="1"/>
  </si>
  <si>
    <t>1桁のアルファベットで構築される。メッセージの種類を特定する。</t>
    <rPh sb="1" eb="2">
      <t>ケタ</t>
    </rPh>
    <rPh sb="11" eb="13">
      <t>コウチク</t>
    </rPh>
    <rPh sb="23" eb="25">
      <t>シュルイ</t>
    </rPh>
    <rPh sb="26" eb="28">
      <t>トクテイ</t>
    </rPh>
    <phoneticPr fontId="1"/>
  </si>
  <si>
    <t>インフォメーション</t>
    <phoneticPr fontId="1"/>
  </si>
  <si>
    <t>（連番3桁）</t>
    <rPh sb="1" eb="3">
      <t>レンバン</t>
    </rPh>
    <rPh sb="4" eb="5">
      <t>ケタ</t>
    </rPh>
    <phoneticPr fontId="1"/>
  </si>
  <si>
    <t>データ提供IFが使用するカスタムヘッダーの変換に失敗した場合</t>
    <phoneticPr fontId="1"/>
  </si>
  <si>
    <t>リクエストヘッダーのx-cadde-optionsの値を確認してください</t>
    <phoneticPr fontId="1"/>
  </si>
  <si>
    <t>NGSIオプションの変換に失敗した場合</t>
    <phoneticPr fontId="1"/>
  </si>
  <si>
    <t>リソースURLを検索キーとしてCKANを検索し、検索結果が取得できなかった場合</t>
    <phoneticPr fontId="1"/>
  </si>
  <si>
    <t>対象のリソースURLに紐づくCKAN情報で交換実績記録用リソースIDに登録されている値が混在している場合</t>
    <phoneticPr fontId="1"/>
  </si>
  <si>
    <t>対象のリソースURLに紐づく公開CKAN、詳細CKANのカタログすべてを確認し、対象のリソースURLの交換実績記録用リソースIDをすべて未設定にする。もしくはすべて同じ値に設定してください。</t>
    <phoneticPr fontId="1"/>
  </si>
  <si>
    <t>送信履歴登録要求処理実行時</t>
    <phoneticPr fontId="1"/>
  </si>
  <si>
    <t>カタログ検索I/Fのカタログ詳細検索要求処理の呼び出し時
認証トークンが未設定の場合は、(認証トークン)を"設定なし"で出力</t>
    <phoneticPr fontId="1"/>
  </si>
  <si>
    <t>カタログ検索I/F呼び出し時にエラーが発生した場合</t>
    <phoneticPr fontId="1"/>
  </si>
  <si>
    <t>エラー内容を確認してください</t>
    <phoneticPr fontId="1"/>
  </si>
  <si>
    <t>カタログ検索I/Fの カタログ検索I/F呼び出し時にエラーが発生した場合</t>
    <phoneticPr fontId="1"/>
  </si>
  <si>
    <t>データ交換要求処理実行時
認証トークン、データ提供IFが使用するカスタムヘッダーが未設定の場合は、"設定なし"で出力</t>
    <phoneticPr fontId="1"/>
  </si>
  <si>
    <t>データ交換要求処理実行時
認証トークン、NGSIオプションが未設定の場合は、(認証トークン)、(NGSIオプション)を"設定なし"で出力</t>
    <phoneticPr fontId="1"/>
  </si>
  <si>
    <t>コネクタメイン データ交換要求呼び出し時にエラーが発生した場合</t>
    <phoneticPr fontId="1"/>
  </si>
  <si>
    <t>コンフィグファイルに必須パラメータが設定されていなかった場合</t>
    <phoneticPr fontId="1"/>
  </si>
  <si>
    <t>エラーが発生したコンテナのコンフィグファイルを確認してください</t>
    <phoneticPr fontId="1"/>
  </si>
  <si>
    <t>来歴管理I/F 送信履歴登録要求処理実行時</t>
    <phoneticPr fontId="1"/>
  </si>
  <si>
    <t>来歴管理I/F 履歴登録API呼び出し時にエラーが発生した場合</t>
    <phoneticPr fontId="1"/>
  </si>
  <si>
    <t>サブシステム内共通機能</t>
    <rPh sb="6" eb="7">
      <t>ナイ</t>
    </rPh>
    <rPh sb="7" eb="11">
      <t>キョウツウキノウ</t>
    </rPh>
    <phoneticPr fontId="1"/>
  </si>
  <si>
    <t>サブシステム内共通機能</t>
    <phoneticPr fontId="1"/>
  </si>
  <si>
    <t>検索条件に正常な値を設定してください</t>
    <rPh sb="2" eb="4">
      <t>ジョウケン</t>
    </rPh>
    <phoneticPr fontId="1"/>
  </si>
  <si>
    <t>データ交換</t>
    <phoneticPr fontId="1"/>
  </si>
  <si>
    <t>共通内部仕様</t>
  </si>
  <si>
    <t>共通内部仕様</t>
    <phoneticPr fontId="1"/>
  </si>
  <si>
    <t>ファイルダウンロード処理にて、ダウンロード処理に失敗した場合
/utilities/external_interface.py</t>
    <phoneticPr fontId="1"/>
  </si>
  <si>
    <t>タイムアウトが発生した場合
/utilities/external_interface.py</t>
    <rPh sb="7" eb="9">
      <t>ハッセイ</t>
    </rPh>
    <rPh sb="11" eb="13">
      <t>バアイ</t>
    </rPh>
    <phoneticPr fontId="1"/>
  </si>
  <si>
    <t>ExternalInterface.http_get</t>
  </si>
  <si>
    <t>ExternalInterface.http_get</t>
    <phoneticPr fontId="1"/>
  </si>
  <si>
    <t>ExternalInterface.http_post</t>
  </si>
  <si>
    <t>ExternalInterface.http_post</t>
    <phoneticPr fontId="1"/>
  </si>
  <si>
    <t>Validator.validate_parameter_normality</t>
    <phoneticPr fontId="1"/>
  </si>
  <si>
    <t>カタログ検索(詳細検索)</t>
    <phoneticPr fontId="1"/>
  </si>
  <si>
    <t>06</t>
    <phoneticPr fontId="1"/>
  </si>
  <si>
    <t>CADDEユーザID(利用者)取得のエラー　（※認可トークン検証によって、トークン内に保持されているCADDEユーザIDを取得している。認可トークン検証自体は成功したが、トークン内のCADDEユーザIDが空だった場合のエラー）</t>
    <phoneticPr fontId="1"/>
  </si>
  <si>
    <t>来歴管理I/F データ証憑通知(受信)API呼び出し時にエラーが発生した場合</t>
    <phoneticPr fontId="1"/>
  </si>
  <si>
    <t>来歴管理I/F 受信履歴登録（来歴）API呼び出し時にエラーが発生した場合</t>
    <phoneticPr fontId="1"/>
  </si>
  <si>
    <t>コンフィグファイルに必須パラメータが設定されていなかった場合
(ftp_id)</t>
    <phoneticPr fontId="1"/>
  </si>
  <si>
    <t>コンフィグファイルに必須パラメータが設定されていなかった場合
(ftp_pass)</t>
    <phoneticPr fontId="1"/>
  </si>
  <si>
    <t>ドメインが取得でき、ベーシック認証のIDが取得できない場合</t>
    <phoneticPr fontId="1"/>
  </si>
  <si>
    <t>ドメインが取得でき、ベーシック認証のパスワードが取得できない場合</t>
    <phoneticPr fontId="1"/>
  </si>
  <si>
    <t>connector.jsonからコンフィグ情報取得を試行したとき、必須パラメータが設定されていなかった場合（利用者コネクタID）</t>
    <rPh sb="26" eb="28">
      <t>シコウ</t>
    </rPh>
    <rPh sb="54" eb="57">
      <t>リヨウシャ</t>
    </rPh>
    <phoneticPr fontId="1"/>
  </si>
  <si>
    <t>connector.jsonからコンフィグ情報取得を試行したとき、必須パラメータが設定されていなかった場合（利用者コネクタのシークレット）</t>
    <rPh sb="26" eb="28">
      <t>シコウ</t>
    </rPh>
    <rPh sb="54" eb="57">
      <t>リヨウシャ</t>
    </rPh>
    <phoneticPr fontId="1"/>
  </si>
  <si>
    <t>location.jsonからコンフィグ情報取得を試行したとき、必須パラメータが設定されていなかった場合（コネクタロケーション）</t>
    <rPh sb="25" eb="27">
      <t>シコウ</t>
    </rPh>
    <phoneticPr fontId="1"/>
  </si>
  <si>
    <t>各機能でパラメータ確認時に必須パラメータが設定されていなかった場合（リクエストヘッダ）</t>
    <phoneticPr fontId="1"/>
  </si>
  <si>
    <t>各機能でパラメータ確認時に必須パラメータが設定されていなかった場合（データ管理サーバ（NGSI）エンティティ取得のURL）</t>
    <phoneticPr fontId="1"/>
  </si>
  <si>
    <t>各機能でパラメータ確認時に必須パラメータが設定されていなかった場合（データ管理サーバ（NGSI）のサポートURL）</t>
    <phoneticPr fontId="1"/>
  </si>
  <si>
    <t>各機能でパラメータ確認時に必須パラメータが設定されていなかった場合（タイプ指定）</t>
    <phoneticPr fontId="1"/>
  </si>
  <si>
    <t>ckan.configからコンフィグ情報取得を試行したとき、必須パラメータが設定されていなかった場合（詳細CKANのURL）</t>
    <phoneticPr fontId="1"/>
  </si>
  <si>
    <t>ckan.configからコンフィグ情報取得を試行したとき、必須パラメータが設定されていなかった場合（公開CKANのURL）</t>
    <phoneticPr fontId="1"/>
  </si>
  <si>
    <t>connector.configからコンフィグ情報取得を試行したとき、必須パラメータが設定されていなかった場合（提供者ID）</t>
    <phoneticPr fontId="1"/>
  </si>
  <si>
    <t>connector.configからコンフィグ情報取得を試行したとき、必須パラメータが設定されていなかった場合（提供者コネクタID）</t>
    <phoneticPr fontId="1"/>
  </si>
  <si>
    <t>connector.configからコンフィグ情報取得を試行したとき、必須パラメータが設定されていなかった場合（提供者側コネクタのシークレット）</t>
    <phoneticPr fontId="1"/>
  </si>
  <si>
    <t>リソース提供手段識別子に正常な値を設定してください
("file/http","file/ftp","api/ngsi"のいずれか)</t>
    <phoneticPr fontId="1"/>
  </si>
  <si>
    <t>「有効な認可トークンが取得できません。有効な利用者トークンを設定してください。」</t>
    <rPh sb="4" eb="6">
      <t>ニンカ</t>
    </rPh>
    <rPh sb="11" eb="13">
      <t>シュトク</t>
    </rPh>
    <phoneticPr fontId="1"/>
  </si>
  <si>
    <t>認可トークンからCADDEユーザIDが取得できなかった場合</t>
    <rPh sb="0" eb="2">
      <t>ニンカ</t>
    </rPh>
    <rPh sb="19" eb="21">
      <t>シュトク</t>
    </rPh>
    <rPh sb="27" eb="29">
      <t>バアイ</t>
    </rPh>
    <phoneticPr fontId="1"/>
  </si>
  <si>
    <t>認可トークン検証時にエラーが発生した場合</t>
    <rPh sb="0" eb="2">
      <t>ニンカ</t>
    </rPh>
    <rPh sb="6" eb="8">
      <t>ケンショウ</t>
    </rPh>
    <rPh sb="8" eb="9">
      <t>ジ</t>
    </rPh>
    <rPh sb="14" eb="16">
      <t>ハッセイ</t>
    </rPh>
    <rPh sb="18" eb="20">
      <t>バアイ</t>
    </rPh>
    <phoneticPr fontId="1"/>
  </si>
  <si>
    <t>「検索種別の値が不正です。リクエストパラメータの値を確認してください。」</t>
    <phoneticPr fontId="1"/>
  </si>
  <si>
    <t>「検索条件の値が不正です。リクエストパラメータの値を確認してください。」</t>
    <rPh sb="1" eb="5">
      <t>ケンサクジョウケン</t>
    </rPh>
    <phoneticPr fontId="1"/>
  </si>
  <si>
    <t>「コンフィグファイルに(取得パラメータ)が設定されていません。利用者コネクタの設定類を確認してください。」</t>
    <phoneticPr fontId="1"/>
  </si>
  <si>
    <t>「指定したリソースに対応するデータが複数存在します。リクエストパラメータの値を確認してください。」</t>
    <phoneticPr fontId="1"/>
  </si>
  <si>
    <t>検索条件の値が不正です。リクエストパラメータの値を確認してください。</t>
  </si>
  <si>
    <t>検索条件確認時に不正な値が設定されており、CKAN上でのカタログ検索に失敗した場合</t>
    <rPh sb="2" eb="4">
      <t>ジョウケン</t>
    </rPh>
    <rPh sb="25" eb="26">
      <t>ジョウ</t>
    </rPh>
    <rPh sb="32" eb="34">
      <t>ケンサク</t>
    </rPh>
    <rPh sb="35" eb="37">
      <t>シッパイ</t>
    </rPh>
    <phoneticPr fontId="1"/>
  </si>
  <si>
    <t>クエリストリング:{0[0]}, 提供者ID:{0[1]}, 利用者トークン:{0[2]}, 検索種別:{0[3]}</t>
    <phoneticPr fontId="1"/>
  </si>
  <si>
    <t>検索種別確認時に不正な値が設定されている場合</t>
    <phoneticPr fontId="1"/>
  </si>
  <si>
    <t>カタログ検索I/Fのカタログ検索要求処理の呼び出し時に、エラーが発生した場合</t>
    <phoneticPr fontId="1"/>
  </si>
  <si>
    <t>カタログ検索</t>
  </si>
  <si>
    <t>データ提供</t>
  </si>
  <si>
    <t>送信履歴登録</t>
  </si>
  <si>
    <t>認可トークン検証</t>
    <rPh sb="0" eb="2">
      <t>ニンカ</t>
    </rPh>
    <phoneticPr fontId="1"/>
  </si>
  <si>
    <t>認可トークン取得</t>
  </si>
  <si>
    <t>認可確認</t>
    <rPh sb="0" eb="2">
      <t>ニンカ</t>
    </rPh>
    <phoneticPr fontId="1"/>
  </si>
  <si>
    <t>受信履歴登録</t>
  </si>
  <si>
    <t>来歴確認</t>
  </si>
  <si>
    <t>来歴確認</t>
    <phoneticPr fontId="1"/>
  </si>
  <si>
    <t>履歴ID検索</t>
  </si>
  <si>
    <t>履歴ID検索</t>
    <phoneticPr fontId="1"/>
  </si>
  <si>
    <t>認証トークン検証</t>
  </si>
  <si>
    <t>認証トークン取得</t>
  </si>
  <si>
    <t>データ取得（CADDE）</t>
  </si>
  <si>
    <t>データ取得（HTTPS NGSI）</t>
  </si>
  <si>
    <t>データ取得（メイン処理）</t>
  </si>
  <si>
    <t>データ取得（メイン処理）</t>
    <rPh sb="9" eb="11">
      <t>ショリ</t>
    </rPh>
    <phoneticPr fontId="1"/>
  </si>
  <si>
    <t>送信履歴登録</t>
    <rPh sb="0" eb="2">
      <t>ソウシン</t>
    </rPh>
    <rPh sb="2" eb="4">
      <t>リレキ</t>
    </rPh>
    <rPh sb="4" eb="6">
      <t>トウロク</t>
    </rPh>
    <phoneticPr fontId="1"/>
  </si>
  <si>
    <t>カタログ検索</t>
    <rPh sb="4" eb="6">
      <t>ケンサク</t>
    </rPh>
    <phoneticPr fontId="1"/>
  </si>
  <si>
    <t>有効な認可トークンが取得できません。有効な利用者トークンを設定してください。</t>
    <phoneticPr fontId="1"/>
  </si>
  <si>
    <t>認証トークン取得処理を行いましたが、対象の利用者トークンは使用できません。リクエストパラメータに設定した利用者トークンを確認してください。</t>
    <phoneticPr fontId="1"/>
  </si>
  <si>
    <t>「取引市場利用に必要な取引IDの値がありません。コンフィグファイルの設定を確認してください。」</t>
    <rPh sb="1" eb="5">
      <t>トリヒキシジョウ</t>
    </rPh>
    <rPh sb="5" eb="7">
      <t>リヨウ</t>
    </rPh>
    <rPh sb="8" eb="10">
      <t>ヒツヨウ</t>
    </rPh>
    <rPh sb="11" eb="13">
      <t>トリヒキ</t>
    </rPh>
    <rPh sb="16" eb="17">
      <t>アタイ</t>
    </rPh>
    <rPh sb="34" eb="36">
      <t>セッテイ</t>
    </rPh>
    <rPh sb="37" eb="39">
      <t>カクニン</t>
    </rPh>
    <phoneticPr fontId="1"/>
  </si>
  <si>
    <t>取引市場利用が有効かつ、データ取得時に取引IDが取得できなかった場合</t>
    <rPh sb="0" eb="2">
      <t>トリヒキ</t>
    </rPh>
    <rPh sb="2" eb="4">
      <t>シジョウ</t>
    </rPh>
    <rPh sb="4" eb="6">
      <t>リヨウ</t>
    </rPh>
    <rPh sb="7" eb="9">
      <t>ユウコウ</t>
    </rPh>
    <rPh sb="15" eb="18">
      <t>シュトクジ</t>
    </rPh>
    <rPh sb="19" eb="21">
      <t>トリヒキ</t>
    </rPh>
    <rPh sb="24" eb="26">
      <t>シュトク</t>
    </rPh>
    <rPh sb="32" eb="34">
      <t>バアイ</t>
    </rPh>
    <phoneticPr fontId="1"/>
  </si>
  <si>
    <t>取引市場利用制御値および、取引市場利用識別URLが適切か確認してください。</t>
    <rPh sb="0" eb="6">
      <t>トリヒキシジョウリヨウ</t>
    </rPh>
    <rPh sb="6" eb="9">
      <t>セイギョチ</t>
    </rPh>
    <rPh sb="13" eb="19">
      <t>トリヒキシジョウリヨウ</t>
    </rPh>
    <rPh sb="19" eb="21">
      <t>シキベツ</t>
    </rPh>
    <rPh sb="25" eb="27">
      <t>テキセツ</t>
    </rPh>
    <rPh sb="28" eb="30">
      <t>カクニン</t>
    </rPh>
    <phoneticPr fontId="1"/>
  </si>
  <si>
    <t>データ証憑通知（送信）処理を実施する前のコンフィグパラメータと取引ID有無の確認時</t>
    <rPh sb="14" eb="16">
      <t>ジッシ</t>
    </rPh>
    <rPh sb="18" eb="19">
      <t>マエ</t>
    </rPh>
    <rPh sb="31" eb="33">
      <t>トリヒキ</t>
    </rPh>
    <rPh sb="35" eb="37">
      <t>ウム</t>
    </rPh>
    <rPh sb="38" eb="40">
      <t>カクニン</t>
    </rPh>
    <rPh sb="40" eb="41">
      <t>ジ</t>
    </rPh>
    <phoneticPr fontId="1"/>
  </si>
  <si>
    <t>取引市場利用に必要な取引IDの値がありません。コンフィグファイルの設定を確認してください。</t>
    <phoneticPr fontId="1"/>
  </si>
  <si>
    <t>「クエリストリング:(クエリストリング), 認証トークン:(認証トークン)」</t>
    <phoneticPr fontId="1"/>
  </si>
  <si>
    <t>ckan.configからコンフィグ情報取得を試行したとき、必須パラメータが設定されていなかった場合（認可設定）</t>
    <rPh sb="51" eb="55">
      <t>ニンカセッテイ</t>
    </rPh>
    <phoneticPr fontId="1"/>
  </si>
  <si>
    <t>「リソースURL: (リソースURL), リソース提供手段識別子:(リソース提供手段識別子), 提供者ID:(提供者ID), 利用者トークン:(利用者トークン)」</t>
    <phoneticPr fontId="1"/>
  </si>
  <si>
    <t>チェック対象のキーにチェックするキー一覧のいずれかが含まれていない場合</t>
    <phoneticPr fontId="1"/>
  </si>
  <si>
    <t>本処理中にExceptionが発生した場合</t>
    <phoneticPr fontId="1"/>
  </si>
  <si>
    <t>/utilities/validator.py
※現在呼出なし</t>
    <rPh sb="25" eb="29">
      <t>ゲンザイヨビダシ</t>
    </rPh>
    <phoneticPr fontId="1"/>
  </si>
  <si>
    <t>「パラメータが不正です。リクエストパラメータの値を確認してください。」</t>
  </si>
  <si>
    <t>関数呼出時のパラメータが不正であった場合</t>
    <rPh sb="0" eb="4">
      <t>カンスウヨビダシ</t>
    </rPh>
    <rPh sb="4" eb="5">
      <t>ジ</t>
    </rPh>
    <rPh sb="12" eb="14">
      <t>フセイ</t>
    </rPh>
    <rPh sb="18" eb="20">
      <t>バアイ</t>
    </rPh>
    <phoneticPr fontId="1"/>
  </si>
  <si>
    <t>18001N</t>
    <phoneticPr fontId="1"/>
  </si>
  <si>
    <t>18002E</t>
  </si>
  <si>
    <t>横断検索要求後、応答にて200以外のレスポンスを取得した場合</t>
    <rPh sb="0" eb="4">
      <t>オウダンケンサク</t>
    </rPh>
    <rPh sb="4" eb="7">
      <t>ヨウキュウゴ</t>
    </rPh>
    <rPh sb="8" eb="10">
      <t>オウトウ</t>
    </rPh>
    <rPh sb="15" eb="17">
      <t>イガイ</t>
    </rPh>
    <rPh sb="24" eb="26">
      <t>シュトク</t>
    </rPh>
    <rPh sb="28" eb="30">
      <t>バアイ</t>
    </rPh>
    <phoneticPr fontId="1"/>
  </si>
  <si>
    <t>詳細検索要求後、応答にて200以外のレスポンスを取得した場合</t>
    <rPh sb="0" eb="2">
      <t>ショウサイ</t>
    </rPh>
    <rPh sb="2" eb="4">
      <t>ケンサク</t>
    </rPh>
    <rPh sb="4" eb="7">
      <t>ヨウキュウゴ</t>
    </rPh>
    <rPh sb="8" eb="10">
      <t>オウトウ</t>
    </rPh>
    <rPh sb="15" eb="17">
      <t>イガイ</t>
    </rPh>
    <rPh sb="24" eb="26">
      <t>シュトク</t>
    </rPh>
    <rPh sb="28" eb="30">
      <t>バアイ</t>
    </rPh>
    <phoneticPr fontId="1"/>
  </si>
  <si>
    <t>（詳細検索）提供者側のカタログ登録送信I/Fのカタログ詳細検索要求呼び出し時にエラーが発生したとき</t>
    <rPh sb="1" eb="5">
      <t>ショウサイケンサク</t>
    </rPh>
    <phoneticPr fontId="1"/>
  </si>
  <si>
    <t>（横断検索）提供者側のカタログ登録送信I/Fのカタログ詳細検索要求呼び出し時にエラーが発生したとき</t>
    <rPh sb="1" eb="5">
      <t>オウダンケンサク</t>
    </rPh>
    <phoneticPr fontId="1"/>
  </si>
  <si>
    <t>1F001N</t>
    <phoneticPr fontId="1"/>
  </si>
  <si>
    <t>1F002E</t>
    <phoneticPr fontId="1"/>
  </si>
  <si>
    <t>1A004N</t>
    <phoneticPr fontId="1"/>
  </si>
  <si>
    <t>1A005E</t>
    <phoneticPr fontId="1"/>
  </si>
  <si>
    <t>1A006E</t>
    <phoneticPr fontId="1"/>
  </si>
  <si>
    <t>connector.jsonからコンフィグ情報取得を試行したとき、必須パラメータが設定されていなかった場合（ロケーションサービスのURL）</t>
    <rPh sb="26" eb="28">
      <t>シコウ</t>
    </rPh>
    <phoneticPr fontId="1"/>
  </si>
  <si>
    <t>ロケーションサービスからデータ取得をするためにパラメータを送付する時
（ロケーションサービスのURL）</t>
    <rPh sb="15" eb="17">
      <t>シュトク</t>
    </rPh>
    <rPh sb="29" eb="31">
      <t>ソウフ</t>
    </rPh>
    <rPh sb="33" eb="34">
      <t>トキ</t>
    </rPh>
    <phoneticPr fontId="1"/>
  </si>
  <si>
    <t>ロケーションサービスからデータ取得をするためにパラメータを送付する時
（CADDEユーザID（提供者）</t>
    <rPh sb="15" eb="17">
      <t>シュトク</t>
    </rPh>
    <rPh sb="29" eb="31">
      <t>ソウフ</t>
    </rPh>
    <rPh sb="33" eb="34">
      <t>トキ</t>
    </rPh>
    <rPh sb="47" eb="50">
      <t>テイキョウシャ</t>
    </rPh>
    <phoneticPr fontId="1"/>
  </si>
  <si>
    <t>「コンフィグファイルを読み込むことができません。location.jsonが設置されているか確認してください。」</t>
    <rPh sb="11" eb="12">
      <t>ヨ</t>
    </rPh>
    <rPh sb="13" eb="14">
      <t>コ</t>
    </rPh>
    <rPh sb="38" eb="40">
      <t>セッチ</t>
    </rPh>
    <rPh sb="46" eb="48">
      <t>カクニン</t>
    </rPh>
    <phoneticPr fontId="1"/>
  </si>
  <si>
    <t>コンフィグファイルの読み込みに失敗した場合</t>
    <phoneticPr fontId="1"/>
  </si>
  <si>
    <t>利用者コネクタ コネクタメインのコンフィグディレクトリにlocation.jsonが設置されているか確認してください</t>
    <rPh sb="0" eb="3">
      <t>リヨウシャ</t>
    </rPh>
    <rPh sb="42" eb="44">
      <t>セッチ</t>
    </rPh>
    <rPh sb="50" eb="52">
      <t>カクニン</t>
    </rPh>
    <phoneticPr fontId="1"/>
  </si>
  <si>
    <t>location.jsonの読み込みを実施した時</t>
    <rPh sb="23" eb="24">
      <t>トキ</t>
    </rPh>
    <phoneticPr fontId="1"/>
  </si>
  <si>
    <t>ロケーションサービスへお問い合わせください。</t>
    <rPh sb="12" eb="13">
      <t>ト</t>
    </rPh>
    <rPh sb="14" eb="15">
      <t>ア</t>
    </rPh>
    <phoneticPr fontId="1"/>
  </si>
  <si>
    <t>connector.jsonの読み込みを実施した時</t>
    <rPh sb="24" eb="25">
      <t>トキ</t>
    </rPh>
    <phoneticPr fontId="1"/>
  </si>
  <si>
    <t>利用者コネクタ コネクタメインのコンフィグディレクトリにconnector.jsonが設置されているか確認してください</t>
    <rPh sb="0" eb="3">
      <t>リヨウシャ</t>
    </rPh>
    <rPh sb="43" eb="45">
      <t>セッチ</t>
    </rPh>
    <rPh sb="51" eb="53">
      <t>カクニン</t>
    </rPh>
    <phoneticPr fontId="1"/>
  </si>
  <si>
    <t>「コンフィグファイルを読み込むことができません。connector.jsonが設置されているか確認してください。」</t>
    <rPh sb="11" eb="12">
      <t>ヨ</t>
    </rPh>
    <rPh sb="13" eb="14">
      <t>コ</t>
    </rPh>
    <rPh sb="39" eb="41">
      <t>セッチ</t>
    </rPh>
    <rPh sb="47" eb="49">
      <t>カクニン</t>
    </rPh>
    <phoneticPr fontId="1"/>
  </si>
  <si>
    <t>「コンフィグファイルを読み込むことができません。ckan.jsonが設置されているか確認してください。」</t>
    <phoneticPr fontId="1"/>
  </si>
  <si>
    <t>利用者コネクタ コネクタメインのコンフィグディレクトリにckan.jsonが設置されているか確認してください</t>
    <rPh sb="0" eb="3">
      <t>リヨウシャ</t>
    </rPh>
    <rPh sb="38" eb="40">
      <t>セッチ</t>
    </rPh>
    <rPh sb="46" eb="48">
      <t>カクニン</t>
    </rPh>
    <phoneticPr fontId="1"/>
  </si>
  <si>
    <t>「コンフィグファイルを読み込むことができません。connector.jsonが設置されているか確認してください。」</t>
    <phoneticPr fontId="1"/>
  </si>
  <si>
    <t>「コンフィグファイルを読み込むことができません。ngsi.jsonが設置されているか確認してください。」</t>
    <phoneticPr fontId="1"/>
  </si>
  <si>
    <t>利用者コネクタ コネクタメインのコンフィグディレクトリにngsi.jsonが設置されているか確認してください</t>
    <rPh sb="0" eb="3">
      <t>リヨウシャ</t>
    </rPh>
    <rPh sb="38" eb="40">
      <t>セッチ</t>
    </rPh>
    <rPh sb="46" eb="48">
      <t>カクニン</t>
    </rPh>
    <phoneticPr fontId="1"/>
  </si>
  <si>
    <t>利用者コネクタ コネクタメインのコンフィグディレクトリにhttp.jsonが設置されているか確認してください</t>
    <rPh sb="0" eb="3">
      <t>リヨウシャ</t>
    </rPh>
    <rPh sb="38" eb="40">
      <t>セッチ</t>
    </rPh>
    <rPh sb="46" eb="48">
      <t>カクニン</t>
    </rPh>
    <phoneticPr fontId="1"/>
  </si>
  <si>
    <t>「コンフィグファイルを読み込むことができません。http.jsonが設置されているか確認してください。」</t>
    <phoneticPr fontId="1"/>
  </si>
  <si>
    <t>利用者コネクタ コネクタメインのコンフィグディレクトリにftp.jsonが設置されているか確認してください</t>
    <rPh sb="0" eb="3">
      <t>リヨウシャ</t>
    </rPh>
    <rPh sb="37" eb="39">
      <t>セッチ</t>
    </rPh>
    <rPh sb="45" eb="47">
      <t>カクニン</t>
    </rPh>
    <phoneticPr fontId="1"/>
  </si>
  <si>
    <t>「コンフィグファイルを読み込むことができません。ftp.jsonが設置されているか確認してください。」</t>
    <phoneticPr fontId="1"/>
  </si>
  <si>
    <t>取引市場利用有無確認処理の際、リソース提供手段識別子を確認したとき</t>
    <rPh sb="27" eb="29">
      <t>カクニン</t>
    </rPh>
    <phoneticPr fontId="1"/>
  </si>
  <si>
    <t>認可確認有無確認処理の際、リソース提供手段識別子を確認したとき</t>
    <rPh sb="25" eb="27">
      <t>カクニン</t>
    </rPh>
    <phoneticPr fontId="1"/>
  </si>
  <si>
    <t>認可確認有無確認処理の際、ngsi.jsonの読み込みを実施したとき</t>
    <rPh sb="11" eb="12">
      <t>サイ</t>
    </rPh>
    <phoneticPr fontId="1"/>
  </si>
  <si>
    <t>認可確認有無確認処理の際、ftp.jsonの読み込みを実施したとき</t>
    <rPh sb="29" eb="30">
      <t>トキ</t>
    </rPh>
    <phoneticPr fontId="1"/>
  </si>
  <si>
    <t>ckan.jsonの読み込みを実施したとき</t>
    <phoneticPr fontId="1"/>
  </si>
  <si>
    <t>connector.jsonの読み込みを実施したとき</t>
    <phoneticPr fontId="1"/>
  </si>
  <si>
    <t>認可確認有無確認処理の際、http.jsonの読み込みを実施したとき</t>
    <phoneticPr fontId="1"/>
  </si>
  <si>
    <t>取引市場利用有無確認処理の際、ngsi.jsonの読み込みを実施したとき</t>
    <rPh sb="0" eb="6">
      <t>トリヒキシジョウリヨウ</t>
    </rPh>
    <phoneticPr fontId="1"/>
  </si>
  <si>
    <t>取引市場利用有無確認処理の際、ftp.jsonの読み込みを実施したとき</t>
    <phoneticPr fontId="1"/>
  </si>
  <si>
    <t>取引市場利用有無確認処理の際、http.jsonの読み込みを実施したとき</t>
    <phoneticPr fontId="1"/>
  </si>
  <si>
    <t>認可確認有無確認処理の際、リソースURLのドメインから指定のコンフィグファイルを検索して、認可設定を取得試行したとき</t>
    <rPh sb="27" eb="29">
      <t>シテイ</t>
    </rPh>
    <rPh sb="50" eb="52">
      <t>シュトク</t>
    </rPh>
    <rPh sb="52" eb="54">
      <t>シコウ</t>
    </rPh>
    <phoneticPr fontId="1"/>
  </si>
  <si>
    <t>取引市場利用有無確認処理の際、リソースURLのドメインから指定のコンフィグファイルを検索して、取引市場利用制御値を取得試行したとき</t>
    <phoneticPr fontId="1"/>
  </si>
  <si>
    <t>指定したリソースに対応するデータが複数存在します。リクエストパラメータの値を確認してください。</t>
    <phoneticPr fontId="1"/>
  </si>
  <si>
    <t>「タイムアウトが発生しました。CADDE管理者に問い合わせてください。」</t>
  </si>
  <si>
    <t>タイムアウトが発生しました。CADDE管理者に問い合わせてください。</t>
  </si>
  <si>
    <t>リソースURLからドメインの取得に失敗しました。CADDE管理者に問い合わせてください。</t>
  </si>
  <si>
    <t>コンフィグファイルに{0[0]}が設定されていません。CADDE管理者に問い合わせてください。</t>
  </si>
  <si>
    <t>ファイルが見つかりませんでした。CADDE管理者に問い合わせてください。</t>
  </si>
  <si>
    <t>HTTP接続時のベーシック認証に失敗しました。CADDE管理者に問い合わせてください。</t>
  </si>
  <si>
    <t>FTP接続の認証に失敗しました。CADDE管理者に問い合わせてください。</t>
  </si>
  <si>
    <t>対象のリソースURLに紐づくCKAN情報で交換実績記録用リソースIDに登録されている値が混在しています。CADDE管理者に問い合わせてください。</t>
  </si>
  <si>
    <t>リソースURLに紐づくCKAN情報が取得できませんでした。CADDE管理者に問い合わせてください。</t>
  </si>
  <si>
    <t>「ファイルが見つかりませんでした。CADDE管理者に問い合わせてください。」</t>
  </si>
  <si>
    <t>「リソースURLからドメインの取得に失敗しました。CADDE管理者に問い合わせてください。」</t>
    <phoneticPr fontId="1"/>
  </si>
  <si>
    <t>リソースURLからドメインの取得に失敗しました。CADDE管理者に問い合わせてください。</t>
    <phoneticPr fontId="1"/>
  </si>
  <si>
    <t>「コンフィグファイルに(取得パラメータ)が設定されていません。CADDE管理者に問い合わせてください。」</t>
    <phoneticPr fontId="1"/>
  </si>
  <si>
    <t>コンフィグファイルに{0[0]}が設定されていません。CADDE管理者に問い合わせてください。</t>
    <phoneticPr fontId="1"/>
  </si>
  <si>
    <t>「HTTP接続時のベーシック認証に失敗しました。CADDE管理者に問い合わせてください。」</t>
  </si>
  <si>
    <t>「タイムアウトが発生しました。CADDE管理者に問い合わせてください。」</t>
    <phoneticPr fontId="1"/>
  </si>
  <si>
    <t>「FTP接続の認証に失敗しました。CADDE管理者に問い合わせてください。」</t>
    <phoneticPr fontId="1"/>
  </si>
  <si>
    <t>「リソースURLに指定したファイルが取得できませんでした。CADDE管理者に問い合わせてください。」</t>
    <rPh sb="9" eb="11">
      <t>シテイ</t>
    </rPh>
    <rPh sb="18" eb="20">
      <t>シュトク</t>
    </rPh>
    <phoneticPr fontId="1"/>
  </si>
  <si>
    <t>「コンフィグファイルに(取得パラメータ)が設定されていません。CADDE管理者に問い合わせください。」</t>
  </si>
  <si>
    <t xml:space="preserve">「対象のリソースURLに紐づくCKAN情報で交換実績記録用リソースIDに登録されている値が混在しています。CADDE管理者に問い合わせてください。」
</t>
  </si>
  <si>
    <t>「リソースURLに紐づくCKAN情報が取得できませんでした。CADDE管理者に問い合わせてください。」</t>
  </si>
  <si>
    <t>コンフィグファイルを読み込むことができません。location.jsonが設置されているか確認してください。</t>
    <phoneticPr fontId="1"/>
  </si>
  <si>
    <t>コンフィグファイルに{0[0]}が設定されていません。利用者コネクタの設定類を確認してください。</t>
  </si>
  <si>
    <t>コンフィグファイルに{0[0]}が設定されていません。利用者コネクタの設定類を確認してください。</t>
    <phoneticPr fontId="1"/>
  </si>
  <si>
    <t>コンフィグファイルを読み込むことができません。connector.jsonが設置されているか確認してください。</t>
    <phoneticPr fontId="1"/>
  </si>
  <si>
    <t>検索種別の値が不正です。リクエストパラメータの値を確認してください。</t>
    <phoneticPr fontId="1"/>
  </si>
  <si>
    <t>リソース提供手段識別子の値が不正です。リクエストパラメータの値を確認してください。</t>
    <phoneticPr fontId="1"/>
  </si>
  <si>
    <t>リソース提供手段識別子確認時に不正な値が設定されている場合</t>
    <phoneticPr fontId="1"/>
  </si>
  <si>
    <t>来歴管理I/F 履歴ID検索API呼び出しに成功したがレスポンスを正常に取得できなかった場合</t>
    <phoneticPr fontId="1"/>
  </si>
  <si>
    <t>来歴管理I/F 来歴登録API呼び出しに成功したがレスポンスを正常に取得できなかった場合</t>
    <phoneticPr fontId="1"/>
  </si>
  <si>
    <t>受信履歴登録要求時に利用者IDが空の場合(運用上発生しない想定)</t>
    <phoneticPr fontId="1"/>
  </si>
  <si>
    <t>認証I/F 認証トークン取得要求処理実行時</t>
  </si>
  <si>
    <t>認証I/F</t>
  </si>
  <si>
    <t>認可I/Fの認可トークン取得要求時にエラーが発生した場合</t>
  </si>
  <si>
    <t>認可I/Fの認可トークン検証要求時にエラーが発生した場合</t>
  </si>
  <si>
    <t>認可I/Fの契約確認要求時にエラーが発生した場合</t>
  </si>
  <si>
    <t>認可I/F</t>
  </si>
  <si>
    <t>認可I/F 認可トークン取得要求処理実行時</t>
  </si>
  <si>
    <t>認可I/F 契約確認要求処理実行時</t>
  </si>
  <si>
    <t xml:space="preserve">透過(認可サーバへ認可トークン取得を行った際の設定値を返却)
</t>
    <rPh sb="9" eb="11">
      <t>ニンカ</t>
    </rPh>
    <rPh sb="15" eb="17">
      <t>シュトク</t>
    </rPh>
    <phoneticPr fontId="1"/>
  </si>
  <si>
    <t xml:space="preserve">透過(認可サーバへ契約確認要求を行った際の設定値を返却)
</t>
    <rPh sb="9" eb="11">
      <t>ケイヤク</t>
    </rPh>
    <rPh sb="11" eb="13">
      <t>カクニン</t>
    </rPh>
    <rPh sb="13" eb="15">
      <t>ヨウキュウ</t>
    </rPh>
    <phoneticPr fontId="1"/>
  </si>
  <si>
    <t xml:space="preserve">透過(認可サーバへのトークンイントロスペクションを行った際の設定値を返却)
</t>
  </si>
  <si>
    <t xml:space="preserve">透過(認可サーバへの提供者側コネクタトークン取得を行った際の設定値を返却)
</t>
  </si>
  <si>
    <t>認可I/F 認可トークン取得要求で認可サーバへの提供者側コネクタトークン取得にてエラーが発生した場合</t>
  </si>
  <si>
    <t>認可I/F 認可トークン取得要求で認可サーバへの提供者側コネクタトークン取得にてエラーが発生した場合</t>
    <rPh sb="44" eb="46">
      <t>ハッセイ</t>
    </rPh>
    <rPh sb="48" eb="50">
      <t>バアイ</t>
    </rPh>
    <phoneticPr fontId="1"/>
  </si>
  <si>
    <t xml:space="preserve">透過(認可サーバへの契約確認を行った際の設定値を返却)
</t>
  </si>
  <si>
    <t>認可I/F 認可確認処理で認可サーバへの契約確認にてエラーが発生した場合</t>
    <rPh sb="30" eb="32">
      <t>ハッセイ</t>
    </rPh>
    <rPh sb="34" eb="36">
      <t>バアイ</t>
    </rPh>
    <phoneticPr fontId="1"/>
  </si>
  <si>
    <t>認可I/F 認可確認処理で認可サーバへの契約確認要求にてエラーが発生した場合</t>
  </si>
  <si>
    <t xml:space="preserve">透過(認証サーバへのトークンフェデレーションを行った際の設定値を返却)
</t>
  </si>
  <si>
    <t>認証I/F 認証トークン取得要求処理で認証サーバへのトークンフェデレーションにてエラーが発生した場合</t>
  </si>
  <si>
    <t>認証I/F 認証トークン取得要求処理で認証サーバへのトークンフェデレーションにてエラーが発生した場合</t>
    <rPh sb="44" eb="46">
      <t>ハッセイ</t>
    </rPh>
    <rPh sb="48" eb="50">
      <t>バアイ</t>
    </rPh>
    <phoneticPr fontId="1"/>
  </si>
  <si>
    <t>認証I/F 認証トークン取得要求処理で認証サーバへのトークンフェデレーションを行い、対象トークンが不正の場合</t>
    <rPh sb="49" eb="51">
      <t>フセイ</t>
    </rPh>
    <rPh sb="52" eb="54">
      <t>バアイ</t>
    </rPh>
    <phoneticPr fontId="1"/>
  </si>
  <si>
    <t>認証I/F 認証トークン取得要求処理で認証サーバへのトークンフェデレーションを行い、対象トークンが使用できなかった場合</t>
  </si>
  <si>
    <t>認証I/F 認証トークン取得要求処理で認証サーバへのトークンフェデレーションにてエラーが発生した場合</t>
    <rPh sb="12" eb="14">
      <t>シュトク</t>
    </rPh>
    <rPh sb="14" eb="16">
      <t>ヨウキュウ</t>
    </rPh>
    <phoneticPr fontId="1"/>
  </si>
  <si>
    <t xml:space="preserve">透過(認証サーバへのトークンイントロスペクションを行った際の設定値を返却)
</t>
  </si>
  <si>
    <t>認証I/F 認証トークン取得要求処理で認証サーバへのトークンフェデレーションにてエラーが発生した場合</t>
    <rPh sb="12" eb="14">
      <t>シュトク</t>
    </rPh>
    <phoneticPr fontId="1"/>
  </si>
  <si>
    <t>各機能でパラメータ確認時に必須パラメータが設定されていなかった場合</t>
    <phoneticPr fontId="1"/>
  </si>
  <si>
    <t>「コンフィグファイルに(取得パラメータ)が設定されていません。CADDE管理者に問い合わせください。」</t>
    <phoneticPr fontId="1"/>
  </si>
  <si>
    <t>「エラーが発生しました。エラー内容:(エラー内容)」</t>
  </si>
  <si>
    <t>カタログ検索(詳細検索)</t>
  </si>
  <si>
    <t xml:space="preserve">透過(認可サーバへ認可トークン取得を行った際の設定値を返却)
</t>
  </si>
  <si>
    <t>認可I/Fの認可確認時にエラーが発生した場合</t>
    <rPh sb="8" eb="10">
      <t>カクニン</t>
    </rPh>
    <phoneticPr fontId="1"/>
  </si>
  <si>
    <t>認可確認時にエラーが発生した場合</t>
    <rPh sb="2" eb="4">
      <t>カクニン</t>
    </rPh>
    <phoneticPr fontId="1"/>
  </si>
  <si>
    <t>取引市場利用が有効かつ、データ取得時に取引市場利用URLが取得できなかった場合</t>
    <rPh sb="0" eb="2">
      <t>トリヒキ</t>
    </rPh>
    <rPh sb="2" eb="4">
      <t>シジョウ</t>
    </rPh>
    <rPh sb="4" eb="6">
      <t>リヨウ</t>
    </rPh>
    <rPh sb="7" eb="9">
      <t>ユウコウ</t>
    </rPh>
    <rPh sb="15" eb="18">
      <t>シュトクジ</t>
    </rPh>
    <rPh sb="19" eb="21">
      <t>トリヒキ</t>
    </rPh>
    <rPh sb="21" eb="23">
      <t>シジョウ</t>
    </rPh>
    <rPh sb="23" eb="25">
      <t>リヨウ</t>
    </rPh>
    <rPh sb="29" eb="31">
      <t>シュトク</t>
    </rPh>
    <rPh sb="37" eb="39">
      <t>バアイ</t>
    </rPh>
    <phoneticPr fontId="1"/>
  </si>
  <si>
    <t>「取引市場利用に必要な取引市場利用URLの値がありません。コンフィグファイルの設定を確認してください。」</t>
    <rPh sb="1" eb="3">
      <t>トリヒキ</t>
    </rPh>
    <rPh sb="3" eb="5">
      <t>シジョウ</t>
    </rPh>
    <rPh sb="5" eb="7">
      <t>リヨウ</t>
    </rPh>
    <rPh sb="8" eb="10">
      <t>ヒツヨウ</t>
    </rPh>
    <rPh sb="21" eb="22">
      <t>アタイ</t>
    </rPh>
    <rPh sb="39" eb="41">
      <t>セッテイ</t>
    </rPh>
    <rPh sb="42" eb="44">
      <t>カクニン</t>
    </rPh>
    <phoneticPr fontId="1"/>
  </si>
  <si>
    <t>取引市場利用に必要な取引市場利用URLの値がありません。コンフィグファイルの設定を確認してください。</t>
    <phoneticPr fontId="1"/>
  </si>
  <si>
    <t>サブシステム内共通機能</t>
    <rPh sb="6" eb="7">
      <t>ナイ</t>
    </rPh>
    <rPh sb="7" eb="9">
      <t>キョウツウ</t>
    </rPh>
    <rPh sb="9" eb="11">
      <t>キノウ</t>
    </rPh>
    <phoneticPr fontId="1"/>
  </si>
  <si>
    <t>認可サーバへのアクセスURLが取得できない場合</t>
    <phoneticPr fontId="1"/>
  </si>
  <si>
    <t>アクセスURL取得処理の際、authentication.json読み込みを実施したとき</t>
    <rPh sb="7" eb="9">
      <t>シュトク</t>
    </rPh>
    <rPh sb="9" eb="11">
      <t>ショリ</t>
    </rPh>
    <phoneticPr fontId="1"/>
  </si>
  <si>
    <t>利用者コネクタ コネクタメインのコンフィグディレクトリにauthentication.jsonが設置されているか確認してください</t>
    <rPh sb="0" eb="3">
      <t>リヨウシャ</t>
    </rPh>
    <rPh sb="48" eb="50">
      <t>セッチ</t>
    </rPh>
    <rPh sb="56" eb="58">
      <t>カクニン</t>
    </rPh>
    <phoneticPr fontId="1"/>
  </si>
  <si>
    <t>ロケーション情報から提供者コネクタURLが取得できなかった場合</t>
    <rPh sb="6" eb="8">
      <t>ジョウホウ</t>
    </rPh>
    <phoneticPr fontId="1"/>
  </si>
  <si>
    <t>「取得したコネクタロケーションから、提供者コネクタURLが取得できませんでした。CADDE管理者に問い合わせてください。」</t>
    <rPh sb="1" eb="3">
      <t>シュトク</t>
    </rPh>
    <phoneticPr fontId="1"/>
  </si>
  <si>
    <t>ロケーションサービスおよびlocation.jsonからCADDEユーザID（提供者）を利用してコンフィグ情報取得を試行した時（提供者コネクタURL）</t>
    <phoneticPr fontId="1"/>
  </si>
  <si>
    <t>各機能でパラメータ確認時に必須パラメータが設定されていなかった場合（履歴取得方向）</t>
    <phoneticPr fontId="1"/>
  </si>
  <si>
    <t>各機能でパラメータ確認時に必須パラメータが設定されていなかった場合（検索深度）</t>
    <phoneticPr fontId="1"/>
  </si>
  <si>
    <t>認可I/F 認証トークン検証処理実行時</t>
  </si>
  <si>
    <t>認証トークン検証処理実行時</t>
  </si>
  <si>
    <t>認可I/F 認証トークン検証処理で認可サーバへのトークンイントロスペクションにてエラーが発生した場合</t>
  </si>
  <si>
    <t>認証I/F 認証トークン検証処理で認証サーバへのトークンイントロスペクションにてエラーが発生した場合</t>
  </si>
  <si>
    <t>認証I/F 認証トークン検証処理実行時</t>
  </si>
  <si>
    <t>認証I/F 認証トークン検証処理で認証サーバへのトークンイントロスペクションを行い、対象トークンが使用できなかった場合</t>
  </si>
  <si>
    <t>認可確認をする前のチェックをした時</t>
    <rPh sb="7" eb="8">
      <t>マエ</t>
    </rPh>
    <rPh sb="16" eb="17">
      <t>トキ</t>
    </rPh>
    <phoneticPr fontId="1"/>
  </si>
  <si>
    <t>送信履歴登録要求処理実行時</t>
  </si>
  <si>
    <t>認可確認の制御値と認証トークン有無に不整合があった場合</t>
    <rPh sb="15" eb="17">
      <t>ウム</t>
    </rPh>
    <phoneticPr fontId="1"/>
  </si>
  <si>
    <t>交換実績記録用IDと認証トークン有無に不整合があった場合</t>
    <rPh sb="16" eb="18">
      <t>ウム</t>
    </rPh>
    <phoneticPr fontId="1"/>
  </si>
  <si>
    <t>connector.jsonからコンフィグ情報取得を試行したとき、必須パラメータが設定されていなかった場合（トレースログ設定）</t>
    <rPh sb="26" eb="28">
      <t>シコウ</t>
    </rPh>
    <rPh sb="60" eb="62">
      <t>セッテイ</t>
    </rPh>
    <phoneticPr fontId="1"/>
  </si>
  <si>
    <t>connector.configからコンフィグ情報取得を試行したとき、必須パラメータが設定されていなかった場合（トレースログ設定）</t>
    <rPh sb="62" eb="64">
      <t>セッテイ</t>
    </rPh>
    <phoneticPr fontId="1"/>
  </si>
  <si>
    <t>リソースURLに指定したファイルが取得できませんでした。CADDE管理者に問い合わせてください。</t>
    <rPh sb="8" eb="10">
      <t>シテイ</t>
    </rPh>
    <rPh sb="17" eb="19">
      <t>シュトク</t>
    </rPh>
    <phoneticPr fontId="1"/>
  </si>
  <si>
    <t>コンフィグファイルを読み込むことができません。ngsi.jsonが設置されているか確認してください。</t>
    <phoneticPr fontId="1"/>
  </si>
  <si>
    <t>コンフィグファイルを読み込むことができません。ftp.jsonが設置されているか確認してください。</t>
    <phoneticPr fontId="1"/>
  </si>
  <si>
    <t>コンフィグファイルを読み込むことができません。http.jsonが設置されているか確認してください。</t>
    <phoneticPr fontId="1"/>
  </si>
  <si>
    <t>提供者ID: {0[0]}, 利用者ID:{0[1]}, 取引ID:{0[2]}, ハッシュ値:{0[3]}, 契約管理サービスURL:{0[4]}</t>
    <phoneticPr fontId="1"/>
  </si>
  <si>
    <t>「認可確認を試行するために必要なトークンがありません。リクエストパラメータを確認してください。」</t>
    <rPh sb="1" eb="3">
      <t>ニンカ</t>
    </rPh>
    <rPh sb="3" eb="5">
      <t>カクニン</t>
    </rPh>
    <rPh sb="6" eb="8">
      <t>シコウ</t>
    </rPh>
    <rPh sb="13" eb="15">
      <t>ヒツヨウ</t>
    </rPh>
    <rPh sb="38" eb="40">
      <t>カクニン</t>
    </rPh>
    <phoneticPr fontId="1"/>
  </si>
  <si>
    <t>認可確認を試行するために必要なトークンがありません。リクエストパラメータを確認してください。</t>
    <phoneticPr fontId="1"/>
  </si>
  <si>
    <t>「送信履歴登録を試行するために必要なトークンがありません。リクエストパラメータを確認してください。」</t>
    <rPh sb="1" eb="3">
      <t>ソウシン</t>
    </rPh>
    <rPh sb="3" eb="5">
      <t>リレキ</t>
    </rPh>
    <rPh sb="5" eb="7">
      <t>トウロク</t>
    </rPh>
    <rPh sb="8" eb="10">
      <t>シコウ</t>
    </rPh>
    <rPh sb="15" eb="17">
      <t>ヒツヨウ</t>
    </rPh>
    <rPh sb="40" eb="42">
      <t>カクニン</t>
    </rPh>
    <phoneticPr fontId="1"/>
  </si>
  <si>
    <t>送信履歴登録を試行するために必要なトークンがありません。リクエストパラメータを確認してください。</t>
    <phoneticPr fontId="1"/>
  </si>
  <si>
    <t xml:space="preserve">「提供者ID:(提供者ID), 利用者ID:(利用者ID), 交換実績記録用リソースID:(交換実績記録用リソースID), 契約管理サービスURL:(契約管理サービスURL)」
</t>
    <phoneticPr fontId="1"/>
  </si>
  <si>
    <t>提供者ID: {0[0]}, 利用者ID:{0[1]}, 交換実績記録用リソースID:{0[2]}, 契約管理サービスURL:{0[3]}</t>
    <phoneticPr fontId="1"/>
  </si>
  <si>
    <t>履歴ID検索用文字列:{0[0]}</t>
    <phoneticPr fontId="1"/>
  </si>
  <si>
    <t>交換実績記録用リソースID: {0[0]}, 履歴取得方向:{0[1]}, 検索深度:{0[2]}</t>
    <phoneticPr fontId="1"/>
  </si>
  <si>
    <t>「トークン情報:(トークン情報), CADDEユーザID（提供者）:(CADDEユーザID（提供者）), 提供者コネクタID:(提供者コネクタID), 提供者コネクタのシークレット:(提供者コネクタのシークレット)」</t>
    <phoneticPr fontId="1"/>
  </si>
  <si>
    <t>「トークン情報:(トークン情報), CADDEユーザID（提供者）:(CADDEユーザID（提供者）), 提供者コネクタID:(提供者コネクタID), 提供者コネクタのシークレット:(提供者コネクタのシークレット), リソースID:(リソースID)」</t>
    <phoneticPr fontId="1"/>
  </si>
  <si>
    <t>「コンフィグファイルを読み込むことができません。authorization.jsonが設置されているか確認してください。」</t>
    <phoneticPr fontId="1"/>
  </si>
  <si>
    <t>コンフィグファイルを読み込むことができません。authorization.jsonが設置されているか確認してください。</t>
    <phoneticPr fontId="1"/>
  </si>
  <si>
    <t>「受信履歴登録に失敗しました。CADDE管理者に問い合わせください。」</t>
    <phoneticPr fontId="1"/>
  </si>
  <si>
    <t>受信履歴登録に失敗しました。CADDE管理者に問い合わせください。</t>
    <phoneticPr fontId="1"/>
  </si>
  <si>
    <t>「受信履歴登録で識別子が発行されませんでした。CADDE管理者に問い合わせください。」</t>
    <phoneticPr fontId="1"/>
  </si>
  <si>
    <t>受信履歴登録で識別子が発行されませんでした。CADDE管理者に問い合わせください。</t>
    <phoneticPr fontId="1"/>
  </si>
  <si>
    <t>送信履歴登録に失敗しました。CADDE管理者に問い合わせください。</t>
    <phoneticPr fontId="1"/>
  </si>
  <si>
    <t>送信履歴登録で識別子が発行されませんでした。CADDE管理者に問い合わせください。</t>
    <phoneticPr fontId="1"/>
  </si>
  <si>
    <t>取得したコネクタロケーションから、提供者コネクタURLが取得できませんでした。CADDE管理者に問い合わせてください。</t>
    <phoneticPr fontId="1"/>
  </si>
  <si>
    <t>データ証憑通知(受信)要求時に利用者IDが空の場合(運用上発生しない想定)</t>
    <phoneticPr fontId="1"/>
  </si>
  <si>
    <t>データ証憑通知(受信)にCADDEユーザID（利用者）が空の場合(運用上発生しない想定)</t>
    <phoneticPr fontId="1"/>
  </si>
  <si>
    <t>透過(来歴サーバへ来歴管理I/Fの送信履歴登録要求を行った際の設定値を返却)</t>
    <rPh sb="3" eb="5">
      <t>ライレキ</t>
    </rPh>
    <rPh sb="9" eb="11">
      <t>ライレキ</t>
    </rPh>
    <rPh sb="11" eb="13">
      <t>カンリ</t>
    </rPh>
    <rPh sb="17" eb="19">
      <t>ソウシン</t>
    </rPh>
    <rPh sb="19" eb="21">
      <t>リレキ</t>
    </rPh>
    <rPh sb="21" eb="23">
      <t>トウロク</t>
    </rPh>
    <rPh sb="23" eb="25">
      <t>ヨウキュウ</t>
    </rPh>
    <phoneticPr fontId="1"/>
  </si>
  <si>
    <t>来歴管理I/Fの送信履歴登録要求時にエラーが発生した場合</t>
    <rPh sb="0" eb="2">
      <t>ライレキ</t>
    </rPh>
    <rPh sb="2" eb="4">
      <t>カンリ</t>
    </rPh>
    <rPh sb="16" eb="17">
      <t>ジ</t>
    </rPh>
    <rPh sb="22" eb="24">
      <t>ハッセイ</t>
    </rPh>
    <rPh sb="26" eb="28">
      <t>バアイ</t>
    </rPh>
    <phoneticPr fontId="1"/>
  </si>
  <si>
    <t>コンフィグファイルを読み込むことができません。ckan.jsonが設置されているか確認してください。</t>
  </si>
  <si>
    <t>コンフィグファイルを読み込むことができません。connector.jsonが設置されているか確認してください。</t>
  </si>
  <si>
    <t>トークン情報: {0[0]}, CADDEユーザID（提供者）:{0[1]}, 提供者コネクタID:{0[2]}, 提供者コネクタのシークレット:{0[3]}</t>
    <phoneticPr fontId="1"/>
  </si>
  <si>
    <t>トークン情報: {0[0]}, CADDEユーザID（提供者）:{0[1]}, 提供者コネクタID:{0[2]}, 提供者コネクタのシークレット:{0[3]} リソースURL:{0[4]}</t>
    <phoneticPr fontId="1"/>
  </si>
  <si>
    <t>「リソースURL: (リソースURL), リソース提供手段識別子:(リソース提供手段識別子), 提供者ID:(提供者ID), 利用者トークン:(利用者トークン)」</t>
  </si>
  <si>
    <t>リソースURL: {0[0]}, リソース提供手段識別子:{0[1]}, 提供者ID:{0[2]}, 利用者トークン:{0[3]}</t>
    <phoneticPr fontId="1"/>
  </si>
  <si>
    <t>利用者トークン:{0[0]}, 利用者コネクタID: {0[1]}, 利用者コネクタのシークレット:{0[2]}</t>
    <phoneticPr fontId="1"/>
  </si>
  <si>
    <t>「利用者トークン: (利用者トークン), 利用者コネクタID: (利用者コネクタID), 利用者コネクタのシークレット: (利用者コネクタのシークレット)」</t>
    <phoneticPr fontId="1"/>
  </si>
  <si>
    <t>リソースURL: {0[0]}, リソース提供手段識別子:{0[1]}, 提供者ID:{0[2]},利用者トークン:{0[3]}</t>
    <phoneticPr fontId="1"/>
  </si>
  <si>
    <t>指定の認証方式が正しくありません。</t>
    <phoneticPr fontId="1"/>
  </si>
  <si>
    <t>「指定の認証方式が正しくありません。」</t>
    <phoneticPr fontId="1"/>
  </si>
  <si>
    <t>認可I/F 認可トークン取得要求で認可方式不正によるエラーが発生した場合</t>
    <rPh sb="17" eb="21">
      <t>ニンカホウシキ</t>
    </rPh>
    <rPh sb="21" eb="23">
      <t>フセイ</t>
    </rPh>
    <rPh sb="30" eb="32">
      <t>ハッセイ</t>
    </rPh>
    <rPh sb="34" eb="36">
      <t>バアイ</t>
    </rPh>
    <phoneticPr fontId="1"/>
  </si>
  <si>
    <t>Authorizationヘッダーにトークンを設置する際、Bearerを先頭に記述しているか確認してください</t>
    <phoneticPr fontId="1"/>
  </si>
  <si>
    <t>認可I/F 認可トークン取得要求でリクエストを行った時</t>
    <phoneticPr fontId="1"/>
  </si>
  <si>
    <t>「認証情報が不正です。CADDE管理者に問い合わせてください。」</t>
    <phoneticPr fontId="1"/>
  </si>
  <si>
    <t>認証情報が不正です。CADDE管理者に問い合わせてください。</t>
    <phoneticPr fontId="1"/>
  </si>
  <si>
    <t>指定したリソースURLを確認してください</t>
    <phoneticPr fontId="1"/>
  </si>
  <si>
    <t>指定したリソースが見つかりませんでした。リクエストパラメータの値を確認してください。</t>
    <phoneticPr fontId="1"/>
  </si>
  <si>
    <t>「指定したリソースが見つかりませんでした。リクエストパラメータの値を確認してください。」</t>
    <phoneticPr fontId="1"/>
  </si>
  <si>
    <t>「認可サーバのURL取得に失敗しました。CADDE管理者に問い合わせください。」</t>
    <rPh sb="1" eb="3">
      <t>ニンカ</t>
    </rPh>
    <rPh sb="10" eb="12">
      <t>シュトク</t>
    </rPh>
    <rPh sb="13" eb="15">
      <t>シッパイ</t>
    </rPh>
    <phoneticPr fontId="1"/>
  </si>
  <si>
    <t>コンフィグファイルに必須パラメータが設定されておらず、認可トークンからもURLの取得に失敗した場合</t>
    <rPh sb="27" eb="29">
      <t>ニンカ</t>
    </rPh>
    <rPh sb="40" eb="42">
      <t>シュトク</t>
    </rPh>
    <rPh sb="43" eb="45">
      <t>シッパイ</t>
    </rPh>
    <rPh sb="47" eb="49">
      <t>バアイ</t>
    </rPh>
    <phoneticPr fontId="1"/>
  </si>
  <si>
    <t>認可サーバのURL取得に失敗しました。CADDE管理者に問い合わせください。</t>
    <phoneticPr fontId="1"/>
  </si>
  <si>
    <t>「認証サーバのURL取得に失敗しました。CADDE管理者に問い合わせください。」</t>
    <rPh sb="1" eb="3">
      <t>ニンショウ</t>
    </rPh>
    <rPh sb="10" eb="12">
      <t>シュトク</t>
    </rPh>
    <rPh sb="13" eb="15">
      <t>シッパイ</t>
    </rPh>
    <phoneticPr fontId="1"/>
  </si>
  <si>
    <t>認証トークンからURLの取得に失敗した場合</t>
    <rPh sb="0" eb="2">
      <t>ニンショウ</t>
    </rPh>
    <rPh sb="12" eb="14">
      <t>シュトク</t>
    </rPh>
    <rPh sb="15" eb="17">
      <t>シッパイ</t>
    </rPh>
    <rPh sb="19" eb="21">
      <t>バアイ</t>
    </rPh>
    <phoneticPr fontId="1"/>
  </si>
  <si>
    <t>認証トークンを確認してください。</t>
    <rPh sb="0" eb="2">
      <t>ニンショウ</t>
    </rPh>
    <rPh sb="7" eb="9">
      <t>カクニン</t>
    </rPh>
    <phoneticPr fontId="1"/>
  </si>
  <si>
    <t>アクセスURL取得処理の際、エラーが発生した場合</t>
    <rPh sb="7" eb="9">
      <t>シュトク</t>
    </rPh>
    <rPh sb="9" eb="11">
      <t>ショリ</t>
    </rPh>
    <rPh sb="18" eb="20">
      <t>ハッセイ</t>
    </rPh>
    <rPh sb="22" eb="24">
      <t>バアイ</t>
    </rPh>
    <phoneticPr fontId="1"/>
  </si>
  <si>
    <t>認証サーバのURL取得に失敗しました。CADDE管理者に問い合わせください。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</si>
</sst>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0"/>
  </numFmts>
  <fonts count="10"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color theme="1"/>
      <name val="Meiryo UI"/>
      <family val="3"/>
      <charset val="128"/>
    </font>
    <font>
      <sz val="11"/>
      <name val="Meiryo UI"/>
      <family val="3"/>
      <charset val="128"/>
    </font>
    <font>
      <sz val="11"/>
      <color rgb="FFCCFFCC"/>
      <name val="Meiryo UI"/>
      <family val="3"/>
      <charset val="128"/>
    </font>
    <font>
      <b/>
      <sz val="11"/>
      <color theme="1"/>
      <name val="ＭＳ Ｐゴシック"/>
      <family val="3"/>
      <charset val="128"/>
      <scheme val="minor"/>
    </font>
    <font>
      <sz val="11"/>
      <name val="ＭＳ ゴシック"/>
      <family val="3"/>
      <charset val="128"/>
    </font>
    <font>
      <sz val="11"/>
      <name val="ＭＳ Ｐゴシック"/>
      <family val="2"/>
      <charset val="128"/>
      <scheme val="minor"/>
    </font>
    <font>
      <sz val="11"/>
      <name val="ＭＳ Ｐゴシック"/>
      <family val="3"/>
      <charset val="128"/>
      <scheme val="minor"/>
    </font>
  </fonts>
  <fills count="5">
    <fill>
      <patternFill patternType="none"/>
    </fill>
    <fill>
      <patternFill patternType="gray125"/>
    </fill>
    <fill>
      <patternFill patternType="solid">
        <fgColor rgb="FFCCFFCC"/>
        <bgColor indexed="64"/>
      </patternFill>
    </fill>
    <fill>
      <patternFill patternType="solid">
        <fgColor rgb="FFFFFFCC"/>
        <bgColor indexed="64"/>
      </patternFill>
    </fill>
    <fill>
      <patternFill patternType="solid">
        <fgColor rgb="FF99FF9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alignment vertical="center"/>
    </xf>
  </cellStyleXfs>
  <cellXfs count="73">
    <xf numFmtId="0" fontId="0" fillId="0" borderId="0" xfId="0">
      <alignment vertical="center"/>
    </xf>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vertical="center" wrapText="1"/>
    </xf>
    <xf numFmtId="0" fontId="3" fillId="0" borderId="0" xfId="0" applyFont="1">
      <alignment vertical="center"/>
    </xf>
    <xf numFmtId="0" fontId="3" fillId="0" borderId="0" xfId="0" applyFont="1" applyAlignment="1">
      <alignment horizontal="left" vertical="center" wrapText="1"/>
    </xf>
    <xf numFmtId="177" fontId="3" fillId="0" borderId="0" xfId="0" applyNumberFormat="1" applyFont="1">
      <alignment vertical="center"/>
    </xf>
    <xf numFmtId="0" fontId="5" fillId="0" borderId="0" xfId="0" applyFont="1">
      <alignment vertical="center"/>
    </xf>
    <xf numFmtId="177" fontId="3" fillId="0" borderId="0" xfId="0" applyNumberFormat="1" applyFont="1" applyAlignment="1">
      <alignment vertical="center" wrapText="1"/>
    </xf>
    <xf numFmtId="0" fontId="5"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vertical="center" wrapText="1"/>
    </xf>
    <xf numFmtId="49" fontId="0" fillId="0" borderId="0" xfId="0" applyNumberFormat="1">
      <alignment vertical="center"/>
    </xf>
    <xf numFmtId="0" fontId="0" fillId="0" borderId="0" xfId="0" applyAlignment="1">
      <alignment vertical="center" wrapText="1"/>
    </xf>
    <xf numFmtId="49" fontId="0" fillId="0" borderId="0" xfId="0" quotePrefix="1" applyNumberFormat="1">
      <alignment vertical="center"/>
    </xf>
    <xf numFmtId="49" fontId="6" fillId="0" borderId="1" xfId="0" quotePrefix="1" applyNumberFormat="1" applyFont="1" applyBorder="1">
      <alignment vertical="center"/>
    </xf>
    <xf numFmtId="49" fontId="6" fillId="0" borderId="1" xfId="0" applyNumberFormat="1" applyFont="1" applyBorder="1">
      <alignment vertical="center"/>
    </xf>
    <xf numFmtId="0" fontId="0" fillId="0" borderId="0" xfId="0" applyAlignment="1">
      <alignment horizontal="center" vertical="center" wrapText="1"/>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49" fontId="0" fillId="0" borderId="0" xfId="0" applyNumberFormat="1" applyAlignment="1">
      <alignment vertical="center" wrapText="1"/>
    </xf>
    <xf numFmtId="177" fontId="4" fillId="0" borderId="1" xfId="0" applyNumberFormat="1" applyFont="1" applyBorder="1" applyAlignment="1">
      <alignment vertical="center" wrapText="1"/>
    </xf>
    <xf numFmtId="177" fontId="4" fillId="0" borderId="1" xfId="0" applyNumberFormat="1" applyFont="1" applyBorder="1">
      <alignment vertical="center"/>
    </xf>
    <xf numFmtId="0" fontId="4" fillId="0" borderId="0" xfId="0" applyFont="1">
      <alignment vertical="center"/>
    </xf>
    <xf numFmtId="0" fontId="7" fillId="0" borderId="0" xfId="0" applyFont="1" applyAlignment="1">
      <alignment vertical="center" wrapText="1"/>
    </xf>
    <xf numFmtId="0" fontId="7" fillId="0" borderId="0" xfId="0" applyFont="1">
      <alignment vertical="center"/>
    </xf>
    <xf numFmtId="0" fontId="7" fillId="0" borderId="0" xfId="0" applyFont="1" applyAlignment="1">
      <alignment horizontal="left" vertical="center" wrapText="1"/>
    </xf>
    <xf numFmtId="0" fontId="4" fillId="0" borderId="1" xfId="0" quotePrefix="1" applyFont="1" applyBorder="1">
      <alignment vertical="center"/>
    </xf>
    <xf numFmtId="49"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49" fontId="6" fillId="4" borderId="5" xfId="0" applyNumberFormat="1" applyFont="1" applyFill="1" applyBorder="1" applyAlignment="1">
      <alignment horizontal="center" vertical="center" wrapText="1"/>
    </xf>
    <xf numFmtId="49" fontId="3" fillId="0" borderId="0" xfId="0" applyNumberFormat="1" applyFont="1">
      <alignment vertical="center"/>
    </xf>
    <xf numFmtId="177" fontId="4" fillId="0" borderId="1" xfId="0" quotePrefix="1" applyNumberFormat="1" applyFont="1" applyBorder="1" applyAlignment="1">
      <alignment vertical="center" wrapText="1"/>
    </xf>
    <xf numFmtId="0" fontId="4" fillId="0" borderId="1" xfId="0" applyFont="1" applyBorder="1" applyAlignment="1">
      <alignment horizontal="right" vertical="center" wrapText="1"/>
    </xf>
    <xf numFmtId="0" fontId="3"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left" vertical="center"/>
    </xf>
    <xf numFmtId="0" fontId="4" fillId="0" borderId="12" xfId="0" applyFont="1" applyBorder="1">
      <alignment vertical="center"/>
    </xf>
    <xf numFmtId="0" fontId="4" fillId="0" borderId="12" xfId="0" applyFont="1" applyBorder="1" applyAlignment="1">
      <alignment vertical="center" wrapText="1"/>
    </xf>
    <xf numFmtId="0" fontId="4" fillId="0" borderId="1" xfId="0" quotePrefix="1" applyFont="1" applyBorder="1" applyAlignment="1">
      <alignment vertical="center" wrapText="1"/>
    </xf>
    <xf numFmtId="0" fontId="8" fillId="0" borderId="7" xfId="0" applyFont="1" applyBorder="1">
      <alignment vertical="center"/>
    </xf>
    <xf numFmtId="0" fontId="8" fillId="0" borderId="1" xfId="0" applyFont="1" applyBorder="1">
      <alignment vertical="center"/>
    </xf>
    <xf numFmtId="0" fontId="8" fillId="0" borderId="1" xfId="0" quotePrefix="1" applyFont="1" applyBorder="1">
      <alignment vertical="center"/>
    </xf>
    <xf numFmtId="0" fontId="8" fillId="0" borderId="1" xfId="0" applyFont="1" applyBorder="1" applyAlignment="1">
      <alignment vertical="center" wrapText="1"/>
    </xf>
    <xf numFmtId="49" fontId="8" fillId="0" borderId="1" xfId="0" applyNumberFormat="1" applyFont="1" applyBorder="1">
      <alignment vertical="center"/>
    </xf>
    <xf numFmtId="0" fontId="7" fillId="0" borderId="8" xfId="0" applyFont="1" applyBorder="1">
      <alignment vertical="center"/>
    </xf>
    <xf numFmtId="0" fontId="8" fillId="0" borderId="0" xfId="0" applyFont="1">
      <alignment vertical="center"/>
    </xf>
    <xf numFmtId="0" fontId="9" fillId="0" borderId="1" xfId="0" applyFont="1" applyBorder="1">
      <alignment vertical="center"/>
    </xf>
    <xf numFmtId="0" fontId="8" fillId="0" borderId="9" xfId="0" applyFont="1" applyBorder="1">
      <alignment vertical="center"/>
    </xf>
    <xf numFmtId="0" fontId="8" fillId="0" borderId="10" xfId="0" applyFont="1" applyBorder="1">
      <alignment vertical="center"/>
    </xf>
    <xf numFmtId="0" fontId="9" fillId="0" borderId="10" xfId="0" applyFont="1" applyBorder="1">
      <alignment vertical="center"/>
    </xf>
    <xf numFmtId="49" fontId="8" fillId="0" borderId="10" xfId="0" applyNumberFormat="1" applyFont="1" applyBorder="1">
      <alignment vertical="center"/>
    </xf>
    <xf numFmtId="0" fontId="8" fillId="0" borderId="10" xfId="0" applyFont="1" applyBorder="1" applyAlignment="1">
      <alignment vertical="center" wrapText="1"/>
    </xf>
    <xf numFmtId="0" fontId="7" fillId="0" borderId="11" xfId="0" applyFont="1" applyBorder="1">
      <alignment vertical="center"/>
    </xf>
    <xf numFmtId="49" fontId="3" fillId="2" borderId="12" xfId="0" applyNumberFormat="1" applyFont="1" applyFill="1" applyBorder="1" applyAlignment="1">
      <alignment horizontal="center" vertical="center"/>
    </xf>
    <xf numFmtId="0" fontId="3" fillId="2" borderId="12" xfId="0" applyFont="1" applyFill="1" applyBorder="1" applyAlignment="1">
      <alignment horizontal="center" vertical="center"/>
    </xf>
    <xf numFmtId="0" fontId="3" fillId="2" borderId="12" xfId="0" applyFont="1" applyFill="1" applyBorder="1" applyAlignment="1">
      <alignment horizontal="center" vertical="center" wrapText="1"/>
    </xf>
    <xf numFmtId="49" fontId="3" fillId="2" borderId="13" xfId="0" applyNumberFormat="1" applyFont="1" applyFill="1" applyBorder="1" applyAlignment="1">
      <alignment horizontal="center" vertical="center"/>
    </xf>
    <xf numFmtId="0" fontId="3" fillId="2" borderId="13" xfId="0" applyFont="1" applyFill="1" applyBorder="1" applyAlignment="1">
      <alignment horizontal="center" vertical="center"/>
    </xf>
    <xf numFmtId="0" fontId="5" fillId="2" borderId="13" xfId="0" applyFont="1" applyFill="1" applyBorder="1">
      <alignment vertical="center"/>
    </xf>
    <xf numFmtId="0" fontId="5" fillId="2" borderId="13" xfId="0" applyFont="1" applyFill="1" applyBorder="1" applyAlignment="1">
      <alignment vertical="center" wrapText="1"/>
    </xf>
    <xf numFmtId="0" fontId="3" fillId="2" borderId="12" xfId="0" applyFont="1" applyFill="1" applyBorder="1" applyAlignment="1">
      <alignment horizontal="center" vertical="top"/>
    </xf>
    <xf numFmtId="0" fontId="3" fillId="2" borderId="13" xfId="0" applyFont="1" applyFill="1" applyBorder="1" applyAlignment="1">
      <alignment horizontal="center" vertical="top"/>
    </xf>
    <xf numFmtId="0" fontId="0" fillId="0" borderId="1" xfId="0" applyBorder="1" applyAlignment="1">
      <alignment horizontal="left" vertical="center"/>
    </xf>
    <xf numFmtId="0" fontId="0" fillId="0" borderId="1" xfId="0" applyBorder="1" applyAlignment="1">
      <alignment horizontal="left" vertical="center" wrapText="1"/>
    </xf>
    <xf numFmtId="49" fontId="6" fillId="0" borderId="2" xfId="0" quotePrefix="1" applyNumberFormat="1" applyFont="1" applyBorder="1" applyAlignment="1">
      <alignment horizontal="center" vertical="center"/>
    </xf>
    <xf numFmtId="49" fontId="6" fillId="0" borderId="3" xfId="0" quotePrefix="1"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3" fillId="2" borderId="1" xfId="0" applyFont="1" applyFill="1" applyBorder="1" applyAlignment="1">
      <alignment horizontal="center" vertical="center"/>
    </xf>
  </cellXfs>
  <cellStyles count="2">
    <cellStyle name="標準" xfId="0" builtinId="0"/>
    <cellStyle name="標準 3" xfId="1" xr:uid="{00000000-0005-0000-0000-000002000000}"/>
  </cellStyles>
  <dxfs count="0"/>
  <tableStyles count="0" defaultTableStyle="TableStyleMedium2" defaultPivotStyle="PivotStyleLight16"/>
  <colors>
    <mruColors>
      <color rgb="FF99FF99"/>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0</xdr:colOff>
      <xdr:row>22</xdr:row>
      <xdr:rowOff>0</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266700" y="342900"/>
          <a:ext cx="4800600" cy="342900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分野間データ連携基盤</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コネクタ</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メッセージ一覧</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第</a:t>
          </a:r>
          <a:r>
            <a:rPr kumimoji="0" lang="en-US"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4.0</a:t>
          </a: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版</a:t>
          </a:r>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28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Normal="100" zoomScaleSheetLayoutView="220" workbookViewId="0"/>
  </sheetViews>
  <sheetFormatPr defaultColWidth="3.5" defaultRowHeight="13.5" x14ac:dyDescent="0.15"/>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3434D-137D-4D4C-BEA0-6255F072777E}">
  <sheetPr>
    <pageSetUpPr fitToPage="1"/>
  </sheetPr>
  <dimension ref="A1:P98"/>
  <sheetViews>
    <sheetView view="pageBreakPreview" zoomScaleNormal="100" zoomScaleSheetLayoutView="100" workbookViewId="0"/>
  </sheetViews>
  <sheetFormatPr defaultRowHeight="13.5" x14ac:dyDescent="0.15"/>
  <cols>
    <col min="1" max="1" width="4.625" customWidth="1"/>
    <col min="2" max="2" width="8.75" customWidth="1"/>
    <col min="3" max="3" width="9.25" customWidth="1"/>
    <col min="4" max="4" width="28.875" bestFit="1" customWidth="1"/>
    <col min="5" max="5" width="9.25" customWidth="1"/>
    <col min="6" max="6" width="27.5" bestFit="1" customWidth="1"/>
    <col min="7" max="7" width="9.25" style="14" customWidth="1"/>
    <col min="8" max="8" width="10.125" customWidth="1"/>
    <col min="9" max="9" width="9.375" style="15" customWidth="1"/>
    <col min="10" max="10" width="5.25" bestFit="1" customWidth="1"/>
    <col min="11" max="11" width="13.75" bestFit="1" customWidth="1"/>
  </cols>
  <sheetData>
    <row r="1" spans="1:16" x14ac:dyDescent="0.15">
      <c r="A1" t="s">
        <v>301</v>
      </c>
    </row>
    <row r="2" spans="1:16" x14ac:dyDescent="0.15">
      <c r="A2" t="s">
        <v>302</v>
      </c>
      <c r="B2" s="16" t="s">
        <v>307</v>
      </c>
      <c r="C2" s="16"/>
    </row>
    <row r="3" spans="1:16" x14ac:dyDescent="0.15">
      <c r="B3" s="16" t="s">
        <v>305</v>
      </c>
      <c r="C3" s="16"/>
    </row>
    <row r="4" spans="1:16" s="14" customFormat="1" x14ac:dyDescent="0.15">
      <c r="B4" s="68" t="s">
        <v>249</v>
      </c>
      <c r="C4" s="69"/>
      <c r="D4" s="17" t="s">
        <v>250</v>
      </c>
      <c r="E4" s="17" t="s">
        <v>249</v>
      </c>
      <c r="F4" s="17" t="s">
        <v>264</v>
      </c>
      <c r="G4" s="18" t="s">
        <v>261</v>
      </c>
      <c r="I4" s="23"/>
    </row>
    <row r="5" spans="1:16" ht="27" x14ac:dyDescent="0.15">
      <c r="B5" s="70" t="s">
        <v>297</v>
      </c>
      <c r="C5" s="71"/>
      <c r="D5" s="3" t="s">
        <v>296</v>
      </c>
      <c r="E5" s="2" t="s">
        <v>311</v>
      </c>
      <c r="F5" s="3" t="s">
        <v>294</v>
      </c>
      <c r="G5" s="31" t="s">
        <v>300</v>
      </c>
    </row>
    <row r="6" spans="1:16" x14ac:dyDescent="0.15">
      <c r="B6" s="19"/>
      <c r="C6" s="19"/>
      <c r="D6" s="19"/>
      <c r="E6" s="19"/>
      <c r="F6" s="19"/>
      <c r="G6" s="32"/>
      <c r="H6" s="19"/>
      <c r="I6" s="19"/>
    </row>
    <row r="7" spans="1:16" ht="30.95" customHeight="1" x14ac:dyDescent="0.15">
      <c r="B7" s="66" t="s">
        <v>297</v>
      </c>
      <c r="C7" s="66"/>
      <c r="D7" s="67" t="s">
        <v>317</v>
      </c>
      <c r="E7" s="66"/>
      <c r="F7" s="66"/>
      <c r="G7" s="66"/>
      <c r="H7" s="19"/>
      <c r="I7" s="19"/>
    </row>
    <row r="8" spans="1:16" ht="30.95" customHeight="1" x14ac:dyDescent="0.15">
      <c r="B8" s="66" t="s">
        <v>296</v>
      </c>
      <c r="C8" s="66"/>
      <c r="D8" s="67" t="s">
        <v>314</v>
      </c>
      <c r="E8" s="66"/>
      <c r="F8" s="66"/>
      <c r="G8" s="66"/>
      <c r="H8" s="19"/>
      <c r="I8" s="19"/>
    </row>
    <row r="9" spans="1:16" ht="30.95" customHeight="1" x14ac:dyDescent="0.15">
      <c r="B9" s="66" t="s">
        <v>295</v>
      </c>
      <c r="C9" s="66"/>
      <c r="D9" s="67" t="s">
        <v>315</v>
      </c>
      <c r="E9" s="66"/>
      <c r="F9" s="66"/>
      <c r="G9" s="66"/>
      <c r="H9" s="19"/>
      <c r="I9" s="19"/>
    </row>
    <row r="10" spans="1:16" ht="30.95" customHeight="1" x14ac:dyDescent="0.15">
      <c r="B10" s="66" t="s">
        <v>294</v>
      </c>
      <c r="C10" s="66"/>
      <c r="D10" s="67" t="s">
        <v>316</v>
      </c>
      <c r="E10" s="67"/>
      <c r="F10" s="67"/>
      <c r="G10" s="67"/>
      <c r="H10" s="19"/>
      <c r="I10" s="19"/>
    </row>
    <row r="11" spans="1:16" ht="24" customHeight="1" x14ac:dyDescent="0.15">
      <c r="B11" s="66" t="s">
        <v>300</v>
      </c>
      <c r="C11" s="66"/>
      <c r="D11" s="67" t="s">
        <v>318</v>
      </c>
      <c r="E11" s="66"/>
      <c r="F11" s="66"/>
      <c r="G11" s="66"/>
      <c r="H11" s="19"/>
      <c r="I11" s="19"/>
    </row>
    <row r="13" spans="1:16" ht="14.25" thickBot="1" x14ac:dyDescent="0.2">
      <c r="A13" t="s">
        <v>306</v>
      </c>
    </row>
    <row r="14" spans="1:16" ht="27" x14ac:dyDescent="0.15">
      <c r="A14" s="20" t="s">
        <v>0</v>
      </c>
      <c r="B14" s="21" t="s">
        <v>298</v>
      </c>
      <c r="C14" s="21" t="s">
        <v>312</v>
      </c>
      <c r="D14" s="21" t="s">
        <v>299</v>
      </c>
      <c r="E14" s="21" t="s">
        <v>312</v>
      </c>
      <c r="F14" s="21" t="s">
        <v>295</v>
      </c>
      <c r="G14" s="33" t="s">
        <v>312</v>
      </c>
      <c r="H14" s="21" t="s">
        <v>294</v>
      </c>
      <c r="I14" s="21" t="s">
        <v>300</v>
      </c>
      <c r="J14" s="21" t="s">
        <v>312</v>
      </c>
      <c r="K14" s="22" t="s">
        <v>310</v>
      </c>
    </row>
    <row r="15" spans="1:16" s="49" customFormat="1" ht="27.6" customHeight="1" x14ac:dyDescent="0.15">
      <c r="A15" s="43">
        <f t="shared" ref="A15:A49" si="0">ROW()-ROW(A$14)</f>
        <v>1</v>
      </c>
      <c r="B15" s="44" t="s">
        <v>247</v>
      </c>
      <c r="C15" s="44" t="s">
        <v>293</v>
      </c>
      <c r="D15" s="44" t="s">
        <v>344</v>
      </c>
      <c r="E15" s="45" t="s">
        <v>249</v>
      </c>
      <c r="F15" s="46" t="s">
        <v>351</v>
      </c>
      <c r="G15" s="47" t="s">
        <v>293</v>
      </c>
      <c r="H15" s="44" t="s">
        <v>320</v>
      </c>
      <c r="I15" s="46" t="s">
        <v>309</v>
      </c>
      <c r="J15" s="44" t="s">
        <v>263</v>
      </c>
      <c r="K15" s="48" t="str">
        <f>C15&amp;E15&amp;G15&amp;"XXX"&amp;J15</f>
        <v>000000XXXE</v>
      </c>
      <c r="M15" s="49" t="str">
        <f>B15&amp;D15</f>
        <v>共通共通内部仕様</v>
      </c>
      <c r="N15" s="49" t="str">
        <f>E15</f>
        <v>00</v>
      </c>
      <c r="O15" s="49" t="str">
        <f>B15&amp;D15&amp;F15</f>
        <v>共通共通内部仕様Validator.validate_parameter_normality</v>
      </c>
      <c r="P15" s="49" t="str">
        <f>G15</f>
        <v>00</v>
      </c>
    </row>
    <row r="16" spans="1:16" s="49" customFormat="1" ht="27.6" customHeight="1" x14ac:dyDescent="0.15">
      <c r="A16" s="43">
        <f t="shared" si="0"/>
        <v>2</v>
      </c>
      <c r="B16" s="44" t="s">
        <v>247</v>
      </c>
      <c r="C16" s="44" t="s">
        <v>293</v>
      </c>
      <c r="D16" s="44" t="s">
        <v>344</v>
      </c>
      <c r="E16" s="45" t="s">
        <v>249</v>
      </c>
      <c r="F16" s="46" t="s">
        <v>347</v>
      </c>
      <c r="G16" s="47" t="s">
        <v>250</v>
      </c>
      <c r="H16" s="44" t="s">
        <v>320</v>
      </c>
      <c r="I16" s="46" t="s">
        <v>319</v>
      </c>
      <c r="J16" s="44" t="s">
        <v>263</v>
      </c>
      <c r="K16" s="48" t="str">
        <f>C16&amp;E16&amp;G16&amp;"XXX"&amp;J16</f>
        <v>000001XXXE</v>
      </c>
      <c r="M16" s="49" t="str">
        <f>B16&amp;D16</f>
        <v>共通共通内部仕様</v>
      </c>
      <c r="N16" s="49" t="str">
        <f>E16</f>
        <v>00</v>
      </c>
      <c r="O16" s="49" t="str">
        <f>B16&amp;D16&amp;F16</f>
        <v>共通共通内部仕様ExternalInterface.http_get</v>
      </c>
      <c r="P16" s="49" t="str">
        <f>G16</f>
        <v>01</v>
      </c>
    </row>
    <row r="17" spans="1:16" s="49" customFormat="1" ht="27.6" customHeight="1" x14ac:dyDescent="0.15">
      <c r="A17" s="43">
        <f t="shared" si="0"/>
        <v>3</v>
      </c>
      <c r="B17" s="44" t="s">
        <v>247</v>
      </c>
      <c r="C17" s="44" t="s">
        <v>293</v>
      </c>
      <c r="D17" s="44" t="s">
        <v>344</v>
      </c>
      <c r="E17" s="45" t="s">
        <v>249</v>
      </c>
      <c r="F17" s="46" t="s">
        <v>349</v>
      </c>
      <c r="G17" s="47" t="s">
        <v>251</v>
      </c>
      <c r="H17" s="44" t="s">
        <v>320</v>
      </c>
      <c r="I17" s="46" t="s">
        <v>319</v>
      </c>
      <c r="J17" s="44" t="s">
        <v>263</v>
      </c>
      <c r="K17" s="48" t="str">
        <f>C17&amp;E17&amp;G17&amp;"XXX"&amp;J17</f>
        <v>000002XXXE</v>
      </c>
      <c r="M17" s="49" t="str">
        <f>B17&amp;D17</f>
        <v>共通共通内部仕様</v>
      </c>
      <c r="N17" s="49" t="str">
        <f>E17</f>
        <v>00</v>
      </c>
      <c r="O17" s="49" t="str">
        <f>B17&amp;D17&amp;F17</f>
        <v>共通共通内部仕様ExternalInterface.http_post</v>
      </c>
      <c r="P17" s="49" t="str">
        <f>G17</f>
        <v>02</v>
      </c>
    </row>
    <row r="18" spans="1:16" s="49" customFormat="1" ht="27.6" customHeight="1" x14ac:dyDescent="0.15">
      <c r="A18" s="43">
        <f t="shared" si="0"/>
        <v>4</v>
      </c>
      <c r="B18" s="44" t="s">
        <v>247</v>
      </c>
      <c r="C18" s="44" t="s">
        <v>293</v>
      </c>
      <c r="D18" s="44" t="s">
        <v>259</v>
      </c>
      <c r="E18" s="44" t="s">
        <v>256</v>
      </c>
      <c r="F18" s="44" t="s">
        <v>339</v>
      </c>
      <c r="G18" s="47" t="s">
        <v>293</v>
      </c>
      <c r="H18" s="44" t="s">
        <v>320</v>
      </c>
      <c r="I18" s="46" t="s">
        <v>309</v>
      </c>
      <c r="J18" s="44" t="s">
        <v>263</v>
      </c>
      <c r="K18" s="48" t="str">
        <f t="shared" ref="K18:K49" si="1">C18&amp;E18&amp;G18&amp;"XXX"&amp;J18</f>
        <v>000100XXXE</v>
      </c>
      <c r="M18" s="49" t="str">
        <f>B18&amp;D18</f>
        <v>共通カタログ検索I/F(HTTPS CKAN)</v>
      </c>
      <c r="N18" s="49" t="str">
        <f>E18</f>
        <v>01</v>
      </c>
      <c r="O18" s="49" t="str">
        <f>B18&amp;D18&amp;F18</f>
        <v>共通カタログ検索I/F(HTTPS CKAN)サブシステム内共通機能</v>
      </c>
      <c r="P18" s="49" t="str">
        <f>G18</f>
        <v>00</v>
      </c>
    </row>
    <row r="19" spans="1:16" s="49" customFormat="1" ht="27.6" customHeight="1" x14ac:dyDescent="0.15">
      <c r="A19" s="43">
        <f t="shared" si="0"/>
        <v>5</v>
      </c>
      <c r="B19" s="44" t="s">
        <v>247</v>
      </c>
      <c r="C19" s="44" t="s">
        <v>293</v>
      </c>
      <c r="D19" s="44" t="s">
        <v>259</v>
      </c>
      <c r="E19" s="44" t="s">
        <v>256</v>
      </c>
      <c r="F19" s="44" t="s">
        <v>339</v>
      </c>
      <c r="G19" s="47" t="s">
        <v>293</v>
      </c>
      <c r="H19" s="44" t="s">
        <v>320</v>
      </c>
      <c r="I19" s="46" t="s">
        <v>319</v>
      </c>
      <c r="J19" s="44" t="s">
        <v>308</v>
      </c>
      <c r="K19" s="48" t="str">
        <f t="shared" si="1"/>
        <v>000100XXXN</v>
      </c>
      <c r="M19" s="49" t="str">
        <f t="shared" ref="M19:M77" si="2">B19&amp;D19</f>
        <v>共通カタログ検索I/F(HTTPS CKAN)</v>
      </c>
      <c r="N19" s="49" t="str">
        <f t="shared" ref="N19:N77" si="3">E19</f>
        <v>01</v>
      </c>
      <c r="O19" s="49" t="str">
        <f t="shared" ref="O19:O77" si="4">B19&amp;D19&amp;F19</f>
        <v>共通カタログ検索I/F(HTTPS CKAN)サブシステム内共通機能</v>
      </c>
      <c r="P19" s="49" t="str">
        <f t="shared" ref="P19:P77" si="5">G19</f>
        <v>00</v>
      </c>
    </row>
    <row r="20" spans="1:16" s="49" customFormat="1" ht="27.6" customHeight="1" x14ac:dyDescent="0.15">
      <c r="A20" s="43">
        <f t="shared" si="0"/>
        <v>6</v>
      </c>
      <c r="B20" s="44" t="s">
        <v>247</v>
      </c>
      <c r="C20" s="44" t="s">
        <v>293</v>
      </c>
      <c r="D20" s="44" t="s">
        <v>259</v>
      </c>
      <c r="E20" s="44" t="s">
        <v>256</v>
      </c>
      <c r="F20" s="50" t="s">
        <v>386</v>
      </c>
      <c r="G20" s="47" t="s">
        <v>256</v>
      </c>
      <c r="H20" s="44" t="s">
        <v>320</v>
      </c>
      <c r="I20" s="46" t="s">
        <v>309</v>
      </c>
      <c r="J20" s="44" t="s">
        <v>263</v>
      </c>
      <c r="K20" s="48" t="str">
        <f t="shared" si="1"/>
        <v>000101XXXE</v>
      </c>
      <c r="M20" s="49" t="str">
        <f t="shared" si="2"/>
        <v>共通カタログ検索I/F(HTTPS CKAN)</v>
      </c>
      <c r="N20" s="49" t="str">
        <f t="shared" si="3"/>
        <v>01</v>
      </c>
      <c r="O20" s="49" t="str">
        <f t="shared" si="4"/>
        <v>共通カタログ検索I/F(HTTPS CKAN)カタログ検索</v>
      </c>
      <c r="P20" s="49" t="str">
        <f t="shared" si="5"/>
        <v>01</v>
      </c>
    </row>
    <row r="21" spans="1:16" s="49" customFormat="1" ht="27.6" customHeight="1" x14ac:dyDescent="0.15">
      <c r="A21" s="43">
        <f t="shared" si="0"/>
        <v>7</v>
      </c>
      <c r="B21" s="44" t="s">
        <v>247</v>
      </c>
      <c r="C21" s="44" t="s">
        <v>293</v>
      </c>
      <c r="D21" s="44" t="s">
        <v>259</v>
      </c>
      <c r="E21" s="44" t="s">
        <v>256</v>
      </c>
      <c r="F21" s="50" t="s">
        <v>386</v>
      </c>
      <c r="G21" s="47" t="s">
        <v>256</v>
      </c>
      <c r="H21" s="44" t="s">
        <v>320</v>
      </c>
      <c r="I21" s="46" t="s">
        <v>319</v>
      </c>
      <c r="J21" s="44" t="s">
        <v>308</v>
      </c>
      <c r="K21" s="48" t="str">
        <f t="shared" si="1"/>
        <v>000101XXXN</v>
      </c>
      <c r="M21" s="49" t="str">
        <f t="shared" si="2"/>
        <v>共通カタログ検索I/F(HTTPS CKAN)</v>
      </c>
      <c r="N21" s="49" t="str">
        <f t="shared" si="3"/>
        <v>01</v>
      </c>
      <c r="O21" s="49" t="str">
        <f t="shared" si="4"/>
        <v>共通カタログ検索I/F(HTTPS CKAN)カタログ検索</v>
      </c>
      <c r="P21" s="49" t="str">
        <f t="shared" si="5"/>
        <v>01</v>
      </c>
    </row>
    <row r="22" spans="1:16" s="49" customFormat="1" ht="27.6" customHeight="1" x14ac:dyDescent="0.15">
      <c r="A22" s="43">
        <f t="shared" si="0"/>
        <v>8</v>
      </c>
      <c r="B22" s="44" t="s">
        <v>247</v>
      </c>
      <c r="C22" s="44" t="s">
        <v>293</v>
      </c>
      <c r="D22" s="44" t="s">
        <v>188</v>
      </c>
      <c r="E22" s="44" t="s">
        <v>313</v>
      </c>
      <c r="F22" s="44" t="s">
        <v>339</v>
      </c>
      <c r="G22" s="47" t="s">
        <v>293</v>
      </c>
      <c r="H22" s="44" t="s">
        <v>320</v>
      </c>
      <c r="I22" s="46" t="s">
        <v>309</v>
      </c>
      <c r="J22" s="44" t="s">
        <v>263</v>
      </c>
      <c r="K22" s="48" t="str">
        <f t="shared" si="1"/>
        <v>000200XXXE</v>
      </c>
      <c r="M22" s="49" t="str">
        <f t="shared" si="2"/>
        <v>共通データ提供I/F(HTTPS)</v>
      </c>
      <c r="N22" s="49" t="str">
        <f t="shared" si="3"/>
        <v>02</v>
      </c>
      <c r="O22" s="49" t="str">
        <f t="shared" si="4"/>
        <v>共通データ提供I/F(HTTPS)サブシステム内共通機能</v>
      </c>
      <c r="P22" s="49" t="str">
        <f t="shared" si="5"/>
        <v>00</v>
      </c>
    </row>
    <row r="23" spans="1:16" s="49" customFormat="1" ht="27.6" customHeight="1" x14ac:dyDescent="0.15">
      <c r="A23" s="43">
        <f t="shared" si="0"/>
        <v>9</v>
      </c>
      <c r="B23" s="44" t="s">
        <v>247</v>
      </c>
      <c r="C23" s="44" t="s">
        <v>293</v>
      </c>
      <c r="D23" s="44" t="s">
        <v>188</v>
      </c>
      <c r="E23" s="44" t="s">
        <v>313</v>
      </c>
      <c r="F23" s="44" t="s">
        <v>339</v>
      </c>
      <c r="G23" s="47" t="s">
        <v>293</v>
      </c>
      <c r="H23" s="44" t="s">
        <v>320</v>
      </c>
      <c r="I23" s="46" t="s">
        <v>319</v>
      </c>
      <c r="J23" s="44" t="s">
        <v>308</v>
      </c>
      <c r="K23" s="48" t="str">
        <f t="shared" si="1"/>
        <v>000200XXXN</v>
      </c>
      <c r="M23" s="49" t="str">
        <f t="shared" si="2"/>
        <v>共通データ提供I/F(HTTPS)</v>
      </c>
      <c r="N23" s="49" t="str">
        <f t="shared" si="3"/>
        <v>02</v>
      </c>
      <c r="O23" s="49" t="str">
        <f t="shared" si="4"/>
        <v>共通データ提供I/F(HTTPS)サブシステム内共通機能</v>
      </c>
      <c r="P23" s="49" t="str">
        <f t="shared" si="5"/>
        <v>00</v>
      </c>
    </row>
    <row r="24" spans="1:16" s="49" customFormat="1" ht="27.6" customHeight="1" x14ac:dyDescent="0.15">
      <c r="A24" s="43">
        <f t="shared" si="0"/>
        <v>10</v>
      </c>
      <c r="B24" s="44" t="s">
        <v>247</v>
      </c>
      <c r="C24" s="44" t="s">
        <v>293</v>
      </c>
      <c r="D24" s="44" t="s">
        <v>188</v>
      </c>
      <c r="E24" s="44" t="s">
        <v>313</v>
      </c>
      <c r="F24" s="50" t="s">
        <v>387</v>
      </c>
      <c r="G24" s="47" t="s">
        <v>256</v>
      </c>
      <c r="H24" s="44" t="s">
        <v>320</v>
      </c>
      <c r="I24" s="46" t="s">
        <v>309</v>
      </c>
      <c r="J24" s="44" t="s">
        <v>263</v>
      </c>
      <c r="K24" s="48" t="str">
        <f t="shared" si="1"/>
        <v>000201XXXE</v>
      </c>
      <c r="M24" s="49" t="str">
        <f t="shared" si="2"/>
        <v>共通データ提供I/F(HTTPS)</v>
      </c>
      <c r="N24" s="49" t="str">
        <f t="shared" si="3"/>
        <v>02</v>
      </c>
      <c r="O24" s="49" t="str">
        <f t="shared" si="4"/>
        <v>共通データ提供I/F(HTTPS)データ提供</v>
      </c>
      <c r="P24" s="49" t="str">
        <f t="shared" si="5"/>
        <v>01</v>
      </c>
    </row>
    <row r="25" spans="1:16" s="49" customFormat="1" ht="27.6" customHeight="1" x14ac:dyDescent="0.15">
      <c r="A25" s="43">
        <f t="shared" si="0"/>
        <v>11</v>
      </c>
      <c r="B25" s="44" t="s">
        <v>247</v>
      </c>
      <c r="C25" s="44" t="s">
        <v>293</v>
      </c>
      <c r="D25" s="44" t="s">
        <v>188</v>
      </c>
      <c r="E25" s="44" t="s">
        <v>313</v>
      </c>
      <c r="F25" s="50" t="s">
        <v>387</v>
      </c>
      <c r="G25" s="47" t="s">
        <v>256</v>
      </c>
      <c r="H25" s="44" t="s">
        <v>320</v>
      </c>
      <c r="I25" s="46" t="s">
        <v>319</v>
      </c>
      <c r="J25" s="44" t="s">
        <v>308</v>
      </c>
      <c r="K25" s="48" t="str">
        <f t="shared" si="1"/>
        <v>000201XXXN</v>
      </c>
      <c r="M25" s="49" t="str">
        <f t="shared" si="2"/>
        <v>共通データ提供I/F(HTTPS)</v>
      </c>
      <c r="N25" s="49" t="str">
        <f t="shared" si="3"/>
        <v>02</v>
      </c>
      <c r="O25" s="49" t="str">
        <f t="shared" si="4"/>
        <v>共通データ提供I/F(HTTPS)データ提供</v>
      </c>
      <c r="P25" s="49" t="str">
        <f t="shared" si="5"/>
        <v>01</v>
      </c>
    </row>
    <row r="26" spans="1:16" s="49" customFormat="1" ht="27.6" customHeight="1" x14ac:dyDescent="0.15">
      <c r="A26" s="43">
        <f t="shared" si="0"/>
        <v>12</v>
      </c>
      <c r="B26" s="44" t="s">
        <v>247</v>
      </c>
      <c r="C26" s="44" t="s">
        <v>293</v>
      </c>
      <c r="D26" s="44" t="s">
        <v>71</v>
      </c>
      <c r="E26" s="44" t="s">
        <v>257</v>
      </c>
      <c r="F26" s="44" t="s">
        <v>339</v>
      </c>
      <c r="G26" s="47" t="s">
        <v>293</v>
      </c>
      <c r="H26" s="44" t="s">
        <v>320</v>
      </c>
      <c r="I26" s="46" t="s">
        <v>309</v>
      </c>
      <c r="J26" s="44" t="s">
        <v>263</v>
      </c>
      <c r="K26" s="48" t="str">
        <f t="shared" si="1"/>
        <v>000300XXXE</v>
      </c>
      <c r="M26" s="49" t="str">
        <f t="shared" si="2"/>
        <v>共通データ提供I/F(FTP)</v>
      </c>
      <c r="N26" s="49" t="str">
        <f t="shared" si="3"/>
        <v>03</v>
      </c>
      <c r="O26" s="49" t="str">
        <f t="shared" si="4"/>
        <v>共通データ提供I/F(FTP)サブシステム内共通機能</v>
      </c>
      <c r="P26" s="49" t="str">
        <f t="shared" si="5"/>
        <v>00</v>
      </c>
    </row>
    <row r="27" spans="1:16" s="49" customFormat="1" ht="27.6" customHeight="1" x14ac:dyDescent="0.15">
      <c r="A27" s="43">
        <f t="shared" si="0"/>
        <v>13</v>
      </c>
      <c r="B27" s="44" t="s">
        <v>247</v>
      </c>
      <c r="C27" s="44" t="s">
        <v>293</v>
      </c>
      <c r="D27" s="44" t="s">
        <v>71</v>
      </c>
      <c r="E27" s="44" t="s">
        <v>257</v>
      </c>
      <c r="F27" s="44" t="s">
        <v>339</v>
      </c>
      <c r="G27" s="47" t="s">
        <v>293</v>
      </c>
      <c r="H27" s="44" t="s">
        <v>320</v>
      </c>
      <c r="I27" s="46" t="s">
        <v>319</v>
      </c>
      <c r="J27" s="44" t="s">
        <v>308</v>
      </c>
      <c r="K27" s="48" t="str">
        <f t="shared" si="1"/>
        <v>000300XXXN</v>
      </c>
      <c r="M27" s="49" t="str">
        <f t="shared" si="2"/>
        <v>共通データ提供I/F(FTP)</v>
      </c>
      <c r="N27" s="49" t="str">
        <f t="shared" si="3"/>
        <v>03</v>
      </c>
      <c r="O27" s="49" t="str">
        <f t="shared" si="4"/>
        <v>共通データ提供I/F(FTP)サブシステム内共通機能</v>
      </c>
      <c r="P27" s="49" t="str">
        <f t="shared" si="5"/>
        <v>00</v>
      </c>
    </row>
    <row r="28" spans="1:16" s="49" customFormat="1" ht="27.6" customHeight="1" x14ac:dyDescent="0.15">
      <c r="A28" s="43">
        <f t="shared" si="0"/>
        <v>14</v>
      </c>
      <c r="B28" s="44" t="s">
        <v>247</v>
      </c>
      <c r="C28" s="44" t="s">
        <v>293</v>
      </c>
      <c r="D28" s="44" t="s">
        <v>71</v>
      </c>
      <c r="E28" s="44" t="s">
        <v>257</v>
      </c>
      <c r="F28" s="50" t="s">
        <v>387</v>
      </c>
      <c r="G28" s="47" t="s">
        <v>256</v>
      </c>
      <c r="H28" s="44" t="s">
        <v>320</v>
      </c>
      <c r="I28" s="46" t="s">
        <v>309</v>
      </c>
      <c r="J28" s="44" t="s">
        <v>263</v>
      </c>
      <c r="K28" s="48" t="str">
        <f t="shared" si="1"/>
        <v>000301XXXE</v>
      </c>
      <c r="M28" s="49" t="str">
        <f t="shared" si="2"/>
        <v>共通データ提供I/F(FTP)</v>
      </c>
      <c r="N28" s="49" t="str">
        <f t="shared" si="3"/>
        <v>03</v>
      </c>
      <c r="O28" s="49" t="str">
        <f t="shared" si="4"/>
        <v>共通データ提供I/F(FTP)データ提供</v>
      </c>
      <c r="P28" s="49" t="str">
        <f t="shared" si="5"/>
        <v>01</v>
      </c>
    </row>
    <row r="29" spans="1:16" s="49" customFormat="1" ht="27.6" customHeight="1" x14ac:dyDescent="0.15">
      <c r="A29" s="43">
        <f t="shared" si="0"/>
        <v>15</v>
      </c>
      <c r="B29" s="44" t="s">
        <v>247</v>
      </c>
      <c r="C29" s="44" t="s">
        <v>293</v>
      </c>
      <c r="D29" s="44" t="s">
        <v>71</v>
      </c>
      <c r="E29" s="44" t="s">
        <v>257</v>
      </c>
      <c r="F29" s="50" t="s">
        <v>387</v>
      </c>
      <c r="G29" s="47" t="s">
        <v>256</v>
      </c>
      <c r="H29" s="44" t="s">
        <v>320</v>
      </c>
      <c r="I29" s="46" t="s">
        <v>319</v>
      </c>
      <c r="J29" s="44" t="s">
        <v>308</v>
      </c>
      <c r="K29" s="48" t="str">
        <f t="shared" si="1"/>
        <v>000301XXXN</v>
      </c>
      <c r="M29" s="49" t="str">
        <f t="shared" si="2"/>
        <v>共通データ提供I/F(FTP)</v>
      </c>
      <c r="N29" s="49" t="str">
        <f t="shared" si="3"/>
        <v>03</v>
      </c>
      <c r="O29" s="49" t="str">
        <f t="shared" si="4"/>
        <v>共通データ提供I/F(FTP)データ提供</v>
      </c>
      <c r="P29" s="49" t="str">
        <f t="shared" si="5"/>
        <v>01</v>
      </c>
    </row>
    <row r="30" spans="1:16" s="49" customFormat="1" ht="27.6" customHeight="1" x14ac:dyDescent="0.15">
      <c r="A30" s="43">
        <f t="shared" si="0"/>
        <v>16</v>
      </c>
      <c r="B30" s="44" t="s">
        <v>247</v>
      </c>
      <c r="C30" s="44" t="s">
        <v>293</v>
      </c>
      <c r="D30" s="44" t="s">
        <v>253</v>
      </c>
      <c r="E30" s="47" t="s">
        <v>252</v>
      </c>
      <c r="F30" s="44" t="s">
        <v>339</v>
      </c>
      <c r="G30" s="47" t="s">
        <v>293</v>
      </c>
      <c r="H30" s="44" t="s">
        <v>320</v>
      </c>
      <c r="I30" s="46" t="s">
        <v>309</v>
      </c>
      <c r="J30" s="44" t="s">
        <v>263</v>
      </c>
      <c r="K30" s="48" t="str">
        <f t="shared" si="1"/>
        <v>000400XXXE</v>
      </c>
      <c r="M30" s="49" t="str">
        <f t="shared" si="2"/>
        <v>共通データ提供I/F(HTTPS NGSI)</v>
      </c>
      <c r="N30" s="49" t="str">
        <f t="shared" si="3"/>
        <v>04</v>
      </c>
      <c r="O30" s="49" t="str">
        <f t="shared" si="4"/>
        <v>共通データ提供I/F(HTTPS NGSI)サブシステム内共通機能</v>
      </c>
      <c r="P30" s="49" t="str">
        <f t="shared" si="5"/>
        <v>00</v>
      </c>
    </row>
    <row r="31" spans="1:16" s="49" customFormat="1" ht="27.6" customHeight="1" x14ac:dyDescent="0.15">
      <c r="A31" s="43">
        <f t="shared" si="0"/>
        <v>17</v>
      </c>
      <c r="B31" s="44" t="s">
        <v>247</v>
      </c>
      <c r="C31" s="44" t="s">
        <v>293</v>
      </c>
      <c r="D31" s="44" t="s">
        <v>253</v>
      </c>
      <c r="E31" s="47" t="s">
        <v>252</v>
      </c>
      <c r="F31" s="44" t="s">
        <v>339</v>
      </c>
      <c r="G31" s="47" t="s">
        <v>293</v>
      </c>
      <c r="H31" s="44" t="s">
        <v>320</v>
      </c>
      <c r="I31" s="46" t="s">
        <v>319</v>
      </c>
      <c r="J31" s="44" t="s">
        <v>308</v>
      </c>
      <c r="K31" s="48" t="str">
        <f t="shared" si="1"/>
        <v>000400XXXN</v>
      </c>
      <c r="M31" s="49" t="str">
        <f t="shared" si="2"/>
        <v>共通データ提供I/F(HTTPS NGSI)</v>
      </c>
      <c r="N31" s="49" t="str">
        <f t="shared" si="3"/>
        <v>04</v>
      </c>
      <c r="O31" s="49" t="str">
        <f t="shared" si="4"/>
        <v>共通データ提供I/F(HTTPS NGSI)サブシステム内共通機能</v>
      </c>
      <c r="P31" s="49" t="str">
        <f t="shared" si="5"/>
        <v>00</v>
      </c>
    </row>
    <row r="32" spans="1:16" s="49" customFormat="1" ht="27.6" customHeight="1" x14ac:dyDescent="0.15">
      <c r="A32" s="43">
        <f t="shared" si="0"/>
        <v>18</v>
      </c>
      <c r="B32" s="44" t="s">
        <v>247</v>
      </c>
      <c r="C32" s="44" t="s">
        <v>293</v>
      </c>
      <c r="D32" s="44" t="s">
        <v>253</v>
      </c>
      <c r="E32" s="47" t="s">
        <v>252</v>
      </c>
      <c r="F32" s="50" t="s">
        <v>387</v>
      </c>
      <c r="G32" s="47" t="s">
        <v>256</v>
      </c>
      <c r="H32" s="44" t="s">
        <v>320</v>
      </c>
      <c r="I32" s="46" t="s">
        <v>309</v>
      </c>
      <c r="J32" s="44" t="s">
        <v>263</v>
      </c>
      <c r="K32" s="48" t="str">
        <f t="shared" si="1"/>
        <v>000401XXXE</v>
      </c>
      <c r="M32" s="49" t="str">
        <f t="shared" si="2"/>
        <v>共通データ提供I/F(HTTPS NGSI)</v>
      </c>
      <c r="N32" s="49" t="str">
        <f t="shared" si="3"/>
        <v>04</v>
      </c>
      <c r="O32" s="49" t="str">
        <f t="shared" si="4"/>
        <v>共通データ提供I/F(HTTPS NGSI)データ提供</v>
      </c>
      <c r="P32" s="49" t="str">
        <f t="shared" si="5"/>
        <v>01</v>
      </c>
    </row>
    <row r="33" spans="1:16" s="49" customFormat="1" ht="27.6" customHeight="1" x14ac:dyDescent="0.15">
      <c r="A33" s="43">
        <f t="shared" si="0"/>
        <v>19</v>
      </c>
      <c r="B33" s="44" t="s">
        <v>247</v>
      </c>
      <c r="C33" s="44" t="s">
        <v>293</v>
      </c>
      <c r="D33" s="44" t="s">
        <v>253</v>
      </c>
      <c r="E33" s="47" t="s">
        <v>252</v>
      </c>
      <c r="F33" s="50" t="s">
        <v>387</v>
      </c>
      <c r="G33" s="47" t="s">
        <v>256</v>
      </c>
      <c r="H33" s="44" t="s">
        <v>320</v>
      </c>
      <c r="I33" s="46" t="s">
        <v>319</v>
      </c>
      <c r="J33" s="44" t="s">
        <v>308</v>
      </c>
      <c r="K33" s="48" t="str">
        <f t="shared" si="1"/>
        <v>000401XXXN</v>
      </c>
      <c r="M33" s="49" t="str">
        <f t="shared" si="2"/>
        <v>共通データ提供I/F(HTTPS NGSI)</v>
      </c>
      <c r="N33" s="49" t="str">
        <f t="shared" si="3"/>
        <v>04</v>
      </c>
      <c r="O33" s="49" t="str">
        <f t="shared" si="4"/>
        <v>共通データ提供I/F(HTTPS NGSI)データ提供</v>
      </c>
      <c r="P33" s="49" t="str">
        <f t="shared" si="5"/>
        <v>01</v>
      </c>
    </row>
    <row r="34" spans="1:16" s="49" customFormat="1" ht="27.6" customHeight="1" x14ac:dyDescent="0.15">
      <c r="A34" s="43">
        <f t="shared" si="0"/>
        <v>20</v>
      </c>
      <c r="B34" s="44" t="s">
        <v>133</v>
      </c>
      <c r="C34" s="44" t="s">
        <v>256</v>
      </c>
      <c r="D34" s="44" t="s">
        <v>189</v>
      </c>
      <c r="E34" s="44" t="s">
        <v>293</v>
      </c>
      <c r="F34" s="44" t="s">
        <v>339</v>
      </c>
      <c r="G34" s="47" t="s">
        <v>293</v>
      </c>
      <c r="H34" s="44" t="s">
        <v>320</v>
      </c>
      <c r="I34" s="46" t="s">
        <v>309</v>
      </c>
      <c r="J34" s="44" t="s">
        <v>263</v>
      </c>
      <c r="K34" s="48" t="str">
        <f t="shared" si="1"/>
        <v>010000XXXE</v>
      </c>
      <c r="M34" s="49" t="str">
        <f t="shared" si="2"/>
        <v>提供者コネクタメイン</v>
      </c>
      <c r="N34" s="49" t="str">
        <f t="shared" si="3"/>
        <v>00</v>
      </c>
      <c r="O34" s="49" t="str">
        <f t="shared" si="4"/>
        <v>提供者コネクタメインサブシステム内共通機能</v>
      </c>
      <c r="P34" s="49" t="str">
        <f t="shared" si="5"/>
        <v>00</v>
      </c>
    </row>
    <row r="35" spans="1:16" s="49" customFormat="1" ht="27.6" customHeight="1" x14ac:dyDescent="0.15">
      <c r="A35" s="43">
        <f t="shared" si="0"/>
        <v>21</v>
      </c>
      <c r="B35" s="44" t="s">
        <v>133</v>
      </c>
      <c r="C35" s="44" t="s">
        <v>256</v>
      </c>
      <c r="D35" s="44" t="s">
        <v>189</v>
      </c>
      <c r="E35" s="44" t="s">
        <v>293</v>
      </c>
      <c r="F35" s="44" t="s">
        <v>339</v>
      </c>
      <c r="G35" s="47" t="s">
        <v>293</v>
      </c>
      <c r="H35" s="44" t="s">
        <v>320</v>
      </c>
      <c r="I35" s="46" t="s">
        <v>319</v>
      </c>
      <c r="J35" s="44" t="s">
        <v>308</v>
      </c>
      <c r="K35" s="48" t="str">
        <f t="shared" si="1"/>
        <v>010000XXXN</v>
      </c>
      <c r="M35" s="49" t="str">
        <f t="shared" si="2"/>
        <v>提供者コネクタメイン</v>
      </c>
      <c r="N35" s="49" t="str">
        <f t="shared" si="3"/>
        <v>00</v>
      </c>
      <c r="O35" s="49" t="str">
        <f t="shared" si="4"/>
        <v>提供者コネクタメインサブシステム内共通機能</v>
      </c>
      <c r="P35" s="49" t="str">
        <f t="shared" si="5"/>
        <v>00</v>
      </c>
    </row>
    <row r="36" spans="1:16" s="49" customFormat="1" ht="27.6" customHeight="1" x14ac:dyDescent="0.15">
      <c r="A36" s="43">
        <f t="shared" si="0"/>
        <v>22</v>
      </c>
      <c r="B36" s="44" t="s">
        <v>133</v>
      </c>
      <c r="C36" s="44" t="s">
        <v>256</v>
      </c>
      <c r="D36" s="44" t="s">
        <v>189</v>
      </c>
      <c r="E36" s="44" t="s">
        <v>293</v>
      </c>
      <c r="F36" s="50" t="s">
        <v>352</v>
      </c>
      <c r="G36" s="47" t="s">
        <v>256</v>
      </c>
      <c r="H36" s="44" t="s">
        <v>320</v>
      </c>
      <c r="I36" s="46" t="s">
        <v>309</v>
      </c>
      <c r="J36" s="44" t="s">
        <v>263</v>
      </c>
      <c r="K36" s="48" t="str">
        <f t="shared" si="1"/>
        <v>010001XXXE</v>
      </c>
      <c r="M36" s="49" t="str">
        <f t="shared" si="2"/>
        <v>提供者コネクタメイン</v>
      </c>
      <c r="N36" s="49" t="str">
        <f t="shared" si="3"/>
        <v>00</v>
      </c>
      <c r="O36" s="49" t="str">
        <f t="shared" si="4"/>
        <v>提供者コネクタメインカタログ検索(詳細検索)</v>
      </c>
      <c r="P36" s="49" t="str">
        <f t="shared" si="5"/>
        <v>01</v>
      </c>
    </row>
    <row r="37" spans="1:16" s="49" customFormat="1" ht="27.6" customHeight="1" x14ac:dyDescent="0.15">
      <c r="A37" s="43">
        <f t="shared" si="0"/>
        <v>23</v>
      </c>
      <c r="B37" s="44" t="s">
        <v>133</v>
      </c>
      <c r="C37" s="44" t="s">
        <v>256</v>
      </c>
      <c r="D37" s="44" t="s">
        <v>189</v>
      </c>
      <c r="E37" s="44" t="s">
        <v>293</v>
      </c>
      <c r="F37" s="50" t="s">
        <v>352</v>
      </c>
      <c r="G37" s="47" t="s">
        <v>256</v>
      </c>
      <c r="H37" s="44" t="s">
        <v>320</v>
      </c>
      <c r="I37" s="46" t="s">
        <v>319</v>
      </c>
      <c r="J37" s="44" t="s">
        <v>308</v>
      </c>
      <c r="K37" s="48" t="str">
        <f t="shared" si="1"/>
        <v>010001XXXN</v>
      </c>
      <c r="M37" s="49" t="str">
        <f t="shared" si="2"/>
        <v>提供者コネクタメイン</v>
      </c>
      <c r="N37" s="49" t="str">
        <f t="shared" si="3"/>
        <v>00</v>
      </c>
      <c r="O37" s="49" t="str">
        <f t="shared" si="4"/>
        <v>提供者コネクタメインカタログ検索(詳細検索)</v>
      </c>
      <c r="P37" s="49" t="str">
        <f t="shared" si="5"/>
        <v>01</v>
      </c>
    </row>
    <row r="38" spans="1:16" s="49" customFormat="1" ht="27.6" customHeight="1" x14ac:dyDescent="0.15">
      <c r="A38" s="43">
        <f t="shared" si="0"/>
        <v>24</v>
      </c>
      <c r="B38" s="44" t="s">
        <v>133</v>
      </c>
      <c r="C38" s="44" t="s">
        <v>256</v>
      </c>
      <c r="D38" s="44" t="s">
        <v>189</v>
      </c>
      <c r="E38" s="44" t="s">
        <v>293</v>
      </c>
      <c r="F38" s="50" t="s">
        <v>342</v>
      </c>
      <c r="G38" s="47" t="s">
        <v>313</v>
      </c>
      <c r="H38" s="44" t="s">
        <v>320</v>
      </c>
      <c r="I38" s="46" t="s">
        <v>309</v>
      </c>
      <c r="J38" s="44" t="s">
        <v>263</v>
      </c>
      <c r="K38" s="48" t="str">
        <f t="shared" si="1"/>
        <v>010002XXXE</v>
      </c>
      <c r="M38" s="49" t="str">
        <f t="shared" si="2"/>
        <v>提供者コネクタメイン</v>
      </c>
      <c r="N38" s="49" t="str">
        <f t="shared" si="3"/>
        <v>00</v>
      </c>
      <c r="O38" s="49" t="str">
        <f t="shared" si="4"/>
        <v>提供者コネクタメインデータ交換</v>
      </c>
      <c r="P38" s="49" t="str">
        <f t="shared" si="5"/>
        <v>02</v>
      </c>
    </row>
    <row r="39" spans="1:16" s="49" customFormat="1" ht="27.6" customHeight="1" x14ac:dyDescent="0.15">
      <c r="A39" s="43">
        <f t="shared" si="0"/>
        <v>25</v>
      </c>
      <c r="B39" s="44" t="s">
        <v>133</v>
      </c>
      <c r="C39" s="44" t="s">
        <v>256</v>
      </c>
      <c r="D39" s="44" t="s">
        <v>189</v>
      </c>
      <c r="E39" s="44" t="s">
        <v>293</v>
      </c>
      <c r="F39" s="50" t="s">
        <v>342</v>
      </c>
      <c r="G39" s="47" t="s">
        <v>313</v>
      </c>
      <c r="H39" s="44" t="s">
        <v>320</v>
      </c>
      <c r="I39" s="46" t="s">
        <v>319</v>
      </c>
      <c r="J39" s="44" t="s">
        <v>308</v>
      </c>
      <c r="K39" s="48" t="str">
        <f t="shared" si="1"/>
        <v>010002XXXN</v>
      </c>
      <c r="M39" s="49" t="str">
        <f t="shared" si="2"/>
        <v>提供者コネクタメイン</v>
      </c>
      <c r="N39" s="49" t="str">
        <f t="shared" si="3"/>
        <v>00</v>
      </c>
      <c r="O39" s="49" t="str">
        <f t="shared" si="4"/>
        <v>提供者コネクタメインデータ交換</v>
      </c>
      <c r="P39" s="49" t="str">
        <f t="shared" si="5"/>
        <v>02</v>
      </c>
    </row>
    <row r="40" spans="1:16" s="49" customFormat="1" ht="27.6" customHeight="1" x14ac:dyDescent="0.15">
      <c r="A40" s="43">
        <f t="shared" si="0"/>
        <v>26</v>
      </c>
      <c r="B40" s="44" t="s">
        <v>133</v>
      </c>
      <c r="C40" s="44" t="s">
        <v>256</v>
      </c>
      <c r="D40" s="44" t="s">
        <v>213</v>
      </c>
      <c r="E40" s="44" t="s">
        <v>256</v>
      </c>
      <c r="F40" s="44" t="s">
        <v>339</v>
      </c>
      <c r="G40" s="47" t="s">
        <v>293</v>
      </c>
      <c r="H40" s="44" t="s">
        <v>320</v>
      </c>
      <c r="I40" s="46" t="s">
        <v>309</v>
      </c>
      <c r="J40" s="44" t="s">
        <v>263</v>
      </c>
      <c r="K40" s="48" t="str">
        <f t="shared" si="1"/>
        <v>010100XXXE</v>
      </c>
      <c r="M40" s="49" t="str">
        <f t="shared" si="2"/>
        <v>提供者カタログ検索I/F</v>
      </c>
      <c r="N40" s="49" t="str">
        <f t="shared" si="3"/>
        <v>01</v>
      </c>
      <c r="O40" s="49" t="str">
        <f t="shared" si="4"/>
        <v>提供者カタログ検索I/Fサブシステム内共通機能</v>
      </c>
      <c r="P40" s="49" t="str">
        <f t="shared" si="5"/>
        <v>00</v>
      </c>
    </row>
    <row r="41" spans="1:16" s="49" customFormat="1" ht="27.6" customHeight="1" x14ac:dyDescent="0.15">
      <c r="A41" s="43">
        <f t="shared" si="0"/>
        <v>27</v>
      </c>
      <c r="B41" s="44" t="s">
        <v>133</v>
      </c>
      <c r="C41" s="44" t="s">
        <v>256</v>
      </c>
      <c r="D41" s="44" t="s">
        <v>213</v>
      </c>
      <c r="E41" s="44" t="s">
        <v>256</v>
      </c>
      <c r="F41" s="44" t="s">
        <v>339</v>
      </c>
      <c r="G41" s="47" t="s">
        <v>293</v>
      </c>
      <c r="H41" s="44" t="s">
        <v>320</v>
      </c>
      <c r="I41" s="46" t="s">
        <v>319</v>
      </c>
      <c r="J41" s="44" t="s">
        <v>308</v>
      </c>
      <c r="K41" s="48" t="str">
        <f t="shared" si="1"/>
        <v>010100XXXN</v>
      </c>
      <c r="M41" s="49" t="str">
        <f t="shared" si="2"/>
        <v>提供者カタログ検索I/F</v>
      </c>
      <c r="N41" s="49" t="str">
        <f t="shared" si="3"/>
        <v>01</v>
      </c>
      <c r="O41" s="49" t="str">
        <f t="shared" si="4"/>
        <v>提供者カタログ検索I/Fサブシステム内共通機能</v>
      </c>
      <c r="P41" s="49" t="str">
        <f t="shared" si="5"/>
        <v>00</v>
      </c>
    </row>
    <row r="42" spans="1:16" s="49" customFormat="1" ht="27.6" customHeight="1" x14ac:dyDescent="0.15">
      <c r="A42" s="43">
        <f t="shared" si="0"/>
        <v>28</v>
      </c>
      <c r="B42" s="44" t="s">
        <v>133</v>
      </c>
      <c r="C42" s="44" t="s">
        <v>256</v>
      </c>
      <c r="D42" s="44" t="s">
        <v>213</v>
      </c>
      <c r="E42" s="44" t="s">
        <v>256</v>
      </c>
      <c r="F42" s="50" t="s">
        <v>386</v>
      </c>
      <c r="G42" s="47" t="s">
        <v>256</v>
      </c>
      <c r="H42" s="44" t="s">
        <v>320</v>
      </c>
      <c r="I42" s="46" t="s">
        <v>309</v>
      </c>
      <c r="J42" s="44" t="s">
        <v>263</v>
      </c>
      <c r="K42" s="48" t="str">
        <f t="shared" si="1"/>
        <v>010101XXXE</v>
      </c>
      <c r="M42" s="49" t="str">
        <f t="shared" si="2"/>
        <v>提供者カタログ検索I/F</v>
      </c>
      <c r="N42" s="49" t="str">
        <f t="shared" si="3"/>
        <v>01</v>
      </c>
      <c r="O42" s="49" t="str">
        <f t="shared" si="4"/>
        <v>提供者カタログ検索I/Fカタログ検索</v>
      </c>
      <c r="P42" s="49" t="str">
        <f t="shared" si="5"/>
        <v>01</v>
      </c>
    </row>
    <row r="43" spans="1:16" s="49" customFormat="1" ht="27.6" customHeight="1" x14ac:dyDescent="0.15">
      <c r="A43" s="43">
        <f t="shared" si="0"/>
        <v>29</v>
      </c>
      <c r="B43" s="44" t="s">
        <v>133</v>
      </c>
      <c r="C43" s="44" t="s">
        <v>256</v>
      </c>
      <c r="D43" s="44" t="s">
        <v>213</v>
      </c>
      <c r="E43" s="44" t="s">
        <v>256</v>
      </c>
      <c r="F43" s="50" t="s">
        <v>386</v>
      </c>
      <c r="G43" s="47" t="s">
        <v>256</v>
      </c>
      <c r="H43" s="44" t="s">
        <v>320</v>
      </c>
      <c r="I43" s="46" t="s">
        <v>319</v>
      </c>
      <c r="J43" s="44" t="s">
        <v>308</v>
      </c>
      <c r="K43" s="48" t="str">
        <f t="shared" si="1"/>
        <v>010101XXXN</v>
      </c>
      <c r="M43" s="49" t="str">
        <f t="shared" si="2"/>
        <v>提供者カタログ検索I/F</v>
      </c>
      <c r="N43" s="49" t="str">
        <f t="shared" si="3"/>
        <v>01</v>
      </c>
      <c r="O43" s="49" t="str">
        <f t="shared" si="4"/>
        <v>提供者カタログ検索I/Fカタログ検索</v>
      </c>
      <c r="P43" s="49" t="str">
        <f t="shared" si="5"/>
        <v>01</v>
      </c>
    </row>
    <row r="44" spans="1:16" s="49" customFormat="1" ht="27.6" customHeight="1" x14ac:dyDescent="0.15">
      <c r="A44" s="43">
        <f t="shared" si="0"/>
        <v>30</v>
      </c>
      <c r="B44" s="44" t="s">
        <v>133</v>
      </c>
      <c r="C44" s="44" t="s">
        <v>256</v>
      </c>
      <c r="D44" s="44" t="s">
        <v>255</v>
      </c>
      <c r="E44" s="44" t="s">
        <v>313</v>
      </c>
      <c r="F44" s="44" t="s">
        <v>339</v>
      </c>
      <c r="G44" s="47" t="s">
        <v>293</v>
      </c>
      <c r="H44" s="44" t="s">
        <v>320</v>
      </c>
      <c r="I44" s="46" t="s">
        <v>309</v>
      </c>
      <c r="J44" s="44" t="s">
        <v>263</v>
      </c>
      <c r="K44" s="48" t="str">
        <f t="shared" si="1"/>
        <v>010200XXXE</v>
      </c>
      <c r="M44" s="49" t="str">
        <f t="shared" si="2"/>
        <v>提供者データ交換I/F</v>
      </c>
      <c r="N44" s="49" t="str">
        <f t="shared" si="3"/>
        <v>02</v>
      </c>
      <c r="O44" s="49" t="str">
        <f t="shared" si="4"/>
        <v>提供者データ交換I/Fサブシステム内共通機能</v>
      </c>
      <c r="P44" s="49" t="str">
        <f t="shared" si="5"/>
        <v>00</v>
      </c>
    </row>
    <row r="45" spans="1:16" s="49" customFormat="1" ht="27.6" customHeight="1" x14ac:dyDescent="0.15">
      <c r="A45" s="43">
        <f t="shared" si="0"/>
        <v>31</v>
      </c>
      <c r="B45" s="44" t="s">
        <v>133</v>
      </c>
      <c r="C45" s="44" t="s">
        <v>256</v>
      </c>
      <c r="D45" s="44" t="s">
        <v>255</v>
      </c>
      <c r="E45" s="44" t="s">
        <v>313</v>
      </c>
      <c r="F45" s="44" t="s">
        <v>339</v>
      </c>
      <c r="G45" s="47" t="s">
        <v>293</v>
      </c>
      <c r="H45" s="44" t="s">
        <v>320</v>
      </c>
      <c r="I45" s="46" t="s">
        <v>319</v>
      </c>
      <c r="J45" s="44" t="s">
        <v>308</v>
      </c>
      <c r="K45" s="48" t="str">
        <f t="shared" si="1"/>
        <v>010200XXXN</v>
      </c>
      <c r="M45" s="49" t="str">
        <f t="shared" si="2"/>
        <v>提供者データ交換I/F</v>
      </c>
      <c r="N45" s="49" t="str">
        <f t="shared" si="3"/>
        <v>02</v>
      </c>
      <c r="O45" s="49" t="str">
        <f t="shared" si="4"/>
        <v>提供者データ交換I/Fサブシステム内共通機能</v>
      </c>
      <c r="P45" s="49" t="str">
        <f t="shared" si="5"/>
        <v>00</v>
      </c>
    </row>
    <row r="46" spans="1:16" s="49" customFormat="1" ht="27.6" customHeight="1" x14ac:dyDescent="0.15">
      <c r="A46" s="43">
        <f t="shared" si="0"/>
        <v>32</v>
      </c>
      <c r="B46" s="44" t="s">
        <v>133</v>
      </c>
      <c r="C46" s="44" t="s">
        <v>256</v>
      </c>
      <c r="D46" s="44" t="s">
        <v>255</v>
      </c>
      <c r="E46" s="44" t="s">
        <v>313</v>
      </c>
      <c r="F46" s="50" t="s">
        <v>342</v>
      </c>
      <c r="G46" s="47" t="s">
        <v>256</v>
      </c>
      <c r="H46" s="44" t="s">
        <v>320</v>
      </c>
      <c r="I46" s="46" t="s">
        <v>309</v>
      </c>
      <c r="J46" s="44" t="s">
        <v>263</v>
      </c>
      <c r="K46" s="48" t="str">
        <f t="shared" si="1"/>
        <v>010201XXXE</v>
      </c>
      <c r="M46" s="49" t="str">
        <f t="shared" si="2"/>
        <v>提供者データ交換I/F</v>
      </c>
      <c r="N46" s="49" t="str">
        <f t="shared" si="3"/>
        <v>02</v>
      </c>
      <c r="O46" s="49" t="str">
        <f t="shared" si="4"/>
        <v>提供者データ交換I/Fデータ交換</v>
      </c>
      <c r="P46" s="49" t="str">
        <f t="shared" si="5"/>
        <v>01</v>
      </c>
    </row>
    <row r="47" spans="1:16" s="49" customFormat="1" ht="27.6" customHeight="1" x14ac:dyDescent="0.15">
      <c r="A47" s="43">
        <f t="shared" si="0"/>
        <v>33</v>
      </c>
      <c r="B47" s="44" t="s">
        <v>133</v>
      </c>
      <c r="C47" s="44" t="s">
        <v>256</v>
      </c>
      <c r="D47" s="44" t="s">
        <v>255</v>
      </c>
      <c r="E47" s="44" t="s">
        <v>313</v>
      </c>
      <c r="F47" s="50" t="s">
        <v>342</v>
      </c>
      <c r="G47" s="47" t="s">
        <v>256</v>
      </c>
      <c r="H47" s="44" t="s">
        <v>320</v>
      </c>
      <c r="I47" s="46" t="s">
        <v>319</v>
      </c>
      <c r="J47" s="44" t="s">
        <v>308</v>
      </c>
      <c r="K47" s="48" t="str">
        <f t="shared" si="1"/>
        <v>010201XXXN</v>
      </c>
      <c r="M47" s="49" t="str">
        <f t="shared" si="2"/>
        <v>提供者データ交換I/F</v>
      </c>
      <c r="N47" s="49" t="str">
        <f t="shared" si="3"/>
        <v>02</v>
      </c>
      <c r="O47" s="49" t="str">
        <f t="shared" si="4"/>
        <v>提供者データ交換I/Fデータ交換</v>
      </c>
      <c r="P47" s="49" t="str">
        <f t="shared" si="5"/>
        <v>01</v>
      </c>
    </row>
    <row r="48" spans="1:16" s="49" customFormat="1" ht="27.6" customHeight="1" x14ac:dyDescent="0.15">
      <c r="A48" s="43">
        <f t="shared" si="0"/>
        <v>34</v>
      </c>
      <c r="B48" s="44" t="s">
        <v>133</v>
      </c>
      <c r="C48" s="44" t="s">
        <v>256</v>
      </c>
      <c r="D48" s="44" t="s">
        <v>141</v>
      </c>
      <c r="E48" s="44" t="s">
        <v>257</v>
      </c>
      <c r="F48" s="44" t="s">
        <v>339</v>
      </c>
      <c r="G48" s="47" t="s">
        <v>293</v>
      </c>
      <c r="H48" s="44" t="s">
        <v>320</v>
      </c>
      <c r="I48" s="46" t="s">
        <v>309</v>
      </c>
      <c r="J48" s="44" t="s">
        <v>263</v>
      </c>
      <c r="K48" s="48" t="str">
        <f t="shared" si="1"/>
        <v>010300XXXE</v>
      </c>
      <c r="M48" s="49" t="str">
        <f t="shared" si="2"/>
        <v>提供者来歴管理I/F</v>
      </c>
      <c r="N48" s="49" t="str">
        <f t="shared" si="3"/>
        <v>03</v>
      </c>
      <c r="O48" s="49" t="str">
        <f t="shared" si="4"/>
        <v>提供者来歴管理I/Fサブシステム内共通機能</v>
      </c>
      <c r="P48" s="49" t="str">
        <f t="shared" si="5"/>
        <v>00</v>
      </c>
    </row>
    <row r="49" spans="1:16" s="49" customFormat="1" ht="27.6" customHeight="1" x14ac:dyDescent="0.15">
      <c r="A49" s="43">
        <f t="shared" si="0"/>
        <v>35</v>
      </c>
      <c r="B49" s="44" t="s">
        <v>133</v>
      </c>
      <c r="C49" s="44" t="s">
        <v>256</v>
      </c>
      <c r="D49" s="44" t="s">
        <v>141</v>
      </c>
      <c r="E49" s="44" t="s">
        <v>257</v>
      </c>
      <c r="F49" s="44" t="s">
        <v>339</v>
      </c>
      <c r="G49" s="47" t="s">
        <v>293</v>
      </c>
      <c r="H49" s="44" t="s">
        <v>320</v>
      </c>
      <c r="I49" s="46" t="s">
        <v>319</v>
      </c>
      <c r="J49" s="44" t="s">
        <v>308</v>
      </c>
      <c r="K49" s="48" t="str">
        <f t="shared" si="1"/>
        <v>010300XXXN</v>
      </c>
      <c r="M49" s="49" t="str">
        <f t="shared" si="2"/>
        <v>提供者来歴管理I/F</v>
      </c>
      <c r="N49" s="49" t="str">
        <f t="shared" si="3"/>
        <v>03</v>
      </c>
      <c r="O49" s="49" t="str">
        <f t="shared" si="4"/>
        <v>提供者来歴管理I/Fサブシステム内共通機能</v>
      </c>
      <c r="P49" s="49" t="str">
        <f t="shared" si="5"/>
        <v>00</v>
      </c>
    </row>
    <row r="50" spans="1:16" s="49" customFormat="1" ht="27.6" customHeight="1" x14ac:dyDescent="0.15">
      <c r="A50" s="43">
        <f t="shared" ref="A50:A74" si="6">ROW()-ROW(A$14)</f>
        <v>36</v>
      </c>
      <c r="B50" s="44" t="s">
        <v>133</v>
      </c>
      <c r="C50" s="44" t="s">
        <v>256</v>
      </c>
      <c r="D50" s="44" t="s">
        <v>141</v>
      </c>
      <c r="E50" s="44" t="s">
        <v>257</v>
      </c>
      <c r="F50" s="50" t="s">
        <v>388</v>
      </c>
      <c r="G50" s="47" t="s">
        <v>256</v>
      </c>
      <c r="H50" s="44" t="s">
        <v>320</v>
      </c>
      <c r="I50" s="46" t="s">
        <v>309</v>
      </c>
      <c r="J50" s="44" t="s">
        <v>263</v>
      </c>
      <c r="K50" s="48" t="str">
        <f t="shared" ref="K50:K74" si="7">C50&amp;E50&amp;G50&amp;"XXX"&amp;J50</f>
        <v>010301XXXE</v>
      </c>
      <c r="M50" s="49" t="str">
        <f t="shared" si="2"/>
        <v>提供者来歴管理I/F</v>
      </c>
      <c r="N50" s="49" t="str">
        <f t="shared" si="3"/>
        <v>03</v>
      </c>
      <c r="O50" s="49" t="str">
        <f t="shared" si="4"/>
        <v>提供者来歴管理I/F送信履歴登録</v>
      </c>
      <c r="P50" s="49" t="str">
        <f t="shared" si="5"/>
        <v>01</v>
      </c>
    </row>
    <row r="51" spans="1:16" s="49" customFormat="1" ht="27.6" customHeight="1" x14ac:dyDescent="0.15">
      <c r="A51" s="43">
        <f t="shared" si="6"/>
        <v>37</v>
      </c>
      <c r="B51" s="44" t="s">
        <v>133</v>
      </c>
      <c r="C51" s="44" t="s">
        <v>256</v>
      </c>
      <c r="D51" s="44" t="s">
        <v>141</v>
      </c>
      <c r="E51" s="44" t="s">
        <v>257</v>
      </c>
      <c r="F51" s="50" t="s">
        <v>388</v>
      </c>
      <c r="G51" s="47" t="s">
        <v>256</v>
      </c>
      <c r="H51" s="44" t="s">
        <v>320</v>
      </c>
      <c r="I51" s="46" t="s">
        <v>319</v>
      </c>
      <c r="J51" s="44" t="s">
        <v>308</v>
      </c>
      <c r="K51" s="48" t="str">
        <f t="shared" si="7"/>
        <v>010301XXXN</v>
      </c>
      <c r="M51" s="49" t="str">
        <f t="shared" si="2"/>
        <v>提供者来歴管理I/F</v>
      </c>
      <c r="N51" s="49" t="str">
        <f t="shared" si="3"/>
        <v>03</v>
      </c>
      <c r="O51" s="49" t="str">
        <f t="shared" si="4"/>
        <v>提供者来歴管理I/F送信履歴登録</v>
      </c>
      <c r="P51" s="49" t="str">
        <f t="shared" si="5"/>
        <v>01</v>
      </c>
    </row>
    <row r="52" spans="1:16" s="49" customFormat="1" ht="27.6" customHeight="1" x14ac:dyDescent="0.15">
      <c r="A52" s="43">
        <f t="shared" si="6"/>
        <v>38</v>
      </c>
      <c r="B52" s="44" t="s">
        <v>133</v>
      </c>
      <c r="C52" s="44" t="s">
        <v>256</v>
      </c>
      <c r="D52" s="44" t="s">
        <v>141</v>
      </c>
      <c r="E52" s="44" t="s">
        <v>257</v>
      </c>
      <c r="F52" s="50" t="s">
        <v>258</v>
      </c>
      <c r="G52" s="47" t="s">
        <v>313</v>
      </c>
      <c r="H52" s="44" t="s">
        <v>320</v>
      </c>
      <c r="I52" s="46" t="s">
        <v>309</v>
      </c>
      <c r="J52" s="44" t="s">
        <v>263</v>
      </c>
      <c r="K52" s="48" t="str">
        <f t="shared" si="7"/>
        <v>010302XXXE</v>
      </c>
      <c r="M52" s="49" t="str">
        <f t="shared" si="2"/>
        <v>提供者来歴管理I/F</v>
      </c>
      <c r="N52" s="49" t="str">
        <f t="shared" si="3"/>
        <v>03</v>
      </c>
      <c r="O52" s="49" t="str">
        <f t="shared" si="4"/>
        <v>提供者来歴管理I/Fデータ証憑通知（送信）</v>
      </c>
      <c r="P52" s="49" t="str">
        <f t="shared" si="5"/>
        <v>02</v>
      </c>
    </row>
    <row r="53" spans="1:16" s="49" customFormat="1" ht="27.6" customHeight="1" x14ac:dyDescent="0.15">
      <c r="A53" s="43">
        <f t="shared" si="6"/>
        <v>39</v>
      </c>
      <c r="B53" s="44" t="s">
        <v>133</v>
      </c>
      <c r="C53" s="44" t="s">
        <v>256</v>
      </c>
      <c r="D53" s="44" t="s">
        <v>141</v>
      </c>
      <c r="E53" s="44" t="s">
        <v>257</v>
      </c>
      <c r="F53" s="50" t="s">
        <v>258</v>
      </c>
      <c r="G53" s="47" t="s">
        <v>313</v>
      </c>
      <c r="H53" s="44" t="s">
        <v>320</v>
      </c>
      <c r="I53" s="46" t="s">
        <v>319</v>
      </c>
      <c r="J53" s="44" t="s">
        <v>308</v>
      </c>
      <c r="K53" s="48" t="str">
        <f t="shared" si="7"/>
        <v>010302XXXN</v>
      </c>
      <c r="M53" s="49" t="str">
        <f t="shared" si="2"/>
        <v>提供者来歴管理I/F</v>
      </c>
      <c r="N53" s="49" t="str">
        <f t="shared" si="3"/>
        <v>03</v>
      </c>
      <c r="O53" s="49" t="str">
        <f t="shared" si="4"/>
        <v>提供者来歴管理I/Fデータ証憑通知（送信）</v>
      </c>
      <c r="P53" s="49" t="str">
        <f t="shared" si="5"/>
        <v>02</v>
      </c>
    </row>
    <row r="54" spans="1:16" s="49" customFormat="1" ht="27.6" customHeight="1" x14ac:dyDescent="0.15">
      <c r="A54" s="43">
        <f t="shared" si="6"/>
        <v>40</v>
      </c>
      <c r="B54" s="44" t="s">
        <v>133</v>
      </c>
      <c r="C54" s="44" t="s">
        <v>256</v>
      </c>
      <c r="D54" s="44" t="s">
        <v>500</v>
      </c>
      <c r="E54" s="44" t="s">
        <v>288</v>
      </c>
      <c r="F54" s="44" t="s">
        <v>339</v>
      </c>
      <c r="G54" s="47" t="s">
        <v>293</v>
      </c>
      <c r="H54" s="44" t="s">
        <v>320</v>
      </c>
      <c r="I54" s="46" t="s">
        <v>309</v>
      </c>
      <c r="J54" s="44" t="s">
        <v>263</v>
      </c>
      <c r="K54" s="48" t="str">
        <f t="shared" si="7"/>
        <v>010400XXXE</v>
      </c>
      <c r="M54" s="49" t="str">
        <f t="shared" si="2"/>
        <v>提供者認可I/F</v>
      </c>
      <c r="N54" s="49" t="str">
        <f t="shared" si="3"/>
        <v>04</v>
      </c>
      <c r="O54" s="49" t="str">
        <f t="shared" si="4"/>
        <v>提供者認可I/Fサブシステム内共通機能</v>
      </c>
      <c r="P54" s="49" t="str">
        <f t="shared" si="5"/>
        <v>00</v>
      </c>
    </row>
    <row r="55" spans="1:16" s="49" customFormat="1" ht="27.6" customHeight="1" x14ac:dyDescent="0.15">
      <c r="A55" s="43">
        <f t="shared" si="6"/>
        <v>41</v>
      </c>
      <c r="B55" s="44" t="s">
        <v>133</v>
      </c>
      <c r="C55" s="44" t="s">
        <v>256</v>
      </c>
      <c r="D55" s="44" t="s">
        <v>500</v>
      </c>
      <c r="E55" s="44" t="s">
        <v>288</v>
      </c>
      <c r="F55" s="44" t="s">
        <v>339</v>
      </c>
      <c r="G55" s="47" t="s">
        <v>293</v>
      </c>
      <c r="H55" s="44" t="s">
        <v>320</v>
      </c>
      <c r="I55" s="46" t="s">
        <v>319</v>
      </c>
      <c r="J55" s="44" t="s">
        <v>308</v>
      </c>
      <c r="K55" s="48" t="str">
        <f t="shared" si="7"/>
        <v>010400XXXN</v>
      </c>
      <c r="M55" s="49" t="str">
        <f t="shared" si="2"/>
        <v>提供者認可I/F</v>
      </c>
      <c r="N55" s="49" t="str">
        <f t="shared" si="3"/>
        <v>04</v>
      </c>
      <c r="O55" s="49" t="str">
        <f t="shared" si="4"/>
        <v>提供者認可I/Fサブシステム内共通機能</v>
      </c>
      <c r="P55" s="49" t="str">
        <f t="shared" si="5"/>
        <v>00</v>
      </c>
    </row>
    <row r="56" spans="1:16" s="49" customFormat="1" ht="27.6" customHeight="1" x14ac:dyDescent="0.15">
      <c r="A56" s="43">
        <f t="shared" si="6"/>
        <v>42</v>
      </c>
      <c r="B56" s="44" t="s">
        <v>133</v>
      </c>
      <c r="C56" s="44" t="s">
        <v>256</v>
      </c>
      <c r="D56" s="44" t="s">
        <v>500</v>
      </c>
      <c r="E56" s="44" t="s">
        <v>288</v>
      </c>
      <c r="F56" s="50" t="s">
        <v>390</v>
      </c>
      <c r="G56" s="47" t="s">
        <v>256</v>
      </c>
      <c r="H56" s="44" t="s">
        <v>320</v>
      </c>
      <c r="I56" s="46" t="s">
        <v>309</v>
      </c>
      <c r="J56" s="44" t="s">
        <v>263</v>
      </c>
      <c r="K56" s="48" t="str">
        <f>C56&amp;E56&amp;G56&amp;"XXX"&amp;J56</f>
        <v>010401XXXE</v>
      </c>
      <c r="M56" s="49" t="str">
        <f>B56&amp;D56</f>
        <v>提供者認可I/F</v>
      </c>
      <c r="N56" s="49" t="str">
        <f>E56</f>
        <v>04</v>
      </c>
      <c r="O56" s="49" t="str">
        <f>B56&amp;D56&amp;F56</f>
        <v>提供者認可I/F認可トークン取得</v>
      </c>
      <c r="P56" s="49" t="str">
        <f>G56</f>
        <v>01</v>
      </c>
    </row>
    <row r="57" spans="1:16" s="49" customFormat="1" ht="27.6" customHeight="1" x14ac:dyDescent="0.15">
      <c r="A57" s="43">
        <f t="shared" si="6"/>
        <v>43</v>
      </c>
      <c r="B57" s="44" t="s">
        <v>133</v>
      </c>
      <c r="C57" s="44" t="s">
        <v>256</v>
      </c>
      <c r="D57" s="44" t="s">
        <v>500</v>
      </c>
      <c r="E57" s="44" t="s">
        <v>288</v>
      </c>
      <c r="F57" s="50" t="s">
        <v>390</v>
      </c>
      <c r="G57" s="47" t="s">
        <v>256</v>
      </c>
      <c r="H57" s="44" t="s">
        <v>320</v>
      </c>
      <c r="I57" s="46" t="s">
        <v>319</v>
      </c>
      <c r="J57" s="44" t="s">
        <v>308</v>
      </c>
      <c r="K57" s="48" t="str">
        <f>C57&amp;E57&amp;G57&amp;"XXX"&amp;J57</f>
        <v>010401XXXN</v>
      </c>
      <c r="M57" s="49" t="str">
        <f>B57&amp;D57</f>
        <v>提供者認可I/F</v>
      </c>
      <c r="N57" s="49" t="str">
        <f>E57</f>
        <v>04</v>
      </c>
      <c r="O57" s="49" t="str">
        <f>B57&amp;D57&amp;F57</f>
        <v>提供者認可I/F認可トークン取得</v>
      </c>
      <c r="P57" s="49" t="str">
        <f>G57</f>
        <v>01</v>
      </c>
    </row>
    <row r="58" spans="1:16" s="49" customFormat="1" ht="27.6" customHeight="1" x14ac:dyDescent="0.15">
      <c r="A58" s="43">
        <f t="shared" si="6"/>
        <v>44</v>
      </c>
      <c r="B58" s="44" t="s">
        <v>133</v>
      </c>
      <c r="C58" s="44" t="s">
        <v>256</v>
      </c>
      <c r="D58" s="44" t="s">
        <v>500</v>
      </c>
      <c r="E58" s="44" t="s">
        <v>288</v>
      </c>
      <c r="F58" s="50" t="s">
        <v>389</v>
      </c>
      <c r="G58" s="47" t="s">
        <v>313</v>
      </c>
      <c r="H58" s="44" t="s">
        <v>320</v>
      </c>
      <c r="I58" s="46" t="s">
        <v>309</v>
      </c>
      <c r="J58" s="44" t="s">
        <v>263</v>
      </c>
      <c r="K58" s="48" t="str">
        <f t="shared" si="7"/>
        <v>010402XXXE</v>
      </c>
      <c r="M58" s="49" t="str">
        <f t="shared" si="2"/>
        <v>提供者認可I/F</v>
      </c>
      <c r="N58" s="49" t="str">
        <f t="shared" si="3"/>
        <v>04</v>
      </c>
      <c r="O58" s="49" t="str">
        <f t="shared" si="4"/>
        <v>提供者認可I/F認可トークン検証</v>
      </c>
      <c r="P58" s="49" t="str">
        <f t="shared" si="5"/>
        <v>02</v>
      </c>
    </row>
    <row r="59" spans="1:16" s="49" customFormat="1" ht="27.6" customHeight="1" x14ac:dyDescent="0.15">
      <c r="A59" s="43">
        <f t="shared" si="6"/>
        <v>45</v>
      </c>
      <c r="B59" s="44" t="s">
        <v>133</v>
      </c>
      <c r="C59" s="44" t="s">
        <v>256</v>
      </c>
      <c r="D59" s="44" t="s">
        <v>500</v>
      </c>
      <c r="E59" s="44" t="s">
        <v>288</v>
      </c>
      <c r="F59" s="50" t="s">
        <v>389</v>
      </c>
      <c r="G59" s="47" t="s">
        <v>313</v>
      </c>
      <c r="H59" s="44" t="s">
        <v>320</v>
      </c>
      <c r="I59" s="46" t="s">
        <v>319</v>
      </c>
      <c r="J59" s="44" t="s">
        <v>308</v>
      </c>
      <c r="K59" s="48" t="str">
        <f t="shared" si="7"/>
        <v>010402XXXN</v>
      </c>
      <c r="M59" s="49" t="str">
        <f t="shared" si="2"/>
        <v>提供者認可I/F</v>
      </c>
      <c r="N59" s="49" t="str">
        <f t="shared" si="3"/>
        <v>04</v>
      </c>
      <c r="O59" s="49" t="str">
        <f t="shared" si="4"/>
        <v>提供者認可I/F認可トークン検証</v>
      </c>
      <c r="P59" s="49" t="str">
        <f t="shared" si="5"/>
        <v>02</v>
      </c>
    </row>
    <row r="60" spans="1:16" s="49" customFormat="1" ht="27.6" customHeight="1" x14ac:dyDescent="0.15">
      <c r="A60" s="43">
        <f t="shared" si="6"/>
        <v>46</v>
      </c>
      <c r="B60" s="44" t="s">
        <v>133</v>
      </c>
      <c r="C60" s="44" t="s">
        <v>256</v>
      </c>
      <c r="D60" s="44" t="s">
        <v>500</v>
      </c>
      <c r="E60" s="44" t="s">
        <v>288</v>
      </c>
      <c r="F60" s="50" t="s">
        <v>391</v>
      </c>
      <c r="G60" s="47" t="s">
        <v>257</v>
      </c>
      <c r="H60" s="44" t="s">
        <v>320</v>
      </c>
      <c r="I60" s="46" t="s">
        <v>309</v>
      </c>
      <c r="J60" s="44" t="s">
        <v>263</v>
      </c>
      <c r="K60" s="48" t="str">
        <f t="shared" si="7"/>
        <v>010403XXXE</v>
      </c>
      <c r="M60" s="49" t="str">
        <f t="shared" si="2"/>
        <v>提供者認可I/F</v>
      </c>
      <c r="N60" s="49" t="str">
        <f t="shared" si="3"/>
        <v>04</v>
      </c>
      <c r="O60" s="49" t="str">
        <f t="shared" si="4"/>
        <v>提供者認可I/F認可確認</v>
      </c>
      <c r="P60" s="49" t="str">
        <f t="shared" si="5"/>
        <v>03</v>
      </c>
    </row>
    <row r="61" spans="1:16" s="49" customFormat="1" ht="27.6" customHeight="1" x14ac:dyDescent="0.15">
      <c r="A61" s="43">
        <f t="shared" si="6"/>
        <v>47</v>
      </c>
      <c r="B61" s="44" t="s">
        <v>133</v>
      </c>
      <c r="C61" s="44" t="s">
        <v>256</v>
      </c>
      <c r="D61" s="44" t="s">
        <v>500</v>
      </c>
      <c r="E61" s="44" t="s">
        <v>288</v>
      </c>
      <c r="F61" s="50" t="s">
        <v>391</v>
      </c>
      <c r="G61" s="47" t="s">
        <v>257</v>
      </c>
      <c r="H61" s="44" t="s">
        <v>320</v>
      </c>
      <c r="I61" s="46" t="s">
        <v>319</v>
      </c>
      <c r="J61" s="44" t="s">
        <v>308</v>
      </c>
      <c r="K61" s="48" t="str">
        <f t="shared" si="7"/>
        <v>010403XXXN</v>
      </c>
      <c r="M61" s="49" t="str">
        <f t="shared" si="2"/>
        <v>提供者認可I/F</v>
      </c>
      <c r="N61" s="49" t="str">
        <f t="shared" si="3"/>
        <v>04</v>
      </c>
      <c r="O61" s="49" t="str">
        <f t="shared" si="4"/>
        <v>提供者認可I/F認可確認</v>
      </c>
      <c r="P61" s="49" t="str">
        <f t="shared" si="5"/>
        <v>03</v>
      </c>
    </row>
    <row r="62" spans="1:16" s="49" customFormat="1" ht="27.6" customHeight="1" x14ac:dyDescent="0.15">
      <c r="A62" s="43">
        <f t="shared" si="6"/>
        <v>48</v>
      </c>
      <c r="B62" s="44" t="s">
        <v>254</v>
      </c>
      <c r="C62" s="44" t="s">
        <v>313</v>
      </c>
      <c r="D62" s="44" t="s">
        <v>189</v>
      </c>
      <c r="E62" s="44" t="s">
        <v>293</v>
      </c>
      <c r="F62" s="50" t="s">
        <v>339</v>
      </c>
      <c r="G62" s="47" t="s">
        <v>293</v>
      </c>
      <c r="H62" s="44" t="s">
        <v>320</v>
      </c>
      <c r="I62" s="46" t="s">
        <v>309</v>
      </c>
      <c r="J62" s="44" t="s">
        <v>263</v>
      </c>
      <c r="K62" s="48" t="str">
        <f t="shared" si="7"/>
        <v>020000XXXE</v>
      </c>
      <c r="M62" s="49" t="str">
        <f t="shared" si="2"/>
        <v>利用者コネクタメイン</v>
      </c>
      <c r="N62" s="49" t="str">
        <f t="shared" si="3"/>
        <v>00</v>
      </c>
      <c r="O62" s="49" t="str">
        <f t="shared" si="4"/>
        <v>利用者コネクタメインサブシステム内共通機能</v>
      </c>
      <c r="P62" s="49" t="str">
        <f t="shared" si="5"/>
        <v>00</v>
      </c>
    </row>
    <row r="63" spans="1:16" s="49" customFormat="1" ht="27.6" customHeight="1" x14ac:dyDescent="0.15">
      <c r="A63" s="43">
        <f t="shared" si="6"/>
        <v>49</v>
      </c>
      <c r="B63" s="44" t="s">
        <v>254</v>
      </c>
      <c r="C63" s="44" t="s">
        <v>313</v>
      </c>
      <c r="D63" s="44" t="s">
        <v>189</v>
      </c>
      <c r="E63" s="44" t="s">
        <v>293</v>
      </c>
      <c r="F63" s="50" t="s">
        <v>339</v>
      </c>
      <c r="G63" s="47" t="s">
        <v>293</v>
      </c>
      <c r="H63" s="44" t="s">
        <v>320</v>
      </c>
      <c r="I63" s="46" t="s">
        <v>319</v>
      </c>
      <c r="J63" s="44" t="s">
        <v>308</v>
      </c>
      <c r="K63" s="48" t="str">
        <f t="shared" si="7"/>
        <v>020000XXXN</v>
      </c>
      <c r="M63" s="49" t="str">
        <f t="shared" si="2"/>
        <v>利用者コネクタメイン</v>
      </c>
      <c r="N63" s="49" t="str">
        <f t="shared" si="3"/>
        <v>00</v>
      </c>
      <c r="O63" s="49" t="str">
        <f t="shared" si="4"/>
        <v>利用者コネクタメインサブシステム内共通機能</v>
      </c>
      <c r="P63" s="49" t="str">
        <f t="shared" si="5"/>
        <v>00</v>
      </c>
    </row>
    <row r="64" spans="1:16" s="49" customFormat="1" ht="27.6" customHeight="1" x14ac:dyDescent="0.15">
      <c r="A64" s="43">
        <f t="shared" si="6"/>
        <v>50</v>
      </c>
      <c r="B64" s="44" t="s">
        <v>254</v>
      </c>
      <c r="C64" s="44" t="s">
        <v>313</v>
      </c>
      <c r="D64" s="44" t="s">
        <v>189</v>
      </c>
      <c r="E64" s="44" t="s">
        <v>293</v>
      </c>
      <c r="F64" s="50" t="s">
        <v>386</v>
      </c>
      <c r="G64" s="47" t="s">
        <v>256</v>
      </c>
      <c r="H64" s="44" t="s">
        <v>320</v>
      </c>
      <c r="I64" s="46" t="s">
        <v>309</v>
      </c>
      <c r="J64" s="44" t="s">
        <v>263</v>
      </c>
      <c r="K64" s="48" t="str">
        <f t="shared" si="7"/>
        <v>020001XXXE</v>
      </c>
      <c r="M64" s="49" t="str">
        <f t="shared" si="2"/>
        <v>利用者コネクタメイン</v>
      </c>
      <c r="N64" s="49" t="str">
        <f t="shared" si="3"/>
        <v>00</v>
      </c>
      <c r="O64" s="49" t="str">
        <f t="shared" si="4"/>
        <v>利用者コネクタメインカタログ検索</v>
      </c>
      <c r="P64" s="49" t="str">
        <f t="shared" si="5"/>
        <v>01</v>
      </c>
    </row>
    <row r="65" spans="1:16" s="49" customFormat="1" ht="27.6" customHeight="1" x14ac:dyDescent="0.15">
      <c r="A65" s="43">
        <f t="shared" si="6"/>
        <v>51</v>
      </c>
      <c r="B65" s="44" t="s">
        <v>254</v>
      </c>
      <c r="C65" s="44" t="s">
        <v>313</v>
      </c>
      <c r="D65" s="44" t="s">
        <v>189</v>
      </c>
      <c r="E65" s="44" t="s">
        <v>293</v>
      </c>
      <c r="F65" s="50" t="s">
        <v>386</v>
      </c>
      <c r="G65" s="47" t="s">
        <v>256</v>
      </c>
      <c r="H65" s="44" t="s">
        <v>320</v>
      </c>
      <c r="I65" s="46" t="s">
        <v>319</v>
      </c>
      <c r="J65" s="44" t="s">
        <v>308</v>
      </c>
      <c r="K65" s="48" t="str">
        <f t="shared" si="7"/>
        <v>020001XXXN</v>
      </c>
      <c r="M65" s="49" t="str">
        <f t="shared" si="2"/>
        <v>利用者コネクタメイン</v>
      </c>
      <c r="N65" s="49" t="str">
        <f t="shared" si="3"/>
        <v>00</v>
      </c>
      <c r="O65" s="49" t="str">
        <f t="shared" si="4"/>
        <v>利用者コネクタメインカタログ検索</v>
      </c>
      <c r="P65" s="49" t="str">
        <f t="shared" si="5"/>
        <v>01</v>
      </c>
    </row>
    <row r="66" spans="1:16" s="49" customFormat="1" ht="27.6" customHeight="1" x14ac:dyDescent="0.15">
      <c r="A66" s="43">
        <f t="shared" si="6"/>
        <v>52</v>
      </c>
      <c r="B66" s="44" t="s">
        <v>254</v>
      </c>
      <c r="C66" s="44" t="s">
        <v>313</v>
      </c>
      <c r="D66" s="44" t="s">
        <v>189</v>
      </c>
      <c r="E66" s="44" t="s">
        <v>293</v>
      </c>
      <c r="F66" s="50" t="s">
        <v>399</v>
      </c>
      <c r="G66" s="47" t="s">
        <v>313</v>
      </c>
      <c r="H66" s="44" t="s">
        <v>320</v>
      </c>
      <c r="I66" s="46" t="s">
        <v>309</v>
      </c>
      <c r="J66" s="44" t="s">
        <v>263</v>
      </c>
      <c r="K66" s="48" t="str">
        <f t="shared" si="7"/>
        <v>020002XXXE</v>
      </c>
      <c r="M66" s="49" t="str">
        <f t="shared" si="2"/>
        <v>利用者コネクタメイン</v>
      </c>
      <c r="N66" s="49" t="str">
        <f t="shared" si="3"/>
        <v>00</v>
      </c>
      <c r="O66" s="49" t="str">
        <f t="shared" si="4"/>
        <v>利用者コネクタメインデータ取得（CADDE）</v>
      </c>
      <c r="P66" s="49" t="str">
        <f t="shared" si="5"/>
        <v>02</v>
      </c>
    </row>
    <row r="67" spans="1:16" s="49" customFormat="1" ht="27.6" customHeight="1" x14ac:dyDescent="0.15">
      <c r="A67" s="43">
        <f t="shared" si="6"/>
        <v>53</v>
      </c>
      <c r="B67" s="44" t="s">
        <v>254</v>
      </c>
      <c r="C67" s="44" t="s">
        <v>313</v>
      </c>
      <c r="D67" s="44" t="s">
        <v>189</v>
      </c>
      <c r="E67" s="44" t="s">
        <v>293</v>
      </c>
      <c r="F67" s="50" t="s">
        <v>399</v>
      </c>
      <c r="G67" s="47" t="s">
        <v>313</v>
      </c>
      <c r="H67" s="44" t="s">
        <v>320</v>
      </c>
      <c r="I67" s="46" t="s">
        <v>319</v>
      </c>
      <c r="J67" s="44" t="s">
        <v>308</v>
      </c>
      <c r="K67" s="48" t="str">
        <f t="shared" si="7"/>
        <v>020002XXXN</v>
      </c>
      <c r="M67" s="49" t="str">
        <f t="shared" si="2"/>
        <v>利用者コネクタメイン</v>
      </c>
      <c r="N67" s="49" t="str">
        <f t="shared" si="3"/>
        <v>00</v>
      </c>
      <c r="O67" s="49" t="str">
        <f t="shared" si="4"/>
        <v>利用者コネクタメインデータ取得（CADDE）</v>
      </c>
      <c r="P67" s="49" t="str">
        <f t="shared" si="5"/>
        <v>02</v>
      </c>
    </row>
    <row r="68" spans="1:16" s="49" customFormat="1" ht="27.6" customHeight="1" x14ac:dyDescent="0.15">
      <c r="A68" s="43">
        <f t="shared" si="6"/>
        <v>54</v>
      </c>
      <c r="B68" s="44" t="s">
        <v>254</v>
      </c>
      <c r="C68" s="44" t="s">
        <v>313</v>
      </c>
      <c r="D68" s="44" t="s">
        <v>189</v>
      </c>
      <c r="E68" s="44" t="s">
        <v>293</v>
      </c>
      <c r="F68" s="50" t="s">
        <v>400</v>
      </c>
      <c r="G68" s="47" t="s">
        <v>257</v>
      </c>
      <c r="H68" s="44" t="s">
        <v>320</v>
      </c>
      <c r="I68" s="46" t="s">
        <v>309</v>
      </c>
      <c r="J68" s="44" t="s">
        <v>263</v>
      </c>
      <c r="K68" s="48" t="str">
        <f t="shared" si="7"/>
        <v>020003XXXE</v>
      </c>
      <c r="M68" s="49" t="str">
        <f t="shared" si="2"/>
        <v>利用者コネクタメイン</v>
      </c>
      <c r="N68" s="49" t="str">
        <f t="shared" si="3"/>
        <v>00</v>
      </c>
      <c r="O68" s="49" t="str">
        <f t="shared" si="4"/>
        <v>利用者コネクタメインデータ取得（HTTPS NGSI）</v>
      </c>
      <c r="P68" s="49" t="str">
        <f t="shared" si="5"/>
        <v>03</v>
      </c>
    </row>
    <row r="69" spans="1:16" s="49" customFormat="1" ht="27.6" customHeight="1" x14ac:dyDescent="0.15">
      <c r="A69" s="43">
        <f t="shared" si="6"/>
        <v>55</v>
      </c>
      <c r="B69" s="44" t="s">
        <v>254</v>
      </c>
      <c r="C69" s="44" t="s">
        <v>313</v>
      </c>
      <c r="D69" s="44" t="s">
        <v>189</v>
      </c>
      <c r="E69" s="44" t="s">
        <v>293</v>
      </c>
      <c r="F69" s="50" t="s">
        <v>400</v>
      </c>
      <c r="G69" s="47" t="s">
        <v>257</v>
      </c>
      <c r="H69" s="44" t="s">
        <v>320</v>
      </c>
      <c r="I69" s="46" t="s">
        <v>319</v>
      </c>
      <c r="J69" s="44" t="s">
        <v>308</v>
      </c>
      <c r="K69" s="48" t="str">
        <f t="shared" si="7"/>
        <v>020003XXXN</v>
      </c>
      <c r="M69" s="49" t="str">
        <f t="shared" si="2"/>
        <v>利用者コネクタメイン</v>
      </c>
      <c r="N69" s="49" t="str">
        <f t="shared" si="3"/>
        <v>00</v>
      </c>
      <c r="O69" s="49" t="str">
        <f t="shared" si="4"/>
        <v>利用者コネクタメインデータ取得（HTTPS NGSI）</v>
      </c>
      <c r="P69" s="49" t="str">
        <f t="shared" si="5"/>
        <v>03</v>
      </c>
    </row>
    <row r="70" spans="1:16" s="49" customFormat="1" ht="27.6" customHeight="1" x14ac:dyDescent="0.15">
      <c r="A70" s="43">
        <f t="shared" si="6"/>
        <v>56</v>
      </c>
      <c r="B70" s="44" t="s">
        <v>254</v>
      </c>
      <c r="C70" s="44" t="s">
        <v>313</v>
      </c>
      <c r="D70" s="44" t="s">
        <v>189</v>
      </c>
      <c r="E70" s="44" t="s">
        <v>293</v>
      </c>
      <c r="F70" s="50" t="s">
        <v>402</v>
      </c>
      <c r="G70" s="47" t="s">
        <v>252</v>
      </c>
      <c r="H70" s="44" t="s">
        <v>320</v>
      </c>
      <c r="I70" s="46" t="s">
        <v>309</v>
      </c>
      <c r="J70" s="44" t="s">
        <v>263</v>
      </c>
      <c r="K70" s="48" t="str">
        <f>C70&amp;E70&amp;G70&amp;"XXX"&amp;J70</f>
        <v>020004XXXE</v>
      </c>
      <c r="M70" s="49" t="str">
        <f>B70&amp;D70</f>
        <v>利用者コネクタメイン</v>
      </c>
      <c r="N70" s="49" t="str">
        <f>E70</f>
        <v>00</v>
      </c>
      <c r="O70" s="49" t="str">
        <f>B70&amp;D70&amp;F70</f>
        <v>利用者コネクタメインデータ取得（メイン処理）</v>
      </c>
      <c r="P70" s="49" t="str">
        <f>G70</f>
        <v>04</v>
      </c>
    </row>
    <row r="71" spans="1:16" s="49" customFormat="1" ht="27.6" customHeight="1" x14ac:dyDescent="0.15">
      <c r="A71" s="43">
        <f t="shared" si="6"/>
        <v>57</v>
      </c>
      <c r="B71" s="44" t="s">
        <v>254</v>
      </c>
      <c r="C71" s="44" t="s">
        <v>313</v>
      </c>
      <c r="D71" s="44" t="s">
        <v>189</v>
      </c>
      <c r="E71" s="44" t="s">
        <v>293</v>
      </c>
      <c r="F71" s="50" t="s">
        <v>393</v>
      </c>
      <c r="G71" s="47" t="s">
        <v>260</v>
      </c>
      <c r="H71" s="44" t="s">
        <v>320</v>
      </c>
      <c r="I71" s="46" t="s">
        <v>309</v>
      </c>
      <c r="J71" s="44" t="s">
        <v>263</v>
      </c>
      <c r="K71" s="48" t="str">
        <f t="shared" si="7"/>
        <v>020005XXXE</v>
      </c>
      <c r="M71" s="49" t="str">
        <f t="shared" si="2"/>
        <v>利用者コネクタメイン</v>
      </c>
      <c r="N71" s="49" t="str">
        <f t="shared" si="3"/>
        <v>00</v>
      </c>
      <c r="O71" s="49" t="str">
        <f t="shared" si="4"/>
        <v>利用者コネクタメイン来歴確認</v>
      </c>
      <c r="P71" s="49" t="str">
        <f t="shared" si="5"/>
        <v>05</v>
      </c>
    </row>
    <row r="72" spans="1:16" s="49" customFormat="1" ht="27.6" customHeight="1" x14ac:dyDescent="0.15">
      <c r="A72" s="43">
        <f t="shared" si="6"/>
        <v>58</v>
      </c>
      <c r="B72" s="44" t="s">
        <v>254</v>
      </c>
      <c r="C72" s="44" t="s">
        <v>313</v>
      </c>
      <c r="D72" s="44" t="s">
        <v>189</v>
      </c>
      <c r="E72" s="44" t="s">
        <v>293</v>
      </c>
      <c r="F72" s="50" t="s">
        <v>393</v>
      </c>
      <c r="G72" s="47" t="s">
        <v>260</v>
      </c>
      <c r="H72" s="44" t="s">
        <v>320</v>
      </c>
      <c r="I72" s="46" t="s">
        <v>319</v>
      </c>
      <c r="J72" s="44" t="s">
        <v>308</v>
      </c>
      <c r="K72" s="48" t="str">
        <f t="shared" si="7"/>
        <v>020005XXXN</v>
      </c>
      <c r="M72" s="49" t="str">
        <f t="shared" si="2"/>
        <v>利用者コネクタメイン</v>
      </c>
      <c r="N72" s="49" t="str">
        <f t="shared" si="3"/>
        <v>00</v>
      </c>
      <c r="O72" s="49" t="str">
        <f t="shared" si="4"/>
        <v>利用者コネクタメイン来歴確認</v>
      </c>
      <c r="P72" s="49" t="str">
        <f t="shared" si="5"/>
        <v>05</v>
      </c>
    </row>
    <row r="73" spans="1:16" s="49" customFormat="1" ht="27.6" customHeight="1" x14ac:dyDescent="0.15">
      <c r="A73" s="43">
        <f t="shared" si="6"/>
        <v>59</v>
      </c>
      <c r="B73" s="44" t="s">
        <v>254</v>
      </c>
      <c r="C73" s="44" t="s">
        <v>313</v>
      </c>
      <c r="D73" s="44" t="s">
        <v>189</v>
      </c>
      <c r="E73" s="44" t="s">
        <v>293</v>
      </c>
      <c r="F73" s="50" t="s">
        <v>395</v>
      </c>
      <c r="G73" s="47" t="s">
        <v>353</v>
      </c>
      <c r="H73" s="44" t="s">
        <v>320</v>
      </c>
      <c r="I73" s="46" t="s">
        <v>309</v>
      </c>
      <c r="J73" s="44" t="s">
        <v>263</v>
      </c>
      <c r="K73" s="48" t="str">
        <f t="shared" si="7"/>
        <v>020006XXXE</v>
      </c>
      <c r="M73" s="49" t="str">
        <f t="shared" si="2"/>
        <v>利用者コネクタメイン</v>
      </c>
      <c r="N73" s="49" t="str">
        <f t="shared" si="3"/>
        <v>00</v>
      </c>
      <c r="O73" s="49" t="str">
        <f t="shared" si="4"/>
        <v>利用者コネクタメイン履歴ID検索</v>
      </c>
      <c r="P73" s="49" t="str">
        <f t="shared" si="5"/>
        <v>06</v>
      </c>
    </row>
    <row r="74" spans="1:16" s="49" customFormat="1" ht="27.6" customHeight="1" x14ac:dyDescent="0.15">
      <c r="A74" s="43">
        <f t="shared" si="6"/>
        <v>60</v>
      </c>
      <c r="B74" s="44" t="s">
        <v>254</v>
      </c>
      <c r="C74" s="44" t="s">
        <v>313</v>
      </c>
      <c r="D74" s="44" t="s">
        <v>189</v>
      </c>
      <c r="E74" s="44" t="s">
        <v>293</v>
      </c>
      <c r="F74" s="50" t="s">
        <v>395</v>
      </c>
      <c r="G74" s="47" t="s">
        <v>353</v>
      </c>
      <c r="H74" s="44" t="s">
        <v>320</v>
      </c>
      <c r="I74" s="46" t="s">
        <v>319</v>
      </c>
      <c r="J74" s="44" t="s">
        <v>308</v>
      </c>
      <c r="K74" s="48" t="str">
        <f t="shared" si="7"/>
        <v>020006XXXN</v>
      </c>
      <c r="M74" s="49" t="str">
        <f t="shared" si="2"/>
        <v>利用者コネクタメイン</v>
      </c>
      <c r="N74" s="49" t="str">
        <f t="shared" si="3"/>
        <v>00</v>
      </c>
      <c r="O74" s="49" t="str">
        <f t="shared" si="4"/>
        <v>利用者コネクタメイン履歴ID検索</v>
      </c>
      <c r="P74" s="49" t="str">
        <f t="shared" si="5"/>
        <v>06</v>
      </c>
    </row>
    <row r="75" spans="1:16" s="49" customFormat="1" ht="27.6" customHeight="1" x14ac:dyDescent="0.15">
      <c r="A75" s="43">
        <f t="shared" ref="A75:A98" si="8">ROW()-ROW(A$14)</f>
        <v>61</v>
      </c>
      <c r="B75" s="44" t="s">
        <v>254</v>
      </c>
      <c r="C75" s="44" t="s">
        <v>313</v>
      </c>
      <c r="D75" s="44" t="s">
        <v>213</v>
      </c>
      <c r="E75" s="44" t="s">
        <v>256</v>
      </c>
      <c r="F75" s="44" t="s">
        <v>339</v>
      </c>
      <c r="G75" s="47" t="s">
        <v>293</v>
      </c>
      <c r="H75" s="44" t="s">
        <v>320</v>
      </c>
      <c r="I75" s="46" t="s">
        <v>309</v>
      </c>
      <c r="J75" s="44" t="s">
        <v>263</v>
      </c>
      <c r="K75" s="48" t="str">
        <f t="shared" ref="K75:K98" si="9">C75&amp;E75&amp;G75&amp;"XXX"&amp;J75</f>
        <v>020100XXXE</v>
      </c>
      <c r="M75" s="49" t="str">
        <f t="shared" si="2"/>
        <v>利用者カタログ検索I/F</v>
      </c>
      <c r="N75" s="49" t="str">
        <f t="shared" si="3"/>
        <v>01</v>
      </c>
      <c r="O75" s="49" t="str">
        <f t="shared" si="4"/>
        <v>利用者カタログ検索I/Fサブシステム内共通機能</v>
      </c>
      <c r="P75" s="49" t="str">
        <f t="shared" si="5"/>
        <v>00</v>
      </c>
    </row>
    <row r="76" spans="1:16" s="49" customFormat="1" ht="27.6" customHeight="1" x14ac:dyDescent="0.15">
      <c r="A76" s="43">
        <f t="shared" si="8"/>
        <v>62</v>
      </c>
      <c r="B76" s="44" t="s">
        <v>254</v>
      </c>
      <c r="C76" s="44" t="s">
        <v>313</v>
      </c>
      <c r="D76" s="44" t="s">
        <v>213</v>
      </c>
      <c r="E76" s="44" t="s">
        <v>256</v>
      </c>
      <c r="F76" s="44" t="s">
        <v>339</v>
      </c>
      <c r="G76" s="47" t="s">
        <v>293</v>
      </c>
      <c r="H76" s="44" t="s">
        <v>320</v>
      </c>
      <c r="I76" s="46" t="s">
        <v>319</v>
      </c>
      <c r="J76" s="44" t="s">
        <v>308</v>
      </c>
      <c r="K76" s="48" t="str">
        <f t="shared" si="9"/>
        <v>020100XXXN</v>
      </c>
      <c r="M76" s="49" t="str">
        <f t="shared" si="2"/>
        <v>利用者カタログ検索I/F</v>
      </c>
      <c r="N76" s="49" t="str">
        <f t="shared" si="3"/>
        <v>01</v>
      </c>
      <c r="O76" s="49" t="str">
        <f t="shared" si="4"/>
        <v>利用者カタログ検索I/Fサブシステム内共通機能</v>
      </c>
      <c r="P76" s="49" t="str">
        <f t="shared" si="5"/>
        <v>00</v>
      </c>
    </row>
    <row r="77" spans="1:16" s="49" customFormat="1" ht="27.6" customHeight="1" x14ac:dyDescent="0.15">
      <c r="A77" s="43">
        <f t="shared" si="8"/>
        <v>63</v>
      </c>
      <c r="B77" s="44" t="s">
        <v>254</v>
      </c>
      <c r="C77" s="44" t="s">
        <v>313</v>
      </c>
      <c r="D77" s="44" t="s">
        <v>213</v>
      </c>
      <c r="E77" s="44" t="s">
        <v>256</v>
      </c>
      <c r="F77" s="50" t="s">
        <v>386</v>
      </c>
      <c r="G77" s="47" t="s">
        <v>256</v>
      </c>
      <c r="H77" s="44" t="s">
        <v>320</v>
      </c>
      <c r="I77" s="46" t="s">
        <v>309</v>
      </c>
      <c r="J77" s="44" t="s">
        <v>263</v>
      </c>
      <c r="K77" s="48" t="str">
        <f t="shared" si="9"/>
        <v>020101XXXE</v>
      </c>
      <c r="M77" s="49" t="str">
        <f t="shared" si="2"/>
        <v>利用者カタログ検索I/F</v>
      </c>
      <c r="N77" s="49" t="str">
        <f t="shared" si="3"/>
        <v>01</v>
      </c>
      <c r="O77" s="49" t="str">
        <f t="shared" si="4"/>
        <v>利用者カタログ検索I/Fカタログ検索</v>
      </c>
      <c r="P77" s="49" t="str">
        <f t="shared" si="5"/>
        <v>01</v>
      </c>
    </row>
    <row r="78" spans="1:16" s="49" customFormat="1" ht="27.6" customHeight="1" x14ac:dyDescent="0.15">
      <c r="A78" s="43">
        <f t="shared" si="8"/>
        <v>64</v>
      </c>
      <c r="B78" s="44" t="s">
        <v>254</v>
      </c>
      <c r="C78" s="44" t="s">
        <v>313</v>
      </c>
      <c r="D78" s="44" t="s">
        <v>213</v>
      </c>
      <c r="E78" s="44" t="s">
        <v>256</v>
      </c>
      <c r="F78" s="50" t="s">
        <v>386</v>
      </c>
      <c r="G78" s="47" t="s">
        <v>256</v>
      </c>
      <c r="H78" s="44" t="s">
        <v>320</v>
      </c>
      <c r="I78" s="46" t="s">
        <v>319</v>
      </c>
      <c r="J78" s="44" t="s">
        <v>308</v>
      </c>
      <c r="K78" s="48" t="str">
        <f t="shared" si="9"/>
        <v>020101XXXN</v>
      </c>
      <c r="M78" s="49" t="str">
        <f t="shared" ref="M78:M98" si="10">B78&amp;D78</f>
        <v>利用者カタログ検索I/F</v>
      </c>
      <c r="N78" s="49" t="str">
        <f t="shared" ref="N78:N98" si="11">E78</f>
        <v>01</v>
      </c>
      <c r="O78" s="49" t="str">
        <f t="shared" ref="O78:O98" si="12">B78&amp;D78&amp;F78</f>
        <v>利用者カタログ検索I/Fカタログ検索</v>
      </c>
      <c r="P78" s="49" t="str">
        <f t="shared" ref="P78:P98" si="13">G78</f>
        <v>01</v>
      </c>
    </row>
    <row r="79" spans="1:16" s="49" customFormat="1" ht="27.6" customHeight="1" x14ac:dyDescent="0.15">
      <c r="A79" s="43">
        <f t="shared" si="8"/>
        <v>65</v>
      </c>
      <c r="B79" s="44" t="s">
        <v>254</v>
      </c>
      <c r="C79" s="44" t="s">
        <v>313</v>
      </c>
      <c r="D79" s="44" t="s">
        <v>255</v>
      </c>
      <c r="E79" s="44" t="s">
        <v>313</v>
      </c>
      <c r="F79" s="44" t="s">
        <v>339</v>
      </c>
      <c r="G79" s="47" t="s">
        <v>293</v>
      </c>
      <c r="H79" s="44" t="s">
        <v>320</v>
      </c>
      <c r="I79" s="46" t="s">
        <v>309</v>
      </c>
      <c r="J79" s="44" t="s">
        <v>263</v>
      </c>
      <c r="K79" s="48" t="str">
        <f t="shared" si="9"/>
        <v>020200XXXE</v>
      </c>
      <c r="M79" s="49" t="str">
        <f t="shared" si="10"/>
        <v>利用者データ交換I/F</v>
      </c>
      <c r="N79" s="49" t="str">
        <f t="shared" si="11"/>
        <v>02</v>
      </c>
      <c r="O79" s="49" t="str">
        <f t="shared" si="12"/>
        <v>利用者データ交換I/Fサブシステム内共通機能</v>
      </c>
      <c r="P79" s="49" t="str">
        <f t="shared" si="13"/>
        <v>00</v>
      </c>
    </row>
    <row r="80" spans="1:16" s="49" customFormat="1" ht="27.6" customHeight="1" x14ac:dyDescent="0.15">
      <c r="A80" s="43">
        <f t="shared" si="8"/>
        <v>66</v>
      </c>
      <c r="B80" s="44" t="s">
        <v>254</v>
      </c>
      <c r="C80" s="44" t="s">
        <v>313</v>
      </c>
      <c r="D80" s="44" t="s">
        <v>255</v>
      </c>
      <c r="E80" s="44" t="s">
        <v>313</v>
      </c>
      <c r="F80" s="44" t="s">
        <v>339</v>
      </c>
      <c r="G80" s="47" t="s">
        <v>293</v>
      </c>
      <c r="H80" s="44" t="s">
        <v>320</v>
      </c>
      <c r="I80" s="46" t="s">
        <v>319</v>
      </c>
      <c r="J80" s="44" t="s">
        <v>308</v>
      </c>
      <c r="K80" s="48" t="str">
        <f t="shared" si="9"/>
        <v>020200XXXN</v>
      </c>
      <c r="M80" s="49" t="str">
        <f t="shared" si="10"/>
        <v>利用者データ交換I/F</v>
      </c>
      <c r="N80" s="49" t="str">
        <f t="shared" si="11"/>
        <v>02</v>
      </c>
      <c r="O80" s="49" t="str">
        <f t="shared" si="12"/>
        <v>利用者データ交換I/Fサブシステム内共通機能</v>
      </c>
      <c r="P80" s="49" t="str">
        <f t="shared" si="13"/>
        <v>00</v>
      </c>
    </row>
    <row r="81" spans="1:16" s="49" customFormat="1" ht="27.6" customHeight="1" x14ac:dyDescent="0.15">
      <c r="A81" s="43">
        <f t="shared" si="8"/>
        <v>67</v>
      </c>
      <c r="B81" s="44" t="s">
        <v>254</v>
      </c>
      <c r="C81" s="44" t="s">
        <v>313</v>
      </c>
      <c r="D81" s="44" t="s">
        <v>255</v>
      </c>
      <c r="E81" s="44" t="s">
        <v>313</v>
      </c>
      <c r="F81" s="50" t="s">
        <v>248</v>
      </c>
      <c r="G81" s="47" t="s">
        <v>256</v>
      </c>
      <c r="H81" s="44" t="s">
        <v>320</v>
      </c>
      <c r="I81" s="46" t="s">
        <v>309</v>
      </c>
      <c r="J81" s="44" t="s">
        <v>263</v>
      </c>
      <c r="K81" s="48" t="str">
        <f t="shared" si="9"/>
        <v>020201XXXE</v>
      </c>
      <c r="M81" s="49" t="str">
        <f t="shared" si="10"/>
        <v>利用者データ交換I/F</v>
      </c>
      <c r="N81" s="49" t="str">
        <f t="shared" si="11"/>
        <v>02</v>
      </c>
      <c r="O81" s="49" t="str">
        <f t="shared" si="12"/>
        <v>利用者データ交換I/Fデータ交換</v>
      </c>
      <c r="P81" s="49" t="str">
        <f t="shared" si="13"/>
        <v>01</v>
      </c>
    </row>
    <row r="82" spans="1:16" s="49" customFormat="1" ht="27.6" customHeight="1" x14ac:dyDescent="0.15">
      <c r="A82" s="43">
        <f t="shared" si="8"/>
        <v>68</v>
      </c>
      <c r="B82" s="44" t="s">
        <v>254</v>
      </c>
      <c r="C82" s="44" t="s">
        <v>313</v>
      </c>
      <c r="D82" s="44" t="s">
        <v>255</v>
      </c>
      <c r="E82" s="44" t="s">
        <v>313</v>
      </c>
      <c r="F82" s="50" t="s">
        <v>248</v>
      </c>
      <c r="G82" s="47" t="s">
        <v>256</v>
      </c>
      <c r="H82" s="44" t="s">
        <v>320</v>
      </c>
      <c r="I82" s="46" t="s">
        <v>319</v>
      </c>
      <c r="J82" s="44" t="s">
        <v>308</v>
      </c>
      <c r="K82" s="48" t="str">
        <f t="shared" si="9"/>
        <v>020201XXXN</v>
      </c>
      <c r="M82" s="49" t="str">
        <f t="shared" si="10"/>
        <v>利用者データ交換I/F</v>
      </c>
      <c r="N82" s="49" t="str">
        <f t="shared" si="11"/>
        <v>02</v>
      </c>
      <c r="O82" s="49" t="str">
        <f t="shared" si="12"/>
        <v>利用者データ交換I/Fデータ交換</v>
      </c>
      <c r="P82" s="49" t="str">
        <f t="shared" si="13"/>
        <v>01</v>
      </c>
    </row>
    <row r="83" spans="1:16" s="49" customFormat="1" ht="27.6" customHeight="1" x14ac:dyDescent="0.15">
      <c r="A83" s="43">
        <f t="shared" si="8"/>
        <v>69</v>
      </c>
      <c r="B83" s="44" t="s">
        <v>254</v>
      </c>
      <c r="C83" s="44" t="s">
        <v>313</v>
      </c>
      <c r="D83" s="44" t="s">
        <v>141</v>
      </c>
      <c r="E83" s="44" t="s">
        <v>257</v>
      </c>
      <c r="F83" s="44" t="s">
        <v>339</v>
      </c>
      <c r="G83" s="47" t="s">
        <v>293</v>
      </c>
      <c r="H83" s="44" t="s">
        <v>320</v>
      </c>
      <c r="I83" s="46" t="s">
        <v>309</v>
      </c>
      <c r="J83" s="44" t="s">
        <v>263</v>
      </c>
      <c r="K83" s="48" t="str">
        <f t="shared" si="9"/>
        <v>020300XXXE</v>
      </c>
      <c r="M83" s="49" t="str">
        <f t="shared" si="10"/>
        <v>利用者来歴管理I/F</v>
      </c>
      <c r="N83" s="49" t="str">
        <f t="shared" si="11"/>
        <v>03</v>
      </c>
      <c r="O83" s="49" t="str">
        <f t="shared" si="12"/>
        <v>利用者来歴管理I/Fサブシステム内共通機能</v>
      </c>
      <c r="P83" s="49" t="str">
        <f t="shared" si="13"/>
        <v>00</v>
      </c>
    </row>
    <row r="84" spans="1:16" s="49" customFormat="1" ht="27.6" customHeight="1" x14ac:dyDescent="0.15">
      <c r="A84" s="43">
        <f t="shared" si="8"/>
        <v>70</v>
      </c>
      <c r="B84" s="44" t="s">
        <v>254</v>
      </c>
      <c r="C84" s="44" t="s">
        <v>313</v>
      </c>
      <c r="D84" s="44" t="s">
        <v>141</v>
      </c>
      <c r="E84" s="44" t="s">
        <v>257</v>
      </c>
      <c r="F84" s="44" t="s">
        <v>339</v>
      </c>
      <c r="G84" s="47" t="s">
        <v>293</v>
      </c>
      <c r="H84" s="44" t="s">
        <v>320</v>
      </c>
      <c r="I84" s="46" t="s">
        <v>319</v>
      </c>
      <c r="J84" s="44" t="s">
        <v>308</v>
      </c>
      <c r="K84" s="48" t="str">
        <f t="shared" si="9"/>
        <v>020300XXXN</v>
      </c>
      <c r="M84" s="49" t="str">
        <f t="shared" si="10"/>
        <v>利用者来歴管理I/F</v>
      </c>
      <c r="N84" s="49" t="str">
        <f t="shared" si="11"/>
        <v>03</v>
      </c>
      <c r="O84" s="49" t="str">
        <f t="shared" si="12"/>
        <v>利用者来歴管理I/Fサブシステム内共通機能</v>
      </c>
      <c r="P84" s="49" t="str">
        <f t="shared" si="13"/>
        <v>00</v>
      </c>
    </row>
    <row r="85" spans="1:16" s="49" customFormat="1" ht="27.6" customHeight="1" x14ac:dyDescent="0.15">
      <c r="A85" s="43">
        <f t="shared" si="8"/>
        <v>71</v>
      </c>
      <c r="B85" s="44" t="s">
        <v>254</v>
      </c>
      <c r="C85" s="44" t="s">
        <v>313</v>
      </c>
      <c r="D85" s="44" t="s">
        <v>141</v>
      </c>
      <c r="E85" s="44" t="s">
        <v>257</v>
      </c>
      <c r="F85" s="50" t="s">
        <v>392</v>
      </c>
      <c r="G85" s="47" t="s">
        <v>256</v>
      </c>
      <c r="H85" s="44" t="s">
        <v>320</v>
      </c>
      <c r="I85" s="46" t="s">
        <v>309</v>
      </c>
      <c r="J85" s="44" t="s">
        <v>263</v>
      </c>
      <c r="K85" s="48" t="str">
        <f t="shared" si="9"/>
        <v>020301XXXE</v>
      </c>
      <c r="M85" s="49" t="str">
        <f t="shared" si="10"/>
        <v>利用者来歴管理I/F</v>
      </c>
      <c r="N85" s="49" t="str">
        <f t="shared" si="11"/>
        <v>03</v>
      </c>
      <c r="O85" s="49" t="str">
        <f t="shared" si="12"/>
        <v>利用者来歴管理I/F受信履歴登録</v>
      </c>
      <c r="P85" s="49" t="str">
        <f t="shared" si="13"/>
        <v>01</v>
      </c>
    </row>
    <row r="86" spans="1:16" s="49" customFormat="1" ht="27.6" customHeight="1" x14ac:dyDescent="0.15">
      <c r="A86" s="43">
        <f t="shared" si="8"/>
        <v>72</v>
      </c>
      <c r="B86" s="44" t="s">
        <v>254</v>
      </c>
      <c r="C86" s="44" t="s">
        <v>313</v>
      </c>
      <c r="D86" s="44" t="s">
        <v>141</v>
      </c>
      <c r="E86" s="44" t="s">
        <v>257</v>
      </c>
      <c r="F86" s="50" t="s">
        <v>392</v>
      </c>
      <c r="G86" s="47" t="s">
        <v>256</v>
      </c>
      <c r="H86" s="44" t="s">
        <v>320</v>
      </c>
      <c r="I86" s="46" t="s">
        <v>319</v>
      </c>
      <c r="J86" s="44" t="s">
        <v>308</v>
      </c>
      <c r="K86" s="48" t="str">
        <f t="shared" si="9"/>
        <v>020301XXXN</v>
      </c>
      <c r="M86" s="49" t="str">
        <f t="shared" si="10"/>
        <v>利用者来歴管理I/F</v>
      </c>
      <c r="N86" s="49" t="str">
        <f t="shared" si="11"/>
        <v>03</v>
      </c>
      <c r="O86" s="49" t="str">
        <f t="shared" si="12"/>
        <v>利用者来歴管理I/F受信履歴登録</v>
      </c>
      <c r="P86" s="49" t="str">
        <f t="shared" si="13"/>
        <v>01</v>
      </c>
    </row>
    <row r="87" spans="1:16" s="49" customFormat="1" ht="27.6" customHeight="1" x14ac:dyDescent="0.15">
      <c r="A87" s="43">
        <f t="shared" si="8"/>
        <v>73</v>
      </c>
      <c r="B87" s="44" t="s">
        <v>254</v>
      </c>
      <c r="C87" s="44" t="s">
        <v>313</v>
      </c>
      <c r="D87" s="44" t="s">
        <v>141</v>
      </c>
      <c r="E87" s="44" t="s">
        <v>257</v>
      </c>
      <c r="F87" s="50" t="s">
        <v>394</v>
      </c>
      <c r="G87" s="47" t="s">
        <v>313</v>
      </c>
      <c r="H87" s="44" t="s">
        <v>320</v>
      </c>
      <c r="I87" s="46" t="s">
        <v>309</v>
      </c>
      <c r="J87" s="44" t="s">
        <v>263</v>
      </c>
      <c r="K87" s="48" t="str">
        <f t="shared" si="9"/>
        <v>020302XXXE</v>
      </c>
      <c r="M87" s="49" t="str">
        <f t="shared" si="10"/>
        <v>利用者来歴管理I/F</v>
      </c>
      <c r="N87" s="49" t="str">
        <f t="shared" si="11"/>
        <v>03</v>
      </c>
      <c r="O87" s="49" t="str">
        <f t="shared" si="12"/>
        <v>利用者来歴管理I/F来歴確認</v>
      </c>
      <c r="P87" s="49" t="str">
        <f t="shared" si="13"/>
        <v>02</v>
      </c>
    </row>
    <row r="88" spans="1:16" s="49" customFormat="1" ht="27.6" customHeight="1" x14ac:dyDescent="0.15">
      <c r="A88" s="43">
        <f t="shared" si="8"/>
        <v>74</v>
      </c>
      <c r="B88" s="44" t="s">
        <v>254</v>
      </c>
      <c r="C88" s="44" t="s">
        <v>313</v>
      </c>
      <c r="D88" s="44" t="s">
        <v>141</v>
      </c>
      <c r="E88" s="44" t="s">
        <v>257</v>
      </c>
      <c r="F88" s="50" t="s">
        <v>394</v>
      </c>
      <c r="G88" s="47" t="s">
        <v>313</v>
      </c>
      <c r="H88" s="44" t="s">
        <v>320</v>
      </c>
      <c r="I88" s="46" t="s">
        <v>319</v>
      </c>
      <c r="J88" s="44" t="s">
        <v>308</v>
      </c>
      <c r="K88" s="48" t="str">
        <f t="shared" si="9"/>
        <v>020302XXXN</v>
      </c>
      <c r="M88" s="49" t="str">
        <f t="shared" si="10"/>
        <v>利用者来歴管理I/F</v>
      </c>
      <c r="N88" s="49" t="str">
        <f t="shared" si="11"/>
        <v>03</v>
      </c>
      <c r="O88" s="49" t="str">
        <f t="shared" si="12"/>
        <v>利用者来歴管理I/F来歴確認</v>
      </c>
      <c r="P88" s="49" t="str">
        <f t="shared" si="13"/>
        <v>02</v>
      </c>
    </row>
    <row r="89" spans="1:16" s="49" customFormat="1" ht="27.6" customHeight="1" x14ac:dyDescent="0.15">
      <c r="A89" s="43">
        <f t="shared" si="8"/>
        <v>75</v>
      </c>
      <c r="B89" s="44" t="s">
        <v>254</v>
      </c>
      <c r="C89" s="44" t="s">
        <v>313</v>
      </c>
      <c r="D89" s="44" t="s">
        <v>141</v>
      </c>
      <c r="E89" s="44" t="s">
        <v>257</v>
      </c>
      <c r="F89" s="50" t="s">
        <v>396</v>
      </c>
      <c r="G89" s="47" t="s">
        <v>257</v>
      </c>
      <c r="H89" s="44" t="s">
        <v>320</v>
      </c>
      <c r="I89" s="46" t="s">
        <v>309</v>
      </c>
      <c r="J89" s="44" t="s">
        <v>263</v>
      </c>
      <c r="K89" s="48" t="str">
        <f t="shared" si="9"/>
        <v>020303XXXE</v>
      </c>
      <c r="M89" s="49" t="str">
        <f t="shared" si="10"/>
        <v>利用者来歴管理I/F</v>
      </c>
      <c r="N89" s="49" t="str">
        <f t="shared" si="11"/>
        <v>03</v>
      </c>
      <c r="O89" s="49" t="str">
        <f t="shared" si="12"/>
        <v>利用者来歴管理I/F履歴ID検索</v>
      </c>
      <c r="P89" s="49" t="str">
        <f t="shared" si="13"/>
        <v>03</v>
      </c>
    </row>
    <row r="90" spans="1:16" s="49" customFormat="1" ht="27.6" customHeight="1" x14ac:dyDescent="0.15">
      <c r="A90" s="43">
        <f t="shared" si="8"/>
        <v>76</v>
      </c>
      <c r="B90" s="44" t="s">
        <v>254</v>
      </c>
      <c r="C90" s="44" t="s">
        <v>313</v>
      </c>
      <c r="D90" s="44" t="s">
        <v>141</v>
      </c>
      <c r="E90" s="44" t="s">
        <v>257</v>
      </c>
      <c r="F90" s="50" t="s">
        <v>396</v>
      </c>
      <c r="G90" s="47" t="s">
        <v>257</v>
      </c>
      <c r="H90" s="44" t="s">
        <v>320</v>
      </c>
      <c r="I90" s="46" t="s">
        <v>319</v>
      </c>
      <c r="J90" s="44" t="s">
        <v>308</v>
      </c>
      <c r="K90" s="48" t="str">
        <f t="shared" si="9"/>
        <v>020303XXXN</v>
      </c>
      <c r="M90" s="49" t="str">
        <f t="shared" si="10"/>
        <v>利用者来歴管理I/F</v>
      </c>
      <c r="N90" s="49" t="str">
        <f t="shared" si="11"/>
        <v>03</v>
      </c>
      <c r="O90" s="49" t="str">
        <f t="shared" si="12"/>
        <v>利用者来歴管理I/F履歴ID検索</v>
      </c>
      <c r="P90" s="49" t="str">
        <f t="shared" si="13"/>
        <v>03</v>
      </c>
    </row>
    <row r="91" spans="1:16" s="49" customFormat="1" ht="27.6" customHeight="1" x14ac:dyDescent="0.15">
      <c r="A91" s="43">
        <f t="shared" si="8"/>
        <v>77</v>
      </c>
      <c r="B91" s="44" t="s">
        <v>254</v>
      </c>
      <c r="C91" s="44" t="s">
        <v>313</v>
      </c>
      <c r="D91" s="44" t="s">
        <v>141</v>
      </c>
      <c r="E91" s="44" t="s">
        <v>257</v>
      </c>
      <c r="F91" s="50" t="s">
        <v>210</v>
      </c>
      <c r="G91" s="47" t="s">
        <v>288</v>
      </c>
      <c r="H91" s="44" t="s">
        <v>320</v>
      </c>
      <c r="I91" s="46" t="s">
        <v>309</v>
      </c>
      <c r="J91" s="44" t="s">
        <v>263</v>
      </c>
      <c r="K91" s="48" t="str">
        <f t="shared" si="9"/>
        <v>020304XXXE</v>
      </c>
      <c r="M91" s="49" t="str">
        <f t="shared" si="10"/>
        <v>利用者来歴管理I/F</v>
      </c>
      <c r="N91" s="49" t="str">
        <f t="shared" si="11"/>
        <v>03</v>
      </c>
      <c r="O91" s="49" t="str">
        <f t="shared" si="12"/>
        <v>利用者来歴管理I/Fデータ証憑通知（受信）</v>
      </c>
      <c r="P91" s="49" t="str">
        <f t="shared" si="13"/>
        <v>04</v>
      </c>
    </row>
    <row r="92" spans="1:16" s="49" customFormat="1" ht="27.6" customHeight="1" x14ac:dyDescent="0.15">
      <c r="A92" s="43">
        <f t="shared" si="8"/>
        <v>78</v>
      </c>
      <c r="B92" s="44" t="s">
        <v>254</v>
      </c>
      <c r="C92" s="44" t="s">
        <v>313</v>
      </c>
      <c r="D92" s="44" t="s">
        <v>141</v>
      </c>
      <c r="E92" s="44" t="s">
        <v>257</v>
      </c>
      <c r="F92" s="50" t="s">
        <v>210</v>
      </c>
      <c r="G92" s="47" t="s">
        <v>288</v>
      </c>
      <c r="H92" s="44" t="s">
        <v>320</v>
      </c>
      <c r="I92" s="46" t="s">
        <v>319</v>
      </c>
      <c r="J92" s="44" t="s">
        <v>308</v>
      </c>
      <c r="K92" s="48" t="str">
        <f t="shared" si="9"/>
        <v>020304XXXN</v>
      </c>
      <c r="M92" s="49" t="str">
        <f t="shared" si="10"/>
        <v>利用者来歴管理I/F</v>
      </c>
      <c r="N92" s="49" t="str">
        <f t="shared" si="11"/>
        <v>03</v>
      </c>
      <c r="O92" s="49" t="str">
        <f t="shared" si="12"/>
        <v>利用者来歴管理I/Fデータ証憑通知（受信）</v>
      </c>
      <c r="P92" s="49" t="str">
        <f t="shared" si="13"/>
        <v>04</v>
      </c>
    </row>
    <row r="93" spans="1:16" s="49" customFormat="1" ht="27.6" customHeight="1" x14ac:dyDescent="0.15">
      <c r="A93" s="43">
        <f t="shared" si="8"/>
        <v>79</v>
      </c>
      <c r="B93" s="44" t="s">
        <v>254</v>
      </c>
      <c r="C93" s="44" t="s">
        <v>313</v>
      </c>
      <c r="D93" s="44" t="s">
        <v>496</v>
      </c>
      <c r="E93" s="44" t="s">
        <v>288</v>
      </c>
      <c r="F93" s="44" t="s">
        <v>339</v>
      </c>
      <c r="G93" s="47" t="s">
        <v>293</v>
      </c>
      <c r="H93" s="44" t="s">
        <v>320</v>
      </c>
      <c r="I93" s="46" t="s">
        <v>309</v>
      </c>
      <c r="J93" s="44" t="s">
        <v>263</v>
      </c>
      <c r="K93" s="48" t="str">
        <f t="shared" si="9"/>
        <v>020400XXXE</v>
      </c>
      <c r="M93" s="49" t="str">
        <f t="shared" si="10"/>
        <v>利用者認証I/F</v>
      </c>
      <c r="N93" s="49" t="str">
        <f t="shared" si="11"/>
        <v>04</v>
      </c>
      <c r="O93" s="49" t="str">
        <f t="shared" si="12"/>
        <v>利用者認証I/Fサブシステム内共通機能</v>
      </c>
      <c r="P93" s="49" t="str">
        <f t="shared" si="13"/>
        <v>00</v>
      </c>
    </row>
    <row r="94" spans="1:16" s="49" customFormat="1" ht="27.6" customHeight="1" x14ac:dyDescent="0.15">
      <c r="A94" s="43">
        <f t="shared" si="8"/>
        <v>80</v>
      </c>
      <c r="B94" s="44" t="s">
        <v>254</v>
      </c>
      <c r="C94" s="44" t="s">
        <v>313</v>
      </c>
      <c r="D94" s="44" t="s">
        <v>496</v>
      </c>
      <c r="E94" s="44" t="s">
        <v>288</v>
      </c>
      <c r="F94" s="44" t="s">
        <v>339</v>
      </c>
      <c r="G94" s="47" t="s">
        <v>293</v>
      </c>
      <c r="H94" s="44" t="s">
        <v>320</v>
      </c>
      <c r="I94" s="46" t="s">
        <v>319</v>
      </c>
      <c r="J94" s="44" t="s">
        <v>308</v>
      </c>
      <c r="K94" s="48" t="str">
        <f t="shared" si="9"/>
        <v>020400XXXN</v>
      </c>
      <c r="M94" s="49" t="str">
        <f t="shared" si="10"/>
        <v>利用者認証I/F</v>
      </c>
      <c r="N94" s="49" t="str">
        <f t="shared" si="11"/>
        <v>04</v>
      </c>
      <c r="O94" s="49" t="str">
        <f t="shared" si="12"/>
        <v>利用者認証I/Fサブシステム内共通機能</v>
      </c>
      <c r="P94" s="49" t="str">
        <f t="shared" si="13"/>
        <v>00</v>
      </c>
    </row>
    <row r="95" spans="1:16" s="49" customFormat="1" ht="27.6" customHeight="1" x14ac:dyDescent="0.15">
      <c r="A95" s="43">
        <f t="shared" si="8"/>
        <v>81</v>
      </c>
      <c r="B95" s="44" t="s">
        <v>254</v>
      </c>
      <c r="C95" s="44" t="s">
        <v>313</v>
      </c>
      <c r="D95" s="44" t="s">
        <v>496</v>
      </c>
      <c r="E95" s="44" t="s">
        <v>288</v>
      </c>
      <c r="F95" s="50" t="s">
        <v>398</v>
      </c>
      <c r="G95" s="47" t="s">
        <v>250</v>
      </c>
      <c r="H95" s="44" t="s">
        <v>320</v>
      </c>
      <c r="I95" s="46" t="s">
        <v>309</v>
      </c>
      <c r="J95" s="44" t="s">
        <v>263</v>
      </c>
      <c r="K95" s="48" t="str">
        <f>C95&amp;E95&amp;G95&amp;"XXX"&amp;J95</f>
        <v>020401XXXE</v>
      </c>
      <c r="M95" s="49" t="str">
        <f>B95&amp;D95</f>
        <v>利用者認証I/F</v>
      </c>
      <c r="N95" s="49" t="str">
        <f>E95</f>
        <v>04</v>
      </c>
      <c r="O95" s="49" t="str">
        <f>B95&amp;D95&amp;F95</f>
        <v>利用者認証I/F認証トークン取得</v>
      </c>
      <c r="P95" s="49" t="str">
        <f>G95</f>
        <v>01</v>
      </c>
    </row>
    <row r="96" spans="1:16" s="49" customFormat="1" ht="27.6" customHeight="1" thickBot="1" x14ac:dyDescent="0.2">
      <c r="A96" s="51">
        <f t="shared" si="8"/>
        <v>82</v>
      </c>
      <c r="B96" s="52" t="s">
        <v>254</v>
      </c>
      <c r="C96" s="52" t="s">
        <v>313</v>
      </c>
      <c r="D96" s="52" t="s">
        <v>496</v>
      </c>
      <c r="E96" s="52" t="s">
        <v>288</v>
      </c>
      <c r="F96" s="53" t="s">
        <v>398</v>
      </c>
      <c r="G96" s="54" t="s">
        <v>250</v>
      </c>
      <c r="H96" s="52" t="s">
        <v>320</v>
      </c>
      <c r="I96" s="55" t="s">
        <v>319</v>
      </c>
      <c r="J96" s="52" t="s">
        <v>308</v>
      </c>
      <c r="K96" s="56" t="str">
        <f>C96&amp;E96&amp;G96&amp;"XXX"&amp;J96</f>
        <v>020401XXXN</v>
      </c>
      <c r="M96" s="49" t="str">
        <f>B96&amp;D96</f>
        <v>利用者認証I/F</v>
      </c>
      <c r="N96" s="49" t="str">
        <f>E96</f>
        <v>04</v>
      </c>
      <c r="O96" s="49" t="str">
        <f>B96&amp;D96&amp;F96</f>
        <v>利用者認証I/F認証トークン取得</v>
      </c>
      <c r="P96" s="49" t="str">
        <f>G96</f>
        <v>01</v>
      </c>
    </row>
    <row r="97" spans="1:16" s="49" customFormat="1" ht="27.6" customHeight="1" x14ac:dyDescent="0.15">
      <c r="A97" s="43">
        <f t="shared" si="8"/>
        <v>83</v>
      </c>
      <c r="B97" s="44" t="s">
        <v>254</v>
      </c>
      <c r="C97" s="44" t="s">
        <v>313</v>
      </c>
      <c r="D97" s="44" t="s">
        <v>496</v>
      </c>
      <c r="E97" s="44" t="s">
        <v>288</v>
      </c>
      <c r="F97" s="50" t="s">
        <v>397</v>
      </c>
      <c r="G97" s="47" t="s">
        <v>251</v>
      </c>
      <c r="H97" s="44" t="s">
        <v>320</v>
      </c>
      <c r="I97" s="46" t="s">
        <v>309</v>
      </c>
      <c r="J97" s="44" t="s">
        <v>263</v>
      </c>
      <c r="K97" s="48" t="str">
        <f t="shared" si="9"/>
        <v>020402XXXE</v>
      </c>
      <c r="M97" s="49" t="str">
        <f t="shared" si="10"/>
        <v>利用者認証I/F</v>
      </c>
      <c r="N97" s="49" t="str">
        <f t="shared" si="11"/>
        <v>04</v>
      </c>
      <c r="O97" s="49" t="str">
        <f t="shared" si="12"/>
        <v>利用者認証I/F認証トークン検証</v>
      </c>
      <c r="P97" s="49" t="str">
        <f t="shared" si="13"/>
        <v>02</v>
      </c>
    </row>
    <row r="98" spans="1:16" s="49" customFormat="1" ht="27.6" customHeight="1" x14ac:dyDescent="0.15">
      <c r="A98" s="43">
        <f t="shared" si="8"/>
        <v>84</v>
      </c>
      <c r="B98" s="44" t="s">
        <v>254</v>
      </c>
      <c r="C98" s="44" t="s">
        <v>313</v>
      </c>
      <c r="D98" s="44" t="s">
        <v>496</v>
      </c>
      <c r="E98" s="44" t="s">
        <v>288</v>
      </c>
      <c r="F98" s="50" t="s">
        <v>397</v>
      </c>
      <c r="G98" s="47" t="s">
        <v>251</v>
      </c>
      <c r="H98" s="44" t="s">
        <v>320</v>
      </c>
      <c r="I98" s="46" t="s">
        <v>319</v>
      </c>
      <c r="J98" s="44" t="s">
        <v>308</v>
      </c>
      <c r="K98" s="48" t="str">
        <f t="shared" si="9"/>
        <v>020402XXXN</v>
      </c>
      <c r="M98" s="49" t="str">
        <f t="shared" si="10"/>
        <v>利用者認証I/F</v>
      </c>
      <c r="N98" s="49" t="str">
        <f t="shared" si="11"/>
        <v>04</v>
      </c>
      <c r="O98" s="49" t="str">
        <f t="shared" si="12"/>
        <v>利用者認証I/F認証トークン検証</v>
      </c>
      <c r="P98" s="49" t="str">
        <f t="shared" si="13"/>
        <v>02</v>
      </c>
    </row>
  </sheetData>
  <autoFilter ref="A14:K98" xr:uid="{3433434D-137D-4D4C-BEA0-6255F072777E}">
    <sortState xmlns:xlrd2="http://schemas.microsoft.com/office/spreadsheetml/2017/richdata2" ref="A15:K98">
      <sortCondition ref="C18:C98"/>
      <sortCondition ref="E18:E98"/>
      <sortCondition ref="G18:G98"/>
      <sortCondition ref="J18:J98"/>
    </sortState>
  </autoFilter>
  <mergeCells count="12">
    <mergeCell ref="B4:C4"/>
    <mergeCell ref="B5:C5"/>
    <mergeCell ref="B7:C7"/>
    <mergeCell ref="B8:C8"/>
    <mergeCell ref="B9:C9"/>
    <mergeCell ref="B11:C11"/>
    <mergeCell ref="D7:G7"/>
    <mergeCell ref="D8:G8"/>
    <mergeCell ref="D9:G9"/>
    <mergeCell ref="D10:G10"/>
    <mergeCell ref="D11:G11"/>
    <mergeCell ref="B10:C10"/>
  </mergeCells>
  <phoneticPr fontId="1"/>
  <pageMargins left="0.7" right="0.7" top="0.75" bottom="0.75" header="0.3" footer="0.3"/>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1C8E3-D180-4CCD-969B-9AF99D79B719}">
  <sheetPr>
    <pageSetUpPr fitToPage="1"/>
  </sheetPr>
  <dimension ref="A1:V37"/>
  <sheetViews>
    <sheetView zoomScale="60" zoomScaleNormal="60" zoomScaleSheetLayoutView="70" workbookViewId="0">
      <pane xSplit="10" ySplit="2" topLeftCell="O29" activePane="bottomRight" state="frozen"/>
      <selection pane="topRight"/>
      <selection pane="bottomLeft"/>
      <selection pane="bottomRight" activeCell="E9" sqref="E9"/>
    </sheetView>
  </sheetViews>
  <sheetFormatPr defaultColWidth="9" defaultRowHeight="15.75" x14ac:dyDescent="0.15"/>
  <cols>
    <col min="1" max="1" width="5.375" style="5" bestFit="1" customWidth="1"/>
    <col min="2" max="2" width="13.875" style="5" bestFit="1" customWidth="1"/>
    <col min="3" max="3" width="14.375" style="5" bestFit="1" customWidth="1"/>
    <col min="4" max="5" width="14.375" style="5" customWidth="1"/>
    <col min="6" max="6" width="22.375" style="5" customWidth="1"/>
    <col min="7" max="7" width="17.75" style="5" bestFit="1" customWidth="1"/>
    <col min="8" max="8" width="18.875" style="4" bestFit="1" customWidth="1"/>
    <col min="9" max="10" width="22.375" style="4" customWidth="1"/>
    <col min="11" max="11" width="4.875" style="9" customWidth="1"/>
    <col min="12" max="12" width="11.5" style="5" customWidth="1"/>
    <col min="13" max="13" width="3.375" style="7" customWidth="1"/>
    <col min="14" max="14" width="31.5" style="5" bestFit="1" customWidth="1"/>
    <col min="15" max="15" width="3.375" style="7" customWidth="1"/>
    <col min="16" max="16" width="30.75" style="5" customWidth="1"/>
    <col min="17" max="17" width="27.125" style="4" customWidth="1"/>
    <col min="18" max="18" width="9" style="5"/>
    <col min="19" max="19" width="25.75" style="5" bestFit="1" customWidth="1"/>
    <col min="20" max="20" width="4.875" style="5" bestFit="1" customWidth="1"/>
    <col min="21" max="21" width="12" style="6" bestFit="1" customWidth="1"/>
    <col min="22" max="22" width="56.25" style="5" bestFit="1" customWidth="1"/>
    <col min="23" max="16384" width="9" style="5"/>
  </cols>
  <sheetData>
    <row r="1" spans="1:22" x14ac:dyDescent="0.15">
      <c r="A1" s="64" t="s">
        <v>0</v>
      </c>
      <c r="B1" s="72" t="s">
        <v>2</v>
      </c>
      <c r="C1" s="72"/>
      <c r="D1" s="57" t="s">
        <v>294</v>
      </c>
      <c r="E1" s="58" t="s">
        <v>300</v>
      </c>
      <c r="F1" s="58" t="s">
        <v>3</v>
      </c>
      <c r="G1" s="58" t="s">
        <v>17</v>
      </c>
      <c r="H1" s="59" t="s">
        <v>127</v>
      </c>
      <c r="I1" s="58" t="s">
        <v>1</v>
      </c>
      <c r="J1" s="58" t="s">
        <v>22</v>
      </c>
      <c r="K1" s="72" t="s">
        <v>135</v>
      </c>
      <c r="L1" s="72"/>
      <c r="M1" s="72"/>
      <c r="N1" s="72"/>
      <c r="O1" s="72"/>
      <c r="P1" s="72"/>
      <c r="Q1" s="72"/>
      <c r="U1" s="37"/>
    </row>
    <row r="2" spans="1:22" ht="13.5" customHeight="1" x14ac:dyDescent="0.15">
      <c r="A2" s="65"/>
      <c r="B2" s="1" t="s">
        <v>291</v>
      </c>
      <c r="C2" s="1" t="s">
        <v>292</v>
      </c>
      <c r="D2" s="60"/>
      <c r="E2" s="61"/>
      <c r="F2" s="62" t="s">
        <v>3</v>
      </c>
      <c r="G2" s="62" t="s">
        <v>17</v>
      </c>
      <c r="H2" s="63" t="s">
        <v>127</v>
      </c>
      <c r="I2" s="62" t="s">
        <v>1</v>
      </c>
      <c r="J2" s="62" t="s">
        <v>22</v>
      </c>
      <c r="K2" s="10" t="s">
        <v>128</v>
      </c>
      <c r="L2" s="11" t="s">
        <v>134</v>
      </c>
      <c r="M2" s="10" t="s">
        <v>129</v>
      </c>
      <c r="N2" s="11" t="s">
        <v>126</v>
      </c>
      <c r="O2" s="10" t="s">
        <v>130</v>
      </c>
      <c r="P2" s="11" t="s">
        <v>131</v>
      </c>
      <c r="Q2" s="11" t="s">
        <v>132</v>
      </c>
      <c r="R2" s="8"/>
      <c r="S2" s="8"/>
      <c r="T2" s="8"/>
      <c r="U2" s="38"/>
      <c r="V2" s="8"/>
    </row>
    <row r="3" spans="1:22" s="26" customFormat="1" ht="47.25" x14ac:dyDescent="0.15">
      <c r="A3" s="12">
        <f t="shared" ref="A3:A9" si="0">ROW()-ROW(A$2)</f>
        <v>1</v>
      </c>
      <c r="B3" s="12" t="str">
        <f>K3&amp;M3&amp;O3&amp;D3&amp;E3</f>
        <v>000001001E</v>
      </c>
      <c r="C3" s="12" t="s">
        <v>66</v>
      </c>
      <c r="D3" s="12" t="str">
        <f>TEXT(IF(EXACT(M2&amp;O2,M3&amp;O3),D2+1,1),"000")</f>
        <v>001</v>
      </c>
      <c r="E3" s="12" t="s">
        <v>261</v>
      </c>
      <c r="F3" s="13" t="s">
        <v>464</v>
      </c>
      <c r="G3" s="12" t="s">
        <v>25</v>
      </c>
      <c r="H3" s="13">
        <v>408</v>
      </c>
      <c r="I3" s="13" t="s">
        <v>79</v>
      </c>
      <c r="J3" s="13" t="s">
        <v>153</v>
      </c>
      <c r="K3" s="35" t="s">
        <v>249</v>
      </c>
      <c r="L3" s="13" t="s">
        <v>5</v>
      </c>
      <c r="M3" s="25" t="str">
        <f>VLOOKUP(L3&amp;N3,コード体系!M:N,2,FALSE)</f>
        <v>00</v>
      </c>
      <c r="N3" s="12" t="s">
        <v>343</v>
      </c>
      <c r="O3" s="25" t="str">
        <f>VLOOKUP(L3&amp;N3&amp;P3,コード体系!O:P,2,FALSE)</f>
        <v>01</v>
      </c>
      <c r="P3" s="13" t="s">
        <v>348</v>
      </c>
      <c r="Q3" s="13" t="s">
        <v>346</v>
      </c>
      <c r="R3" s="26">
        <f t="shared" ref="R3:R9" si="1">COUNTIF(B:B,B3)</f>
        <v>1</v>
      </c>
      <c r="S3" s="27" t="s">
        <v>465</v>
      </c>
      <c r="T3" s="27">
        <f>IF(EXACT(LEFT(H3,2),"透過"),"",H3)</f>
        <v>408</v>
      </c>
      <c r="U3" s="29" t="str">
        <f>B3</f>
        <v>000001001E</v>
      </c>
      <c r="V3" s="27" t="str">
        <f>"'"&amp;U3&amp;"': {'message': '"&amp;S3&amp;IF(EXACT(T3,""),"'},","', 'http_status_code': "&amp;T3&amp;"},")</f>
        <v>'000001001E': {'message': 'タイムアウトが発生しました。CADDE管理者に問い合わせてください。', 'http_status_code': 408},</v>
      </c>
    </row>
    <row r="4" spans="1:22" s="26" customFormat="1" ht="63" x14ac:dyDescent="0.15">
      <c r="A4" s="12">
        <f t="shared" si="0"/>
        <v>2</v>
      </c>
      <c r="B4" s="12" t="str">
        <f>K4&amp;M4&amp;O4&amp;D4&amp;E4</f>
        <v>000001002E</v>
      </c>
      <c r="C4" s="12" t="s">
        <v>6</v>
      </c>
      <c r="D4" s="40" t="str">
        <f t="shared" ref="D4:D37" si="2">TEXT(IF(EXACT(M3&amp;O3,M4&amp;O4),D3+1,1),"000")</f>
        <v>002</v>
      </c>
      <c r="E4" s="40" t="s">
        <v>261</v>
      </c>
      <c r="F4" s="41" t="s">
        <v>31</v>
      </c>
      <c r="G4" s="40" t="s">
        <v>25</v>
      </c>
      <c r="H4" s="41">
        <v>500</v>
      </c>
      <c r="I4" s="41" t="s">
        <v>197</v>
      </c>
      <c r="J4" s="41" t="s">
        <v>150</v>
      </c>
      <c r="K4" s="24" t="s">
        <v>293</v>
      </c>
      <c r="L4" s="12" t="s">
        <v>5</v>
      </c>
      <c r="M4" s="25" t="str">
        <f>VLOOKUP(L4&amp;N4,コード体系!M:N,2,FALSE)</f>
        <v>00</v>
      </c>
      <c r="N4" s="12" t="s">
        <v>343</v>
      </c>
      <c r="O4" s="25" t="str">
        <f>VLOOKUP(L4&amp;N4&amp;P4,コード体系!O:P,2,FALSE)</f>
        <v>01</v>
      </c>
      <c r="P4" s="12" t="s">
        <v>348</v>
      </c>
      <c r="Q4" s="13" t="s">
        <v>345</v>
      </c>
      <c r="R4" s="26">
        <f t="shared" si="1"/>
        <v>1</v>
      </c>
      <c r="S4" s="27" t="s">
        <v>266</v>
      </c>
      <c r="T4" s="27">
        <f t="shared" ref="T4:T37" si="3">IF(EXACT(LEFT(H4,2),"透過"),"",H4)</f>
        <v>500</v>
      </c>
      <c r="U4" s="29" t="str">
        <f t="shared" ref="U4:U37" si="4">B4</f>
        <v>000001002E</v>
      </c>
      <c r="V4" s="27" t="str">
        <f t="shared" ref="V4:V37" si="5">"'"&amp;U4&amp;"': {'message': '"&amp;S4&amp;IF(EXACT(T4,""),"'},","', 'http_status_code': "&amp;T4&amp;"},")</f>
        <v>'000001002E': {'message': 'エラーが発生しました。エラー内容:{0[0]}', 'http_status_code': 500},</v>
      </c>
    </row>
    <row r="5" spans="1:22" s="26" customFormat="1" ht="62.45" customHeight="1" x14ac:dyDescent="0.15">
      <c r="A5" s="12">
        <f t="shared" si="0"/>
        <v>3</v>
      </c>
      <c r="B5" s="12" t="str">
        <f>K5&amp;M5&amp;O5&amp;D5&amp;E5</f>
        <v>000002001E</v>
      </c>
      <c r="C5" s="12" t="s">
        <v>66</v>
      </c>
      <c r="D5" s="40" t="str">
        <f t="shared" si="2"/>
        <v>001</v>
      </c>
      <c r="E5" s="40" t="s">
        <v>261</v>
      </c>
      <c r="F5" s="41" t="s">
        <v>464</v>
      </c>
      <c r="G5" s="40" t="s">
        <v>25</v>
      </c>
      <c r="H5" s="41">
        <v>408</v>
      </c>
      <c r="I5" s="41" t="s">
        <v>79</v>
      </c>
      <c r="J5" s="41" t="s">
        <v>153</v>
      </c>
      <c r="K5" s="24" t="s">
        <v>293</v>
      </c>
      <c r="L5" s="12" t="s">
        <v>5</v>
      </c>
      <c r="M5" s="25" t="str">
        <f>VLOOKUP(L5&amp;N5,コード体系!M:N,2,FALSE)</f>
        <v>00</v>
      </c>
      <c r="N5" s="12" t="s">
        <v>343</v>
      </c>
      <c r="O5" s="25" t="str">
        <f>VLOOKUP(L5&amp;N5&amp;P5,コード体系!O:P,2,FALSE)</f>
        <v>02</v>
      </c>
      <c r="P5" s="12" t="s">
        <v>350</v>
      </c>
      <c r="Q5" s="13" t="s">
        <v>346</v>
      </c>
      <c r="R5" s="26">
        <f t="shared" si="1"/>
        <v>1</v>
      </c>
      <c r="S5" s="27" t="s">
        <v>465</v>
      </c>
      <c r="T5" s="27">
        <f t="shared" si="3"/>
        <v>408</v>
      </c>
      <c r="U5" s="29" t="str">
        <f t="shared" si="4"/>
        <v>000002001E</v>
      </c>
      <c r="V5" s="27" t="str">
        <f t="shared" si="5"/>
        <v>'000002001E': {'message': 'タイムアウトが発生しました。CADDE管理者に問い合わせてください。', 'http_status_code': 408},</v>
      </c>
    </row>
    <row r="6" spans="1:22" s="26" customFormat="1" ht="62.45" customHeight="1" x14ac:dyDescent="0.15">
      <c r="A6" s="12">
        <f t="shared" si="0"/>
        <v>4</v>
      </c>
      <c r="B6" s="12" t="str">
        <f t="shared" ref="B6:B37" si="6">K6&amp;M6&amp;O6&amp;D6&amp;E6</f>
        <v>000002002E</v>
      </c>
      <c r="C6" s="12" t="s">
        <v>6</v>
      </c>
      <c r="D6" s="40" t="str">
        <f t="shared" si="2"/>
        <v>002</v>
      </c>
      <c r="E6" s="40" t="s">
        <v>261</v>
      </c>
      <c r="F6" s="41" t="s">
        <v>31</v>
      </c>
      <c r="G6" s="40" t="s">
        <v>25</v>
      </c>
      <c r="H6" s="41">
        <v>500</v>
      </c>
      <c r="I6" s="41" t="s">
        <v>197</v>
      </c>
      <c r="J6" s="41" t="s">
        <v>150</v>
      </c>
      <c r="K6" s="24" t="s">
        <v>293</v>
      </c>
      <c r="L6" s="12" t="s">
        <v>5</v>
      </c>
      <c r="M6" s="25" t="str">
        <f>VLOOKUP(L6&amp;N6,コード体系!M:N,2,FALSE)</f>
        <v>00</v>
      </c>
      <c r="N6" s="12" t="s">
        <v>343</v>
      </c>
      <c r="O6" s="25" t="str">
        <f>VLOOKUP(L6&amp;N6&amp;P6,コード体系!O:P,2,FALSE)</f>
        <v>02</v>
      </c>
      <c r="P6" s="12" t="s">
        <v>350</v>
      </c>
      <c r="Q6" s="13" t="s">
        <v>345</v>
      </c>
      <c r="R6" s="26">
        <f t="shared" si="1"/>
        <v>1</v>
      </c>
      <c r="S6" s="27" t="s">
        <v>266</v>
      </c>
      <c r="T6" s="27">
        <f t="shared" si="3"/>
        <v>500</v>
      </c>
      <c r="U6" s="29" t="str">
        <f t="shared" si="4"/>
        <v>000002002E</v>
      </c>
      <c r="V6" s="27" t="str">
        <f t="shared" si="5"/>
        <v>'000002002E': {'message': 'エラーが発生しました。エラー内容:{0[0]}', 'http_status_code': 500},</v>
      </c>
    </row>
    <row r="7" spans="1:22" s="26" customFormat="1" ht="62.45" customHeight="1" x14ac:dyDescent="0.15">
      <c r="A7" s="12">
        <f t="shared" si="0"/>
        <v>5</v>
      </c>
      <c r="B7" s="12" t="str">
        <f>K7&amp;M7&amp;O7&amp;D7&amp;E7</f>
        <v>000000001E</v>
      </c>
      <c r="C7" s="12" t="s">
        <v>4</v>
      </c>
      <c r="D7" s="40" t="str">
        <f t="shared" si="2"/>
        <v>001</v>
      </c>
      <c r="E7" s="12" t="s">
        <v>261</v>
      </c>
      <c r="F7" s="13" t="s">
        <v>236</v>
      </c>
      <c r="G7" s="12" t="s">
        <v>25</v>
      </c>
      <c r="H7" s="13">
        <v>400</v>
      </c>
      <c r="I7" s="13" t="s">
        <v>415</v>
      </c>
      <c r="J7" s="13" t="s">
        <v>235</v>
      </c>
      <c r="K7" s="24" t="s">
        <v>293</v>
      </c>
      <c r="L7" s="13" t="s">
        <v>5</v>
      </c>
      <c r="M7" s="25" t="str">
        <f>VLOOKUP(L7&amp;N7,コード体系!M:N,2,FALSE)</f>
        <v>00</v>
      </c>
      <c r="N7" s="12" t="s">
        <v>343</v>
      </c>
      <c r="O7" s="25" t="str">
        <f>VLOOKUP(L7&amp;N7&amp;P7,コード体系!O:P,2,FALSE)</f>
        <v>00</v>
      </c>
      <c r="P7" s="13" t="s">
        <v>351</v>
      </c>
      <c r="Q7" s="13" t="s">
        <v>417</v>
      </c>
      <c r="R7" s="26">
        <f t="shared" si="1"/>
        <v>1</v>
      </c>
      <c r="S7" s="27" t="s">
        <v>265</v>
      </c>
      <c r="T7" s="27">
        <f t="shared" si="3"/>
        <v>400</v>
      </c>
      <c r="U7" s="29" t="str">
        <f t="shared" si="4"/>
        <v>000000001E</v>
      </c>
      <c r="V7" s="27" t="str">
        <f t="shared" si="5"/>
        <v>'000000001E': {'message': 'パラメータが不正です。リクエストパラメータの値を確認してください。', 'http_status_code': 400},</v>
      </c>
    </row>
    <row r="8" spans="1:22" s="26" customFormat="1" ht="47.25" x14ac:dyDescent="0.15">
      <c r="A8" s="12">
        <f t="shared" si="0"/>
        <v>6</v>
      </c>
      <c r="B8" s="12" t="str">
        <f>K8&amp;M8&amp;O8&amp;D8&amp;E8</f>
        <v>000000002E</v>
      </c>
      <c r="C8" s="12" t="s">
        <v>4</v>
      </c>
      <c r="D8" s="40" t="str">
        <f t="shared" si="2"/>
        <v>002</v>
      </c>
      <c r="E8" s="12" t="s">
        <v>261</v>
      </c>
      <c r="F8" s="13" t="s">
        <v>236</v>
      </c>
      <c r="G8" s="12" t="s">
        <v>25</v>
      </c>
      <c r="H8" s="13">
        <v>400</v>
      </c>
      <c r="I8" s="13" t="s">
        <v>416</v>
      </c>
      <c r="J8" s="13" t="s">
        <v>235</v>
      </c>
      <c r="K8" s="24" t="s">
        <v>293</v>
      </c>
      <c r="L8" s="13" t="s">
        <v>5</v>
      </c>
      <c r="M8" s="25" t="str">
        <f>VLOOKUP(L8&amp;N8,コード体系!M:N,2,FALSE)</f>
        <v>00</v>
      </c>
      <c r="N8" s="12" t="s">
        <v>343</v>
      </c>
      <c r="O8" s="25" t="str">
        <f>VLOOKUP(L8&amp;N8&amp;P8,コード体系!O:P,2,FALSE)</f>
        <v>00</v>
      </c>
      <c r="P8" s="13" t="s">
        <v>351</v>
      </c>
      <c r="Q8" s="13" t="s">
        <v>417</v>
      </c>
      <c r="R8" s="26">
        <f t="shared" si="1"/>
        <v>1</v>
      </c>
      <c r="S8" s="27" t="s">
        <v>265</v>
      </c>
      <c r="T8" s="27">
        <f t="shared" si="3"/>
        <v>400</v>
      </c>
      <c r="U8" s="29" t="str">
        <f t="shared" si="4"/>
        <v>000000002E</v>
      </c>
      <c r="V8" s="27" t="str">
        <f t="shared" si="5"/>
        <v>'000000002E': {'message': 'パラメータが不正です。リクエストパラメータの値を確認してください。', 'http_status_code': 400},</v>
      </c>
    </row>
    <row r="9" spans="1:22" s="26" customFormat="1" ht="47.25" x14ac:dyDescent="0.15">
      <c r="A9" s="12">
        <f t="shared" si="0"/>
        <v>7</v>
      </c>
      <c r="B9" s="12" t="str">
        <f t="shared" si="6"/>
        <v>000101001N</v>
      </c>
      <c r="C9" s="12" t="s">
        <v>103</v>
      </c>
      <c r="D9" s="12" t="str">
        <f t="shared" si="2"/>
        <v>001</v>
      </c>
      <c r="E9" s="12" t="s">
        <v>262</v>
      </c>
      <c r="F9" s="13" t="s">
        <v>159</v>
      </c>
      <c r="G9" s="12" t="s">
        <v>148</v>
      </c>
      <c r="H9" s="13">
        <v>200</v>
      </c>
      <c r="I9" s="13" t="s">
        <v>109</v>
      </c>
      <c r="J9" s="13" t="s">
        <v>149</v>
      </c>
      <c r="K9" s="24" t="s">
        <v>293</v>
      </c>
      <c r="L9" s="12" t="s">
        <v>5</v>
      </c>
      <c r="M9" s="25" t="str">
        <f>VLOOKUP(L9&amp;N9,コード体系!M:N,2,FALSE)</f>
        <v>01</v>
      </c>
      <c r="N9" s="12" t="s">
        <v>259</v>
      </c>
      <c r="O9" s="25" t="str">
        <f>VLOOKUP(L9&amp;N9&amp;P9,コード体系!O:P,2,FALSE)</f>
        <v>01</v>
      </c>
      <c r="P9" s="12" t="s">
        <v>386</v>
      </c>
      <c r="Q9" s="13" t="s">
        <v>104</v>
      </c>
      <c r="R9" s="26">
        <f t="shared" si="1"/>
        <v>1</v>
      </c>
      <c r="S9" s="27" t="s">
        <v>279</v>
      </c>
      <c r="T9" s="27">
        <f t="shared" si="3"/>
        <v>200</v>
      </c>
      <c r="U9" s="29" t="str">
        <f t="shared" si="4"/>
        <v>000101001N</v>
      </c>
      <c r="V9" s="27" t="str">
        <f t="shared" si="5"/>
        <v>'000101001N': {'message': 'クエリストリング:{0[0]},CKAN URL:{0[1]}', 'http_status_code': 200},</v>
      </c>
    </row>
    <row r="10" spans="1:22" s="26" customFormat="1" ht="46.5" customHeight="1" x14ac:dyDescent="0.15">
      <c r="A10" s="12">
        <f>ROW()-ROW(提供者編!A$2)</f>
        <v>8</v>
      </c>
      <c r="B10" s="12" t="str">
        <f>K10&amp;M10&amp;O10&amp;D10&amp;E10</f>
        <v>000101002E</v>
      </c>
      <c r="C10" s="12" t="s">
        <v>199</v>
      </c>
      <c r="D10" s="12" t="str">
        <f t="shared" si="2"/>
        <v>002</v>
      </c>
      <c r="E10" s="12" t="s">
        <v>261</v>
      </c>
      <c r="F10" s="13" t="s">
        <v>378</v>
      </c>
      <c r="G10" s="12" t="s">
        <v>25</v>
      </c>
      <c r="H10" s="36">
        <v>400</v>
      </c>
      <c r="I10" s="13" t="s">
        <v>382</v>
      </c>
      <c r="J10" s="13" t="s">
        <v>341</v>
      </c>
      <c r="K10" s="24" t="s">
        <v>293</v>
      </c>
      <c r="L10" s="12" t="s">
        <v>5</v>
      </c>
      <c r="M10" s="25" t="str">
        <f>VLOOKUP(L10&amp;N10,コード体系!M:N,2,FALSE)</f>
        <v>01</v>
      </c>
      <c r="N10" s="12" t="s">
        <v>259</v>
      </c>
      <c r="O10" s="25" t="str">
        <f>VLOOKUP(L10&amp;N10&amp;P10,コード体系!O:P,2,FALSE)</f>
        <v>01</v>
      </c>
      <c r="P10" s="12" t="s">
        <v>386</v>
      </c>
      <c r="Q10" s="13" t="s">
        <v>382</v>
      </c>
      <c r="R10" s="26">
        <f>COUNTIF(B$10:B$10,B10)</f>
        <v>1</v>
      </c>
      <c r="S10" s="27" t="s">
        <v>381</v>
      </c>
      <c r="T10" s="27">
        <f t="shared" si="3"/>
        <v>400</v>
      </c>
      <c r="U10" s="29" t="str">
        <f t="shared" si="4"/>
        <v>000101002E</v>
      </c>
      <c r="V10" s="27" t="str">
        <f t="shared" si="5"/>
        <v>'000101002E': {'message': '検索条件の値が不正です。リクエストパラメータの値を確認してください。', 'http_status_code': 400},</v>
      </c>
    </row>
    <row r="11" spans="1:22" s="26" customFormat="1" ht="63" x14ac:dyDescent="0.15">
      <c r="A11" s="12">
        <f t="shared" ref="A11:A37" si="7">ROW()-ROW(A$2)</f>
        <v>9</v>
      </c>
      <c r="B11" s="12" t="str">
        <f t="shared" si="6"/>
        <v>000101003E</v>
      </c>
      <c r="C11" s="12" t="s">
        <v>105</v>
      </c>
      <c r="D11" s="12" t="str">
        <f t="shared" si="2"/>
        <v>003</v>
      </c>
      <c r="E11" s="12" t="s">
        <v>261</v>
      </c>
      <c r="F11" s="13" t="s">
        <v>31</v>
      </c>
      <c r="G11" s="12" t="s">
        <v>25</v>
      </c>
      <c r="H11" s="13" t="s">
        <v>158</v>
      </c>
      <c r="I11" s="13" t="s">
        <v>160</v>
      </c>
      <c r="J11" s="13" t="s">
        <v>150</v>
      </c>
      <c r="K11" s="24" t="s">
        <v>293</v>
      </c>
      <c r="L11" s="12" t="s">
        <v>5</v>
      </c>
      <c r="M11" s="25" t="str">
        <f>VLOOKUP(L11&amp;N11,コード体系!M:N,2,FALSE)</f>
        <v>01</v>
      </c>
      <c r="N11" s="12" t="s">
        <v>259</v>
      </c>
      <c r="O11" s="25" t="str">
        <f>VLOOKUP(L11&amp;N11&amp;P11,コード体系!O:P,2,FALSE)</f>
        <v>01</v>
      </c>
      <c r="P11" s="12" t="s">
        <v>386</v>
      </c>
      <c r="Q11" s="13" t="s">
        <v>106</v>
      </c>
      <c r="R11" s="26">
        <f t="shared" ref="R11:R37" si="8">COUNTIF(B:B,B11)</f>
        <v>1</v>
      </c>
      <c r="S11" s="27" t="s">
        <v>266</v>
      </c>
      <c r="T11" s="27" t="str">
        <f t="shared" si="3"/>
        <v/>
      </c>
      <c r="U11" s="29" t="str">
        <f t="shared" si="4"/>
        <v>000101003E</v>
      </c>
      <c r="V11" s="27" t="str">
        <f t="shared" si="5"/>
        <v>'000101003E': {'message': 'エラーが発生しました。エラー内容:{0[0]}'},</v>
      </c>
    </row>
    <row r="12" spans="1:22" s="26" customFormat="1" ht="47.25" x14ac:dyDescent="0.15">
      <c r="A12" s="12">
        <f t="shared" si="7"/>
        <v>10</v>
      </c>
      <c r="B12" s="12" t="str">
        <f t="shared" si="6"/>
        <v>000201001N</v>
      </c>
      <c r="C12" s="12" t="s">
        <v>60</v>
      </c>
      <c r="D12" s="12" t="str">
        <f t="shared" si="2"/>
        <v>001</v>
      </c>
      <c r="E12" s="12" t="s">
        <v>262</v>
      </c>
      <c r="F12" s="13" t="s">
        <v>195</v>
      </c>
      <c r="G12" s="12" t="s">
        <v>148</v>
      </c>
      <c r="H12" s="13">
        <v>200</v>
      </c>
      <c r="I12" s="13" t="s">
        <v>90</v>
      </c>
      <c r="J12" s="13" t="s">
        <v>149</v>
      </c>
      <c r="K12" s="24" t="s">
        <v>293</v>
      </c>
      <c r="L12" s="12" t="s">
        <v>5</v>
      </c>
      <c r="M12" s="25" t="str">
        <f>VLOOKUP(L12&amp;N12,コード体系!M:N,2,FALSE)</f>
        <v>02</v>
      </c>
      <c r="N12" s="12" t="s">
        <v>188</v>
      </c>
      <c r="O12" s="25" t="str">
        <f>VLOOKUP(L12&amp;N12&amp;P12,コード体系!O:P,2,FALSE)</f>
        <v>01</v>
      </c>
      <c r="P12" s="12" t="s">
        <v>387</v>
      </c>
      <c r="Q12" s="13" t="s">
        <v>61</v>
      </c>
      <c r="R12" s="26">
        <f t="shared" si="8"/>
        <v>1</v>
      </c>
      <c r="S12" s="27" t="s">
        <v>274</v>
      </c>
      <c r="T12" s="27">
        <f t="shared" si="3"/>
        <v>200</v>
      </c>
      <c r="U12" s="29" t="str">
        <f t="shared" si="4"/>
        <v>000201001N</v>
      </c>
      <c r="V12" s="27" t="str">
        <f t="shared" si="5"/>
        <v>'000201001N': {'message': 'リソースURL:{0[0]}, ヘッダ情報:{0[1]}', 'http_status_code': 200},</v>
      </c>
    </row>
    <row r="13" spans="1:22" s="26" customFormat="1" ht="47.25" x14ac:dyDescent="0.15">
      <c r="A13" s="12">
        <f t="shared" si="7"/>
        <v>11</v>
      </c>
      <c r="B13" s="12" t="str">
        <f t="shared" si="6"/>
        <v>000201002E</v>
      </c>
      <c r="C13" s="12" t="s">
        <v>4</v>
      </c>
      <c r="D13" s="12" t="str">
        <f t="shared" si="2"/>
        <v>002</v>
      </c>
      <c r="E13" s="12" t="s">
        <v>261</v>
      </c>
      <c r="F13" s="13" t="s">
        <v>236</v>
      </c>
      <c r="G13" s="12" t="s">
        <v>25</v>
      </c>
      <c r="H13" s="13">
        <v>400</v>
      </c>
      <c r="I13" s="13" t="s">
        <v>112</v>
      </c>
      <c r="J13" s="13" t="s">
        <v>235</v>
      </c>
      <c r="K13" s="24" t="s">
        <v>293</v>
      </c>
      <c r="L13" s="13" t="s">
        <v>5</v>
      </c>
      <c r="M13" s="25" t="str">
        <f>VLOOKUP(L13&amp;N13,コード体系!M:N,2,FALSE)</f>
        <v>02</v>
      </c>
      <c r="N13" s="12" t="s">
        <v>303</v>
      </c>
      <c r="O13" s="25" t="str">
        <f>VLOOKUP(L13&amp;N13&amp;P13,コード体系!O:P,2,FALSE)</f>
        <v>01</v>
      </c>
      <c r="P13" s="12" t="s">
        <v>387</v>
      </c>
      <c r="Q13" s="13" t="s">
        <v>304</v>
      </c>
      <c r="R13" s="26">
        <f t="shared" si="8"/>
        <v>1</v>
      </c>
      <c r="S13" s="27" t="s">
        <v>265</v>
      </c>
      <c r="T13" s="27">
        <f t="shared" si="3"/>
        <v>400</v>
      </c>
      <c r="U13" s="29" t="str">
        <f t="shared" si="4"/>
        <v>000201002E</v>
      </c>
      <c r="V13" s="27" t="str">
        <f t="shared" si="5"/>
        <v>'000201002E': {'message': 'パラメータが不正です。リクエストパラメータの値を確認してください。', 'http_status_code': 400},</v>
      </c>
    </row>
    <row r="14" spans="1:22" s="26" customFormat="1" ht="63" x14ac:dyDescent="0.15">
      <c r="A14" s="12">
        <f t="shared" si="7"/>
        <v>12</v>
      </c>
      <c r="B14" s="12" t="str">
        <f t="shared" si="6"/>
        <v>000201003E</v>
      </c>
      <c r="C14" s="12" t="s">
        <v>65</v>
      </c>
      <c r="D14" s="12" t="str">
        <f t="shared" si="2"/>
        <v>003</v>
      </c>
      <c r="E14" s="12" t="s">
        <v>261</v>
      </c>
      <c r="F14" s="13" t="s">
        <v>474</v>
      </c>
      <c r="G14" s="12" t="s">
        <v>25</v>
      </c>
      <c r="H14" s="13">
        <v>400</v>
      </c>
      <c r="I14" s="13" t="s">
        <v>69</v>
      </c>
      <c r="J14" s="13" t="s">
        <v>151</v>
      </c>
      <c r="K14" s="24" t="s">
        <v>293</v>
      </c>
      <c r="L14" s="12" t="s">
        <v>5</v>
      </c>
      <c r="M14" s="25" t="str">
        <f>VLOOKUP(L14&amp;N14,コード体系!M:N,2,FALSE)</f>
        <v>02</v>
      </c>
      <c r="N14" s="12" t="s">
        <v>188</v>
      </c>
      <c r="O14" s="25" t="str">
        <f>VLOOKUP(L14&amp;N14&amp;P14,コード体系!O:P,2,FALSE)</f>
        <v>01</v>
      </c>
      <c r="P14" s="12" t="s">
        <v>387</v>
      </c>
      <c r="Q14" s="13" t="s">
        <v>69</v>
      </c>
      <c r="R14" s="26">
        <f t="shared" si="8"/>
        <v>1</v>
      </c>
      <c r="S14" s="27" t="s">
        <v>475</v>
      </c>
      <c r="T14" s="27">
        <f t="shared" si="3"/>
        <v>400</v>
      </c>
      <c r="U14" s="29" t="str">
        <f t="shared" si="4"/>
        <v>000201003E</v>
      </c>
      <c r="V14" s="27" t="str">
        <f t="shared" si="5"/>
        <v>'000201003E': {'message': 'リソースURLからドメインの取得に失敗しました。CADDE管理者に問い合わせてください。', 'http_status_code': 400},</v>
      </c>
    </row>
    <row r="15" spans="1:22" s="26" customFormat="1" ht="63" x14ac:dyDescent="0.15">
      <c r="A15" s="12">
        <f t="shared" si="7"/>
        <v>13</v>
      </c>
      <c r="B15" s="12" t="str">
        <f t="shared" si="6"/>
        <v>000201004E</v>
      </c>
      <c r="C15" s="12" t="s">
        <v>8</v>
      </c>
      <c r="D15" s="12" t="str">
        <f t="shared" si="2"/>
        <v>004</v>
      </c>
      <c r="E15" s="12" t="s">
        <v>261</v>
      </c>
      <c r="F15" s="13" t="s">
        <v>476</v>
      </c>
      <c r="G15" s="12" t="s">
        <v>25</v>
      </c>
      <c r="H15" s="13">
        <v>500</v>
      </c>
      <c r="I15" s="13" t="s">
        <v>70</v>
      </c>
      <c r="J15" s="13" t="s">
        <v>147</v>
      </c>
      <c r="K15" s="24" t="s">
        <v>293</v>
      </c>
      <c r="L15" s="13" t="s">
        <v>5</v>
      </c>
      <c r="M15" s="25" t="str">
        <f>VLOOKUP(L15&amp;N15,コード体系!M:N,2,FALSE)</f>
        <v>02</v>
      </c>
      <c r="N15" s="12" t="s">
        <v>188</v>
      </c>
      <c r="O15" s="25" t="str">
        <f>VLOOKUP(L15&amp;N15&amp;P15,コード体系!O:P,2,FALSE)</f>
        <v>01</v>
      </c>
      <c r="P15" s="12" t="s">
        <v>387</v>
      </c>
      <c r="Q15" s="13" t="s">
        <v>359</v>
      </c>
      <c r="R15" s="26">
        <f t="shared" si="8"/>
        <v>1</v>
      </c>
      <c r="S15" s="27" t="s">
        <v>477</v>
      </c>
      <c r="T15" s="27">
        <f t="shared" si="3"/>
        <v>500</v>
      </c>
      <c r="U15" s="29" t="str">
        <f t="shared" si="4"/>
        <v>000201004E</v>
      </c>
      <c r="V15" s="27" t="str">
        <f t="shared" si="5"/>
        <v>'000201004E': {'message': 'コンフィグファイルに{0[0]}が設定されていません。CADDE管理者に問い合わせてください。', 'http_status_code': 500},</v>
      </c>
    </row>
    <row r="16" spans="1:22" s="26" customFormat="1" ht="63" x14ac:dyDescent="0.15">
      <c r="A16" s="12">
        <f t="shared" si="7"/>
        <v>14</v>
      </c>
      <c r="B16" s="12" t="str">
        <f>K16&amp;M16&amp;O16&amp;D16&amp;E16</f>
        <v>000201005E</v>
      </c>
      <c r="C16" s="12" t="s">
        <v>8</v>
      </c>
      <c r="D16" s="12" t="str">
        <f t="shared" si="2"/>
        <v>005</v>
      </c>
      <c r="E16" s="12" t="s">
        <v>261</v>
      </c>
      <c r="F16" s="13" t="s">
        <v>476</v>
      </c>
      <c r="G16" s="12" t="s">
        <v>25</v>
      </c>
      <c r="H16" s="13">
        <v>500</v>
      </c>
      <c r="I16" s="13" t="s">
        <v>70</v>
      </c>
      <c r="J16" s="13" t="s">
        <v>147</v>
      </c>
      <c r="K16" s="24" t="s">
        <v>293</v>
      </c>
      <c r="L16" s="13" t="s">
        <v>5</v>
      </c>
      <c r="M16" s="25" t="str">
        <f>VLOOKUP(L16&amp;N16,コード体系!M:N,2,FALSE)</f>
        <v>02</v>
      </c>
      <c r="N16" s="12" t="s">
        <v>188</v>
      </c>
      <c r="O16" s="25" t="str">
        <f>VLOOKUP(L16&amp;N16&amp;P16,コード体系!O:P,2,FALSE)</f>
        <v>01</v>
      </c>
      <c r="P16" s="12" t="s">
        <v>387</v>
      </c>
      <c r="Q16" s="13" t="s">
        <v>360</v>
      </c>
      <c r="R16" s="26">
        <f t="shared" si="8"/>
        <v>1</v>
      </c>
      <c r="S16" s="27" t="s">
        <v>467</v>
      </c>
      <c r="T16" s="27">
        <f t="shared" si="3"/>
        <v>500</v>
      </c>
      <c r="U16" s="29" t="str">
        <f t="shared" si="4"/>
        <v>000201005E</v>
      </c>
      <c r="V16" s="27" t="str">
        <f t="shared" si="5"/>
        <v>'000201005E': {'message': 'コンフィグファイルに{0[0]}が設定されていません。CADDE管理者に問い合わせてください。', 'http_status_code': 500},</v>
      </c>
    </row>
    <row r="17" spans="1:22" s="26" customFormat="1" ht="47.25" x14ac:dyDescent="0.15">
      <c r="A17" s="12">
        <f t="shared" si="7"/>
        <v>15</v>
      </c>
      <c r="B17" s="12" t="str">
        <f t="shared" si="6"/>
        <v>000201006E</v>
      </c>
      <c r="C17" s="12" t="s">
        <v>63</v>
      </c>
      <c r="D17" s="12" t="str">
        <f t="shared" si="2"/>
        <v>006</v>
      </c>
      <c r="E17" s="12" t="s">
        <v>261</v>
      </c>
      <c r="F17" s="13" t="s">
        <v>473</v>
      </c>
      <c r="G17" s="12" t="s">
        <v>25</v>
      </c>
      <c r="H17" s="13">
        <v>404</v>
      </c>
      <c r="I17" s="13" t="s">
        <v>67</v>
      </c>
      <c r="J17" s="13" t="s">
        <v>151</v>
      </c>
      <c r="K17" s="24" t="s">
        <v>293</v>
      </c>
      <c r="L17" s="12" t="s">
        <v>5</v>
      </c>
      <c r="M17" s="25" t="str">
        <f>VLOOKUP(L17&amp;N17,コード体系!M:N,2,FALSE)</f>
        <v>02</v>
      </c>
      <c r="N17" s="12" t="s">
        <v>188</v>
      </c>
      <c r="O17" s="25" t="str">
        <f>VLOOKUP(L17&amp;N17&amp;P17,コード体系!O:P,2,FALSE)</f>
        <v>01</v>
      </c>
      <c r="P17" s="12" t="s">
        <v>387</v>
      </c>
      <c r="Q17" s="13" t="s">
        <v>67</v>
      </c>
      <c r="R17" s="26">
        <f t="shared" si="8"/>
        <v>1</v>
      </c>
      <c r="S17" s="27" t="s">
        <v>468</v>
      </c>
      <c r="T17" s="27">
        <f t="shared" si="3"/>
        <v>404</v>
      </c>
      <c r="U17" s="29" t="str">
        <f t="shared" si="4"/>
        <v>000201006E</v>
      </c>
      <c r="V17" s="27" t="str">
        <f t="shared" si="5"/>
        <v>'000201006E': {'message': 'ファイルが見つかりませんでした。CADDE管理者に問い合わせてください。', 'http_status_code': 404},</v>
      </c>
    </row>
    <row r="18" spans="1:22" s="26" customFormat="1" ht="63" x14ac:dyDescent="0.15">
      <c r="A18" s="12">
        <f t="shared" si="7"/>
        <v>16</v>
      </c>
      <c r="B18" s="12" t="str">
        <f t="shared" si="6"/>
        <v>000201007E</v>
      </c>
      <c r="C18" s="12" t="s">
        <v>64</v>
      </c>
      <c r="D18" s="12" t="str">
        <f t="shared" si="2"/>
        <v>007</v>
      </c>
      <c r="E18" s="12" t="s">
        <v>261</v>
      </c>
      <c r="F18" s="13" t="s">
        <v>478</v>
      </c>
      <c r="G18" s="12" t="s">
        <v>25</v>
      </c>
      <c r="H18" s="13">
        <v>401</v>
      </c>
      <c r="I18" s="13" t="s">
        <v>68</v>
      </c>
      <c r="J18" s="13" t="s">
        <v>152</v>
      </c>
      <c r="K18" s="24" t="s">
        <v>293</v>
      </c>
      <c r="L18" s="12" t="s">
        <v>5</v>
      </c>
      <c r="M18" s="25" t="str">
        <f>VLOOKUP(L18&amp;N18,コード体系!M:N,2,FALSE)</f>
        <v>02</v>
      </c>
      <c r="N18" s="12" t="s">
        <v>188</v>
      </c>
      <c r="O18" s="25" t="str">
        <f>VLOOKUP(L18&amp;N18&amp;P18,コード体系!O:P,2,FALSE)</f>
        <v>01</v>
      </c>
      <c r="P18" s="12" t="s">
        <v>387</v>
      </c>
      <c r="Q18" s="13" t="s">
        <v>68</v>
      </c>
      <c r="R18" s="26">
        <f t="shared" si="8"/>
        <v>1</v>
      </c>
      <c r="S18" s="27" t="s">
        <v>469</v>
      </c>
      <c r="T18" s="27">
        <f t="shared" si="3"/>
        <v>401</v>
      </c>
      <c r="U18" s="29" t="str">
        <f t="shared" si="4"/>
        <v>000201007E</v>
      </c>
      <c r="V18" s="27" t="str">
        <f t="shared" si="5"/>
        <v>'000201007E': {'message': 'HTTP接続時のベーシック認証に失敗しました。CADDE管理者に問い合わせてください。', 'http_status_code': 401},</v>
      </c>
    </row>
    <row r="19" spans="1:22" s="26" customFormat="1" ht="47.25" x14ac:dyDescent="0.15">
      <c r="A19" s="12">
        <f t="shared" si="7"/>
        <v>17</v>
      </c>
      <c r="B19" s="12" t="str">
        <f t="shared" si="6"/>
        <v>000201008E</v>
      </c>
      <c r="C19" s="12" t="s">
        <v>6</v>
      </c>
      <c r="D19" s="40" t="str">
        <f t="shared" si="2"/>
        <v>008</v>
      </c>
      <c r="E19" s="40" t="s">
        <v>261</v>
      </c>
      <c r="F19" s="41" t="s">
        <v>31</v>
      </c>
      <c r="G19" s="40" t="s">
        <v>25</v>
      </c>
      <c r="H19" s="41">
        <v>500</v>
      </c>
      <c r="I19" s="41" t="s">
        <v>197</v>
      </c>
      <c r="J19" s="41" t="s">
        <v>150</v>
      </c>
      <c r="K19" s="24" t="s">
        <v>293</v>
      </c>
      <c r="L19" s="12" t="s">
        <v>5</v>
      </c>
      <c r="M19" s="25" t="str">
        <f>VLOOKUP(L19&amp;N19,コード体系!M:N,2,FALSE)</f>
        <v>02</v>
      </c>
      <c r="N19" s="12" t="s">
        <v>188</v>
      </c>
      <c r="O19" s="25" t="str">
        <f>VLOOKUP(L19&amp;N19&amp;P19,コード体系!O:P,2,FALSE)</f>
        <v>01</v>
      </c>
      <c r="P19" s="12" t="s">
        <v>387</v>
      </c>
      <c r="Q19" s="13" t="s">
        <v>62</v>
      </c>
      <c r="R19" s="26">
        <f t="shared" si="8"/>
        <v>1</v>
      </c>
      <c r="S19" s="27" t="s">
        <v>266</v>
      </c>
      <c r="T19" s="27">
        <f t="shared" si="3"/>
        <v>500</v>
      </c>
      <c r="U19" s="29" t="str">
        <f t="shared" si="4"/>
        <v>000201008E</v>
      </c>
      <c r="V19" s="27" t="str">
        <f t="shared" si="5"/>
        <v>'000201008E': {'message': 'エラーが発生しました。エラー内容:{0[0]}', 'http_status_code': 500},</v>
      </c>
    </row>
    <row r="20" spans="1:22" s="26" customFormat="1" ht="31.5" x14ac:dyDescent="0.15">
      <c r="A20" s="12">
        <f t="shared" si="7"/>
        <v>18</v>
      </c>
      <c r="B20" s="12" t="str">
        <f t="shared" si="6"/>
        <v>000301001N</v>
      </c>
      <c r="C20" s="12" t="s">
        <v>72</v>
      </c>
      <c r="D20" s="12" t="str">
        <f t="shared" si="2"/>
        <v>001</v>
      </c>
      <c r="E20" s="12" t="s">
        <v>262</v>
      </c>
      <c r="F20" s="13" t="s">
        <v>154</v>
      </c>
      <c r="G20" s="12" t="s">
        <v>148</v>
      </c>
      <c r="H20" s="13">
        <v>200</v>
      </c>
      <c r="I20" s="13" t="s">
        <v>90</v>
      </c>
      <c r="J20" s="13" t="s">
        <v>149</v>
      </c>
      <c r="K20" s="24" t="s">
        <v>293</v>
      </c>
      <c r="L20" s="12" t="s">
        <v>5</v>
      </c>
      <c r="M20" s="25" t="str">
        <f>VLOOKUP(L20&amp;N20,コード体系!M:N,2,FALSE)</f>
        <v>03</v>
      </c>
      <c r="N20" s="12" t="s">
        <v>289</v>
      </c>
      <c r="O20" s="25" t="str">
        <f>VLOOKUP(L20&amp;N20&amp;P20,コード体系!O:P,2,FALSE)</f>
        <v>01</v>
      </c>
      <c r="P20" s="12" t="s">
        <v>387</v>
      </c>
      <c r="Q20" s="13" t="s">
        <v>61</v>
      </c>
      <c r="R20" s="26">
        <f t="shared" si="8"/>
        <v>1</v>
      </c>
      <c r="S20" s="27" t="s">
        <v>275</v>
      </c>
      <c r="T20" s="27">
        <f t="shared" si="3"/>
        <v>200</v>
      </c>
      <c r="U20" s="29" t="str">
        <f t="shared" si="4"/>
        <v>000301001N</v>
      </c>
      <c r="V20" s="27" t="str">
        <f t="shared" si="5"/>
        <v>'000301001N': {'message': 'リソースURL:{0[0]}', 'http_status_code': 200},</v>
      </c>
    </row>
    <row r="21" spans="1:22" s="26" customFormat="1" ht="47.25" x14ac:dyDescent="0.15">
      <c r="A21" s="12">
        <f t="shared" si="7"/>
        <v>19</v>
      </c>
      <c r="B21" s="12" t="str">
        <f t="shared" si="6"/>
        <v>000301002E</v>
      </c>
      <c r="C21" s="12" t="s">
        <v>58</v>
      </c>
      <c r="D21" s="12" t="str">
        <f t="shared" si="2"/>
        <v>002</v>
      </c>
      <c r="E21" s="12" t="s">
        <v>261</v>
      </c>
      <c r="F21" s="13" t="s">
        <v>236</v>
      </c>
      <c r="G21" s="12" t="s">
        <v>25</v>
      </c>
      <c r="H21" s="13">
        <v>400</v>
      </c>
      <c r="I21" s="13" t="s">
        <v>112</v>
      </c>
      <c r="J21" s="13" t="s">
        <v>146</v>
      </c>
      <c r="K21" s="24" t="s">
        <v>293</v>
      </c>
      <c r="L21" s="13" t="s">
        <v>5</v>
      </c>
      <c r="M21" s="25" t="str">
        <f>VLOOKUP(L21&amp;N21,コード体系!M:N,2,FALSE)</f>
        <v>03</v>
      </c>
      <c r="N21" s="12" t="s">
        <v>71</v>
      </c>
      <c r="O21" s="25" t="str">
        <f>VLOOKUP(L21&amp;N21&amp;P21,コード体系!O:P,2,FALSE)</f>
        <v>01</v>
      </c>
      <c r="P21" s="12" t="s">
        <v>387</v>
      </c>
      <c r="Q21" s="13" t="s">
        <v>304</v>
      </c>
      <c r="R21" s="26">
        <f t="shared" si="8"/>
        <v>1</v>
      </c>
      <c r="S21" s="27" t="s">
        <v>290</v>
      </c>
      <c r="T21" s="27">
        <f t="shared" si="3"/>
        <v>400</v>
      </c>
      <c r="U21" s="29" t="str">
        <f t="shared" si="4"/>
        <v>000301002E</v>
      </c>
      <c r="V21" s="27" t="str">
        <f t="shared" si="5"/>
        <v>'000301002E': {'message': 'パラメータが不正です。リクエストパラメータの値を確認してください。', 'http_status_code': 400},</v>
      </c>
    </row>
    <row r="22" spans="1:22" s="26" customFormat="1" ht="63" x14ac:dyDescent="0.15">
      <c r="A22" s="12">
        <f t="shared" si="7"/>
        <v>20</v>
      </c>
      <c r="B22" s="12" t="str">
        <f t="shared" si="6"/>
        <v>000301003E</v>
      </c>
      <c r="C22" s="12" t="s">
        <v>80</v>
      </c>
      <c r="D22" s="12" t="str">
        <f t="shared" si="2"/>
        <v>003</v>
      </c>
      <c r="E22" s="12" t="s">
        <v>261</v>
      </c>
      <c r="F22" s="13" t="s">
        <v>474</v>
      </c>
      <c r="G22" s="12" t="s">
        <v>25</v>
      </c>
      <c r="H22" s="13">
        <v>400</v>
      </c>
      <c r="I22" s="13" t="s">
        <v>69</v>
      </c>
      <c r="J22" s="13" t="s">
        <v>151</v>
      </c>
      <c r="K22" s="24" t="s">
        <v>293</v>
      </c>
      <c r="L22" s="12" t="s">
        <v>5</v>
      </c>
      <c r="M22" s="25" t="str">
        <f>VLOOKUP(L22&amp;N22,コード体系!M:N,2,FALSE)</f>
        <v>03</v>
      </c>
      <c r="N22" s="12" t="s">
        <v>289</v>
      </c>
      <c r="O22" s="25" t="str">
        <f>VLOOKUP(L22&amp;N22&amp;P22,コード体系!O:P,2,FALSE)</f>
        <v>01</v>
      </c>
      <c r="P22" s="12" t="s">
        <v>387</v>
      </c>
      <c r="Q22" s="13" t="s">
        <v>69</v>
      </c>
      <c r="R22" s="26">
        <f t="shared" si="8"/>
        <v>1</v>
      </c>
      <c r="S22" s="27" t="s">
        <v>466</v>
      </c>
      <c r="T22" s="27">
        <f t="shared" si="3"/>
        <v>400</v>
      </c>
      <c r="U22" s="29" t="str">
        <f t="shared" si="4"/>
        <v>000301003E</v>
      </c>
      <c r="V22" s="27" t="str">
        <f t="shared" si="5"/>
        <v>'000301003E': {'message': 'リソースURLからドメインの取得に失敗しました。CADDE管理者に問い合わせてください。', 'http_status_code': 400},</v>
      </c>
    </row>
    <row r="23" spans="1:22" s="26" customFormat="1" ht="63" x14ac:dyDescent="0.15">
      <c r="A23" s="12">
        <f t="shared" si="7"/>
        <v>21</v>
      </c>
      <c r="B23" s="12" t="str">
        <f t="shared" ref="B23:B28" si="9">K23&amp;M23&amp;O23&amp;D23&amp;E23</f>
        <v>000301004E</v>
      </c>
      <c r="C23" s="12" t="s">
        <v>59</v>
      </c>
      <c r="D23" s="12" t="str">
        <f t="shared" si="2"/>
        <v>004</v>
      </c>
      <c r="E23" s="12" t="s">
        <v>261</v>
      </c>
      <c r="F23" s="13" t="s">
        <v>476</v>
      </c>
      <c r="G23" s="12" t="s">
        <v>25</v>
      </c>
      <c r="H23" s="13">
        <v>500</v>
      </c>
      <c r="I23" s="13" t="s">
        <v>70</v>
      </c>
      <c r="J23" s="13" t="s">
        <v>147</v>
      </c>
      <c r="K23" s="24" t="s">
        <v>293</v>
      </c>
      <c r="L23" s="13" t="s">
        <v>5</v>
      </c>
      <c r="M23" s="25" t="str">
        <f>VLOOKUP(L23&amp;N23,コード体系!M:N,2,FALSE)</f>
        <v>03</v>
      </c>
      <c r="N23" s="12" t="s">
        <v>71</v>
      </c>
      <c r="O23" s="25" t="str">
        <f>VLOOKUP(L23&amp;N23&amp;P23,コード体系!O:P,2,FALSE)</f>
        <v>01</v>
      </c>
      <c r="P23" s="12" t="s">
        <v>387</v>
      </c>
      <c r="Q23" s="13" t="s">
        <v>357</v>
      </c>
      <c r="R23" s="26">
        <f t="shared" si="8"/>
        <v>1</v>
      </c>
      <c r="S23" s="27" t="s">
        <v>467</v>
      </c>
      <c r="T23" s="27">
        <f t="shared" si="3"/>
        <v>500</v>
      </c>
      <c r="U23" s="29" t="str">
        <f t="shared" si="4"/>
        <v>000301004E</v>
      </c>
      <c r="V23" s="27" t="str">
        <f t="shared" si="5"/>
        <v>'000301004E': {'message': 'コンフィグファイルに{0[0]}が設定されていません。CADDE管理者に問い合わせてください。', 'http_status_code': 500},</v>
      </c>
    </row>
    <row r="24" spans="1:22" s="26" customFormat="1" ht="63" x14ac:dyDescent="0.15">
      <c r="A24" s="12">
        <f t="shared" si="7"/>
        <v>22</v>
      </c>
      <c r="B24" s="12" t="str">
        <f t="shared" si="9"/>
        <v>000301005E</v>
      </c>
      <c r="C24" s="12" t="s">
        <v>59</v>
      </c>
      <c r="D24" s="12" t="str">
        <f t="shared" si="2"/>
        <v>005</v>
      </c>
      <c r="E24" s="12" t="s">
        <v>261</v>
      </c>
      <c r="F24" s="13" t="s">
        <v>476</v>
      </c>
      <c r="G24" s="12" t="s">
        <v>25</v>
      </c>
      <c r="H24" s="13">
        <v>500</v>
      </c>
      <c r="I24" s="13" t="s">
        <v>70</v>
      </c>
      <c r="J24" s="13" t="s">
        <v>147</v>
      </c>
      <c r="K24" s="24" t="s">
        <v>293</v>
      </c>
      <c r="L24" s="13" t="s">
        <v>5</v>
      </c>
      <c r="M24" s="25" t="str">
        <f>VLOOKUP(L24&amp;N24,コード体系!M:N,2,FALSE)</f>
        <v>03</v>
      </c>
      <c r="N24" s="12" t="s">
        <v>71</v>
      </c>
      <c r="O24" s="25" t="str">
        <f>VLOOKUP(L24&amp;N24&amp;P24,コード体系!O:P,2,FALSE)</f>
        <v>01</v>
      </c>
      <c r="P24" s="12" t="s">
        <v>387</v>
      </c>
      <c r="Q24" s="13" t="s">
        <v>358</v>
      </c>
      <c r="R24" s="26">
        <f t="shared" si="8"/>
        <v>1</v>
      </c>
      <c r="S24" s="27" t="s">
        <v>467</v>
      </c>
      <c r="T24" s="27">
        <f t="shared" si="3"/>
        <v>500</v>
      </c>
      <c r="U24" s="29" t="str">
        <f t="shared" si="4"/>
        <v>000301005E</v>
      </c>
      <c r="V24" s="27" t="str">
        <f t="shared" si="5"/>
        <v>'000301005E': {'message': 'コンフィグファイルに{0[0]}が設定されていません。CADDE管理者に問い合わせてください。', 'http_status_code': 500},</v>
      </c>
    </row>
    <row r="25" spans="1:22" s="26" customFormat="1" ht="47.25" x14ac:dyDescent="0.15">
      <c r="A25" s="12">
        <f t="shared" si="7"/>
        <v>23</v>
      </c>
      <c r="B25" s="12" t="str">
        <f t="shared" si="9"/>
        <v>000301006E</v>
      </c>
      <c r="C25" s="12" t="s">
        <v>78</v>
      </c>
      <c r="D25" s="12" t="str">
        <f t="shared" si="2"/>
        <v>006</v>
      </c>
      <c r="E25" s="12" t="s">
        <v>261</v>
      </c>
      <c r="F25" s="13" t="s">
        <v>479</v>
      </c>
      <c r="G25" s="12" t="s">
        <v>25</v>
      </c>
      <c r="H25" s="13">
        <v>408</v>
      </c>
      <c r="I25" s="13" t="s">
        <v>79</v>
      </c>
      <c r="J25" s="13" t="s">
        <v>153</v>
      </c>
      <c r="K25" s="24" t="s">
        <v>293</v>
      </c>
      <c r="L25" s="12" t="s">
        <v>5</v>
      </c>
      <c r="M25" s="25" t="str">
        <f>VLOOKUP(L25&amp;N25,コード体系!M:N,2,FALSE)</f>
        <v>03</v>
      </c>
      <c r="N25" s="12" t="s">
        <v>289</v>
      </c>
      <c r="O25" s="25" t="str">
        <f>VLOOKUP(L25&amp;N25&amp;P25,コード体系!O:P,2,FALSE)</f>
        <v>01</v>
      </c>
      <c r="P25" s="12" t="s">
        <v>387</v>
      </c>
      <c r="Q25" s="13" t="s">
        <v>79</v>
      </c>
      <c r="R25" s="26">
        <f t="shared" si="8"/>
        <v>1</v>
      </c>
      <c r="S25" s="27" t="s">
        <v>465</v>
      </c>
      <c r="T25" s="27">
        <f t="shared" si="3"/>
        <v>408</v>
      </c>
      <c r="U25" s="29" t="str">
        <f t="shared" si="4"/>
        <v>000301006E</v>
      </c>
      <c r="V25" s="27" t="str">
        <f t="shared" si="5"/>
        <v>'000301006E': {'message': 'タイムアウトが発生しました。CADDE管理者に問い合わせてください。', 'http_status_code': 408},</v>
      </c>
    </row>
    <row r="26" spans="1:22" s="26" customFormat="1" ht="47.25" x14ac:dyDescent="0.15">
      <c r="A26" s="12">
        <f t="shared" si="7"/>
        <v>24</v>
      </c>
      <c r="B26" s="12" t="str">
        <f t="shared" si="9"/>
        <v>000301007E</v>
      </c>
      <c r="C26" s="12" t="s">
        <v>74</v>
      </c>
      <c r="D26" s="12" t="str">
        <f t="shared" si="2"/>
        <v>007</v>
      </c>
      <c r="E26" s="12" t="s">
        <v>261</v>
      </c>
      <c r="F26" s="13" t="s">
        <v>480</v>
      </c>
      <c r="G26" s="12" t="s">
        <v>25</v>
      </c>
      <c r="H26" s="13">
        <v>401</v>
      </c>
      <c r="I26" s="13" t="s">
        <v>75</v>
      </c>
      <c r="J26" s="13" t="s">
        <v>156</v>
      </c>
      <c r="K26" s="24" t="s">
        <v>293</v>
      </c>
      <c r="L26" s="12" t="s">
        <v>5</v>
      </c>
      <c r="M26" s="25" t="str">
        <f>VLOOKUP(L26&amp;N26,コード体系!M:N,2,FALSE)</f>
        <v>03</v>
      </c>
      <c r="N26" s="12" t="s">
        <v>289</v>
      </c>
      <c r="O26" s="25" t="str">
        <f>VLOOKUP(L26&amp;N26&amp;P26,コード体系!O:P,2,FALSE)</f>
        <v>01</v>
      </c>
      <c r="P26" s="12" t="s">
        <v>387</v>
      </c>
      <c r="Q26" s="13" t="s">
        <v>75</v>
      </c>
      <c r="R26" s="26">
        <f t="shared" si="8"/>
        <v>1</v>
      </c>
      <c r="S26" s="27" t="s">
        <v>470</v>
      </c>
      <c r="T26" s="27">
        <f t="shared" si="3"/>
        <v>401</v>
      </c>
      <c r="U26" s="29" t="str">
        <f t="shared" si="4"/>
        <v>000301007E</v>
      </c>
      <c r="V26" s="27" t="str">
        <f t="shared" si="5"/>
        <v>'000301007E': {'message': 'FTP接続の認証に失敗しました。CADDE管理者に問い合わせてください。', 'http_status_code': 401},</v>
      </c>
    </row>
    <row r="27" spans="1:22" s="26" customFormat="1" ht="63" x14ac:dyDescent="0.15">
      <c r="A27" s="12">
        <f t="shared" si="7"/>
        <v>25</v>
      </c>
      <c r="B27" s="12" t="str">
        <f t="shared" si="9"/>
        <v>000301008E</v>
      </c>
      <c r="C27" s="12" t="s">
        <v>76</v>
      </c>
      <c r="D27" s="12" t="str">
        <f t="shared" si="2"/>
        <v>008</v>
      </c>
      <c r="E27" s="12" t="s">
        <v>261</v>
      </c>
      <c r="F27" s="13" t="s">
        <v>481</v>
      </c>
      <c r="G27" s="12" t="s">
        <v>25</v>
      </c>
      <c r="H27" s="13">
        <v>403</v>
      </c>
      <c r="I27" s="13" t="s">
        <v>77</v>
      </c>
      <c r="J27" s="13" t="s">
        <v>151</v>
      </c>
      <c r="K27" s="24" t="s">
        <v>293</v>
      </c>
      <c r="L27" s="12" t="s">
        <v>5</v>
      </c>
      <c r="M27" s="25" t="str">
        <f>VLOOKUP(L27&amp;N27,コード体系!M:N,2,FALSE)</f>
        <v>03</v>
      </c>
      <c r="N27" s="12" t="s">
        <v>289</v>
      </c>
      <c r="O27" s="25" t="str">
        <f>VLOOKUP(L27&amp;N27&amp;P27,コード体系!O:P,2,FALSE)</f>
        <v>01</v>
      </c>
      <c r="P27" s="12" t="s">
        <v>387</v>
      </c>
      <c r="Q27" s="13" t="s">
        <v>77</v>
      </c>
      <c r="R27" s="26">
        <f t="shared" si="8"/>
        <v>1</v>
      </c>
      <c r="S27" s="27" t="s">
        <v>551</v>
      </c>
      <c r="T27" s="27">
        <f t="shared" si="3"/>
        <v>403</v>
      </c>
      <c r="U27" s="29" t="str">
        <f t="shared" si="4"/>
        <v>000301008E</v>
      </c>
      <c r="V27" s="27" t="str">
        <f t="shared" si="5"/>
        <v>'000301008E': {'message': 'リソースURLに指定したファイルが取得できませんでした。CADDE管理者に問い合わせてください。', 'http_status_code': 403},</v>
      </c>
    </row>
    <row r="28" spans="1:22" s="26" customFormat="1" ht="47.25" x14ac:dyDescent="0.15">
      <c r="A28" s="12">
        <f t="shared" si="7"/>
        <v>26</v>
      </c>
      <c r="B28" s="12" t="str">
        <f t="shared" si="9"/>
        <v>000301009E</v>
      </c>
      <c r="C28" s="12" t="s">
        <v>78</v>
      </c>
      <c r="D28" s="12" t="str">
        <f t="shared" si="2"/>
        <v>009</v>
      </c>
      <c r="E28" s="12" t="s">
        <v>261</v>
      </c>
      <c r="F28" s="13" t="s">
        <v>479</v>
      </c>
      <c r="G28" s="12" t="s">
        <v>25</v>
      </c>
      <c r="H28" s="13">
        <v>408</v>
      </c>
      <c r="I28" s="13" t="s">
        <v>79</v>
      </c>
      <c r="J28" s="13" t="s">
        <v>153</v>
      </c>
      <c r="K28" s="24" t="s">
        <v>293</v>
      </c>
      <c r="L28" s="12" t="s">
        <v>5</v>
      </c>
      <c r="M28" s="25" t="str">
        <f>VLOOKUP(L28&amp;N28,コード体系!M:N,2,FALSE)</f>
        <v>03</v>
      </c>
      <c r="N28" s="12" t="s">
        <v>289</v>
      </c>
      <c r="O28" s="25" t="str">
        <f>VLOOKUP(L28&amp;N28&amp;P28,コード体系!O:P,2,FALSE)</f>
        <v>01</v>
      </c>
      <c r="P28" s="12" t="s">
        <v>387</v>
      </c>
      <c r="Q28" s="13" t="s">
        <v>79</v>
      </c>
      <c r="R28" s="26">
        <f t="shared" si="8"/>
        <v>1</v>
      </c>
      <c r="S28" s="27" t="s">
        <v>465</v>
      </c>
      <c r="T28" s="27">
        <f t="shared" si="3"/>
        <v>408</v>
      </c>
      <c r="U28" s="29" t="str">
        <f t="shared" si="4"/>
        <v>000301009E</v>
      </c>
      <c r="V28" s="27" t="str">
        <f t="shared" si="5"/>
        <v>'000301009E': {'message': 'タイムアウトが発生しました。CADDE管理者に問い合わせてください。', 'http_status_code': 408},</v>
      </c>
    </row>
    <row r="29" spans="1:22" s="26" customFormat="1" ht="47.25" x14ac:dyDescent="0.15">
      <c r="A29" s="12">
        <f t="shared" si="7"/>
        <v>27</v>
      </c>
      <c r="B29" s="12" t="str">
        <f t="shared" si="6"/>
        <v>000301010E</v>
      </c>
      <c r="C29" s="12" t="s">
        <v>73</v>
      </c>
      <c r="D29" s="12" t="str">
        <f t="shared" si="2"/>
        <v>010</v>
      </c>
      <c r="E29" s="12" t="s">
        <v>261</v>
      </c>
      <c r="F29" s="13" t="s">
        <v>31</v>
      </c>
      <c r="G29" s="12" t="s">
        <v>25</v>
      </c>
      <c r="H29" s="13">
        <v>500</v>
      </c>
      <c r="I29" s="13" t="s">
        <v>155</v>
      </c>
      <c r="J29" s="13" t="s">
        <v>150</v>
      </c>
      <c r="K29" s="24" t="s">
        <v>293</v>
      </c>
      <c r="L29" s="12" t="s">
        <v>5</v>
      </c>
      <c r="M29" s="25" t="str">
        <f>VLOOKUP(L29&amp;N29,コード体系!M:N,2,FALSE)</f>
        <v>03</v>
      </c>
      <c r="N29" s="12" t="s">
        <v>289</v>
      </c>
      <c r="O29" s="25" t="str">
        <f>VLOOKUP(L29&amp;N29&amp;P29,コード体系!O:P,2,FALSE)</f>
        <v>01</v>
      </c>
      <c r="P29" s="12" t="s">
        <v>387</v>
      </c>
      <c r="Q29" s="13" t="s">
        <v>62</v>
      </c>
      <c r="R29" s="26">
        <f t="shared" si="8"/>
        <v>1</v>
      </c>
      <c r="S29" s="27" t="s">
        <v>266</v>
      </c>
      <c r="T29" s="27">
        <f t="shared" si="3"/>
        <v>500</v>
      </c>
      <c r="U29" s="29" t="str">
        <f t="shared" si="4"/>
        <v>000301010E</v>
      </c>
      <c r="V29" s="27" t="str">
        <f t="shared" si="5"/>
        <v>'000301010E': {'message': 'エラーが発生しました。エラー内容:{0[0]}', 'http_status_code': 500},</v>
      </c>
    </row>
    <row r="30" spans="1:22" s="26" customFormat="1" ht="47.25" x14ac:dyDescent="0.15">
      <c r="A30" s="12">
        <f t="shared" si="7"/>
        <v>28</v>
      </c>
      <c r="B30" s="12" t="str">
        <f t="shared" si="6"/>
        <v>000401001N</v>
      </c>
      <c r="C30" s="12" t="s">
        <v>26</v>
      </c>
      <c r="D30" s="12" t="str">
        <f t="shared" si="2"/>
        <v>001</v>
      </c>
      <c r="E30" s="12" t="s">
        <v>262</v>
      </c>
      <c r="F30" s="13" t="s">
        <v>161</v>
      </c>
      <c r="G30" s="12" t="s">
        <v>225</v>
      </c>
      <c r="H30" s="13">
        <v>200</v>
      </c>
      <c r="I30" s="13" t="s">
        <v>55</v>
      </c>
      <c r="J30" s="13" t="s">
        <v>149</v>
      </c>
      <c r="K30" s="24" t="s">
        <v>293</v>
      </c>
      <c r="L30" s="12" t="s">
        <v>5</v>
      </c>
      <c r="M30" s="25" t="str">
        <f>VLOOKUP(L30&amp;N30,コード体系!M:N,2,FALSE)</f>
        <v>04</v>
      </c>
      <c r="N30" s="12" t="s">
        <v>253</v>
      </c>
      <c r="O30" s="25" t="str">
        <f>VLOOKUP(L30&amp;N30&amp;P30,コード体系!O:P,2,FALSE)</f>
        <v>01</v>
      </c>
      <c r="P30" s="12" t="s">
        <v>387</v>
      </c>
      <c r="Q30" s="13" t="s">
        <v>82</v>
      </c>
      <c r="R30" s="26">
        <f t="shared" si="8"/>
        <v>1</v>
      </c>
      <c r="S30" s="27" t="s">
        <v>280</v>
      </c>
      <c r="T30" s="27">
        <f t="shared" si="3"/>
        <v>200</v>
      </c>
      <c r="U30" s="29" t="str">
        <f t="shared" si="4"/>
        <v>000401001N</v>
      </c>
      <c r="V30" s="27" t="str">
        <f t="shared" si="5"/>
        <v>'000401001N': {'message': 'リソースURL: {0[0]}', 'http_status_code': 200},</v>
      </c>
    </row>
    <row r="31" spans="1:22" s="26" customFormat="1" ht="47.25" x14ac:dyDescent="0.15">
      <c r="A31" s="12">
        <f t="shared" si="7"/>
        <v>29</v>
      </c>
      <c r="B31" s="12" t="str">
        <f t="shared" si="6"/>
        <v>000401002E</v>
      </c>
      <c r="C31" s="12" t="s">
        <v>58</v>
      </c>
      <c r="D31" s="12" t="str">
        <f t="shared" si="2"/>
        <v>002</v>
      </c>
      <c r="E31" s="12" t="s">
        <v>261</v>
      </c>
      <c r="F31" s="13" t="s">
        <v>236</v>
      </c>
      <c r="G31" s="12" t="s">
        <v>25</v>
      </c>
      <c r="H31" s="13">
        <v>400</v>
      </c>
      <c r="I31" s="13" t="s">
        <v>419</v>
      </c>
      <c r="J31" s="13" t="s">
        <v>146</v>
      </c>
      <c r="K31" s="24" t="s">
        <v>293</v>
      </c>
      <c r="L31" s="13" t="s">
        <v>5</v>
      </c>
      <c r="M31" s="25" t="str">
        <f>VLOOKUP(L31&amp;N31,コード体系!M:N,2,FALSE)</f>
        <v>04</v>
      </c>
      <c r="N31" s="12" t="s">
        <v>253</v>
      </c>
      <c r="O31" s="25" t="str">
        <f>VLOOKUP(L31&amp;N31&amp;P31,コード体系!O:P,2,FALSE)</f>
        <v>01</v>
      </c>
      <c r="P31" s="12" t="s">
        <v>387</v>
      </c>
      <c r="Q31" s="13" t="s">
        <v>81</v>
      </c>
      <c r="R31" s="26">
        <f t="shared" si="8"/>
        <v>1</v>
      </c>
      <c r="S31" s="27" t="s">
        <v>265</v>
      </c>
      <c r="T31" s="27">
        <f t="shared" si="3"/>
        <v>400</v>
      </c>
      <c r="U31" s="29" t="str">
        <f t="shared" si="4"/>
        <v>000401002E</v>
      </c>
      <c r="V31" s="27" t="str">
        <f t="shared" si="5"/>
        <v>'000401002E': {'message': 'パラメータが不正です。リクエストパラメータの値を確認してください。', 'http_status_code': 400},</v>
      </c>
    </row>
    <row r="32" spans="1:22" s="26" customFormat="1" ht="47.25" x14ac:dyDescent="0.15">
      <c r="A32" s="12">
        <f t="shared" si="7"/>
        <v>30</v>
      </c>
      <c r="B32" s="12" t="str">
        <f>K32&amp;M32&amp;O32&amp;D32&amp;E32</f>
        <v>000401003E</v>
      </c>
      <c r="C32" s="12" t="s">
        <v>58</v>
      </c>
      <c r="D32" s="12" t="str">
        <f t="shared" si="2"/>
        <v>003</v>
      </c>
      <c r="E32" s="12" t="s">
        <v>261</v>
      </c>
      <c r="F32" s="13" t="s">
        <v>236</v>
      </c>
      <c r="G32" s="12" t="s">
        <v>25</v>
      </c>
      <c r="H32" s="13">
        <v>400</v>
      </c>
      <c r="I32" s="13" t="s">
        <v>112</v>
      </c>
      <c r="J32" s="13" t="s">
        <v>146</v>
      </c>
      <c r="K32" s="24" t="s">
        <v>293</v>
      </c>
      <c r="L32" s="13" t="s">
        <v>5</v>
      </c>
      <c r="M32" s="25" t="str">
        <f>VLOOKUP(L32&amp;N32,コード体系!M:N,2,FALSE)</f>
        <v>04</v>
      </c>
      <c r="N32" s="12" t="s">
        <v>253</v>
      </c>
      <c r="O32" s="25" t="str">
        <f>VLOOKUP(L32&amp;N32&amp;P32,コード体系!O:P,2,FALSE)</f>
        <v>01</v>
      </c>
      <c r="P32" s="12" t="s">
        <v>387</v>
      </c>
      <c r="Q32" s="13" t="s">
        <v>81</v>
      </c>
      <c r="R32" s="26">
        <f t="shared" si="8"/>
        <v>1</v>
      </c>
      <c r="S32" s="27" t="s">
        <v>265</v>
      </c>
      <c r="T32" s="27">
        <f t="shared" si="3"/>
        <v>400</v>
      </c>
      <c r="U32" s="29" t="str">
        <f t="shared" si="4"/>
        <v>000401003E</v>
      </c>
      <c r="V32" s="27" t="str">
        <f t="shared" si="5"/>
        <v>'000401003E': {'message': 'パラメータが不正です。リクエストパラメータの値を確認してください。', 'http_status_code': 400},</v>
      </c>
    </row>
    <row r="33" spans="1:22" s="26" customFormat="1" ht="47.25" x14ac:dyDescent="0.15">
      <c r="A33" s="12">
        <f t="shared" si="7"/>
        <v>31</v>
      </c>
      <c r="B33" s="12" t="str">
        <f t="shared" si="6"/>
        <v>000401004E</v>
      </c>
      <c r="C33" s="12" t="s">
        <v>27</v>
      </c>
      <c r="D33" s="12" t="str">
        <f t="shared" si="2"/>
        <v>004</v>
      </c>
      <c r="E33" s="12" t="s">
        <v>261</v>
      </c>
      <c r="F33" s="13" t="s">
        <v>593</v>
      </c>
      <c r="G33" s="12" t="s">
        <v>25</v>
      </c>
      <c r="H33" s="13">
        <v>401</v>
      </c>
      <c r="I33" s="13" t="s">
        <v>239</v>
      </c>
      <c r="J33" s="13" t="s">
        <v>594</v>
      </c>
      <c r="K33" s="24" t="s">
        <v>293</v>
      </c>
      <c r="L33" s="12" t="s">
        <v>5</v>
      </c>
      <c r="M33" s="25" t="str">
        <f>VLOOKUP(L33&amp;N33,コード体系!M:N,2,FALSE)</f>
        <v>04</v>
      </c>
      <c r="N33" s="12" t="s">
        <v>253</v>
      </c>
      <c r="O33" s="25" t="str">
        <f>VLOOKUP(L33&amp;N33&amp;P33,コード体系!O:P,2,FALSE)</f>
        <v>01</v>
      </c>
      <c r="P33" s="12" t="s">
        <v>387</v>
      </c>
      <c r="Q33" s="13" t="s">
        <v>83</v>
      </c>
      <c r="R33" s="26">
        <f t="shared" si="8"/>
        <v>1</v>
      </c>
      <c r="S33" s="27" t="s">
        <v>594</v>
      </c>
      <c r="T33" s="27">
        <f t="shared" si="3"/>
        <v>401</v>
      </c>
      <c r="U33" s="29" t="str">
        <f t="shared" si="4"/>
        <v>000401004E</v>
      </c>
      <c r="V33" s="27" t="str">
        <f t="shared" si="5"/>
        <v>'000401004E': {'message': '認証情報が不正です。CADDE管理者に問い合わせてください。', 'http_status_code': 401},</v>
      </c>
    </row>
    <row r="34" spans="1:22" s="26" customFormat="1" ht="63" x14ac:dyDescent="0.15">
      <c r="A34" s="12">
        <f t="shared" si="7"/>
        <v>32</v>
      </c>
      <c r="B34" s="12" t="str">
        <f t="shared" si="6"/>
        <v>000401005E</v>
      </c>
      <c r="C34" s="12" t="s">
        <v>28</v>
      </c>
      <c r="D34" s="12" t="str">
        <f t="shared" si="2"/>
        <v>005</v>
      </c>
      <c r="E34" s="12" t="s">
        <v>261</v>
      </c>
      <c r="F34" s="13" t="s">
        <v>597</v>
      </c>
      <c r="G34" s="12" t="s">
        <v>25</v>
      </c>
      <c r="H34" s="13">
        <v>404</v>
      </c>
      <c r="I34" s="13" t="s">
        <v>84</v>
      </c>
      <c r="J34" s="13" t="s">
        <v>595</v>
      </c>
      <c r="K34" s="24" t="s">
        <v>293</v>
      </c>
      <c r="L34" s="12" t="s">
        <v>5</v>
      </c>
      <c r="M34" s="25" t="str">
        <f>VLOOKUP(L34&amp;N34,コード体系!M:N,2,FALSE)</f>
        <v>04</v>
      </c>
      <c r="N34" s="12" t="s">
        <v>253</v>
      </c>
      <c r="O34" s="25" t="str">
        <f>VLOOKUP(L34&amp;N34&amp;P34,コード体系!O:P,2,FALSE)</f>
        <v>01</v>
      </c>
      <c r="P34" s="12" t="s">
        <v>387</v>
      </c>
      <c r="Q34" s="13" t="s">
        <v>84</v>
      </c>
      <c r="R34" s="26">
        <f t="shared" si="8"/>
        <v>1</v>
      </c>
      <c r="S34" s="27" t="s">
        <v>596</v>
      </c>
      <c r="T34" s="27">
        <f t="shared" si="3"/>
        <v>404</v>
      </c>
      <c r="U34" s="29" t="str">
        <f t="shared" si="4"/>
        <v>000401005E</v>
      </c>
      <c r="V34" s="27" t="str">
        <f t="shared" si="5"/>
        <v>'000401005E': {'message': '指定したリソースが見つかりませんでした。リクエストパラメータの値を確認してください。', 'http_status_code': 404},</v>
      </c>
    </row>
    <row r="35" spans="1:22" s="26" customFormat="1" ht="63" x14ac:dyDescent="0.15">
      <c r="A35" s="12">
        <f t="shared" si="7"/>
        <v>33</v>
      </c>
      <c r="B35" s="12" t="str">
        <f t="shared" si="6"/>
        <v>000401006E</v>
      </c>
      <c r="C35" s="12" t="s">
        <v>29</v>
      </c>
      <c r="D35" s="12" t="str">
        <f t="shared" si="2"/>
        <v>006</v>
      </c>
      <c r="E35" s="12" t="s">
        <v>261</v>
      </c>
      <c r="F35" s="13" t="s">
        <v>380</v>
      </c>
      <c r="G35" s="12" t="s">
        <v>25</v>
      </c>
      <c r="H35" s="13">
        <v>409</v>
      </c>
      <c r="I35" s="13" t="s">
        <v>85</v>
      </c>
      <c r="J35" s="13" t="s">
        <v>162</v>
      </c>
      <c r="K35" s="24" t="s">
        <v>293</v>
      </c>
      <c r="L35" s="12" t="s">
        <v>5</v>
      </c>
      <c r="M35" s="25" t="str">
        <f>VLOOKUP(L35&amp;N35,コード体系!M:N,2,FALSE)</f>
        <v>04</v>
      </c>
      <c r="N35" s="12" t="s">
        <v>253</v>
      </c>
      <c r="O35" s="25" t="str">
        <f>VLOOKUP(L35&amp;N35&amp;P35,コード体系!O:P,2,FALSE)</f>
        <v>01</v>
      </c>
      <c r="P35" s="12" t="s">
        <v>387</v>
      </c>
      <c r="Q35" s="13" t="s">
        <v>85</v>
      </c>
      <c r="R35" s="26">
        <f t="shared" si="8"/>
        <v>1</v>
      </c>
      <c r="S35" s="27" t="s">
        <v>463</v>
      </c>
      <c r="T35" s="27">
        <f t="shared" si="3"/>
        <v>409</v>
      </c>
      <c r="U35" s="29" t="str">
        <f t="shared" si="4"/>
        <v>000401006E</v>
      </c>
      <c r="V35" s="27" t="str">
        <f t="shared" si="5"/>
        <v>'000401006E': {'message': '指定したリソースに対応するデータが複数存在します。リクエストパラメータの値を確認してください。', 'http_status_code': 409},</v>
      </c>
    </row>
    <row r="36" spans="1:22" s="26" customFormat="1" ht="47.25" x14ac:dyDescent="0.15">
      <c r="A36" s="12">
        <f t="shared" si="7"/>
        <v>34</v>
      </c>
      <c r="B36" s="12" t="str">
        <f t="shared" si="6"/>
        <v>000401007E</v>
      </c>
      <c r="C36" s="12" t="s">
        <v>30</v>
      </c>
      <c r="D36" s="12" t="str">
        <f t="shared" si="2"/>
        <v>007</v>
      </c>
      <c r="E36" s="12" t="s">
        <v>261</v>
      </c>
      <c r="F36" s="13" t="s">
        <v>31</v>
      </c>
      <c r="G36" s="12" t="s">
        <v>25</v>
      </c>
      <c r="H36" s="13">
        <v>500</v>
      </c>
      <c r="I36" s="13" t="s">
        <v>163</v>
      </c>
      <c r="J36" s="13" t="s">
        <v>150</v>
      </c>
      <c r="K36" s="24" t="s">
        <v>293</v>
      </c>
      <c r="L36" s="12" t="s">
        <v>5</v>
      </c>
      <c r="M36" s="25" t="str">
        <f>VLOOKUP(L36&amp;N36,コード体系!M:N,2,FALSE)</f>
        <v>04</v>
      </c>
      <c r="N36" s="12" t="s">
        <v>253</v>
      </c>
      <c r="O36" s="25" t="str">
        <f>VLOOKUP(L36&amp;N36&amp;P36,コード体系!O:P,2,FALSE)</f>
        <v>01</v>
      </c>
      <c r="P36" s="12" t="s">
        <v>387</v>
      </c>
      <c r="Q36" s="13" t="s">
        <v>86</v>
      </c>
      <c r="R36" s="26">
        <f t="shared" si="8"/>
        <v>1</v>
      </c>
      <c r="S36" s="27" t="s">
        <v>266</v>
      </c>
      <c r="T36" s="27">
        <f t="shared" si="3"/>
        <v>500</v>
      </c>
      <c r="U36" s="29" t="str">
        <f t="shared" si="4"/>
        <v>000401007E</v>
      </c>
      <c r="V36" s="27" t="str">
        <f t="shared" si="5"/>
        <v>'000401007E': {'message': 'エラーが発生しました。エラー内容:{0[0]}', 'http_status_code': 500},</v>
      </c>
    </row>
    <row r="37" spans="1:22" s="26" customFormat="1" ht="63" x14ac:dyDescent="0.15">
      <c r="A37" s="12">
        <f t="shared" si="7"/>
        <v>35</v>
      </c>
      <c r="B37" s="12" t="str">
        <f t="shared" si="6"/>
        <v>000401008E</v>
      </c>
      <c r="C37" s="12" t="s">
        <v>65</v>
      </c>
      <c r="D37" s="12" t="str">
        <f t="shared" si="2"/>
        <v>008</v>
      </c>
      <c r="E37" s="12" t="s">
        <v>261</v>
      </c>
      <c r="F37" s="13" t="s">
        <v>474</v>
      </c>
      <c r="G37" s="12" t="s">
        <v>25</v>
      </c>
      <c r="H37" s="13">
        <v>400</v>
      </c>
      <c r="I37" s="13" t="s">
        <v>69</v>
      </c>
      <c r="J37" s="13" t="s">
        <v>151</v>
      </c>
      <c r="K37" s="24" t="s">
        <v>293</v>
      </c>
      <c r="L37" s="12" t="s">
        <v>5</v>
      </c>
      <c r="M37" s="25" t="str">
        <f>VLOOKUP(L37&amp;N37,コード体系!M:N,2,FALSE)</f>
        <v>04</v>
      </c>
      <c r="N37" s="12" t="s">
        <v>253</v>
      </c>
      <c r="O37" s="25" t="str">
        <f>VLOOKUP(L37&amp;N37&amp;P37,コード体系!O:P,2,FALSE)</f>
        <v>01</v>
      </c>
      <c r="P37" s="12" t="s">
        <v>387</v>
      </c>
      <c r="Q37" s="13" t="s">
        <v>69</v>
      </c>
      <c r="R37" s="26">
        <f t="shared" si="8"/>
        <v>1</v>
      </c>
      <c r="S37" s="27" t="s">
        <v>466</v>
      </c>
      <c r="T37" s="27">
        <f t="shared" si="3"/>
        <v>400</v>
      </c>
      <c r="U37" s="29" t="str">
        <f t="shared" si="4"/>
        <v>000401008E</v>
      </c>
      <c r="V37" s="27" t="str">
        <f t="shared" si="5"/>
        <v>'000401008E': {'message': 'リソースURLからドメインの取得に失敗しました。CADDE管理者に問い合わせてください。', 'http_status_code': 400},</v>
      </c>
    </row>
  </sheetData>
  <autoFilter ref="A2:V2" xr:uid="{5511C8E3-D180-4CCD-969B-9AF99D79B719}"/>
  <sortState xmlns:xlrd2="http://schemas.microsoft.com/office/spreadsheetml/2017/richdata2" ref="A9:V36">
    <sortCondition ref="M9:M36"/>
    <sortCondition ref="O9:O36"/>
    <sortCondition ref="C9:C36"/>
  </sortState>
  <mergeCells count="2">
    <mergeCell ref="B1:C1"/>
    <mergeCell ref="K1:Q1"/>
  </mergeCells>
  <phoneticPr fontId="1"/>
  <pageMargins left="0.70866141732283472" right="0.70866141732283472" top="0.74803149606299213" bottom="0.74803149606299213" header="0.31496062992125984" footer="0.31496062992125984"/>
  <pageSetup paperSize="9" scale="32" fitToHeight="0" orientation="portrait" r:id="rId1"/>
  <ignoredErrors>
    <ignoredError sqref="K33:K36 K11 K3:K7 K12:K31 K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2D18-4D47-46ED-B1EE-AD27E751E7FC}">
  <sheetPr>
    <pageSetUpPr fitToPage="1"/>
  </sheetPr>
  <dimension ref="A1:V62"/>
  <sheetViews>
    <sheetView zoomScale="60" zoomScaleNormal="60" zoomScaleSheetLayoutView="70" workbookViewId="0">
      <pane xSplit="10" ySplit="2" topLeftCell="P14" activePane="bottomRight" state="frozen"/>
      <selection pane="topRight"/>
      <selection pane="bottomLeft"/>
      <selection pane="bottomRight" activeCell="F15" sqref="F15"/>
    </sheetView>
  </sheetViews>
  <sheetFormatPr defaultColWidth="9" defaultRowHeight="15.75" x14ac:dyDescent="0.15"/>
  <cols>
    <col min="1" max="1" width="5.375" style="5" bestFit="1" customWidth="1"/>
    <col min="2" max="2" width="16.125" style="5" bestFit="1" customWidth="1"/>
    <col min="3" max="3" width="14.375" style="5" bestFit="1" customWidth="1"/>
    <col min="4" max="4" width="14.375" style="34" customWidth="1"/>
    <col min="5" max="5" width="14.375" style="5" customWidth="1"/>
    <col min="6" max="6" width="22.375" style="5" customWidth="1"/>
    <col min="7" max="7" width="17.75" style="5" bestFit="1" customWidth="1"/>
    <col min="8" max="8" width="18.875" style="4" bestFit="1" customWidth="1"/>
    <col min="9" max="10" width="22.375" style="4" customWidth="1"/>
    <col min="11" max="11" width="4.625" style="9" customWidth="1"/>
    <col min="12" max="12" width="11.5" style="5" customWidth="1"/>
    <col min="13" max="13" width="3.375" style="7" customWidth="1"/>
    <col min="14" max="14" width="27.625" style="5" customWidth="1"/>
    <col min="15" max="15" width="3.375" style="7" customWidth="1"/>
    <col min="16" max="16" width="30.75" style="5" customWidth="1"/>
    <col min="17" max="17" width="27.125" style="4" customWidth="1"/>
    <col min="18" max="18" width="22.375" style="5" bestFit="1" customWidth="1"/>
    <col min="19" max="19" width="25.75" style="5" bestFit="1" customWidth="1"/>
    <col min="20" max="20" width="4.875" style="5" bestFit="1" customWidth="1"/>
    <col min="21" max="21" width="12" style="6" bestFit="1" customWidth="1"/>
    <col min="22" max="22" width="56.25" style="5" bestFit="1" customWidth="1"/>
    <col min="23" max="16384" width="9" style="5"/>
  </cols>
  <sheetData>
    <row r="1" spans="1:22" x14ac:dyDescent="0.15">
      <c r="A1" s="64" t="s">
        <v>0</v>
      </c>
      <c r="B1" s="72" t="s">
        <v>2</v>
      </c>
      <c r="C1" s="72"/>
      <c r="D1" s="57" t="s">
        <v>294</v>
      </c>
      <c r="E1" s="58" t="s">
        <v>300</v>
      </c>
      <c r="F1" s="58" t="s">
        <v>3</v>
      </c>
      <c r="G1" s="58" t="s">
        <v>17</v>
      </c>
      <c r="H1" s="59" t="s">
        <v>127</v>
      </c>
      <c r="I1" s="58" t="s">
        <v>1</v>
      </c>
      <c r="J1" s="58" t="s">
        <v>22</v>
      </c>
      <c r="K1" s="72" t="s">
        <v>135</v>
      </c>
      <c r="L1" s="72"/>
      <c r="M1" s="72"/>
      <c r="N1" s="72"/>
      <c r="O1" s="72"/>
      <c r="P1" s="72"/>
      <c r="Q1" s="72"/>
      <c r="U1" s="37"/>
    </row>
    <row r="2" spans="1:22" ht="13.5" customHeight="1" x14ac:dyDescent="0.15">
      <c r="A2" s="65"/>
      <c r="B2" s="1" t="s">
        <v>291</v>
      </c>
      <c r="C2" s="1" t="s">
        <v>292</v>
      </c>
      <c r="D2" s="60"/>
      <c r="E2" s="61"/>
      <c r="F2" s="62" t="s">
        <v>3</v>
      </c>
      <c r="G2" s="62" t="s">
        <v>17</v>
      </c>
      <c r="H2" s="63" t="s">
        <v>127</v>
      </c>
      <c r="I2" s="62" t="s">
        <v>1</v>
      </c>
      <c r="J2" s="62" t="s">
        <v>22</v>
      </c>
      <c r="K2" s="10" t="s">
        <v>128</v>
      </c>
      <c r="L2" s="11" t="s">
        <v>134</v>
      </c>
      <c r="M2" s="10" t="s">
        <v>129</v>
      </c>
      <c r="N2" s="11" t="s">
        <v>126</v>
      </c>
      <c r="O2" s="10" t="s">
        <v>130</v>
      </c>
      <c r="P2" s="11" t="s">
        <v>131</v>
      </c>
      <c r="Q2" s="11" t="s">
        <v>132</v>
      </c>
      <c r="R2" s="8"/>
      <c r="S2" s="8"/>
      <c r="T2" s="8"/>
      <c r="U2" s="38"/>
      <c r="V2" s="8"/>
    </row>
    <row r="3" spans="1:22" s="26" customFormat="1" ht="63" x14ac:dyDescent="0.15">
      <c r="A3" s="12">
        <f t="shared" ref="A3:A39" si="0">ROW()-ROW(A$2)</f>
        <v>1</v>
      </c>
      <c r="B3" s="12" t="str">
        <f t="shared" ref="B3:B39" si="1">K3&amp;M3&amp;O3&amp;D3&amp;E3</f>
        <v>010000001E</v>
      </c>
      <c r="C3" s="12" t="s">
        <v>199</v>
      </c>
      <c r="D3" s="12" t="str">
        <f t="shared" ref="D3:D11" si="2">TEXT(IF(EXACT(M2&amp;O2,M3&amp;O3),D2+1,1),"000")</f>
        <v>001</v>
      </c>
      <c r="E3" s="12" t="s">
        <v>261</v>
      </c>
      <c r="F3" s="13" t="s">
        <v>442</v>
      </c>
      <c r="G3" s="12" t="s">
        <v>25</v>
      </c>
      <c r="H3" s="13">
        <v>500</v>
      </c>
      <c r="I3" s="13" t="s">
        <v>435</v>
      </c>
      <c r="J3" s="13" t="s">
        <v>443</v>
      </c>
      <c r="K3" s="24" t="s">
        <v>256</v>
      </c>
      <c r="L3" s="13" t="s">
        <v>232</v>
      </c>
      <c r="M3" s="25" t="str">
        <f>VLOOKUP(L3&amp;N3,コード体系!M:N,2,FALSE)</f>
        <v>00</v>
      </c>
      <c r="N3" s="12" t="s">
        <v>189</v>
      </c>
      <c r="O3" s="12" t="str">
        <f>VLOOKUP(L3&amp;N3&amp;P3,コード体系!O:P,2,FALSE)</f>
        <v>00</v>
      </c>
      <c r="P3" s="13" t="s">
        <v>340</v>
      </c>
      <c r="Q3" s="13" t="s">
        <v>455</v>
      </c>
      <c r="R3" s="26">
        <f t="shared" ref="R3:R34" si="3">COUNTIF(B:B,B3)</f>
        <v>1</v>
      </c>
      <c r="S3" s="27" t="s">
        <v>579</v>
      </c>
      <c r="T3" s="28">
        <f>IF(EXACT(LEFT(H3,2),"透過"),"",H3)</f>
        <v>500</v>
      </c>
      <c r="U3" s="29" t="str">
        <f>B3</f>
        <v>010000001E</v>
      </c>
      <c r="V3" s="27" t="str">
        <f>"'"&amp;U3&amp;"': {'message': '"&amp;S3&amp;IF(EXACT(T3,""),"'},","', 'http_status_code': "&amp;T3&amp;"},")</f>
        <v>'010000001E': {'message': 'コンフィグファイルを読み込むことができません。ckan.jsonが設置されているか確認してください。', 'http_status_code': 500},</v>
      </c>
    </row>
    <row r="4" spans="1:22" s="26" customFormat="1" ht="63" x14ac:dyDescent="0.15">
      <c r="A4" s="12">
        <f t="shared" si="0"/>
        <v>2</v>
      </c>
      <c r="B4" s="12" t="str">
        <f>K4&amp;M4&amp;O4&amp;D4&amp;E4</f>
        <v>010000002E</v>
      </c>
      <c r="C4" s="12" t="s">
        <v>59</v>
      </c>
      <c r="D4" s="12" t="str">
        <f t="shared" si="2"/>
        <v>002</v>
      </c>
      <c r="E4" s="12" t="s">
        <v>261</v>
      </c>
      <c r="F4" s="13" t="s">
        <v>482</v>
      </c>
      <c r="G4" s="12" t="s">
        <v>25</v>
      </c>
      <c r="H4" s="13">
        <v>500</v>
      </c>
      <c r="I4" s="13" t="s">
        <v>70</v>
      </c>
      <c r="J4" s="13" t="s">
        <v>147</v>
      </c>
      <c r="K4" s="24" t="s">
        <v>256</v>
      </c>
      <c r="L4" s="13" t="s">
        <v>232</v>
      </c>
      <c r="M4" s="25" t="str">
        <f>VLOOKUP(L4&amp;N4,コード体系!M:N,2,FALSE)</f>
        <v>00</v>
      </c>
      <c r="N4" s="12" t="s">
        <v>189</v>
      </c>
      <c r="O4" s="12" t="str">
        <f>VLOOKUP(L4&amp;N4&amp;P4,コード体系!O:P,2,FALSE)</f>
        <v>00</v>
      </c>
      <c r="P4" s="13" t="s">
        <v>340</v>
      </c>
      <c r="Q4" s="13" t="s">
        <v>368</v>
      </c>
      <c r="R4" s="26">
        <f t="shared" si="3"/>
        <v>1</v>
      </c>
      <c r="S4" s="27" t="s">
        <v>467</v>
      </c>
      <c r="T4" s="27">
        <f t="shared" ref="T4:T23" si="4">IF(EXACT(LEFT(H4,2),"透過"),"",H4)</f>
        <v>500</v>
      </c>
      <c r="U4" s="29" t="str">
        <f t="shared" ref="U4:U23" si="5">B4</f>
        <v>010000002E</v>
      </c>
      <c r="V4" s="27" t="str">
        <f t="shared" ref="V4:V61" si="6">"'"&amp;U4&amp;"': {'message': '"&amp;S4&amp;IF(EXACT(T4,""),"'},","', 'http_status_code': "&amp;T4&amp;"},")</f>
        <v>'010000002E': {'message': 'コンフィグファイルに{0[0]}が設定されていません。CADDE管理者に問い合わせてください。', 'http_status_code': 500},</v>
      </c>
    </row>
    <row r="5" spans="1:22" s="26" customFormat="1" ht="63" x14ac:dyDescent="0.15">
      <c r="A5" s="12">
        <f t="shared" si="0"/>
        <v>3</v>
      </c>
      <c r="B5" s="12" t="str">
        <f t="shared" si="1"/>
        <v>010000003E</v>
      </c>
      <c r="C5" s="12" t="s">
        <v>59</v>
      </c>
      <c r="D5" s="12" t="str">
        <f t="shared" si="2"/>
        <v>003</v>
      </c>
      <c r="E5" s="12" t="s">
        <v>261</v>
      </c>
      <c r="F5" s="13" t="s">
        <v>482</v>
      </c>
      <c r="G5" s="12" t="s">
        <v>25</v>
      </c>
      <c r="H5" s="13">
        <v>500</v>
      </c>
      <c r="I5" s="13" t="s">
        <v>70</v>
      </c>
      <c r="J5" s="13" t="s">
        <v>147</v>
      </c>
      <c r="K5" s="24" t="s">
        <v>256</v>
      </c>
      <c r="L5" s="13" t="s">
        <v>232</v>
      </c>
      <c r="M5" s="25" t="str">
        <f>VLOOKUP(L5&amp;N5,コード体系!M:N,2,FALSE)</f>
        <v>00</v>
      </c>
      <c r="N5" s="12" t="s">
        <v>189</v>
      </c>
      <c r="O5" s="25" t="str">
        <f>VLOOKUP(L5&amp;N5&amp;P5,コード体系!O:P,2,FALSE)</f>
        <v>00</v>
      </c>
      <c r="P5" s="13" t="s">
        <v>340</v>
      </c>
      <c r="Q5" s="13" t="s">
        <v>369</v>
      </c>
      <c r="R5" s="26">
        <f t="shared" si="3"/>
        <v>1</v>
      </c>
      <c r="S5" s="27" t="s">
        <v>467</v>
      </c>
      <c r="T5" s="27">
        <f t="shared" si="4"/>
        <v>500</v>
      </c>
      <c r="U5" s="29" t="str">
        <f t="shared" si="5"/>
        <v>010000003E</v>
      </c>
      <c r="V5" s="27" t="str">
        <f t="shared" si="6"/>
        <v>'010000003E': {'message': 'コンフィグファイルに{0[0]}が設定されていません。CADDE管理者に問い合わせてください。', 'http_status_code': 500},</v>
      </c>
    </row>
    <row r="6" spans="1:22" s="26" customFormat="1" ht="63" x14ac:dyDescent="0.15">
      <c r="A6" s="12">
        <f t="shared" si="0"/>
        <v>4</v>
      </c>
      <c r="B6" s="12" t="str">
        <f t="shared" si="1"/>
        <v>010000004E</v>
      </c>
      <c r="C6" s="12" t="s">
        <v>199</v>
      </c>
      <c r="D6" s="12" t="str">
        <f t="shared" si="2"/>
        <v>004</v>
      </c>
      <c r="E6" s="12" t="s">
        <v>261</v>
      </c>
      <c r="F6" s="13" t="s">
        <v>482</v>
      </c>
      <c r="G6" s="12" t="s">
        <v>25</v>
      </c>
      <c r="H6" s="13">
        <v>500</v>
      </c>
      <c r="I6" s="13" t="s">
        <v>70</v>
      </c>
      <c r="J6" s="13" t="s">
        <v>147</v>
      </c>
      <c r="K6" s="24" t="s">
        <v>256</v>
      </c>
      <c r="L6" s="13" t="s">
        <v>232</v>
      </c>
      <c r="M6" s="25" t="str">
        <f>VLOOKUP(L6&amp;N6,コード体系!M:N,2,FALSE)</f>
        <v>00</v>
      </c>
      <c r="N6" s="12" t="s">
        <v>189</v>
      </c>
      <c r="O6" s="25" t="str">
        <f>VLOOKUP(L6&amp;N6&amp;P6,コード体系!O:P,2,FALSE)</f>
        <v>00</v>
      </c>
      <c r="P6" s="13" t="s">
        <v>340</v>
      </c>
      <c r="Q6" s="13" t="s">
        <v>413</v>
      </c>
      <c r="R6" s="26">
        <f t="shared" si="3"/>
        <v>1</v>
      </c>
      <c r="S6" s="27" t="s">
        <v>467</v>
      </c>
      <c r="T6" s="27">
        <f t="shared" si="4"/>
        <v>500</v>
      </c>
      <c r="U6" s="29" t="str">
        <f t="shared" si="5"/>
        <v>010000004E</v>
      </c>
      <c r="V6" s="27" t="str">
        <f t="shared" si="6"/>
        <v>'010000004E': {'message': 'コンフィグファイルに{0[0]}が設定されていません。CADDE管理者に問い合わせてください。', 'http_status_code': 500},</v>
      </c>
    </row>
    <row r="7" spans="1:22" s="26" customFormat="1" ht="78.75" x14ac:dyDescent="0.15">
      <c r="A7" s="12">
        <f t="shared" si="0"/>
        <v>5</v>
      </c>
      <c r="B7" s="12" t="str">
        <f>K7&amp;M7&amp;O7&amp;D7&amp;E7</f>
        <v>010000005E</v>
      </c>
      <c r="C7" s="12" t="s">
        <v>199</v>
      </c>
      <c r="D7" s="12" t="str">
        <f t="shared" si="2"/>
        <v>005</v>
      </c>
      <c r="E7" s="12" t="s">
        <v>261</v>
      </c>
      <c r="F7" s="13" t="s">
        <v>444</v>
      </c>
      <c r="G7" s="12" t="s">
        <v>25</v>
      </c>
      <c r="H7" s="13">
        <v>500</v>
      </c>
      <c r="I7" s="13" t="s">
        <v>435</v>
      </c>
      <c r="J7" s="13" t="s">
        <v>440</v>
      </c>
      <c r="K7" s="24" t="s">
        <v>256</v>
      </c>
      <c r="L7" s="13" t="s">
        <v>232</v>
      </c>
      <c r="M7" s="25" t="str">
        <f>VLOOKUP(L7&amp;N7,コード体系!M:N,2,FALSE)</f>
        <v>00</v>
      </c>
      <c r="N7" s="12" t="s">
        <v>189</v>
      </c>
      <c r="O7" s="12" t="str">
        <f>VLOOKUP(L7&amp;N7&amp;P7,コード体系!O:P,2,FALSE)</f>
        <v>00</v>
      </c>
      <c r="P7" s="13" t="s">
        <v>340</v>
      </c>
      <c r="Q7" s="13" t="s">
        <v>456</v>
      </c>
      <c r="R7" s="26">
        <f t="shared" si="3"/>
        <v>1</v>
      </c>
      <c r="S7" s="27" t="s">
        <v>580</v>
      </c>
      <c r="T7" s="27">
        <f t="shared" si="4"/>
        <v>500</v>
      </c>
      <c r="U7" s="29" t="str">
        <f t="shared" si="5"/>
        <v>010000005E</v>
      </c>
      <c r="V7" s="27" t="str">
        <f t="shared" si="6"/>
        <v>'010000005E': {'message': 'コンフィグファイルを読み込むことができません。connector.jsonが設置されているか確認してください。', 'http_status_code': 500},</v>
      </c>
    </row>
    <row r="8" spans="1:22" s="26" customFormat="1" ht="63" x14ac:dyDescent="0.15">
      <c r="A8" s="12">
        <f t="shared" si="0"/>
        <v>6</v>
      </c>
      <c r="B8" s="12" t="str">
        <f t="shared" si="1"/>
        <v>010000006E</v>
      </c>
      <c r="C8" s="12" t="s">
        <v>59</v>
      </c>
      <c r="D8" s="12" t="str">
        <f t="shared" si="2"/>
        <v>006</v>
      </c>
      <c r="E8" s="12" t="s">
        <v>261</v>
      </c>
      <c r="F8" s="13" t="s">
        <v>482</v>
      </c>
      <c r="G8" s="12" t="s">
        <v>25</v>
      </c>
      <c r="H8" s="13">
        <v>500</v>
      </c>
      <c r="I8" s="13" t="s">
        <v>70</v>
      </c>
      <c r="J8" s="13" t="s">
        <v>147</v>
      </c>
      <c r="K8" s="24" t="s">
        <v>256</v>
      </c>
      <c r="L8" s="13" t="s">
        <v>232</v>
      </c>
      <c r="M8" s="25" t="str">
        <f>VLOOKUP(L8&amp;N8,コード体系!M:N,2,FALSE)</f>
        <v>00</v>
      </c>
      <c r="N8" s="12" t="s">
        <v>189</v>
      </c>
      <c r="O8" s="25" t="str">
        <f>VLOOKUP(L8&amp;N8&amp;P8,コード体系!O:P,2,FALSE)</f>
        <v>00</v>
      </c>
      <c r="P8" s="13" t="s">
        <v>340</v>
      </c>
      <c r="Q8" s="13" t="s">
        <v>370</v>
      </c>
      <c r="R8" s="26">
        <f t="shared" si="3"/>
        <v>1</v>
      </c>
      <c r="S8" s="27" t="s">
        <v>467</v>
      </c>
      <c r="T8" s="27">
        <f t="shared" si="4"/>
        <v>500</v>
      </c>
      <c r="U8" s="29" t="str">
        <f t="shared" si="5"/>
        <v>010000006E</v>
      </c>
      <c r="V8" s="27" t="str">
        <f t="shared" si="6"/>
        <v>'010000006E': {'message': 'コンフィグファイルに{0[0]}が設定されていません。CADDE管理者に問い合わせてください。', 'http_status_code': 500},</v>
      </c>
    </row>
    <row r="9" spans="1:22" s="26" customFormat="1" ht="63" x14ac:dyDescent="0.15">
      <c r="A9" s="12">
        <f t="shared" si="0"/>
        <v>7</v>
      </c>
      <c r="B9" s="12" t="str">
        <f t="shared" si="1"/>
        <v>010000007E</v>
      </c>
      <c r="C9" s="12" t="s">
        <v>59</v>
      </c>
      <c r="D9" s="12" t="str">
        <f t="shared" si="2"/>
        <v>007</v>
      </c>
      <c r="E9" s="12" t="s">
        <v>261</v>
      </c>
      <c r="F9" s="13" t="s">
        <v>482</v>
      </c>
      <c r="G9" s="12" t="s">
        <v>25</v>
      </c>
      <c r="H9" s="13">
        <v>500</v>
      </c>
      <c r="I9" s="13" t="s">
        <v>70</v>
      </c>
      <c r="J9" s="13" t="s">
        <v>147</v>
      </c>
      <c r="K9" s="24" t="s">
        <v>256</v>
      </c>
      <c r="L9" s="13" t="s">
        <v>232</v>
      </c>
      <c r="M9" s="25" t="str">
        <f>VLOOKUP(L9&amp;N9,コード体系!M:N,2,FALSE)</f>
        <v>00</v>
      </c>
      <c r="N9" s="12" t="s">
        <v>189</v>
      </c>
      <c r="O9" s="25" t="str">
        <f>VLOOKUP(L9&amp;N9&amp;P9,コード体系!O:P,2,FALSE)</f>
        <v>00</v>
      </c>
      <c r="P9" s="13" t="s">
        <v>340</v>
      </c>
      <c r="Q9" s="13" t="s">
        <v>371</v>
      </c>
      <c r="R9" s="26">
        <f t="shared" si="3"/>
        <v>1</v>
      </c>
      <c r="S9" s="27" t="s">
        <v>467</v>
      </c>
      <c r="T9" s="27">
        <f t="shared" si="4"/>
        <v>500</v>
      </c>
      <c r="U9" s="29" t="str">
        <f t="shared" si="5"/>
        <v>010000007E</v>
      </c>
      <c r="V9" s="27" t="str">
        <f t="shared" si="6"/>
        <v>'010000007E': {'message': 'コンフィグファイルに{0[0]}が設定されていません。CADDE管理者に問い合わせてください。', 'http_status_code': 500},</v>
      </c>
    </row>
    <row r="10" spans="1:22" s="26" customFormat="1" ht="63" x14ac:dyDescent="0.15">
      <c r="A10" s="12">
        <f t="shared" si="0"/>
        <v>8</v>
      </c>
      <c r="B10" s="12" t="str">
        <f t="shared" si="1"/>
        <v>010000008E</v>
      </c>
      <c r="C10" s="12" t="s">
        <v>59</v>
      </c>
      <c r="D10" s="12" t="str">
        <f t="shared" si="2"/>
        <v>008</v>
      </c>
      <c r="E10" s="12" t="s">
        <v>261</v>
      </c>
      <c r="F10" s="13" t="s">
        <v>482</v>
      </c>
      <c r="G10" s="12" t="s">
        <v>25</v>
      </c>
      <c r="H10" s="13">
        <v>500</v>
      </c>
      <c r="I10" s="13" t="s">
        <v>70</v>
      </c>
      <c r="J10" s="13" t="s">
        <v>147</v>
      </c>
      <c r="K10" s="24" t="s">
        <v>256</v>
      </c>
      <c r="L10" s="13" t="s">
        <v>232</v>
      </c>
      <c r="M10" s="25" t="str">
        <f>VLOOKUP(L10&amp;N10,コード体系!M:N,2,FALSE)</f>
        <v>00</v>
      </c>
      <c r="N10" s="12" t="s">
        <v>189</v>
      </c>
      <c r="O10" s="25" t="str">
        <f>VLOOKUP(L10&amp;N10&amp;P10,コード体系!O:P,2,FALSE)</f>
        <v>00</v>
      </c>
      <c r="P10" s="13" t="s">
        <v>340</v>
      </c>
      <c r="Q10" s="13" t="s">
        <v>372</v>
      </c>
      <c r="R10" s="26">
        <f t="shared" si="3"/>
        <v>1</v>
      </c>
      <c r="S10" s="27" t="s">
        <v>467</v>
      </c>
      <c r="T10" s="27">
        <f t="shared" si="4"/>
        <v>500</v>
      </c>
      <c r="U10" s="29" t="str">
        <f t="shared" si="5"/>
        <v>010000008E</v>
      </c>
      <c r="V10" s="27" t="str">
        <f t="shared" si="6"/>
        <v>'010000008E': {'message': 'コンフィグファイルに{0[0]}が設定されていません。CADDE管理者に問い合わせてください。', 'http_status_code': 500},</v>
      </c>
    </row>
    <row r="11" spans="1:22" s="26" customFormat="1" ht="63" x14ac:dyDescent="0.15">
      <c r="A11" s="12">
        <f t="shared" si="0"/>
        <v>9</v>
      </c>
      <c r="B11" s="12" t="str">
        <f t="shared" ref="B11:B20" si="7">K11&amp;M11&amp;O11&amp;D11&amp;E11</f>
        <v>010000009E</v>
      </c>
      <c r="C11" s="12" t="s">
        <v>59</v>
      </c>
      <c r="D11" s="12" t="str">
        <f t="shared" si="2"/>
        <v>009</v>
      </c>
      <c r="E11" s="12" t="s">
        <v>261</v>
      </c>
      <c r="F11" s="13" t="s">
        <v>482</v>
      </c>
      <c r="G11" s="12" t="s">
        <v>25</v>
      </c>
      <c r="H11" s="13">
        <v>500</v>
      </c>
      <c r="I11" s="13" t="s">
        <v>70</v>
      </c>
      <c r="J11" s="13" t="s">
        <v>147</v>
      </c>
      <c r="K11" s="24" t="s">
        <v>256</v>
      </c>
      <c r="L11" s="13" t="s">
        <v>232</v>
      </c>
      <c r="M11" s="25" t="str">
        <f>VLOOKUP(L11&amp;N11,コード体系!M:N,2,FALSE)</f>
        <v>00</v>
      </c>
      <c r="N11" s="12" t="s">
        <v>189</v>
      </c>
      <c r="O11" s="25" t="str">
        <f>VLOOKUP(L11&amp;N11&amp;P11,コード体系!O:P,2,FALSE)</f>
        <v>00</v>
      </c>
      <c r="P11" s="13" t="s">
        <v>340</v>
      </c>
      <c r="Q11" s="13" t="s">
        <v>550</v>
      </c>
      <c r="R11" s="26">
        <f t="shared" si="3"/>
        <v>1</v>
      </c>
      <c r="S11" s="27" t="s">
        <v>467</v>
      </c>
      <c r="T11" s="27">
        <f t="shared" si="4"/>
        <v>500</v>
      </c>
      <c r="U11" s="29" t="str">
        <f t="shared" si="5"/>
        <v>010000009E</v>
      </c>
      <c r="V11" s="27" t="str">
        <f t="shared" si="6"/>
        <v>'010000009E': {'message': 'コンフィグファイルに{0[0]}が設定されていません。CADDE管理者に問い合わせてください。', 'http_status_code': 500},</v>
      </c>
    </row>
    <row r="12" spans="1:22" s="26" customFormat="1" ht="63" x14ac:dyDescent="0.15">
      <c r="A12" s="12">
        <f t="shared" si="0"/>
        <v>10</v>
      </c>
      <c r="B12" s="12" t="str">
        <f t="shared" si="7"/>
        <v>010000010E</v>
      </c>
      <c r="C12" s="12" t="s">
        <v>199</v>
      </c>
      <c r="D12" s="12" t="str">
        <f t="shared" ref="D12:D26" si="8">TEXT(IF(EXACT(M11&amp;O11,M12&amp;O12),D11+1,1),"000")</f>
        <v>010</v>
      </c>
      <c r="E12" s="12" t="s">
        <v>261</v>
      </c>
      <c r="F12" s="13" t="s">
        <v>445</v>
      </c>
      <c r="G12" s="12" t="s">
        <v>25</v>
      </c>
      <c r="H12" s="13">
        <v>500</v>
      </c>
      <c r="I12" s="13" t="s">
        <v>435</v>
      </c>
      <c r="J12" s="13" t="s">
        <v>446</v>
      </c>
      <c r="K12" s="24" t="s">
        <v>256</v>
      </c>
      <c r="L12" s="13" t="s">
        <v>232</v>
      </c>
      <c r="M12" s="25" t="str">
        <f>VLOOKUP(L12&amp;N12,コード体系!M:N,2,FALSE)</f>
        <v>00</v>
      </c>
      <c r="N12" s="12" t="s">
        <v>189</v>
      </c>
      <c r="O12" s="12" t="str">
        <f>VLOOKUP(L12&amp;N12&amp;P12,コード体系!O:P,2,FALSE)</f>
        <v>00</v>
      </c>
      <c r="P12" s="13" t="s">
        <v>340</v>
      </c>
      <c r="Q12" s="13" t="s">
        <v>453</v>
      </c>
      <c r="R12" s="26">
        <f t="shared" si="3"/>
        <v>1</v>
      </c>
      <c r="S12" s="13" t="s">
        <v>552</v>
      </c>
      <c r="T12" s="27">
        <f t="shared" si="4"/>
        <v>500</v>
      </c>
      <c r="U12" s="29" t="str">
        <f t="shared" si="5"/>
        <v>010000010E</v>
      </c>
      <c r="V12" s="27" t="str">
        <f t="shared" si="6"/>
        <v>'010000010E': {'message': 'コンフィグファイルを読み込むことができません。ngsi.jsonが設置されているか確認してください。', 'http_status_code': 500},</v>
      </c>
    </row>
    <row r="13" spans="1:22" s="26" customFormat="1" ht="63" x14ac:dyDescent="0.15">
      <c r="A13" s="12">
        <f t="shared" si="0"/>
        <v>11</v>
      </c>
      <c r="B13" s="12" t="str">
        <f t="shared" si="7"/>
        <v>010000011E</v>
      </c>
      <c r="C13" s="12" t="s">
        <v>199</v>
      </c>
      <c r="D13" s="12" t="str">
        <f t="shared" si="8"/>
        <v>011</v>
      </c>
      <c r="E13" s="12" t="s">
        <v>261</v>
      </c>
      <c r="F13" s="13" t="s">
        <v>450</v>
      </c>
      <c r="G13" s="12" t="s">
        <v>25</v>
      </c>
      <c r="H13" s="13">
        <v>500</v>
      </c>
      <c r="I13" s="13" t="s">
        <v>435</v>
      </c>
      <c r="J13" s="13" t="s">
        <v>449</v>
      </c>
      <c r="K13" s="24" t="s">
        <v>256</v>
      </c>
      <c r="L13" s="13" t="s">
        <v>232</v>
      </c>
      <c r="M13" s="25" t="str">
        <f>VLOOKUP(L13&amp;N13,コード体系!M:N,2,FALSE)</f>
        <v>00</v>
      </c>
      <c r="N13" s="12" t="s">
        <v>189</v>
      </c>
      <c r="O13" s="12" t="str">
        <f>VLOOKUP(L13&amp;N13&amp;P13,コード体系!O:P,2,FALSE)</f>
        <v>00</v>
      </c>
      <c r="P13" s="13" t="s">
        <v>340</v>
      </c>
      <c r="Q13" s="42" t="s">
        <v>454</v>
      </c>
      <c r="R13" s="26">
        <f t="shared" si="3"/>
        <v>1</v>
      </c>
      <c r="S13" s="13" t="s">
        <v>553</v>
      </c>
      <c r="T13" s="27">
        <f t="shared" si="4"/>
        <v>500</v>
      </c>
      <c r="U13" s="29" t="str">
        <f t="shared" si="5"/>
        <v>010000011E</v>
      </c>
      <c r="V13" s="27" t="str">
        <f t="shared" si="6"/>
        <v>'010000011E': {'message': 'コンフィグファイルを読み込むことができません。ftp.jsonが設置されているか確認してください。', 'http_status_code': 500},</v>
      </c>
    </row>
    <row r="14" spans="1:22" s="26" customFormat="1" ht="63" x14ac:dyDescent="0.15">
      <c r="A14" s="12">
        <f t="shared" si="0"/>
        <v>12</v>
      </c>
      <c r="B14" s="12" t="str">
        <f t="shared" si="7"/>
        <v>010000012E</v>
      </c>
      <c r="C14" s="12" t="s">
        <v>199</v>
      </c>
      <c r="D14" s="12" t="str">
        <f t="shared" si="8"/>
        <v>012</v>
      </c>
      <c r="E14" s="12" t="s">
        <v>261</v>
      </c>
      <c r="F14" s="13" t="s">
        <v>448</v>
      </c>
      <c r="G14" s="12" t="s">
        <v>25</v>
      </c>
      <c r="H14" s="13">
        <v>500</v>
      </c>
      <c r="I14" s="13" t="s">
        <v>435</v>
      </c>
      <c r="J14" s="13" t="s">
        <v>447</v>
      </c>
      <c r="K14" s="24" t="s">
        <v>256</v>
      </c>
      <c r="L14" s="13" t="s">
        <v>232</v>
      </c>
      <c r="M14" s="25" t="str">
        <f>VLOOKUP(L14&amp;N14,コード体系!M:N,2,FALSE)</f>
        <v>00</v>
      </c>
      <c r="N14" s="12" t="s">
        <v>189</v>
      </c>
      <c r="O14" s="12" t="str">
        <f>VLOOKUP(L14&amp;N14&amp;P14,コード体系!O:P,2,FALSE)</f>
        <v>00</v>
      </c>
      <c r="P14" s="13" t="s">
        <v>340</v>
      </c>
      <c r="Q14" s="13" t="s">
        <v>457</v>
      </c>
      <c r="R14" s="26">
        <f t="shared" si="3"/>
        <v>1</v>
      </c>
      <c r="S14" s="13" t="s">
        <v>554</v>
      </c>
      <c r="T14" s="27">
        <f t="shared" si="4"/>
        <v>500</v>
      </c>
      <c r="U14" s="29" t="str">
        <f t="shared" si="5"/>
        <v>010000012E</v>
      </c>
      <c r="V14" s="27" t="str">
        <f t="shared" si="6"/>
        <v>'010000012E': {'message': 'コンフィグファイルを読み込むことができません。http.jsonが設置されているか確認してください。', 'http_status_code': 500},</v>
      </c>
    </row>
    <row r="15" spans="1:22" s="26" customFormat="1" ht="63" x14ac:dyDescent="0.15">
      <c r="A15" s="12">
        <f t="shared" si="0"/>
        <v>13</v>
      </c>
      <c r="B15" s="12" t="str">
        <f t="shared" si="7"/>
        <v>010000013E</v>
      </c>
      <c r="C15" s="12" t="s">
        <v>199</v>
      </c>
      <c r="D15" s="12" t="str">
        <f t="shared" si="8"/>
        <v>013</v>
      </c>
      <c r="E15" s="12" t="s">
        <v>261</v>
      </c>
      <c r="F15" s="13" t="s">
        <v>238</v>
      </c>
      <c r="G15" s="12" t="s">
        <v>25</v>
      </c>
      <c r="H15" s="13">
        <v>400</v>
      </c>
      <c r="I15" s="13" t="s">
        <v>96</v>
      </c>
      <c r="J15" s="13" t="s">
        <v>373</v>
      </c>
      <c r="K15" s="24" t="s">
        <v>256</v>
      </c>
      <c r="L15" s="12" t="s">
        <v>232</v>
      </c>
      <c r="M15" s="25" t="str">
        <f>VLOOKUP(L15&amp;N15,コード体系!M:N,2,FALSE)</f>
        <v>00</v>
      </c>
      <c r="N15" s="12" t="s">
        <v>189</v>
      </c>
      <c r="O15" s="25" t="str">
        <f>VLOOKUP(L15&amp;N15&amp;P15,コード体系!O:P,2,FALSE)</f>
        <v>00</v>
      </c>
      <c r="P15" s="13" t="s">
        <v>340</v>
      </c>
      <c r="Q15" s="13" t="s">
        <v>452</v>
      </c>
      <c r="R15" s="26">
        <f t="shared" si="3"/>
        <v>1</v>
      </c>
      <c r="S15" s="27" t="s">
        <v>267</v>
      </c>
      <c r="T15" s="27">
        <f t="shared" si="4"/>
        <v>400</v>
      </c>
      <c r="U15" s="29" t="str">
        <f t="shared" si="5"/>
        <v>010000013E</v>
      </c>
      <c r="V15" s="27" t="str">
        <f t="shared" si="6"/>
        <v>'010000013E': {'message': 'リソース提供手段識別子の値が不正です。リクエストパラメータの値を確認してください。', 'http_status_code': 400},</v>
      </c>
    </row>
    <row r="16" spans="1:22" s="26" customFormat="1" ht="63" x14ac:dyDescent="0.15">
      <c r="A16" s="12">
        <f t="shared" si="0"/>
        <v>14</v>
      </c>
      <c r="B16" s="12" t="str">
        <f t="shared" si="7"/>
        <v>010000014E</v>
      </c>
      <c r="C16" s="12" t="s">
        <v>199</v>
      </c>
      <c r="D16" s="12" t="str">
        <f t="shared" si="8"/>
        <v>014</v>
      </c>
      <c r="E16" s="12" t="s">
        <v>261</v>
      </c>
      <c r="F16" s="13" t="s">
        <v>482</v>
      </c>
      <c r="G16" s="12" t="s">
        <v>25</v>
      </c>
      <c r="H16" s="13">
        <v>500</v>
      </c>
      <c r="I16" s="13" t="s">
        <v>70</v>
      </c>
      <c r="J16" s="13" t="s">
        <v>147</v>
      </c>
      <c r="K16" s="24" t="s">
        <v>256</v>
      </c>
      <c r="L16" s="13" t="s">
        <v>232</v>
      </c>
      <c r="M16" s="25" t="str">
        <f>VLOOKUP(L16&amp;N16,コード体系!M:N,2,FALSE)</f>
        <v>00</v>
      </c>
      <c r="N16" s="12" t="s">
        <v>189</v>
      </c>
      <c r="O16" s="25" t="str">
        <f>VLOOKUP(L16&amp;N16&amp;P16,コード体系!O:P,2,FALSE)</f>
        <v>00</v>
      </c>
      <c r="P16" s="13" t="s">
        <v>340</v>
      </c>
      <c r="Q16" s="13" t="s">
        <v>461</v>
      </c>
      <c r="R16" s="26">
        <f t="shared" si="3"/>
        <v>1</v>
      </c>
      <c r="S16" s="27" t="s">
        <v>467</v>
      </c>
      <c r="T16" s="27">
        <f t="shared" si="4"/>
        <v>500</v>
      </c>
      <c r="U16" s="29" t="str">
        <f t="shared" si="5"/>
        <v>010000014E</v>
      </c>
      <c r="V16" s="27" t="str">
        <f t="shared" si="6"/>
        <v>'010000014E': {'message': 'コンフィグファイルに{0[0]}が設定されていません。CADDE管理者に問い合わせてください。', 'http_status_code': 500},</v>
      </c>
    </row>
    <row r="17" spans="1:22" s="26" customFormat="1" ht="63" x14ac:dyDescent="0.15">
      <c r="A17" s="12">
        <f t="shared" si="0"/>
        <v>15</v>
      </c>
      <c r="B17" s="12" t="str">
        <f t="shared" si="7"/>
        <v>010000015E</v>
      </c>
      <c r="C17" s="12" t="s">
        <v>199</v>
      </c>
      <c r="D17" s="12" t="str">
        <f t="shared" si="8"/>
        <v>015</v>
      </c>
      <c r="E17" s="12" t="s">
        <v>261</v>
      </c>
      <c r="F17" s="13" t="s">
        <v>445</v>
      </c>
      <c r="G17" s="12" t="s">
        <v>25</v>
      </c>
      <c r="H17" s="13">
        <v>500</v>
      </c>
      <c r="I17" s="13" t="s">
        <v>435</v>
      </c>
      <c r="J17" s="13" t="s">
        <v>446</v>
      </c>
      <c r="K17" s="24" t="s">
        <v>256</v>
      </c>
      <c r="L17" s="13" t="s">
        <v>232</v>
      </c>
      <c r="M17" s="25" t="str">
        <f>VLOOKUP(L17&amp;N17,コード体系!M:N,2,FALSE)</f>
        <v>00</v>
      </c>
      <c r="N17" s="12" t="s">
        <v>189</v>
      </c>
      <c r="O17" s="12" t="str">
        <f>VLOOKUP(L17&amp;N17&amp;P17,コード体系!O:P,2,FALSE)</f>
        <v>00</v>
      </c>
      <c r="P17" s="13" t="s">
        <v>340</v>
      </c>
      <c r="Q17" s="13" t="s">
        <v>458</v>
      </c>
      <c r="R17" s="26">
        <f t="shared" si="3"/>
        <v>1</v>
      </c>
      <c r="S17" s="13" t="s">
        <v>552</v>
      </c>
      <c r="T17" s="27">
        <f t="shared" si="4"/>
        <v>500</v>
      </c>
      <c r="U17" s="29" t="str">
        <f t="shared" si="5"/>
        <v>010000015E</v>
      </c>
      <c r="V17" s="27" t="str">
        <f t="shared" si="6"/>
        <v>'010000015E': {'message': 'コンフィグファイルを読み込むことができません。ngsi.jsonが設置されているか確認してください。', 'http_status_code': 500},</v>
      </c>
    </row>
    <row r="18" spans="1:22" s="26" customFormat="1" ht="63" x14ac:dyDescent="0.15">
      <c r="A18" s="12">
        <f t="shared" si="0"/>
        <v>16</v>
      </c>
      <c r="B18" s="12" t="str">
        <f t="shared" si="7"/>
        <v>010000016E</v>
      </c>
      <c r="C18" s="12" t="s">
        <v>199</v>
      </c>
      <c r="D18" s="12" t="str">
        <f t="shared" si="8"/>
        <v>016</v>
      </c>
      <c r="E18" s="12" t="s">
        <v>261</v>
      </c>
      <c r="F18" s="13" t="s">
        <v>450</v>
      </c>
      <c r="G18" s="12" t="s">
        <v>25</v>
      </c>
      <c r="H18" s="13">
        <v>500</v>
      </c>
      <c r="I18" s="13" t="s">
        <v>435</v>
      </c>
      <c r="J18" s="13" t="s">
        <v>449</v>
      </c>
      <c r="K18" s="24" t="s">
        <v>256</v>
      </c>
      <c r="L18" s="13" t="s">
        <v>232</v>
      </c>
      <c r="M18" s="25" t="str">
        <f>VLOOKUP(L18&amp;N18,コード体系!M:N,2,FALSE)</f>
        <v>00</v>
      </c>
      <c r="N18" s="12" t="s">
        <v>189</v>
      </c>
      <c r="O18" s="12" t="str">
        <f>VLOOKUP(L18&amp;N18&amp;P18,コード体系!O:P,2,FALSE)</f>
        <v>00</v>
      </c>
      <c r="P18" s="13" t="s">
        <v>340</v>
      </c>
      <c r="Q18" s="42" t="s">
        <v>459</v>
      </c>
      <c r="R18" s="26">
        <f t="shared" si="3"/>
        <v>1</v>
      </c>
      <c r="S18" s="13" t="s">
        <v>553</v>
      </c>
      <c r="T18" s="27">
        <f t="shared" si="4"/>
        <v>500</v>
      </c>
      <c r="U18" s="29" t="str">
        <f t="shared" si="5"/>
        <v>010000016E</v>
      </c>
      <c r="V18" s="27" t="str">
        <f t="shared" si="6"/>
        <v>'010000016E': {'message': 'コンフィグファイルを読み込むことができません。ftp.jsonが設置されているか確認してください。', 'http_status_code': 500},</v>
      </c>
    </row>
    <row r="19" spans="1:22" s="26" customFormat="1" ht="63" x14ac:dyDescent="0.15">
      <c r="A19" s="12">
        <f t="shared" si="0"/>
        <v>17</v>
      </c>
      <c r="B19" s="12" t="str">
        <f t="shared" si="7"/>
        <v>010000017E</v>
      </c>
      <c r="C19" s="12" t="s">
        <v>199</v>
      </c>
      <c r="D19" s="12" t="str">
        <f t="shared" si="8"/>
        <v>017</v>
      </c>
      <c r="E19" s="12" t="s">
        <v>261</v>
      </c>
      <c r="F19" s="13" t="s">
        <v>448</v>
      </c>
      <c r="G19" s="12" t="s">
        <v>25</v>
      </c>
      <c r="H19" s="13">
        <v>500</v>
      </c>
      <c r="I19" s="13" t="s">
        <v>435</v>
      </c>
      <c r="J19" s="13" t="s">
        <v>447</v>
      </c>
      <c r="K19" s="24" t="s">
        <v>256</v>
      </c>
      <c r="L19" s="13" t="s">
        <v>232</v>
      </c>
      <c r="M19" s="25" t="str">
        <f>VLOOKUP(L19&amp;N19,コード体系!M:N,2,FALSE)</f>
        <v>00</v>
      </c>
      <c r="N19" s="12" t="s">
        <v>189</v>
      </c>
      <c r="O19" s="12" t="str">
        <f>VLOOKUP(L19&amp;N19&amp;P19,コード体系!O:P,2,FALSE)</f>
        <v>00</v>
      </c>
      <c r="P19" s="13" t="s">
        <v>340</v>
      </c>
      <c r="Q19" s="13" t="s">
        <v>460</v>
      </c>
      <c r="R19" s="26">
        <f t="shared" si="3"/>
        <v>1</v>
      </c>
      <c r="S19" s="13" t="s">
        <v>554</v>
      </c>
      <c r="T19" s="27">
        <f t="shared" si="4"/>
        <v>500</v>
      </c>
      <c r="U19" s="29" t="str">
        <f t="shared" si="5"/>
        <v>010000017E</v>
      </c>
      <c r="V19" s="27" t="str">
        <f t="shared" si="6"/>
        <v>'010000017E': {'message': 'コンフィグファイルを読み込むことができません。http.jsonが設置されているか確認してください。', 'http_status_code': 500},</v>
      </c>
    </row>
    <row r="20" spans="1:22" s="26" customFormat="1" ht="63" x14ac:dyDescent="0.15">
      <c r="A20" s="12">
        <f t="shared" si="0"/>
        <v>18</v>
      </c>
      <c r="B20" s="12" t="str">
        <f t="shared" si="7"/>
        <v>010000018E</v>
      </c>
      <c r="C20" s="12" t="s">
        <v>95</v>
      </c>
      <c r="D20" s="12" t="str">
        <f t="shared" si="8"/>
        <v>018</v>
      </c>
      <c r="E20" s="12" t="s">
        <v>261</v>
      </c>
      <c r="F20" s="13" t="s">
        <v>238</v>
      </c>
      <c r="G20" s="12" t="s">
        <v>25</v>
      </c>
      <c r="H20" s="13">
        <v>400</v>
      </c>
      <c r="I20" s="13" t="s">
        <v>96</v>
      </c>
      <c r="J20" s="13" t="s">
        <v>373</v>
      </c>
      <c r="K20" s="24" t="s">
        <v>256</v>
      </c>
      <c r="L20" s="12" t="s">
        <v>232</v>
      </c>
      <c r="M20" s="25" t="str">
        <f>VLOOKUP(L20&amp;N20,コード体系!M:N,2,FALSE)</f>
        <v>00</v>
      </c>
      <c r="N20" s="12" t="s">
        <v>189</v>
      </c>
      <c r="O20" s="25" t="str">
        <f>VLOOKUP(L20&amp;N20&amp;P20,コード体系!O:P,2,FALSE)</f>
        <v>00</v>
      </c>
      <c r="P20" s="13" t="s">
        <v>340</v>
      </c>
      <c r="Q20" s="13" t="s">
        <v>451</v>
      </c>
      <c r="R20" s="26">
        <f t="shared" si="3"/>
        <v>1</v>
      </c>
      <c r="S20" s="27" t="s">
        <v>267</v>
      </c>
      <c r="T20" s="27">
        <f t="shared" si="4"/>
        <v>400</v>
      </c>
      <c r="U20" s="29" t="str">
        <f t="shared" si="5"/>
        <v>010000018E</v>
      </c>
      <c r="V20" s="27" t="str">
        <f t="shared" si="6"/>
        <v>'010000018E': {'message': 'リソース提供手段識別子の値が不正です。リクエストパラメータの値を確認してください。', 'http_status_code': 400},</v>
      </c>
    </row>
    <row r="21" spans="1:22" s="26" customFormat="1" ht="78.75" x14ac:dyDescent="0.15">
      <c r="A21" s="12">
        <f t="shared" si="0"/>
        <v>19</v>
      </c>
      <c r="B21" s="12" t="str">
        <f t="shared" si="1"/>
        <v>010000019E</v>
      </c>
      <c r="C21" s="12" t="s">
        <v>8</v>
      </c>
      <c r="D21" s="12" t="str">
        <f t="shared" si="8"/>
        <v>019</v>
      </c>
      <c r="E21" s="12" t="s">
        <v>261</v>
      </c>
      <c r="F21" s="13" t="s">
        <v>482</v>
      </c>
      <c r="G21" s="12" t="s">
        <v>25</v>
      </c>
      <c r="H21" s="13">
        <v>500</v>
      </c>
      <c r="I21" s="13" t="s">
        <v>70</v>
      </c>
      <c r="J21" s="13" t="s">
        <v>147</v>
      </c>
      <c r="K21" s="24" t="s">
        <v>256</v>
      </c>
      <c r="L21" s="13" t="s">
        <v>232</v>
      </c>
      <c r="M21" s="25" t="str">
        <f>VLOOKUP(L21&amp;N21,コード体系!M:N,2,FALSE)</f>
        <v>00</v>
      </c>
      <c r="N21" s="12" t="s">
        <v>189</v>
      </c>
      <c r="O21" s="25" t="str">
        <f>VLOOKUP(L21&amp;N21&amp;P21,コード体系!O:P,2,FALSE)</f>
        <v>00</v>
      </c>
      <c r="P21" s="13" t="s">
        <v>340</v>
      </c>
      <c r="Q21" s="13" t="s">
        <v>462</v>
      </c>
      <c r="R21" s="26">
        <f t="shared" si="3"/>
        <v>1</v>
      </c>
      <c r="S21" s="27" t="s">
        <v>467</v>
      </c>
      <c r="T21" s="27">
        <f t="shared" si="4"/>
        <v>500</v>
      </c>
      <c r="U21" s="29" t="str">
        <f t="shared" si="5"/>
        <v>010000019E</v>
      </c>
      <c r="V21" s="27" t="str">
        <f t="shared" si="6"/>
        <v>'010000019E': {'message': 'コンフィグファイルに{0[0]}が設定されていません。CADDE管理者に問い合わせてください。', 'http_status_code': 500},</v>
      </c>
    </row>
    <row r="22" spans="1:22" s="26" customFormat="1" ht="110.25" x14ac:dyDescent="0.15">
      <c r="A22" s="12">
        <f t="shared" si="0"/>
        <v>20</v>
      </c>
      <c r="B22" s="12" t="str">
        <f t="shared" si="1"/>
        <v>010000020E</v>
      </c>
      <c r="C22" s="12" t="s">
        <v>34</v>
      </c>
      <c r="D22" s="12" t="str">
        <f t="shared" si="8"/>
        <v>020</v>
      </c>
      <c r="E22" s="12" t="s">
        <v>261</v>
      </c>
      <c r="F22" s="13" t="s">
        <v>483</v>
      </c>
      <c r="G22" s="12" t="s">
        <v>25</v>
      </c>
      <c r="H22" s="13">
        <v>500</v>
      </c>
      <c r="I22" s="13" t="s">
        <v>325</v>
      </c>
      <c r="J22" s="13" t="s">
        <v>326</v>
      </c>
      <c r="K22" s="24" t="s">
        <v>256</v>
      </c>
      <c r="L22" s="12" t="s">
        <v>232</v>
      </c>
      <c r="M22" s="25" t="str">
        <f>VLOOKUP(L22&amp;N22,コード体系!M:N,2,FALSE)</f>
        <v>00</v>
      </c>
      <c r="N22" s="12" t="s">
        <v>212</v>
      </c>
      <c r="O22" s="25" t="str">
        <f>VLOOKUP(L22&amp;N22&amp;P22,コード体系!O:P,2,FALSE)</f>
        <v>00</v>
      </c>
      <c r="P22" s="13" t="s">
        <v>340</v>
      </c>
      <c r="Q22" s="13" t="s">
        <v>325</v>
      </c>
      <c r="R22" s="26">
        <f t="shared" si="3"/>
        <v>1</v>
      </c>
      <c r="S22" s="27" t="s">
        <v>471</v>
      </c>
      <c r="T22" s="27">
        <f t="shared" si="4"/>
        <v>500</v>
      </c>
      <c r="U22" s="29" t="str">
        <f t="shared" si="5"/>
        <v>010000020E</v>
      </c>
      <c r="V22" s="27" t="str">
        <f t="shared" si="6"/>
        <v>'010000020E': {'message': '対象のリソースURLに紐づくCKAN情報で交換実績記録用リソースIDに登録されている値が混在しています。CADDE管理者に問い合わせてください。', 'http_status_code': 500},</v>
      </c>
    </row>
    <row r="23" spans="1:22" s="26" customFormat="1" ht="63" x14ac:dyDescent="0.15">
      <c r="A23" s="12">
        <f t="shared" si="0"/>
        <v>21</v>
      </c>
      <c r="B23" s="12" t="str">
        <f t="shared" si="1"/>
        <v>010000021E</v>
      </c>
      <c r="C23" s="12" t="s">
        <v>32</v>
      </c>
      <c r="D23" s="12" t="str">
        <f t="shared" si="8"/>
        <v>021</v>
      </c>
      <c r="E23" s="12" t="s">
        <v>261</v>
      </c>
      <c r="F23" s="13" t="s">
        <v>484</v>
      </c>
      <c r="G23" s="12" t="s">
        <v>25</v>
      </c>
      <c r="H23" s="13">
        <v>500</v>
      </c>
      <c r="I23" s="13" t="s">
        <v>324</v>
      </c>
      <c r="J23" s="13" t="s">
        <v>33</v>
      </c>
      <c r="K23" s="24" t="s">
        <v>256</v>
      </c>
      <c r="L23" s="12" t="s">
        <v>232</v>
      </c>
      <c r="M23" s="25" t="str">
        <f>VLOOKUP(L23&amp;N23,コード体系!M:N,2,FALSE)</f>
        <v>00</v>
      </c>
      <c r="N23" s="12" t="s">
        <v>212</v>
      </c>
      <c r="O23" s="25" t="str">
        <f>VLOOKUP(L23&amp;N23&amp;P23,コード体系!O:P,2,FALSE)</f>
        <v>00</v>
      </c>
      <c r="P23" s="13" t="s">
        <v>340</v>
      </c>
      <c r="Q23" s="13" t="s">
        <v>324</v>
      </c>
      <c r="R23" s="26">
        <f t="shared" si="3"/>
        <v>1</v>
      </c>
      <c r="S23" s="27" t="s">
        <v>472</v>
      </c>
      <c r="T23" s="27">
        <f t="shared" si="4"/>
        <v>500</v>
      </c>
      <c r="U23" s="29" t="str">
        <f t="shared" si="5"/>
        <v>010000021E</v>
      </c>
      <c r="V23" s="27" t="str">
        <f t="shared" si="6"/>
        <v>'010000021E': {'message': 'リソースURLに紐づくCKAN情報が取得できませんでした。CADDE管理者に問い合わせてください。', 'http_status_code': 500},</v>
      </c>
    </row>
    <row r="24" spans="1:22" s="26" customFormat="1" ht="94.5" x14ac:dyDescent="0.15">
      <c r="A24" s="12">
        <f t="shared" si="0"/>
        <v>22</v>
      </c>
      <c r="B24" s="12" t="str">
        <f t="shared" si="1"/>
        <v>010001001N</v>
      </c>
      <c r="C24" s="12" t="s">
        <v>92</v>
      </c>
      <c r="D24" s="12" t="str">
        <f t="shared" si="8"/>
        <v>001</v>
      </c>
      <c r="E24" s="12" t="s">
        <v>308</v>
      </c>
      <c r="F24" s="13" t="s">
        <v>214</v>
      </c>
      <c r="G24" s="12" t="s">
        <v>148</v>
      </c>
      <c r="H24" s="13">
        <v>200</v>
      </c>
      <c r="I24" s="13" t="s">
        <v>215</v>
      </c>
      <c r="J24" s="13" t="s">
        <v>149</v>
      </c>
      <c r="K24" s="24" t="s">
        <v>256</v>
      </c>
      <c r="L24" s="12" t="s">
        <v>232</v>
      </c>
      <c r="M24" s="25" t="str">
        <f>VLOOKUP(L24&amp;N24,コード体系!M:N,2,FALSE)</f>
        <v>00</v>
      </c>
      <c r="N24" s="12" t="s">
        <v>189</v>
      </c>
      <c r="O24" s="25" t="str">
        <f>VLOOKUP(L24&amp;N24&amp;P24,コード体系!O:P,2,FALSE)</f>
        <v>01</v>
      </c>
      <c r="P24" s="13" t="s">
        <v>352</v>
      </c>
      <c r="Q24" s="13" t="s">
        <v>216</v>
      </c>
      <c r="R24" s="26">
        <f t="shared" si="3"/>
        <v>1</v>
      </c>
      <c r="S24" s="27" t="s">
        <v>276</v>
      </c>
      <c r="T24" s="27"/>
      <c r="U24" s="29" t="str">
        <f t="shared" ref="U24:U37" si="9">B24</f>
        <v>010001001N</v>
      </c>
      <c r="V24" s="27" t="str">
        <f t="shared" si="6"/>
        <v>'010001001N': {'message': 'クエリストリング:{0[0]}, 認証トークン:{0[1]}'},</v>
      </c>
    </row>
    <row r="25" spans="1:22" s="26" customFormat="1" ht="63" x14ac:dyDescent="0.15">
      <c r="A25" s="12">
        <f t="shared" si="0"/>
        <v>23</v>
      </c>
      <c r="B25" s="12" t="str">
        <f t="shared" si="1"/>
        <v>010001002E</v>
      </c>
      <c r="C25" s="12" t="s">
        <v>93</v>
      </c>
      <c r="D25" s="12" t="str">
        <f t="shared" si="8"/>
        <v>002</v>
      </c>
      <c r="E25" s="12" t="s">
        <v>261</v>
      </c>
      <c r="F25" s="13" t="s">
        <v>224</v>
      </c>
      <c r="G25" s="12" t="s">
        <v>25</v>
      </c>
      <c r="H25" s="13" t="s">
        <v>503</v>
      </c>
      <c r="I25" s="13" t="s">
        <v>233</v>
      </c>
      <c r="J25" s="13" t="s">
        <v>23</v>
      </c>
      <c r="K25" s="24" t="s">
        <v>256</v>
      </c>
      <c r="L25" s="12" t="s">
        <v>232</v>
      </c>
      <c r="M25" s="25" t="str">
        <f>VLOOKUP(L25&amp;N25,コード体系!M:N,2,FALSE)</f>
        <v>00</v>
      </c>
      <c r="N25" s="12" t="s">
        <v>189</v>
      </c>
      <c r="O25" s="25" t="str">
        <f>VLOOKUP(L25&amp;N25&amp;P25,コード体系!O:P,2,FALSE)</f>
        <v>01</v>
      </c>
      <c r="P25" s="13" t="s">
        <v>352</v>
      </c>
      <c r="Q25" s="13" t="s">
        <v>497</v>
      </c>
      <c r="R25" s="26">
        <f t="shared" si="3"/>
        <v>1</v>
      </c>
      <c r="S25" s="27" t="s">
        <v>266</v>
      </c>
      <c r="T25" s="27"/>
      <c r="U25" s="29" t="str">
        <f t="shared" si="9"/>
        <v>010001002E</v>
      </c>
      <c r="V25" s="27" t="str">
        <f t="shared" si="6"/>
        <v>'010001002E': {'message': 'エラーが発生しました。エラー内容:{0[0]}'},</v>
      </c>
    </row>
    <row r="26" spans="1:22" s="26" customFormat="1" ht="63" x14ac:dyDescent="0.15">
      <c r="A26" s="12">
        <f t="shared" si="0"/>
        <v>24</v>
      </c>
      <c r="B26" s="12" t="str">
        <f t="shared" si="1"/>
        <v>010001003E</v>
      </c>
      <c r="C26" s="12" t="s">
        <v>93</v>
      </c>
      <c r="D26" s="12" t="str">
        <f t="shared" si="8"/>
        <v>003</v>
      </c>
      <c r="E26" s="12" t="s">
        <v>261</v>
      </c>
      <c r="F26" s="13" t="s">
        <v>224</v>
      </c>
      <c r="G26" s="12" t="s">
        <v>25</v>
      </c>
      <c r="H26" s="13" t="s">
        <v>503</v>
      </c>
      <c r="I26" s="13" t="s">
        <v>376</v>
      </c>
      <c r="J26" s="13" t="s">
        <v>23</v>
      </c>
      <c r="K26" s="24" t="s">
        <v>256</v>
      </c>
      <c r="L26" s="12" t="s">
        <v>232</v>
      </c>
      <c r="M26" s="25" t="str">
        <f>VLOOKUP(L26&amp;N26,コード体系!M:N,2,FALSE)</f>
        <v>00</v>
      </c>
      <c r="N26" s="12" t="s">
        <v>189</v>
      </c>
      <c r="O26" s="25" t="str">
        <f>VLOOKUP(L26&amp;N26&amp;P26,コード体系!O:P,2,FALSE)</f>
        <v>01</v>
      </c>
      <c r="P26" s="13" t="s">
        <v>352</v>
      </c>
      <c r="Q26" s="13" t="s">
        <v>498</v>
      </c>
      <c r="R26" s="26">
        <f t="shared" si="3"/>
        <v>1</v>
      </c>
      <c r="S26" s="27" t="s">
        <v>266</v>
      </c>
      <c r="T26" s="27"/>
      <c r="U26" s="29" t="str">
        <f t="shared" si="9"/>
        <v>010001003E</v>
      </c>
      <c r="V26" s="27" t="str">
        <f t="shared" si="6"/>
        <v>'010001003E': {'message': 'エラーが発生しました。エラー内容:{0[0]}'},</v>
      </c>
    </row>
    <row r="27" spans="1:22" s="26" customFormat="1" ht="110.25" x14ac:dyDescent="0.15">
      <c r="A27" s="12">
        <f t="shared" si="0"/>
        <v>25</v>
      </c>
      <c r="B27" s="12" t="str">
        <f>K27&amp;M27&amp;O27&amp;D27&amp;E27</f>
        <v>010001004E</v>
      </c>
      <c r="C27" s="12" t="s">
        <v>199</v>
      </c>
      <c r="D27" s="12" t="str">
        <f>TEXT(IF(EXACT(M26&amp;O26,M27&amp;O27),D26+1,1),"000")</f>
        <v>004</v>
      </c>
      <c r="E27" s="12" t="s">
        <v>261</v>
      </c>
      <c r="F27" s="13" t="s">
        <v>374</v>
      </c>
      <c r="G27" s="12" t="s">
        <v>25</v>
      </c>
      <c r="H27" s="13">
        <v>403</v>
      </c>
      <c r="I27" s="13" t="s">
        <v>375</v>
      </c>
      <c r="J27" s="13" t="s">
        <v>23</v>
      </c>
      <c r="K27" s="24" t="s">
        <v>256</v>
      </c>
      <c r="L27" s="12" t="s">
        <v>232</v>
      </c>
      <c r="M27" s="25" t="str">
        <f>VLOOKUP(L27&amp;N27,コード体系!M:N,2,FALSE)</f>
        <v>00</v>
      </c>
      <c r="N27" s="12" t="s">
        <v>212</v>
      </c>
      <c r="O27" s="25" t="str">
        <f>VLOOKUP(L27&amp;N27&amp;P27,コード体系!O:P,2,FALSE)</f>
        <v>01</v>
      </c>
      <c r="P27" s="13" t="s">
        <v>523</v>
      </c>
      <c r="Q27" s="13" t="s">
        <v>354</v>
      </c>
      <c r="R27" s="26">
        <f t="shared" si="3"/>
        <v>1</v>
      </c>
      <c r="S27" s="27" t="s">
        <v>405</v>
      </c>
      <c r="T27" s="27">
        <f>H27</f>
        <v>403</v>
      </c>
      <c r="U27" s="29" t="str">
        <f>B27</f>
        <v>010001004E</v>
      </c>
      <c r="V27" s="27" t="str">
        <f t="shared" si="6"/>
        <v>'010001004E': {'message': '有効な認可トークンが取得できません。有効な利用者トークンを設定してください。', 'http_status_code': 403},</v>
      </c>
    </row>
    <row r="28" spans="1:22" s="26" customFormat="1" ht="63" x14ac:dyDescent="0.15">
      <c r="A28" s="12">
        <f t="shared" si="0"/>
        <v>26</v>
      </c>
      <c r="B28" s="12" t="str">
        <f>K28&amp;M28&amp;O28&amp;D28&amp;E28</f>
        <v>010001005E</v>
      </c>
      <c r="C28" s="12" t="s">
        <v>199</v>
      </c>
      <c r="D28" s="12" t="str">
        <f t="shared" ref="D28:D61" si="10">TEXT(IF(EXACT(M27&amp;O27,M28&amp;O28),D27+1,1),"000")</f>
        <v>005</v>
      </c>
      <c r="E28" s="12" t="s">
        <v>261</v>
      </c>
      <c r="F28" s="13" t="s">
        <v>556</v>
      </c>
      <c r="G28" s="12" t="s">
        <v>25</v>
      </c>
      <c r="H28" s="13">
        <v>401</v>
      </c>
      <c r="I28" s="13" t="s">
        <v>547</v>
      </c>
      <c r="J28" s="13" t="s">
        <v>23</v>
      </c>
      <c r="K28" s="24" t="s">
        <v>256</v>
      </c>
      <c r="L28" s="12" t="s">
        <v>232</v>
      </c>
      <c r="M28" s="25" t="str">
        <f>VLOOKUP(L28&amp;N28,コード体系!M:N,2,FALSE)</f>
        <v>00</v>
      </c>
      <c r="N28" s="12" t="s">
        <v>212</v>
      </c>
      <c r="O28" s="25" t="str">
        <f>VLOOKUP(L28&amp;N28&amp;P28,コード体系!O:P,2,FALSE)</f>
        <v>01</v>
      </c>
      <c r="P28" s="13" t="s">
        <v>523</v>
      </c>
      <c r="Q28" s="13" t="s">
        <v>545</v>
      </c>
      <c r="R28" s="26">
        <f t="shared" si="3"/>
        <v>1</v>
      </c>
      <c r="S28" s="27" t="s">
        <v>557</v>
      </c>
      <c r="T28" s="27">
        <f>H28</f>
        <v>401</v>
      </c>
      <c r="U28" s="29" t="str">
        <f>B28</f>
        <v>010001005E</v>
      </c>
      <c r="V28" s="27" t="str">
        <f t="shared" si="6"/>
        <v>'010001005E': {'message': '認可確認を試行するために必要なトークンがありません。リクエストパラメータを確認してください。', 'http_status_code': 401},</v>
      </c>
    </row>
    <row r="29" spans="1:22" s="26" customFormat="1" ht="75" customHeight="1" x14ac:dyDescent="0.15">
      <c r="A29" s="12">
        <f t="shared" si="0"/>
        <v>27</v>
      </c>
      <c r="B29" s="12" t="str">
        <f>K29&amp;M29&amp;O29&amp;D29&amp;E29</f>
        <v>010001006E</v>
      </c>
      <c r="C29" s="12" t="s">
        <v>199</v>
      </c>
      <c r="D29" s="12" t="str">
        <f t="shared" si="10"/>
        <v>006</v>
      </c>
      <c r="E29" s="12" t="s">
        <v>261</v>
      </c>
      <c r="F29" s="13" t="s">
        <v>522</v>
      </c>
      <c r="G29" s="12" t="s">
        <v>25</v>
      </c>
      <c r="H29" s="13" t="s">
        <v>524</v>
      </c>
      <c r="I29" s="13" t="s">
        <v>526</v>
      </c>
      <c r="J29" s="13" t="s">
        <v>150</v>
      </c>
      <c r="K29" s="24" t="s">
        <v>256</v>
      </c>
      <c r="L29" s="12" t="s">
        <v>133</v>
      </c>
      <c r="M29" s="25" t="str">
        <f>VLOOKUP(L29&amp;N29,コード体系!M:N,2,FALSE)</f>
        <v>00</v>
      </c>
      <c r="N29" s="12" t="s">
        <v>189</v>
      </c>
      <c r="O29" s="25" t="str">
        <f>VLOOKUP(L29&amp;N29&amp;P29,コード体系!O:P,2,FALSE)</f>
        <v>01</v>
      </c>
      <c r="P29" s="13" t="s">
        <v>523</v>
      </c>
      <c r="Q29" s="13" t="s">
        <v>525</v>
      </c>
      <c r="R29" s="26">
        <f t="shared" si="3"/>
        <v>1</v>
      </c>
      <c r="S29" s="27" t="s">
        <v>266</v>
      </c>
      <c r="T29" s="27"/>
      <c r="U29" s="29" t="str">
        <f>B29</f>
        <v>010001006E</v>
      </c>
      <c r="V29" s="27" t="str">
        <f t="shared" si="6"/>
        <v>'010001006E': {'message': 'エラーが発生しました。エラー内容:{0[0]}'},</v>
      </c>
    </row>
    <row r="30" spans="1:22" s="26" customFormat="1" ht="126" x14ac:dyDescent="0.15">
      <c r="A30" s="12">
        <f t="shared" si="0"/>
        <v>28</v>
      </c>
      <c r="B30" s="12" t="str">
        <f t="shared" si="1"/>
        <v>010002001N</v>
      </c>
      <c r="C30" s="12" t="s">
        <v>94</v>
      </c>
      <c r="D30" s="12" t="str">
        <f t="shared" si="10"/>
        <v>001</v>
      </c>
      <c r="E30" s="12" t="s">
        <v>262</v>
      </c>
      <c r="F30" s="13" t="s">
        <v>237</v>
      </c>
      <c r="G30" s="12" t="s">
        <v>148</v>
      </c>
      <c r="H30" s="13">
        <v>200</v>
      </c>
      <c r="I30" s="13" t="s">
        <v>218</v>
      </c>
      <c r="J30" s="13" t="s">
        <v>149</v>
      </c>
      <c r="K30" s="24" t="s">
        <v>256</v>
      </c>
      <c r="L30" s="12" t="s">
        <v>232</v>
      </c>
      <c r="M30" s="25" t="str">
        <f>VLOOKUP(L30&amp;N30,コード体系!M:N,2,FALSE)</f>
        <v>00</v>
      </c>
      <c r="N30" s="12" t="s">
        <v>189</v>
      </c>
      <c r="O30" s="25" t="str">
        <f>VLOOKUP(L30&amp;N30&amp;P30,コード体系!O:P,2,FALSE)</f>
        <v>02</v>
      </c>
      <c r="P30" s="13" t="s">
        <v>342</v>
      </c>
      <c r="Q30" s="13" t="s">
        <v>215</v>
      </c>
      <c r="R30" s="26">
        <f t="shared" si="3"/>
        <v>1</v>
      </c>
      <c r="S30" s="27" t="s">
        <v>277</v>
      </c>
      <c r="T30" s="27"/>
      <c r="U30" s="29" t="str">
        <f t="shared" si="9"/>
        <v>010002001N</v>
      </c>
      <c r="V30" s="27" t="str">
        <f t="shared" si="6"/>
        <v>'010002001N': {'message': 'リソースURL:{0[0]}, リソース提供手段識別子:{0[1]}, 認証トークン:{0[2]}, データ提供IFが使用するカスタムヘッダー:{0[3]}'},</v>
      </c>
    </row>
    <row r="31" spans="1:22" s="26" customFormat="1" ht="120" customHeight="1" x14ac:dyDescent="0.15">
      <c r="A31" s="12">
        <f t="shared" si="0"/>
        <v>29</v>
      </c>
      <c r="B31" s="12" t="str">
        <f t="shared" si="1"/>
        <v>010002002E</v>
      </c>
      <c r="C31" s="12" t="s">
        <v>97</v>
      </c>
      <c r="D31" s="12" t="str">
        <f t="shared" si="10"/>
        <v>002</v>
      </c>
      <c r="E31" s="12" t="s">
        <v>261</v>
      </c>
      <c r="F31" s="13" t="s">
        <v>157</v>
      </c>
      <c r="G31" s="12" t="s">
        <v>25</v>
      </c>
      <c r="H31" s="13">
        <v>400</v>
      </c>
      <c r="I31" s="13" t="s">
        <v>321</v>
      </c>
      <c r="J31" s="13" t="s">
        <v>322</v>
      </c>
      <c r="K31" s="24" t="s">
        <v>256</v>
      </c>
      <c r="L31" s="12" t="s">
        <v>232</v>
      </c>
      <c r="M31" s="25" t="str">
        <f>VLOOKUP(L31&amp;N31,コード体系!M:N,2,FALSE)</f>
        <v>00</v>
      </c>
      <c r="N31" s="12" t="s">
        <v>212</v>
      </c>
      <c r="O31" s="25" t="str">
        <f>VLOOKUP(L31&amp;N31&amp;P31,コード体系!O:P,2,FALSE)</f>
        <v>02</v>
      </c>
      <c r="P31" s="13" t="s">
        <v>342</v>
      </c>
      <c r="Q31" s="13" t="s">
        <v>323</v>
      </c>
      <c r="R31" s="26">
        <f t="shared" si="3"/>
        <v>1</v>
      </c>
      <c r="S31" s="27" t="s">
        <v>268</v>
      </c>
      <c r="T31" s="27">
        <f>H31</f>
        <v>400</v>
      </c>
      <c r="U31" s="29" t="str">
        <f t="shared" si="9"/>
        <v>010002002E</v>
      </c>
      <c r="V31" s="27" t="str">
        <f t="shared" si="6"/>
        <v>'010002002E': {'message': 'データ提供IFが使用するカスタムヘッダーの変換に失敗しました。データ提供IFが使用するカスタムヘッダーを確認してください。', 'http_status_code': 400},</v>
      </c>
    </row>
    <row r="32" spans="1:22" s="26" customFormat="1" ht="75" customHeight="1" x14ac:dyDescent="0.15">
      <c r="A32" s="12">
        <f t="shared" si="0"/>
        <v>30</v>
      </c>
      <c r="B32" s="12" t="str">
        <f t="shared" si="1"/>
        <v>010002003E</v>
      </c>
      <c r="C32" s="12" t="s">
        <v>35</v>
      </c>
      <c r="D32" s="12" t="str">
        <f t="shared" si="10"/>
        <v>003</v>
      </c>
      <c r="E32" s="12" t="s">
        <v>261</v>
      </c>
      <c r="F32" s="13" t="s">
        <v>224</v>
      </c>
      <c r="G32" s="12" t="s">
        <v>25</v>
      </c>
      <c r="H32" s="13" t="s">
        <v>503</v>
      </c>
      <c r="I32" s="13" t="s">
        <v>233</v>
      </c>
      <c r="J32" s="13" t="s">
        <v>23</v>
      </c>
      <c r="K32" s="24" t="s">
        <v>256</v>
      </c>
      <c r="L32" s="12" t="s">
        <v>232</v>
      </c>
      <c r="M32" s="25" t="str">
        <f>VLOOKUP(L32&amp;N32,コード体系!M:N,2,FALSE)</f>
        <v>00</v>
      </c>
      <c r="N32" s="12" t="s">
        <v>212</v>
      </c>
      <c r="O32" s="25" t="str">
        <f>VLOOKUP(L32&amp;N32&amp;P32,コード体系!O:P,2,FALSE)</f>
        <v>02</v>
      </c>
      <c r="P32" s="13" t="s">
        <v>342</v>
      </c>
      <c r="Q32" s="13" t="s">
        <v>497</v>
      </c>
      <c r="R32" s="26">
        <f t="shared" si="3"/>
        <v>1</v>
      </c>
      <c r="S32" s="27" t="s">
        <v>266</v>
      </c>
      <c r="T32" s="27"/>
      <c r="U32" s="29" t="str">
        <f t="shared" si="9"/>
        <v>010002003E</v>
      </c>
      <c r="V32" s="27" t="str">
        <f t="shared" si="6"/>
        <v>'010002003E': {'message': 'エラーが発生しました。エラー内容:{0[0]}'},</v>
      </c>
    </row>
    <row r="33" spans="1:22" s="26" customFormat="1" ht="75" customHeight="1" x14ac:dyDescent="0.15">
      <c r="A33" s="12">
        <f t="shared" si="0"/>
        <v>31</v>
      </c>
      <c r="B33" s="12" t="str">
        <f t="shared" si="1"/>
        <v>010002004E</v>
      </c>
      <c r="C33" s="12" t="s">
        <v>35</v>
      </c>
      <c r="D33" s="12" t="str">
        <f t="shared" si="10"/>
        <v>004</v>
      </c>
      <c r="E33" s="12" t="s">
        <v>261</v>
      </c>
      <c r="F33" s="13" t="s">
        <v>224</v>
      </c>
      <c r="G33" s="12" t="s">
        <v>25</v>
      </c>
      <c r="H33" s="13" t="s">
        <v>503</v>
      </c>
      <c r="I33" s="13" t="s">
        <v>376</v>
      </c>
      <c r="J33" s="13" t="s">
        <v>23</v>
      </c>
      <c r="K33" s="24" t="s">
        <v>256</v>
      </c>
      <c r="L33" s="12" t="s">
        <v>232</v>
      </c>
      <c r="M33" s="25" t="str">
        <f>VLOOKUP(L33&amp;N33,コード体系!M:N,2,FALSE)</f>
        <v>00</v>
      </c>
      <c r="N33" s="12" t="s">
        <v>212</v>
      </c>
      <c r="O33" s="25" t="str">
        <f>VLOOKUP(L33&amp;N33&amp;P33,コード体系!O:P,2,FALSE)</f>
        <v>02</v>
      </c>
      <c r="P33" s="13" t="s">
        <v>342</v>
      </c>
      <c r="Q33" s="13" t="s">
        <v>498</v>
      </c>
      <c r="R33" s="26">
        <f t="shared" si="3"/>
        <v>1</v>
      </c>
      <c r="S33" s="27" t="s">
        <v>266</v>
      </c>
      <c r="T33" s="27"/>
      <c r="U33" s="29" t="str">
        <f t="shared" si="9"/>
        <v>010002004E</v>
      </c>
      <c r="V33" s="27" t="str">
        <f t="shared" si="6"/>
        <v>'010002004E': {'message': 'エラーが発生しました。エラー内容:{0[0]}'},</v>
      </c>
    </row>
    <row r="34" spans="1:22" s="26" customFormat="1" ht="75" customHeight="1" x14ac:dyDescent="0.15">
      <c r="A34" s="12">
        <f t="shared" si="0"/>
        <v>32</v>
      </c>
      <c r="B34" s="12" t="str">
        <f t="shared" si="1"/>
        <v>010002005E</v>
      </c>
      <c r="C34" s="12" t="s">
        <v>199</v>
      </c>
      <c r="D34" s="12" t="str">
        <f t="shared" si="10"/>
        <v>005</v>
      </c>
      <c r="E34" s="12" t="s">
        <v>261</v>
      </c>
      <c r="F34" s="13" t="s">
        <v>374</v>
      </c>
      <c r="G34" s="12" t="s">
        <v>25</v>
      </c>
      <c r="H34" s="13">
        <v>403</v>
      </c>
      <c r="I34" s="13" t="s">
        <v>375</v>
      </c>
      <c r="J34" s="13" t="s">
        <v>23</v>
      </c>
      <c r="K34" s="24" t="s">
        <v>256</v>
      </c>
      <c r="L34" s="12" t="s">
        <v>232</v>
      </c>
      <c r="M34" s="25" t="str">
        <f>VLOOKUP(L34&amp;N34,コード体系!M:N,2,FALSE)</f>
        <v>00</v>
      </c>
      <c r="N34" s="12" t="s">
        <v>212</v>
      </c>
      <c r="O34" s="25" t="str">
        <f>VLOOKUP(L34&amp;N34&amp;P34,コード体系!O:P,2,FALSE)</f>
        <v>02</v>
      </c>
      <c r="P34" s="13" t="s">
        <v>342</v>
      </c>
      <c r="Q34" s="13" t="s">
        <v>354</v>
      </c>
      <c r="R34" s="26">
        <f t="shared" si="3"/>
        <v>1</v>
      </c>
      <c r="S34" s="27" t="s">
        <v>405</v>
      </c>
      <c r="T34" s="27">
        <f>H34</f>
        <v>403</v>
      </c>
      <c r="U34" s="29" t="str">
        <f t="shared" si="9"/>
        <v>010002005E</v>
      </c>
      <c r="V34" s="27" t="str">
        <f t="shared" si="6"/>
        <v>'010002005E': {'message': '有効な認可トークンが取得できません。有効な利用者トークンを設定してください。', 'http_status_code': 403},</v>
      </c>
    </row>
    <row r="35" spans="1:22" s="26" customFormat="1" ht="63" x14ac:dyDescent="0.15">
      <c r="A35" s="12">
        <f t="shared" si="0"/>
        <v>33</v>
      </c>
      <c r="B35" s="12" t="str">
        <f>K35&amp;M35&amp;O35&amp;D35&amp;E35</f>
        <v>010002006E</v>
      </c>
      <c r="C35" s="12" t="s">
        <v>199</v>
      </c>
      <c r="D35" s="12" t="str">
        <f t="shared" si="10"/>
        <v>006</v>
      </c>
      <c r="E35" s="12" t="s">
        <v>261</v>
      </c>
      <c r="F35" s="13" t="s">
        <v>556</v>
      </c>
      <c r="G35" s="12" t="s">
        <v>25</v>
      </c>
      <c r="H35" s="13">
        <v>401</v>
      </c>
      <c r="I35" s="13" t="s">
        <v>547</v>
      </c>
      <c r="J35" s="13" t="s">
        <v>23</v>
      </c>
      <c r="K35" s="24" t="s">
        <v>256</v>
      </c>
      <c r="L35" s="12" t="s">
        <v>232</v>
      </c>
      <c r="M35" s="25" t="str">
        <f>VLOOKUP(L35&amp;N35,コード体系!M:N,2,FALSE)</f>
        <v>00</v>
      </c>
      <c r="N35" s="12" t="s">
        <v>212</v>
      </c>
      <c r="O35" s="25" t="str">
        <f>VLOOKUP(L35&amp;N35&amp;P35,コード体系!O:P,2,FALSE)</f>
        <v>02</v>
      </c>
      <c r="P35" s="13" t="s">
        <v>342</v>
      </c>
      <c r="Q35" s="13" t="s">
        <v>545</v>
      </c>
      <c r="R35" s="26">
        <f t="shared" ref="R35:R61" si="11">COUNTIF(B:B,B35)</f>
        <v>1</v>
      </c>
      <c r="S35" s="27" t="s">
        <v>557</v>
      </c>
      <c r="T35" s="27">
        <f>H35</f>
        <v>401</v>
      </c>
      <c r="U35" s="29" t="str">
        <f>B35</f>
        <v>010002006E</v>
      </c>
      <c r="V35" s="27" t="str">
        <f t="shared" si="6"/>
        <v>'010002006E': {'message': '認可確認を試行するために必要なトークンがありません。リクエストパラメータを確認してください。', 'http_status_code': 401},</v>
      </c>
    </row>
    <row r="36" spans="1:22" s="26" customFormat="1" ht="75" customHeight="1" x14ac:dyDescent="0.15">
      <c r="A36" s="12">
        <f t="shared" si="0"/>
        <v>34</v>
      </c>
      <c r="B36" s="12" t="str">
        <f>K36&amp;M36&amp;O36&amp;D36&amp;E36</f>
        <v>010002007E</v>
      </c>
      <c r="C36" s="12" t="s">
        <v>145</v>
      </c>
      <c r="D36" s="12" t="str">
        <f t="shared" si="10"/>
        <v>007</v>
      </c>
      <c r="E36" s="12" t="s">
        <v>261</v>
      </c>
      <c r="F36" s="13" t="s">
        <v>224</v>
      </c>
      <c r="G36" s="12" t="s">
        <v>25</v>
      </c>
      <c r="H36" s="13" t="s">
        <v>504</v>
      </c>
      <c r="I36" s="13" t="s">
        <v>242</v>
      </c>
      <c r="J36" s="13" t="s">
        <v>23</v>
      </c>
      <c r="K36" s="24" t="s">
        <v>256</v>
      </c>
      <c r="L36" s="12" t="s">
        <v>232</v>
      </c>
      <c r="M36" s="25" t="str">
        <f>VLOOKUP(L36&amp;N36,コード体系!M:N,2,FALSE)</f>
        <v>00</v>
      </c>
      <c r="N36" s="12" t="s">
        <v>212</v>
      </c>
      <c r="O36" s="25" t="str">
        <f>VLOOKUP(L36&amp;N36&amp;P36,コード体系!O:P,2,FALSE)</f>
        <v>02</v>
      </c>
      <c r="P36" s="13" t="s">
        <v>342</v>
      </c>
      <c r="Q36" s="13" t="s">
        <v>499</v>
      </c>
      <c r="R36" s="26">
        <f t="shared" si="11"/>
        <v>1</v>
      </c>
      <c r="S36" s="27" t="s">
        <v>266</v>
      </c>
      <c r="T36" s="27"/>
      <c r="U36" s="29" t="str">
        <f>B36</f>
        <v>010002007E</v>
      </c>
      <c r="V36" s="27" t="str">
        <f t="shared" si="6"/>
        <v>'010002007E': {'message': 'エラーが発生しました。エラー内容:{0[0]}'},</v>
      </c>
    </row>
    <row r="37" spans="1:22" s="26" customFormat="1" ht="75" customHeight="1" x14ac:dyDescent="0.15">
      <c r="A37" s="12">
        <f t="shared" si="0"/>
        <v>35</v>
      </c>
      <c r="B37" s="12" t="str">
        <f t="shared" si="1"/>
        <v>010002008E</v>
      </c>
      <c r="C37" s="12" t="s">
        <v>95</v>
      </c>
      <c r="D37" s="12" t="str">
        <f t="shared" si="10"/>
        <v>008</v>
      </c>
      <c r="E37" s="12" t="s">
        <v>261</v>
      </c>
      <c r="F37" s="13" t="s">
        <v>238</v>
      </c>
      <c r="G37" s="12" t="s">
        <v>25</v>
      </c>
      <c r="H37" s="13">
        <v>400</v>
      </c>
      <c r="I37" s="13" t="s">
        <v>491</v>
      </c>
      <c r="J37" s="13" t="s">
        <v>373</v>
      </c>
      <c r="K37" s="24" t="s">
        <v>256</v>
      </c>
      <c r="L37" s="12" t="s">
        <v>232</v>
      </c>
      <c r="M37" s="25" t="str">
        <f>VLOOKUP(L37&amp;N37,コード体系!M:N,2,FALSE)</f>
        <v>00</v>
      </c>
      <c r="N37" s="12" t="s">
        <v>189</v>
      </c>
      <c r="O37" s="25" t="str">
        <f>VLOOKUP(L37&amp;N37&amp;P37,コード体系!O:P,2,FALSE)</f>
        <v>02</v>
      </c>
      <c r="P37" s="13" t="s">
        <v>342</v>
      </c>
      <c r="Q37" s="13" t="s">
        <v>96</v>
      </c>
      <c r="R37" s="26">
        <f t="shared" si="11"/>
        <v>1</v>
      </c>
      <c r="S37" s="27" t="s">
        <v>267</v>
      </c>
      <c r="T37" s="27">
        <f>H37</f>
        <v>400</v>
      </c>
      <c r="U37" s="29" t="str">
        <f t="shared" si="9"/>
        <v>010002008E</v>
      </c>
      <c r="V37" s="27" t="str">
        <f t="shared" si="6"/>
        <v>'010002008E': {'message': 'リソース提供手段識別子の値が不正です。リクエストパラメータの値を確認してください。', 'http_status_code': 400},</v>
      </c>
    </row>
    <row r="38" spans="1:22" s="26" customFormat="1" ht="75" customHeight="1" x14ac:dyDescent="0.15">
      <c r="A38" s="12">
        <f t="shared" si="0"/>
        <v>36</v>
      </c>
      <c r="B38" s="12" t="str">
        <f>K38&amp;M38&amp;O38&amp;D38&amp;E38</f>
        <v>010002009E</v>
      </c>
      <c r="C38" s="12" t="s">
        <v>199</v>
      </c>
      <c r="D38" s="12" t="str">
        <f t="shared" si="10"/>
        <v>009</v>
      </c>
      <c r="E38" s="12" t="s">
        <v>261</v>
      </c>
      <c r="F38" s="13" t="s">
        <v>407</v>
      </c>
      <c r="G38" s="12" t="s">
        <v>25</v>
      </c>
      <c r="H38" s="13">
        <v>500</v>
      </c>
      <c r="I38" s="13" t="s">
        <v>408</v>
      </c>
      <c r="J38" s="13" t="s">
        <v>409</v>
      </c>
      <c r="K38" s="24" t="s">
        <v>256</v>
      </c>
      <c r="L38" s="12" t="s">
        <v>133</v>
      </c>
      <c r="M38" s="25" t="str">
        <f>VLOOKUP(L38&amp;N38,コード体系!M:N,2,FALSE)</f>
        <v>00</v>
      </c>
      <c r="N38" s="12" t="s">
        <v>189</v>
      </c>
      <c r="O38" s="25" t="str">
        <f>VLOOKUP(L38&amp;N38&amp;P38,コード体系!O:P,2,FALSE)</f>
        <v>02</v>
      </c>
      <c r="P38" s="13" t="s">
        <v>248</v>
      </c>
      <c r="Q38" s="13" t="s">
        <v>410</v>
      </c>
      <c r="R38" s="26">
        <f t="shared" si="11"/>
        <v>1</v>
      </c>
      <c r="S38" s="27" t="s">
        <v>411</v>
      </c>
      <c r="T38" s="27">
        <f>H38</f>
        <v>500</v>
      </c>
      <c r="U38" s="28" t="str">
        <f>B38</f>
        <v>010002009E</v>
      </c>
      <c r="V38" s="27" t="str">
        <f t="shared" si="6"/>
        <v>'010002009E': {'message': '取引市場利用に必要な取引IDの値がありません。コンフィグファイルの設定を確認してください。', 'http_status_code': 500},</v>
      </c>
    </row>
    <row r="39" spans="1:22" s="26" customFormat="1" ht="75" customHeight="1" x14ac:dyDescent="0.15">
      <c r="A39" s="12">
        <f t="shared" si="0"/>
        <v>37</v>
      </c>
      <c r="B39" s="12" t="str">
        <f t="shared" si="1"/>
        <v>010002010E</v>
      </c>
      <c r="C39" s="12" t="s">
        <v>199</v>
      </c>
      <c r="D39" s="12" t="str">
        <f t="shared" si="10"/>
        <v>010</v>
      </c>
      <c r="E39" s="12" t="s">
        <v>261</v>
      </c>
      <c r="F39" s="13" t="s">
        <v>528</v>
      </c>
      <c r="G39" s="12" t="s">
        <v>25</v>
      </c>
      <c r="H39" s="13">
        <v>500</v>
      </c>
      <c r="I39" s="13" t="s">
        <v>527</v>
      </c>
      <c r="J39" s="13" t="s">
        <v>409</v>
      </c>
      <c r="K39" s="24" t="s">
        <v>256</v>
      </c>
      <c r="L39" s="12" t="s">
        <v>133</v>
      </c>
      <c r="M39" s="25" t="str">
        <f>VLOOKUP(L39&amp;N39,コード体系!M:N,2,FALSE)</f>
        <v>00</v>
      </c>
      <c r="N39" s="12" t="s">
        <v>189</v>
      </c>
      <c r="O39" s="25" t="str">
        <f>VLOOKUP(L39&amp;N39&amp;P39,コード体系!O:P,2,FALSE)</f>
        <v>02</v>
      </c>
      <c r="P39" s="13" t="s">
        <v>248</v>
      </c>
      <c r="Q39" s="13" t="s">
        <v>410</v>
      </c>
      <c r="R39" s="26">
        <f t="shared" si="11"/>
        <v>1</v>
      </c>
      <c r="S39" s="27" t="s">
        <v>529</v>
      </c>
      <c r="T39" s="27">
        <f>H39</f>
        <v>500</v>
      </c>
      <c r="U39" s="28" t="str">
        <f>B39</f>
        <v>010002010E</v>
      </c>
      <c r="V39" s="27" t="str">
        <f t="shared" si="6"/>
        <v>'010002010E': {'message': '取引市場利用に必要な取引市場利用URLの値がありません。コンフィグファイルの設定を確認してください。', 'http_status_code': 500},</v>
      </c>
    </row>
    <row r="40" spans="1:22" s="26" customFormat="1" ht="75" customHeight="1" x14ac:dyDescent="0.15">
      <c r="A40" s="12">
        <f t="shared" ref="A40:A61" si="12">ROW()-ROW(A$2)</f>
        <v>38</v>
      </c>
      <c r="B40" s="12" t="str">
        <f t="shared" ref="B40:B61" si="13">K40&amp;M40&amp;O40&amp;D40&amp;E40</f>
        <v>010002011E</v>
      </c>
      <c r="C40" s="12" t="s">
        <v>243</v>
      </c>
      <c r="D40" s="12" t="str">
        <f t="shared" si="10"/>
        <v>011</v>
      </c>
      <c r="E40" s="12" t="s">
        <v>261</v>
      </c>
      <c r="F40" s="13" t="s">
        <v>224</v>
      </c>
      <c r="G40" s="12" t="s">
        <v>25</v>
      </c>
      <c r="H40" s="13" t="s">
        <v>244</v>
      </c>
      <c r="I40" s="13" t="s">
        <v>245</v>
      </c>
      <c r="J40" s="13" t="s">
        <v>23</v>
      </c>
      <c r="K40" s="24" t="s">
        <v>256</v>
      </c>
      <c r="L40" s="12" t="s">
        <v>232</v>
      </c>
      <c r="M40" s="25" t="str">
        <f>VLOOKUP(L40&amp;N40,コード体系!M:N,2,FALSE)</f>
        <v>00</v>
      </c>
      <c r="N40" s="12" t="s">
        <v>212</v>
      </c>
      <c r="O40" s="25" t="str">
        <f>VLOOKUP(L40&amp;N40&amp;P40,コード体系!O:P,2,FALSE)</f>
        <v>02</v>
      </c>
      <c r="P40" s="13" t="s">
        <v>342</v>
      </c>
      <c r="Q40" s="13" t="s">
        <v>246</v>
      </c>
      <c r="R40" s="26">
        <f t="shared" si="11"/>
        <v>1</v>
      </c>
      <c r="S40" s="27" t="s">
        <v>266</v>
      </c>
      <c r="T40" s="27"/>
      <c r="U40" s="29" t="str">
        <f t="shared" ref="U40:U59" si="14">B40</f>
        <v>010002011E</v>
      </c>
      <c r="V40" s="27" t="str">
        <f t="shared" si="6"/>
        <v>'010002011E': {'message': 'エラーが発生しました。エラー内容:{0[0]}'},</v>
      </c>
    </row>
    <row r="41" spans="1:22" s="26" customFormat="1" ht="75" customHeight="1" x14ac:dyDescent="0.15">
      <c r="A41" s="12">
        <f t="shared" si="12"/>
        <v>39</v>
      </c>
      <c r="B41" s="12" t="str">
        <f>K41&amp;M41&amp;O41&amp;D41&amp;E41</f>
        <v>010002012E</v>
      </c>
      <c r="C41" s="12" t="s">
        <v>199</v>
      </c>
      <c r="D41" s="12" t="str">
        <f t="shared" si="10"/>
        <v>012</v>
      </c>
      <c r="E41" s="12" t="s">
        <v>261</v>
      </c>
      <c r="F41" s="13" t="s">
        <v>558</v>
      </c>
      <c r="G41" s="12" t="s">
        <v>25</v>
      </c>
      <c r="H41" s="13">
        <v>401</v>
      </c>
      <c r="I41" s="13" t="s">
        <v>548</v>
      </c>
      <c r="J41" s="13" t="s">
        <v>23</v>
      </c>
      <c r="K41" s="24" t="s">
        <v>256</v>
      </c>
      <c r="L41" s="12" t="s">
        <v>232</v>
      </c>
      <c r="M41" s="25" t="str">
        <f>VLOOKUP(L41&amp;N41,コード体系!M:N,2,FALSE)</f>
        <v>00</v>
      </c>
      <c r="N41" s="12" t="s">
        <v>212</v>
      </c>
      <c r="O41" s="25" t="str">
        <f>VLOOKUP(L41&amp;N41&amp;P41,コード体系!O:P,2,FALSE)</f>
        <v>02</v>
      </c>
      <c r="P41" s="13" t="s">
        <v>342</v>
      </c>
      <c r="Q41" s="13" t="s">
        <v>546</v>
      </c>
      <c r="R41" s="26">
        <f t="shared" si="11"/>
        <v>1</v>
      </c>
      <c r="S41" s="27" t="s">
        <v>559</v>
      </c>
      <c r="T41" s="27">
        <f>H41</f>
        <v>401</v>
      </c>
      <c r="U41" s="29" t="str">
        <f>B41</f>
        <v>010002012E</v>
      </c>
      <c r="V41" s="27" t="str">
        <f t="shared" si="6"/>
        <v>'010002012E': {'message': '送信履歴登録を試行するために必要なトークンがありません。リクエストパラメータを確認してください。', 'http_status_code': 401},</v>
      </c>
    </row>
    <row r="42" spans="1:22" s="26" customFormat="1" ht="60" customHeight="1" x14ac:dyDescent="0.15">
      <c r="A42" s="12">
        <f t="shared" si="12"/>
        <v>40</v>
      </c>
      <c r="B42" s="12" t="str">
        <f>K42&amp;M42&amp;O42&amp;D42&amp;E42</f>
        <v>010002013E</v>
      </c>
      <c r="C42" s="12" t="s">
        <v>198</v>
      </c>
      <c r="D42" s="12" t="str">
        <f t="shared" si="10"/>
        <v>013</v>
      </c>
      <c r="E42" s="12" t="s">
        <v>261</v>
      </c>
      <c r="F42" s="13" t="s">
        <v>31</v>
      </c>
      <c r="G42" s="12" t="s">
        <v>7</v>
      </c>
      <c r="H42" s="13" t="s">
        <v>577</v>
      </c>
      <c r="I42" s="13" t="s">
        <v>578</v>
      </c>
      <c r="J42" s="13" t="s">
        <v>23</v>
      </c>
      <c r="K42" s="24" t="s">
        <v>256</v>
      </c>
      <c r="L42" s="12" t="s">
        <v>232</v>
      </c>
      <c r="M42" s="25" t="str">
        <f>VLOOKUP(L42&amp;N42,コード体系!M:N,2,FALSE)</f>
        <v>00</v>
      </c>
      <c r="N42" s="12" t="s">
        <v>212</v>
      </c>
      <c r="O42" s="25" t="str">
        <f>VLOOKUP(L42&amp;N42&amp;P42,コード体系!O:P,2,FALSE)</f>
        <v>02</v>
      </c>
      <c r="P42" s="13" t="s">
        <v>342</v>
      </c>
      <c r="Q42" s="13" t="s">
        <v>327</v>
      </c>
      <c r="R42" s="26">
        <f t="shared" si="11"/>
        <v>1</v>
      </c>
      <c r="S42" s="27" t="s">
        <v>266</v>
      </c>
      <c r="T42" s="27"/>
      <c r="U42" s="29" t="str">
        <f>B42</f>
        <v>010002013E</v>
      </c>
      <c r="V42" s="27" t="str">
        <f t="shared" si="6"/>
        <v>'010002013E': {'message': 'エラーが発生しました。エラー内容:{0[0]}'},</v>
      </c>
    </row>
    <row r="43" spans="1:22" s="26" customFormat="1" ht="60" customHeight="1" x14ac:dyDescent="0.15">
      <c r="A43" s="12">
        <f t="shared" si="12"/>
        <v>41</v>
      </c>
      <c r="B43" s="12" t="str">
        <f t="shared" si="13"/>
        <v>010101001N</v>
      </c>
      <c r="C43" s="12" t="s">
        <v>87</v>
      </c>
      <c r="D43" s="12" t="str">
        <f t="shared" si="10"/>
        <v>001</v>
      </c>
      <c r="E43" s="12" t="s">
        <v>262</v>
      </c>
      <c r="F43" s="13" t="s">
        <v>412</v>
      </c>
      <c r="G43" s="12" t="s">
        <v>148</v>
      </c>
      <c r="H43" s="13">
        <v>200</v>
      </c>
      <c r="I43" s="13" t="s">
        <v>328</v>
      </c>
      <c r="J43" s="13" t="s">
        <v>56</v>
      </c>
      <c r="K43" s="24" t="s">
        <v>256</v>
      </c>
      <c r="L43" s="12" t="s">
        <v>232</v>
      </c>
      <c r="M43" s="25" t="str">
        <f>VLOOKUP(L43&amp;N43,コード体系!M:N,2,FALSE)</f>
        <v>01</v>
      </c>
      <c r="N43" s="12" t="s">
        <v>213</v>
      </c>
      <c r="O43" s="25" t="str">
        <f>VLOOKUP(L43&amp;N43&amp;P43,コード体系!O:P,2,FALSE)</f>
        <v>01</v>
      </c>
      <c r="P43" s="13" t="s">
        <v>386</v>
      </c>
      <c r="Q43" s="13" t="s">
        <v>328</v>
      </c>
      <c r="R43" s="26">
        <f t="shared" si="11"/>
        <v>1</v>
      </c>
      <c r="S43" s="27" t="s">
        <v>276</v>
      </c>
      <c r="T43" s="27"/>
      <c r="U43" s="29" t="str">
        <f t="shared" si="14"/>
        <v>010101001N</v>
      </c>
      <c r="V43" s="27" t="str">
        <f t="shared" si="6"/>
        <v>'010101001N': {'message': 'クエリストリング:{0[0]}, 認証トークン:{0[1]}'},</v>
      </c>
    </row>
    <row r="44" spans="1:22" s="26" customFormat="1" ht="90" customHeight="1" x14ac:dyDescent="0.15">
      <c r="A44" s="12">
        <f t="shared" si="12"/>
        <v>42</v>
      </c>
      <c r="B44" s="12" t="str">
        <f t="shared" si="13"/>
        <v>010101002E</v>
      </c>
      <c r="C44" s="12" t="s">
        <v>88</v>
      </c>
      <c r="D44" s="12" t="str">
        <f t="shared" si="10"/>
        <v>002</v>
      </c>
      <c r="E44" s="12" t="s">
        <v>261</v>
      </c>
      <c r="F44" s="13" t="s">
        <v>31</v>
      </c>
      <c r="G44" s="12" t="s">
        <v>25</v>
      </c>
      <c r="H44" s="13" t="s">
        <v>158</v>
      </c>
      <c r="I44" s="13" t="s">
        <v>329</v>
      </c>
      <c r="J44" s="13" t="s">
        <v>330</v>
      </c>
      <c r="K44" s="24" t="s">
        <v>256</v>
      </c>
      <c r="L44" s="12" t="s">
        <v>232</v>
      </c>
      <c r="M44" s="25" t="str">
        <f>VLOOKUP(L44&amp;N44,コード体系!M:N,2,FALSE)</f>
        <v>01</v>
      </c>
      <c r="N44" s="12" t="s">
        <v>213</v>
      </c>
      <c r="O44" s="25" t="str">
        <f>VLOOKUP(L44&amp;N44&amp;P44,コード体系!O:P,2,FALSE)</f>
        <v>01</v>
      </c>
      <c r="P44" s="13" t="s">
        <v>386</v>
      </c>
      <c r="Q44" s="13" t="s">
        <v>331</v>
      </c>
      <c r="R44" s="26">
        <f t="shared" si="11"/>
        <v>1</v>
      </c>
      <c r="S44" s="27" t="s">
        <v>266</v>
      </c>
      <c r="T44" s="27"/>
      <c r="U44" s="29" t="str">
        <f t="shared" si="14"/>
        <v>010101002E</v>
      </c>
      <c r="V44" s="27" t="str">
        <f t="shared" si="6"/>
        <v>'010101002E': {'message': 'エラーが発生しました。エラー内容:{0[0]}'},</v>
      </c>
    </row>
    <row r="45" spans="1:22" s="26" customFormat="1" ht="60" customHeight="1" x14ac:dyDescent="0.15">
      <c r="A45" s="12">
        <f t="shared" si="12"/>
        <v>43</v>
      </c>
      <c r="B45" s="12" t="str">
        <f t="shared" si="13"/>
        <v>010201001N</v>
      </c>
      <c r="C45" s="12" t="s">
        <v>89</v>
      </c>
      <c r="D45" s="12" t="str">
        <f t="shared" si="10"/>
        <v>001</v>
      </c>
      <c r="E45" s="12" t="s">
        <v>262</v>
      </c>
      <c r="F45" s="13" t="s">
        <v>217</v>
      </c>
      <c r="G45" s="12" t="s">
        <v>148</v>
      </c>
      <c r="H45" s="13">
        <v>200</v>
      </c>
      <c r="I45" s="13" t="s">
        <v>332</v>
      </c>
      <c r="J45" s="13" t="s">
        <v>56</v>
      </c>
      <c r="K45" s="24" t="s">
        <v>256</v>
      </c>
      <c r="L45" s="12" t="s">
        <v>232</v>
      </c>
      <c r="M45" s="25" t="str">
        <f>VLOOKUP(L45&amp;N45,コード体系!M:N,2,FALSE)</f>
        <v>02</v>
      </c>
      <c r="N45" s="12" t="s">
        <v>255</v>
      </c>
      <c r="O45" s="25" t="str">
        <f>VLOOKUP(L45&amp;N45&amp;P45,コード体系!O:P,2,FALSE)</f>
        <v>01</v>
      </c>
      <c r="P45" s="13" t="s">
        <v>342</v>
      </c>
      <c r="Q45" s="13" t="s">
        <v>333</v>
      </c>
      <c r="R45" s="26">
        <f t="shared" si="11"/>
        <v>1</v>
      </c>
      <c r="S45" s="27" t="s">
        <v>278</v>
      </c>
      <c r="T45" s="27"/>
      <c r="U45" s="29" t="str">
        <f t="shared" si="14"/>
        <v>010201001N</v>
      </c>
      <c r="V45" s="27" t="str">
        <f t="shared" si="6"/>
        <v>'010201001N': {'message': 'リソースURL:{0[0]}, リソース提供種別識別子:{0[1]}, 認証トークン:{0[2]}, データ提供IFが使用するカスタムヘッダー:{0[3]}'},</v>
      </c>
    </row>
    <row r="46" spans="1:22" s="26" customFormat="1" ht="120" customHeight="1" x14ac:dyDescent="0.15">
      <c r="A46" s="12">
        <f t="shared" si="12"/>
        <v>44</v>
      </c>
      <c r="B46" s="12" t="str">
        <f t="shared" si="13"/>
        <v>010201002E</v>
      </c>
      <c r="C46" s="12" t="s">
        <v>91</v>
      </c>
      <c r="D46" s="12" t="str">
        <f t="shared" si="10"/>
        <v>002</v>
      </c>
      <c r="E46" s="12" t="s">
        <v>261</v>
      </c>
      <c r="F46" s="13" t="s">
        <v>31</v>
      </c>
      <c r="G46" s="12" t="s">
        <v>25</v>
      </c>
      <c r="H46" s="13">
        <v>500</v>
      </c>
      <c r="I46" s="13" t="s">
        <v>334</v>
      </c>
      <c r="J46" s="13" t="s">
        <v>330</v>
      </c>
      <c r="K46" s="24" t="s">
        <v>256</v>
      </c>
      <c r="L46" s="12" t="s">
        <v>232</v>
      </c>
      <c r="M46" s="25" t="str">
        <f>VLOOKUP(L46&amp;N46,コード体系!M:N,2,FALSE)</f>
        <v>02</v>
      </c>
      <c r="N46" s="12" t="s">
        <v>255</v>
      </c>
      <c r="O46" s="25" t="str">
        <f>VLOOKUP(L46&amp;N46&amp;P46,コード体系!O:P,2,FALSE)</f>
        <v>01</v>
      </c>
      <c r="P46" s="13" t="s">
        <v>342</v>
      </c>
      <c r="Q46" s="13" t="s">
        <v>334</v>
      </c>
      <c r="R46" s="26">
        <f t="shared" si="11"/>
        <v>1</v>
      </c>
      <c r="S46" s="27" t="s">
        <v>266</v>
      </c>
      <c r="T46" s="27">
        <f>H46</f>
        <v>500</v>
      </c>
      <c r="U46" s="29" t="str">
        <f t="shared" si="14"/>
        <v>010201002E</v>
      </c>
      <c r="V46" s="27" t="str">
        <f t="shared" si="6"/>
        <v>'010201002E': {'message': 'エラーが発生しました。エラー内容:{0[0]}', 'http_status_code': 500},</v>
      </c>
    </row>
    <row r="47" spans="1:22" s="26" customFormat="1" ht="45" customHeight="1" x14ac:dyDescent="0.15">
      <c r="A47" s="12">
        <f t="shared" si="12"/>
        <v>45</v>
      </c>
      <c r="B47" s="12" t="str">
        <f t="shared" si="13"/>
        <v>010301001N</v>
      </c>
      <c r="C47" s="12" t="s">
        <v>100</v>
      </c>
      <c r="D47" s="12" t="str">
        <f t="shared" si="10"/>
        <v>001</v>
      </c>
      <c r="E47" s="12" t="s">
        <v>262</v>
      </c>
      <c r="F47" s="13" t="s">
        <v>164</v>
      </c>
      <c r="G47" s="12" t="s">
        <v>148</v>
      </c>
      <c r="H47" s="13">
        <v>200</v>
      </c>
      <c r="I47" s="13" t="s">
        <v>337</v>
      </c>
      <c r="J47" s="13" t="s">
        <v>56</v>
      </c>
      <c r="K47" s="24" t="s">
        <v>256</v>
      </c>
      <c r="L47" s="12" t="s">
        <v>232</v>
      </c>
      <c r="M47" s="25" t="str">
        <f>VLOOKUP(L47&amp;N47,コード体系!M:N,2,FALSE)</f>
        <v>03</v>
      </c>
      <c r="N47" s="12" t="s">
        <v>141</v>
      </c>
      <c r="O47" s="25" t="str">
        <f>VLOOKUP(L47&amp;N47&amp;P47,コード体系!O:P,2,FALSE)</f>
        <v>01</v>
      </c>
      <c r="P47" s="13" t="s">
        <v>388</v>
      </c>
      <c r="Q47" s="13" t="s">
        <v>327</v>
      </c>
      <c r="R47" s="26">
        <f t="shared" si="11"/>
        <v>1</v>
      </c>
      <c r="S47" s="27" t="s">
        <v>281</v>
      </c>
      <c r="T47" s="27"/>
      <c r="U47" s="29" t="str">
        <f t="shared" si="14"/>
        <v>010301001N</v>
      </c>
      <c r="V47" s="27" t="str">
        <f t="shared" si="6"/>
        <v>'010301001N': {'message': '提供者ID: {0[0]}, 利用者ID:{0[1]}, 交換実績記録用リソースID:{0[2]}'},</v>
      </c>
    </row>
    <row r="48" spans="1:22" s="26" customFormat="1" ht="90" customHeight="1" x14ac:dyDescent="0.15">
      <c r="A48" s="12">
        <f t="shared" si="12"/>
        <v>46</v>
      </c>
      <c r="B48" s="12" t="str">
        <f t="shared" si="13"/>
        <v>010301002E</v>
      </c>
      <c r="C48" s="12" t="s">
        <v>59</v>
      </c>
      <c r="D48" s="12" t="str">
        <f t="shared" si="10"/>
        <v>002</v>
      </c>
      <c r="E48" s="12" t="s">
        <v>261</v>
      </c>
      <c r="F48" s="13" t="s">
        <v>521</v>
      </c>
      <c r="G48" s="12" t="s">
        <v>25</v>
      </c>
      <c r="H48" s="13">
        <v>500</v>
      </c>
      <c r="I48" s="13" t="s">
        <v>335</v>
      </c>
      <c r="J48" s="13" t="s">
        <v>336</v>
      </c>
      <c r="K48" s="24" t="s">
        <v>256</v>
      </c>
      <c r="L48" s="13" t="s">
        <v>232</v>
      </c>
      <c r="M48" s="25" t="str">
        <f>VLOOKUP(L48&amp;N48,コード体系!M:N,2,FALSE)</f>
        <v>03</v>
      </c>
      <c r="N48" s="12" t="s">
        <v>141</v>
      </c>
      <c r="O48" s="25" t="str">
        <f>VLOOKUP(L48&amp;N48&amp;P48,コード体系!O:P,2,FALSE)</f>
        <v>01</v>
      </c>
      <c r="P48" s="13" t="s">
        <v>403</v>
      </c>
      <c r="Q48" s="13" t="s">
        <v>142</v>
      </c>
      <c r="R48" s="26">
        <f t="shared" si="11"/>
        <v>1</v>
      </c>
      <c r="S48" s="27" t="s">
        <v>467</v>
      </c>
      <c r="T48" s="27">
        <f>H48</f>
        <v>500</v>
      </c>
      <c r="U48" s="29" t="str">
        <f t="shared" si="14"/>
        <v>010301002E</v>
      </c>
      <c r="V48" s="27" t="str">
        <f t="shared" si="6"/>
        <v>'010301002E': {'message': 'コンフィグファイルに{0[0]}が設定されていません。CADDE管理者に問い合わせてください。', 'http_status_code': 500},</v>
      </c>
    </row>
    <row r="49" spans="1:22" s="26" customFormat="1" ht="47.25" x14ac:dyDescent="0.15">
      <c r="A49" s="12">
        <f t="shared" si="12"/>
        <v>47</v>
      </c>
      <c r="B49" s="12" t="str">
        <f t="shared" si="13"/>
        <v>010301003E</v>
      </c>
      <c r="C49" s="12" t="s">
        <v>101</v>
      </c>
      <c r="D49" s="12" t="str">
        <f t="shared" si="10"/>
        <v>003</v>
      </c>
      <c r="E49" s="12" t="s">
        <v>261</v>
      </c>
      <c r="F49" s="13" t="s">
        <v>572</v>
      </c>
      <c r="G49" s="12" t="s">
        <v>25</v>
      </c>
      <c r="H49" s="13">
        <v>500</v>
      </c>
      <c r="I49" s="13" t="s">
        <v>338</v>
      </c>
      <c r="J49" s="13" t="s">
        <v>330</v>
      </c>
      <c r="K49" s="24" t="s">
        <v>256</v>
      </c>
      <c r="L49" s="12" t="s">
        <v>232</v>
      </c>
      <c r="M49" s="25" t="str">
        <f>VLOOKUP(L49&amp;N49,コード体系!M:N,2,FALSE)</f>
        <v>03</v>
      </c>
      <c r="N49" s="12" t="s">
        <v>141</v>
      </c>
      <c r="O49" s="25" t="str">
        <f>VLOOKUP(L49&amp;N49&amp;P49,コード体系!O:P,2,FALSE)</f>
        <v>01</v>
      </c>
      <c r="P49" s="13" t="s">
        <v>388</v>
      </c>
      <c r="Q49" s="13" t="s">
        <v>338</v>
      </c>
      <c r="R49" s="26">
        <f t="shared" si="11"/>
        <v>1</v>
      </c>
      <c r="S49" s="27" t="s">
        <v>572</v>
      </c>
      <c r="T49" s="27">
        <f>H49</f>
        <v>500</v>
      </c>
      <c r="U49" s="29" t="str">
        <f t="shared" si="14"/>
        <v>010301003E</v>
      </c>
      <c r="V49" s="27" t="str">
        <f t="shared" si="6"/>
        <v>'010301003E': {'message': '送信履歴登録に失敗しました。CADDE管理者に問い合わせください。', 'http_status_code': 500},</v>
      </c>
    </row>
    <row r="50" spans="1:22" s="26" customFormat="1" ht="63" x14ac:dyDescent="0.15">
      <c r="A50" s="12">
        <f t="shared" si="12"/>
        <v>48</v>
      </c>
      <c r="B50" s="12" t="str">
        <f>K50&amp;M50&amp;O50&amp;D50&amp;E50</f>
        <v>010301004E</v>
      </c>
      <c r="C50" s="12" t="s">
        <v>101</v>
      </c>
      <c r="D50" s="12" t="str">
        <f t="shared" si="10"/>
        <v>004</v>
      </c>
      <c r="E50" s="12" t="s">
        <v>261</v>
      </c>
      <c r="F50" s="13" t="s">
        <v>573</v>
      </c>
      <c r="G50" s="12" t="s">
        <v>25</v>
      </c>
      <c r="H50" s="13">
        <v>500</v>
      </c>
      <c r="I50" s="13" t="s">
        <v>338</v>
      </c>
      <c r="J50" s="13" t="s">
        <v>330</v>
      </c>
      <c r="K50" s="24" t="s">
        <v>256</v>
      </c>
      <c r="L50" s="12" t="s">
        <v>232</v>
      </c>
      <c r="M50" s="25" t="str">
        <f>VLOOKUP(L50&amp;N50,コード体系!M:N,2,FALSE)</f>
        <v>03</v>
      </c>
      <c r="N50" s="12" t="s">
        <v>141</v>
      </c>
      <c r="O50" s="25" t="str">
        <f>VLOOKUP(L50&amp;N50&amp;P50,コード体系!O:P,2,FALSE)</f>
        <v>01</v>
      </c>
      <c r="P50" s="13" t="s">
        <v>388</v>
      </c>
      <c r="Q50" s="13" t="s">
        <v>338</v>
      </c>
      <c r="R50" s="26">
        <f t="shared" si="11"/>
        <v>1</v>
      </c>
      <c r="S50" s="27" t="s">
        <v>573</v>
      </c>
      <c r="T50" s="27">
        <f>H50</f>
        <v>500</v>
      </c>
      <c r="U50" s="29" t="str">
        <f>B50</f>
        <v>010301004E</v>
      </c>
      <c r="V50" s="27" t="str">
        <f>"'"&amp;U50&amp;"': {'message': '"&amp;S50&amp;IF(EXACT(T50,""),"'},","', 'http_status_code': "&amp;T50&amp;"},")</f>
        <v>'010301004E': {'message': '送信履歴登録で識別子が発行されませんでした。CADDE管理者に問い合わせください。', 'http_status_code': 500},</v>
      </c>
    </row>
    <row r="51" spans="1:22" s="26" customFormat="1" ht="94.5" x14ac:dyDescent="0.15">
      <c r="A51" s="12">
        <f t="shared" si="12"/>
        <v>49</v>
      </c>
      <c r="B51" s="12" t="str">
        <f t="shared" si="13"/>
        <v>010302001N</v>
      </c>
      <c r="C51" s="12" t="s">
        <v>226</v>
      </c>
      <c r="D51" s="12" t="str">
        <f t="shared" si="10"/>
        <v>001</v>
      </c>
      <c r="E51" s="12" t="s">
        <v>262</v>
      </c>
      <c r="F51" s="13" t="s">
        <v>227</v>
      </c>
      <c r="G51" s="12" t="s">
        <v>148</v>
      </c>
      <c r="H51" s="13">
        <v>200</v>
      </c>
      <c r="I51" s="13" t="s">
        <v>186</v>
      </c>
      <c r="J51" s="13" t="s">
        <v>149</v>
      </c>
      <c r="K51" s="24" t="s">
        <v>256</v>
      </c>
      <c r="L51" s="12" t="s">
        <v>232</v>
      </c>
      <c r="M51" s="25" t="str">
        <f>VLOOKUP(L51&amp;N51,コード体系!M:N,2,FALSE)</f>
        <v>03</v>
      </c>
      <c r="N51" s="12" t="s">
        <v>200</v>
      </c>
      <c r="O51" s="25" t="str">
        <f>VLOOKUP(L51&amp;N51&amp;P51,コード体系!O:P,2,FALSE)</f>
        <v>02</v>
      </c>
      <c r="P51" s="13" t="s">
        <v>258</v>
      </c>
      <c r="Q51" s="13" t="s">
        <v>143</v>
      </c>
      <c r="R51" s="26">
        <f t="shared" si="11"/>
        <v>1</v>
      </c>
      <c r="S51" s="27" t="s">
        <v>555</v>
      </c>
      <c r="T51" s="27"/>
      <c r="U51" s="29" t="str">
        <f t="shared" si="14"/>
        <v>010302001N</v>
      </c>
      <c r="V51" s="27" t="str">
        <f t="shared" si="6"/>
        <v>'010302001N': {'message': '提供者ID: {0[0]}, 利用者ID:{0[1]}, 取引ID:{0[2]}, ハッシュ値:{0[3]}, 契約管理サービスURL:{0[4]}'},</v>
      </c>
    </row>
    <row r="52" spans="1:22" s="26" customFormat="1" ht="47.25" x14ac:dyDescent="0.15">
      <c r="A52" s="12">
        <f t="shared" si="12"/>
        <v>50</v>
      </c>
      <c r="B52" s="12" t="str">
        <f t="shared" si="13"/>
        <v>010302002E</v>
      </c>
      <c r="C52" s="12" t="s">
        <v>228</v>
      </c>
      <c r="D52" s="12" t="str">
        <f t="shared" si="10"/>
        <v>002</v>
      </c>
      <c r="E52" s="12" t="s">
        <v>261</v>
      </c>
      <c r="F52" s="13" t="s">
        <v>224</v>
      </c>
      <c r="G52" s="12" t="s">
        <v>25</v>
      </c>
      <c r="H52" s="13">
        <v>500</v>
      </c>
      <c r="I52" s="13" t="s">
        <v>144</v>
      </c>
      <c r="J52" s="13" t="s">
        <v>150</v>
      </c>
      <c r="K52" s="24" t="s">
        <v>256</v>
      </c>
      <c r="L52" s="12" t="s">
        <v>232</v>
      </c>
      <c r="M52" s="25" t="str">
        <f>VLOOKUP(L52&amp;N52,コード体系!M:N,2,FALSE)</f>
        <v>03</v>
      </c>
      <c r="N52" s="12" t="s">
        <v>200</v>
      </c>
      <c r="O52" s="25" t="str">
        <f>VLOOKUP(L52&amp;N52&amp;P52,コード体系!O:P,2,FALSE)</f>
        <v>02</v>
      </c>
      <c r="P52" s="13" t="s">
        <v>258</v>
      </c>
      <c r="Q52" s="13" t="s">
        <v>144</v>
      </c>
      <c r="R52" s="26">
        <f t="shared" si="11"/>
        <v>1</v>
      </c>
      <c r="S52" s="27" t="s">
        <v>266</v>
      </c>
      <c r="T52" s="27">
        <f>H52</f>
        <v>500</v>
      </c>
      <c r="U52" s="29" t="str">
        <f t="shared" si="14"/>
        <v>010302002E</v>
      </c>
      <c r="V52" s="27" t="str">
        <f t="shared" si="6"/>
        <v>'010302002E': {'message': 'エラーが発生しました。エラー内容:{0[0]}', 'http_status_code': 500},</v>
      </c>
    </row>
    <row r="53" spans="1:22" s="26" customFormat="1" ht="78.75" x14ac:dyDescent="0.15">
      <c r="A53" s="12">
        <f t="shared" si="12"/>
        <v>51</v>
      </c>
      <c r="B53" s="12" t="str">
        <f>K53&amp;M53&amp;O53&amp;D53&amp;E53</f>
        <v>010400001E</v>
      </c>
      <c r="C53" s="12" t="s">
        <v>199</v>
      </c>
      <c r="D53" s="12" t="str">
        <f t="shared" si="10"/>
        <v>001</v>
      </c>
      <c r="E53" s="12" t="s">
        <v>261</v>
      </c>
      <c r="F53" s="13" t="s">
        <v>566</v>
      </c>
      <c r="G53" s="12" t="s">
        <v>25</v>
      </c>
      <c r="H53" s="13">
        <v>500</v>
      </c>
      <c r="I53" s="13" t="s">
        <v>435</v>
      </c>
      <c r="J53" s="13" t="s">
        <v>533</v>
      </c>
      <c r="K53" s="24" t="s">
        <v>256</v>
      </c>
      <c r="L53" s="13" t="s">
        <v>232</v>
      </c>
      <c r="M53" s="25" t="str">
        <f>VLOOKUP(L53&amp;N53,コード体系!M:N,2,FALSE)</f>
        <v>04</v>
      </c>
      <c r="N53" s="12" t="s">
        <v>500</v>
      </c>
      <c r="O53" s="12" t="str">
        <f>VLOOKUP(L53&amp;N53&amp;P53,コード体系!O:P,2,FALSE)</f>
        <v>00</v>
      </c>
      <c r="P53" s="13" t="s">
        <v>340</v>
      </c>
      <c r="Q53" s="13" t="s">
        <v>532</v>
      </c>
      <c r="R53" s="26">
        <f t="shared" si="11"/>
        <v>1</v>
      </c>
      <c r="S53" s="27" t="s">
        <v>567</v>
      </c>
      <c r="T53" s="27">
        <f>H53</f>
        <v>500</v>
      </c>
      <c r="U53" s="29" t="str">
        <f>B53</f>
        <v>010400001E</v>
      </c>
      <c r="V53" s="27" t="str">
        <f t="shared" si="6"/>
        <v>'010400001E': {'message': 'コンフィグファイルを読み込むことができません。authorization.jsonが設置されているか確認してください。', 'http_status_code': 500},</v>
      </c>
    </row>
    <row r="54" spans="1:22" s="26" customFormat="1" ht="63" x14ac:dyDescent="0.15">
      <c r="A54" s="12">
        <f t="shared" si="12"/>
        <v>52</v>
      </c>
      <c r="B54" s="12" t="str">
        <f>K54&amp;M54&amp;O54&amp;D54&amp;E54</f>
        <v>010400002E</v>
      </c>
      <c r="C54" s="12" t="s">
        <v>59</v>
      </c>
      <c r="D54" s="12" t="str">
        <f t="shared" si="10"/>
        <v>002</v>
      </c>
      <c r="E54" s="12" t="s">
        <v>261</v>
      </c>
      <c r="F54" s="13" t="s">
        <v>598</v>
      </c>
      <c r="G54" s="12" t="s">
        <v>25</v>
      </c>
      <c r="H54" s="13">
        <v>500</v>
      </c>
      <c r="I54" s="13" t="s">
        <v>599</v>
      </c>
      <c r="J54" s="13" t="s">
        <v>147</v>
      </c>
      <c r="K54" s="24" t="s">
        <v>256</v>
      </c>
      <c r="L54" s="13" t="s">
        <v>232</v>
      </c>
      <c r="M54" s="25" t="str">
        <f>VLOOKUP(L54&amp;N54,コード体系!M:N,2,FALSE)</f>
        <v>04</v>
      </c>
      <c r="N54" s="12" t="s">
        <v>500</v>
      </c>
      <c r="O54" s="25" t="str">
        <f>VLOOKUP(L54&amp;N54&amp;P54,コード体系!O:P,2,FALSE)</f>
        <v>00</v>
      </c>
      <c r="P54" s="13" t="s">
        <v>530</v>
      </c>
      <c r="Q54" s="13" t="s">
        <v>531</v>
      </c>
      <c r="R54" s="26">
        <f t="shared" si="11"/>
        <v>1</v>
      </c>
      <c r="S54" s="27" t="s">
        <v>600</v>
      </c>
      <c r="T54" s="27">
        <f>H54</f>
        <v>500</v>
      </c>
      <c r="U54" s="29" t="str">
        <f>B54</f>
        <v>010400002E</v>
      </c>
      <c r="V54" s="27" t="str">
        <f t="shared" si="6"/>
        <v>'010400002E': {'message': '認可サーバのURL取得に失敗しました。CADDE管理者に問い合わせください。', 'http_status_code': 500},</v>
      </c>
    </row>
    <row r="55" spans="1:22" s="26" customFormat="1" ht="126" x14ac:dyDescent="0.15">
      <c r="A55" s="12">
        <f t="shared" si="12"/>
        <v>53</v>
      </c>
      <c r="B55" s="12" t="str">
        <f>K55&amp;M55&amp;O55&amp;D55&amp;E55</f>
        <v>010401001N</v>
      </c>
      <c r="C55" s="30" t="s">
        <v>136</v>
      </c>
      <c r="D55" s="12" t="str">
        <f t="shared" si="10"/>
        <v>001</v>
      </c>
      <c r="E55" s="12" t="s">
        <v>262</v>
      </c>
      <c r="F55" s="13" t="s">
        <v>564</v>
      </c>
      <c r="G55" s="12" t="s">
        <v>148</v>
      </c>
      <c r="H55" s="13">
        <v>200</v>
      </c>
      <c r="I55" s="13" t="s">
        <v>501</v>
      </c>
      <c r="J55" s="13" t="s">
        <v>149</v>
      </c>
      <c r="K55" s="24" t="s">
        <v>256</v>
      </c>
      <c r="L55" s="12" t="s">
        <v>232</v>
      </c>
      <c r="M55" s="25" t="str">
        <f>VLOOKUP(L55&amp;N55,コード体系!M:N,2,FALSE)</f>
        <v>04</v>
      </c>
      <c r="N55" s="12" t="s">
        <v>500</v>
      </c>
      <c r="O55" s="25" t="str">
        <f>VLOOKUP(L55&amp;N55&amp;P55,コード体系!O:P,2,FALSE)</f>
        <v>01</v>
      </c>
      <c r="P55" s="13" t="s">
        <v>390</v>
      </c>
      <c r="Q55" s="13" t="s">
        <v>211</v>
      </c>
      <c r="R55" s="26">
        <f t="shared" si="11"/>
        <v>1</v>
      </c>
      <c r="S55" s="27" t="s">
        <v>581</v>
      </c>
      <c r="T55" s="27"/>
      <c r="U55" s="29" t="str">
        <f>B55</f>
        <v>010401001N</v>
      </c>
      <c r="V55" s="27" t="str">
        <f t="shared" si="6"/>
        <v>'010401001N': {'message': 'トークン情報: {0[0]}, CADDEユーザID（提供者）:{0[1]}, 提供者コネクタID:{0[2]}, 提供者コネクタのシークレット:{0[3]}'},</v>
      </c>
    </row>
    <row r="56" spans="1:22" s="26" customFormat="1" ht="63" x14ac:dyDescent="0.15">
      <c r="A56" s="12">
        <f t="shared" si="12"/>
        <v>54</v>
      </c>
      <c r="B56" s="12" t="str">
        <f>K56&amp;M56&amp;O56&amp;D56&amp;E56</f>
        <v>010401002E</v>
      </c>
      <c r="C56" s="12" t="s">
        <v>137</v>
      </c>
      <c r="D56" s="12" t="str">
        <f t="shared" si="10"/>
        <v>002</v>
      </c>
      <c r="E56" s="12" t="s">
        <v>261</v>
      </c>
      <c r="F56" s="13" t="s">
        <v>589</v>
      </c>
      <c r="G56" s="12" t="s">
        <v>25</v>
      </c>
      <c r="H56" s="13">
        <v>400</v>
      </c>
      <c r="I56" s="13" t="s">
        <v>590</v>
      </c>
      <c r="J56" s="13" t="s">
        <v>591</v>
      </c>
      <c r="K56" s="24" t="s">
        <v>256</v>
      </c>
      <c r="L56" s="12" t="s">
        <v>232</v>
      </c>
      <c r="M56" s="25" t="str">
        <f>VLOOKUP(L56&amp;N56,コード体系!M:N,2,FALSE)</f>
        <v>04</v>
      </c>
      <c r="N56" s="12" t="s">
        <v>500</v>
      </c>
      <c r="O56" s="25" t="str">
        <f>VLOOKUP(L56&amp;N56&amp;P56,コード体系!O:P,2,FALSE)</f>
        <v>01</v>
      </c>
      <c r="P56" s="13" t="s">
        <v>390</v>
      </c>
      <c r="Q56" s="13" t="s">
        <v>592</v>
      </c>
      <c r="R56" s="26">
        <f t="shared" si="11"/>
        <v>1</v>
      </c>
      <c r="S56" s="27" t="s">
        <v>588</v>
      </c>
      <c r="T56" s="27">
        <v>400</v>
      </c>
      <c r="U56" s="29" t="str">
        <f>B56</f>
        <v>010401002E</v>
      </c>
      <c r="V56" s="27" t="str">
        <f t="shared" ref="V56" si="15">"'"&amp;U56&amp;"': {'message': '"&amp;S56&amp;IF(EXACT(T56,""),"'},","', 'http_status_code': "&amp;T56&amp;"},")</f>
        <v>'010401002E': {'message': '指定の認証方式が正しくありません。', 'http_status_code': 400},</v>
      </c>
    </row>
    <row r="57" spans="1:22" s="26" customFormat="1" ht="78.75" x14ac:dyDescent="0.15">
      <c r="A57" s="12">
        <f t="shared" si="12"/>
        <v>55</v>
      </c>
      <c r="B57" s="12" t="str">
        <f>K57&amp;M57&amp;O57&amp;D57&amp;E57</f>
        <v>010401003E</v>
      </c>
      <c r="C57" s="12" t="s">
        <v>137</v>
      </c>
      <c r="D57" s="12" t="str">
        <f t="shared" si="10"/>
        <v>003</v>
      </c>
      <c r="E57" s="12" t="s">
        <v>261</v>
      </c>
      <c r="F57" s="13" t="s">
        <v>31</v>
      </c>
      <c r="G57" s="12" t="s">
        <v>25</v>
      </c>
      <c r="H57" s="13" t="s">
        <v>506</v>
      </c>
      <c r="I57" s="13" t="s">
        <v>508</v>
      </c>
      <c r="J57" s="13" t="s">
        <v>150</v>
      </c>
      <c r="K57" s="24" t="s">
        <v>256</v>
      </c>
      <c r="L57" s="12" t="s">
        <v>232</v>
      </c>
      <c r="M57" s="25" t="str">
        <f>VLOOKUP(L57&amp;N57,コード体系!M:N,2,FALSE)</f>
        <v>04</v>
      </c>
      <c r="N57" s="12" t="s">
        <v>500</v>
      </c>
      <c r="O57" s="25" t="str">
        <f>VLOOKUP(L57&amp;N57&amp;P57,コード体系!O:P,2,FALSE)</f>
        <v>01</v>
      </c>
      <c r="P57" s="13" t="s">
        <v>390</v>
      </c>
      <c r="Q57" s="13" t="s">
        <v>507</v>
      </c>
      <c r="R57" s="26">
        <f t="shared" si="11"/>
        <v>1</v>
      </c>
      <c r="S57" s="27" t="s">
        <v>266</v>
      </c>
      <c r="T57" s="27"/>
      <c r="U57" s="29" t="str">
        <f>B57</f>
        <v>010401003E</v>
      </c>
      <c r="V57" s="27" t="str">
        <f t="shared" si="6"/>
        <v>'010401003E': {'message': 'エラーが発生しました。エラー内容:{0[0]}'},</v>
      </c>
    </row>
    <row r="58" spans="1:22" s="26" customFormat="1" ht="126" x14ac:dyDescent="0.15">
      <c r="A58" s="12">
        <f t="shared" si="12"/>
        <v>56</v>
      </c>
      <c r="B58" s="12" t="str">
        <f t="shared" si="13"/>
        <v>010402001N</v>
      </c>
      <c r="C58" s="12" t="s">
        <v>98</v>
      </c>
      <c r="D58" s="12" t="str">
        <f t="shared" si="10"/>
        <v>001</v>
      </c>
      <c r="E58" s="12" t="s">
        <v>262</v>
      </c>
      <c r="F58" s="13" t="s">
        <v>564</v>
      </c>
      <c r="G58" s="12" t="s">
        <v>148</v>
      </c>
      <c r="H58" s="13">
        <v>200</v>
      </c>
      <c r="I58" s="13" t="s">
        <v>539</v>
      </c>
      <c r="J58" s="13" t="s">
        <v>149</v>
      </c>
      <c r="K58" s="24" t="s">
        <v>256</v>
      </c>
      <c r="L58" s="12" t="s">
        <v>232</v>
      </c>
      <c r="M58" s="25" t="str">
        <f>VLOOKUP(L58&amp;N58,コード体系!M:N,2,FALSE)</f>
        <v>04</v>
      </c>
      <c r="N58" s="12" t="s">
        <v>500</v>
      </c>
      <c r="O58" s="25" t="str">
        <f>VLOOKUP(L58&amp;N58&amp;P58,コード体系!O:P,2,FALSE)</f>
        <v>02</v>
      </c>
      <c r="P58" s="13" t="s">
        <v>389</v>
      </c>
      <c r="Q58" s="13" t="s">
        <v>540</v>
      </c>
      <c r="R58" s="26">
        <f t="shared" si="11"/>
        <v>1</v>
      </c>
      <c r="S58" s="27" t="s">
        <v>581</v>
      </c>
      <c r="T58" s="27"/>
      <c r="U58" s="29" t="str">
        <f t="shared" si="14"/>
        <v>010402001N</v>
      </c>
      <c r="V58" s="27" t="str">
        <f t="shared" si="6"/>
        <v>'010402001N': {'message': 'トークン情報: {0[0]}, CADDEユーザID（提供者）:{0[1]}, 提供者コネクタID:{0[2]}, 提供者コネクタのシークレット:{0[3]}'},</v>
      </c>
    </row>
    <row r="59" spans="1:22" s="26" customFormat="1" ht="78.75" x14ac:dyDescent="0.15">
      <c r="A59" s="12">
        <f t="shared" si="12"/>
        <v>57</v>
      </c>
      <c r="B59" s="12" t="str">
        <f t="shared" si="13"/>
        <v>010402002E</v>
      </c>
      <c r="C59" s="12" t="s">
        <v>99</v>
      </c>
      <c r="D59" s="12" t="str">
        <f t="shared" si="10"/>
        <v>002</v>
      </c>
      <c r="E59" s="12" t="s">
        <v>261</v>
      </c>
      <c r="F59" s="13" t="s">
        <v>31</v>
      </c>
      <c r="G59" s="12" t="s">
        <v>25</v>
      </c>
      <c r="H59" s="13" t="s">
        <v>505</v>
      </c>
      <c r="I59" s="13" t="s">
        <v>541</v>
      </c>
      <c r="J59" s="13" t="s">
        <v>150</v>
      </c>
      <c r="K59" s="24" t="s">
        <v>256</v>
      </c>
      <c r="L59" s="12" t="s">
        <v>232</v>
      </c>
      <c r="M59" s="25" t="str">
        <f>VLOOKUP(L59&amp;N59,コード体系!M:N,2,FALSE)</f>
        <v>04</v>
      </c>
      <c r="N59" s="12" t="s">
        <v>500</v>
      </c>
      <c r="O59" s="25" t="str">
        <f>VLOOKUP(L59&amp;N59&amp;P59,コード体系!O:P,2,FALSE)</f>
        <v>02</v>
      </c>
      <c r="P59" s="13" t="s">
        <v>389</v>
      </c>
      <c r="Q59" s="13" t="s">
        <v>541</v>
      </c>
      <c r="R59" s="26">
        <f t="shared" si="11"/>
        <v>1</v>
      </c>
      <c r="S59" s="27" t="s">
        <v>266</v>
      </c>
      <c r="T59" s="27"/>
      <c r="U59" s="29" t="str">
        <f t="shared" si="14"/>
        <v>010402002E</v>
      </c>
      <c r="V59" s="27" t="str">
        <f t="shared" si="6"/>
        <v>'010402002E': {'message': 'エラーが発生しました。エラー内容:{0[0]}'},</v>
      </c>
    </row>
    <row r="60" spans="1:22" s="26" customFormat="1" ht="141.75" x14ac:dyDescent="0.15">
      <c r="A60" s="12">
        <f t="shared" si="12"/>
        <v>58</v>
      </c>
      <c r="B60" s="12" t="str">
        <f t="shared" si="13"/>
        <v>010403001N</v>
      </c>
      <c r="C60" s="12" t="s">
        <v>229</v>
      </c>
      <c r="D60" s="12" t="str">
        <f t="shared" si="10"/>
        <v>001</v>
      </c>
      <c r="E60" s="12" t="s">
        <v>262</v>
      </c>
      <c r="F60" s="13" t="s">
        <v>565</v>
      </c>
      <c r="G60" s="12" t="s">
        <v>148</v>
      </c>
      <c r="H60" s="13">
        <v>200</v>
      </c>
      <c r="I60" s="13" t="s">
        <v>502</v>
      </c>
      <c r="J60" s="13" t="s">
        <v>149</v>
      </c>
      <c r="K60" s="24" t="s">
        <v>256</v>
      </c>
      <c r="L60" s="12" t="s">
        <v>232</v>
      </c>
      <c r="M60" s="25" t="str">
        <f>VLOOKUP(L60&amp;N60,コード体系!M:N,2,FALSE)</f>
        <v>04</v>
      </c>
      <c r="N60" s="12" t="s">
        <v>500</v>
      </c>
      <c r="O60" s="25" t="str">
        <f>VLOOKUP(L60&amp;N60&amp;P60,コード体系!O:P,2,FALSE)</f>
        <v>03</v>
      </c>
      <c r="P60" s="13" t="s">
        <v>391</v>
      </c>
      <c r="Q60" s="13" t="s">
        <v>138</v>
      </c>
      <c r="R60" s="26">
        <f t="shared" si="11"/>
        <v>1</v>
      </c>
      <c r="S60" s="27" t="s">
        <v>582</v>
      </c>
      <c r="T60" s="27"/>
      <c r="U60" s="29" t="str">
        <f>B60</f>
        <v>010403001N</v>
      </c>
      <c r="V60" s="27" t="str">
        <f t="shared" si="6"/>
        <v>'010403001N': {'message': 'トークン情報: {0[0]}, CADDEユーザID（提供者）:{0[1]}, 提供者コネクタID:{0[2]}, 提供者コネクタのシークレット:{0[3]} リソースURL:{0[4]}'},</v>
      </c>
    </row>
    <row r="61" spans="1:22" s="26" customFormat="1" ht="63" x14ac:dyDescent="0.15">
      <c r="A61" s="12">
        <f t="shared" si="12"/>
        <v>59</v>
      </c>
      <c r="B61" s="12" t="str">
        <f t="shared" si="13"/>
        <v>010403002E</v>
      </c>
      <c r="C61" s="12" t="s">
        <v>230</v>
      </c>
      <c r="D61" s="12" t="str">
        <f t="shared" si="10"/>
        <v>002</v>
      </c>
      <c r="E61" s="12" t="s">
        <v>261</v>
      </c>
      <c r="F61" s="13" t="s">
        <v>9</v>
      </c>
      <c r="G61" s="12" t="s">
        <v>25</v>
      </c>
      <c r="H61" s="13" t="s">
        <v>509</v>
      </c>
      <c r="I61" s="13" t="s">
        <v>510</v>
      </c>
      <c r="J61" s="13" t="s">
        <v>150</v>
      </c>
      <c r="K61" s="24" t="s">
        <v>256</v>
      </c>
      <c r="L61" s="12" t="s">
        <v>232</v>
      </c>
      <c r="M61" s="25" t="str">
        <f>VLOOKUP(L61&amp;N61,コード体系!M:N,2,FALSE)</f>
        <v>04</v>
      </c>
      <c r="N61" s="12" t="s">
        <v>500</v>
      </c>
      <c r="O61" s="25" t="str">
        <f>VLOOKUP(L61&amp;N61&amp;P61,コード体系!O:P,2,FALSE)</f>
        <v>03</v>
      </c>
      <c r="P61" s="13" t="s">
        <v>391</v>
      </c>
      <c r="Q61" s="13" t="s">
        <v>511</v>
      </c>
      <c r="R61" s="26">
        <f t="shared" si="11"/>
        <v>1</v>
      </c>
      <c r="S61" s="27" t="s">
        <v>266</v>
      </c>
      <c r="T61" s="27"/>
      <c r="U61" s="29" t="str">
        <f>B61</f>
        <v>010403002E</v>
      </c>
      <c r="V61" s="27" t="str">
        <f t="shared" si="6"/>
        <v>'010403002E': {'message': 'エラーが発生しました。エラー内容:{0[0]}'},</v>
      </c>
    </row>
    <row r="62" spans="1:22" s="26" customFormat="1" x14ac:dyDescent="0.15">
      <c r="A62" s="5"/>
      <c r="B62" s="5"/>
      <c r="C62" s="5"/>
      <c r="D62" s="34"/>
      <c r="E62" s="5"/>
      <c r="F62" s="5"/>
      <c r="G62" s="5"/>
      <c r="H62" s="4"/>
      <c r="I62" s="4"/>
      <c r="J62" s="4"/>
      <c r="K62" s="9"/>
      <c r="L62" s="5"/>
      <c r="M62" s="7"/>
      <c r="N62" s="5"/>
      <c r="O62" s="7"/>
      <c r="P62" s="5"/>
      <c r="Q62" s="4"/>
      <c r="R62" s="5"/>
      <c r="S62" s="5"/>
      <c r="T62" s="5"/>
      <c r="U62" s="6"/>
      <c r="V62" s="5"/>
    </row>
  </sheetData>
  <autoFilter ref="A2:Q61" xr:uid="{B9CC2D18-4D47-46ED-B1EE-AD27E751E7FC}"/>
  <sortState xmlns:xlrd2="http://schemas.microsoft.com/office/spreadsheetml/2017/richdata2" ref="A25:V61">
    <sortCondition ref="M25:M61"/>
    <sortCondition ref="O25:O61"/>
    <sortCondition ref="C25:C61"/>
  </sortState>
  <mergeCells count="2">
    <mergeCell ref="B1:C1"/>
    <mergeCell ref="K1:Q1"/>
  </mergeCells>
  <phoneticPr fontId="1"/>
  <pageMargins left="0.70866141732283472" right="0.70866141732283472" top="0.74803149606299213" bottom="0.74803149606299213" header="0.31496062992125984" footer="0.31496062992125984"/>
  <pageSetup paperSize="9" scale="32"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A8B1B-09F4-4F0E-9DA2-07B8E243A64F}">
  <sheetPr>
    <pageSetUpPr fitToPage="1"/>
  </sheetPr>
  <dimension ref="A1:V78"/>
  <sheetViews>
    <sheetView zoomScale="60" zoomScaleNormal="60" zoomScaleSheetLayoutView="70" workbookViewId="0">
      <pane xSplit="10" ySplit="2" topLeftCell="K3" activePane="bottomRight" state="frozen"/>
      <selection pane="topRight"/>
      <selection pane="bottomLeft"/>
      <selection pane="bottomRight" activeCell="D1" sqref="D1"/>
    </sheetView>
  </sheetViews>
  <sheetFormatPr defaultColWidth="9" defaultRowHeight="15.75" x14ac:dyDescent="0.15"/>
  <cols>
    <col min="1" max="1" width="5.375" style="5" bestFit="1" customWidth="1"/>
    <col min="2" max="2" width="17.125" style="5" bestFit="1" customWidth="1"/>
    <col min="3" max="3" width="14.375" style="5" bestFit="1" customWidth="1"/>
    <col min="4" max="4" width="14.375" style="34" customWidth="1"/>
    <col min="5" max="5" width="14.375" style="5" customWidth="1"/>
    <col min="6" max="6" width="22.375" style="5" customWidth="1"/>
    <col min="7" max="7" width="17.75" style="5" bestFit="1" customWidth="1"/>
    <col min="8" max="8" width="18.875" style="4" bestFit="1" customWidth="1"/>
    <col min="9" max="10" width="22.375" style="4" customWidth="1"/>
    <col min="11" max="11" width="5.125" style="9" customWidth="1"/>
    <col min="12" max="12" width="11.5" style="5" customWidth="1"/>
    <col min="13" max="13" width="3.375" style="7" customWidth="1"/>
    <col min="14" max="14" width="27.625" style="5" customWidth="1"/>
    <col min="15" max="15" width="3.375" style="7" customWidth="1"/>
    <col min="16" max="16" width="30.75" style="5" customWidth="1"/>
    <col min="17" max="17" width="27.125" style="4" customWidth="1"/>
    <col min="18" max="18" width="22.375" style="5" bestFit="1" customWidth="1"/>
    <col min="19" max="19" width="25.75" style="5" bestFit="1" customWidth="1"/>
    <col min="20" max="20" width="4.875" style="5" bestFit="1" customWidth="1"/>
    <col min="21" max="21" width="14.125" style="37" bestFit="1" customWidth="1"/>
    <col min="22" max="22" width="56.25" style="5" bestFit="1" customWidth="1"/>
    <col min="23" max="16384" width="9" style="5"/>
  </cols>
  <sheetData>
    <row r="1" spans="1:22" x14ac:dyDescent="0.15">
      <c r="A1" s="64" t="s">
        <v>0</v>
      </c>
      <c r="B1" s="72" t="s">
        <v>2</v>
      </c>
      <c r="C1" s="72"/>
      <c r="D1" s="57" t="s">
        <v>294</v>
      </c>
      <c r="E1" s="58" t="s">
        <v>300</v>
      </c>
      <c r="F1" s="58" t="s">
        <v>3</v>
      </c>
      <c r="G1" s="58" t="s">
        <v>17</v>
      </c>
      <c r="H1" s="59" t="s">
        <v>127</v>
      </c>
      <c r="I1" s="58" t="s">
        <v>1</v>
      </c>
      <c r="J1" s="58" t="s">
        <v>22</v>
      </c>
      <c r="K1" s="72" t="s">
        <v>135</v>
      </c>
      <c r="L1" s="72"/>
      <c r="M1" s="72"/>
      <c r="N1" s="72"/>
      <c r="O1" s="72"/>
      <c r="P1" s="72"/>
      <c r="Q1" s="72"/>
    </row>
    <row r="2" spans="1:22" ht="13.5" customHeight="1" x14ac:dyDescent="0.15">
      <c r="A2" s="65"/>
      <c r="B2" s="1" t="s">
        <v>291</v>
      </c>
      <c r="C2" s="1" t="s">
        <v>292</v>
      </c>
      <c r="D2" s="60"/>
      <c r="E2" s="61"/>
      <c r="F2" s="62" t="s">
        <v>3</v>
      </c>
      <c r="G2" s="62" t="s">
        <v>17</v>
      </c>
      <c r="H2" s="63" t="s">
        <v>127</v>
      </c>
      <c r="I2" s="62" t="s">
        <v>1</v>
      </c>
      <c r="J2" s="62" t="s">
        <v>22</v>
      </c>
      <c r="K2" s="10" t="s">
        <v>128</v>
      </c>
      <c r="L2" s="11" t="s">
        <v>134</v>
      </c>
      <c r="M2" s="10" t="s">
        <v>129</v>
      </c>
      <c r="N2" s="11" t="s">
        <v>126</v>
      </c>
      <c r="O2" s="10" t="s">
        <v>130</v>
      </c>
      <c r="P2" s="11" t="s">
        <v>131</v>
      </c>
      <c r="Q2" s="11" t="s">
        <v>132</v>
      </c>
      <c r="R2" s="8"/>
      <c r="S2" s="8"/>
      <c r="T2" s="8"/>
      <c r="U2" s="38"/>
      <c r="V2" s="8"/>
    </row>
    <row r="3" spans="1:22" s="26" customFormat="1" ht="47.25" x14ac:dyDescent="0.15">
      <c r="A3" s="12">
        <f t="shared" ref="A3:A35" si="0">ROW()-ROW(A$2)</f>
        <v>1</v>
      </c>
      <c r="B3" s="12" t="str">
        <f>K3&amp;M3&amp;O3&amp;D3&amp;E3</f>
        <v>020000001E</v>
      </c>
      <c r="C3" s="12" t="s">
        <v>199</v>
      </c>
      <c r="D3" s="12" t="str">
        <f>TEXT(IF(EXACT(M2&amp;O2,M3&amp;O3),D2+1,1),"000")</f>
        <v>001</v>
      </c>
      <c r="E3" s="12" t="s">
        <v>261</v>
      </c>
      <c r="F3" s="13" t="s">
        <v>418</v>
      </c>
      <c r="G3" s="12" t="s">
        <v>25</v>
      </c>
      <c r="H3" s="13">
        <v>500</v>
      </c>
      <c r="I3" s="13" t="s">
        <v>335</v>
      </c>
      <c r="J3" s="13" t="s">
        <v>146</v>
      </c>
      <c r="K3" s="35" t="s">
        <v>251</v>
      </c>
      <c r="L3" s="13" t="s">
        <v>125</v>
      </c>
      <c r="M3" s="25" t="str">
        <f>VLOOKUP(L3&amp;N3,コード体系!M:N,2,FALSE)</f>
        <v>00</v>
      </c>
      <c r="N3" s="12" t="s">
        <v>189</v>
      </c>
      <c r="O3" s="25" t="str">
        <f>VLOOKUP(L3&amp;N3&amp;P3,コード体系!O:P,2,FALSE)</f>
        <v>00</v>
      </c>
      <c r="P3" s="13" t="s">
        <v>340</v>
      </c>
      <c r="Q3" s="13" t="s">
        <v>432</v>
      </c>
      <c r="R3" s="26">
        <f t="shared" ref="R3:R34" si="1">COUNTIF(B:B,B3)</f>
        <v>1</v>
      </c>
      <c r="S3" s="27" t="s">
        <v>265</v>
      </c>
      <c r="T3" s="28">
        <f>IF(EXACT(LEFT(H3,2),"透過"),"",H3)</f>
        <v>500</v>
      </c>
      <c r="U3" s="29" t="str">
        <f>B3</f>
        <v>020000001E</v>
      </c>
      <c r="V3" s="27" t="str">
        <f>"'"&amp;U3&amp;"': {'message': '"&amp;S3&amp;IF(EXACT(T3,""),"'},","', 'http_status_code': "&amp;T3&amp;"},")</f>
        <v>'020000001E': {'message': 'パラメータが不正です。リクエストパラメータの値を確認してください。', 'http_status_code': 500},</v>
      </c>
    </row>
    <row r="4" spans="1:22" s="26" customFormat="1" ht="47.25" x14ac:dyDescent="0.15">
      <c r="A4" s="12">
        <f t="shared" si="0"/>
        <v>2</v>
      </c>
      <c r="B4" s="12" t="str">
        <f>K4&amp;M4&amp;O4&amp;D4&amp;E4</f>
        <v>020000002E</v>
      </c>
      <c r="C4" s="12" t="s">
        <v>199</v>
      </c>
      <c r="D4" s="12" t="str">
        <f>TEXT(IF(EXACT(M3&amp;O3,M4&amp;O4),D3+1,1),"000")</f>
        <v>002</v>
      </c>
      <c r="E4" s="12" t="s">
        <v>261</v>
      </c>
      <c r="F4" s="13" t="s">
        <v>418</v>
      </c>
      <c r="G4" s="12" t="s">
        <v>25</v>
      </c>
      <c r="H4" s="13">
        <v>500</v>
      </c>
      <c r="I4" s="13" t="s">
        <v>70</v>
      </c>
      <c r="J4" s="13" t="s">
        <v>146</v>
      </c>
      <c r="K4" s="35" t="s">
        <v>251</v>
      </c>
      <c r="L4" s="13" t="s">
        <v>125</v>
      </c>
      <c r="M4" s="25" t="str">
        <f>VLOOKUP(L4&amp;N4,コード体系!M:N,2,FALSE)</f>
        <v>00</v>
      </c>
      <c r="N4" s="12" t="s">
        <v>189</v>
      </c>
      <c r="O4" s="25" t="str">
        <f>VLOOKUP(L4&amp;N4&amp;P4,コード体系!O:P,2,FALSE)</f>
        <v>00</v>
      </c>
      <c r="P4" s="13" t="s">
        <v>340</v>
      </c>
      <c r="Q4" s="13" t="s">
        <v>433</v>
      </c>
      <c r="R4" s="26">
        <f t="shared" si="1"/>
        <v>1</v>
      </c>
      <c r="S4" s="27" t="s">
        <v>265</v>
      </c>
      <c r="T4" s="28">
        <f t="shared" ref="T4:T68" si="2">IF(EXACT(LEFT(H4,2),"透過"),"",H4)</f>
        <v>500</v>
      </c>
      <c r="U4" s="29" t="str">
        <f t="shared" ref="U4:U13" si="3">B4</f>
        <v>020000002E</v>
      </c>
      <c r="V4" s="27" t="str">
        <f t="shared" ref="V4:V68" si="4">"'"&amp;U4&amp;"': {'message': '"&amp;S4&amp;IF(EXACT(T4,""),"'},","', 'http_status_code': "&amp;T4&amp;"},")</f>
        <v>'020000002E': {'message': 'パラメータが不正です。リクエストパラメータの値を確認してください。', 'http_status_code': 500},</v>
      </c>
    </row>
    <row r="5" spans="1:22" s="26" customFormat="1" ht="63" x14ac:dyDescent="0.15">
      <c r="A5" s="12">
        <f t="shared" si="0"/>
        <v>3</v>
      </c>
      <c r="B5" s="12" t="str">
        <f>K5&amp;M5&amp;O5&amp;D5&amp;E5</f>
        <v>020000003E</v>
      </c>
      <c r="C5" s="12" t="s">
        <v>199</v>
      </c>
      <c r="D5" s="12" t="str">
        <f t="shared" ref="D5:D68" si="5">TEXT(IF(EXACT(M4&amp;O4,M5&amp;O5),D4+1,1),"000")</f>
        <v>003</v>
      </c>
      <c r="E5" s="12" t="s">
        <v>261</v>
      </c>
      <c r="F5" s="13" t="s">
        <v>434</v>
      </c>
      <c r="G5" s="12" t="s">
        <v>25</v>
      </c>
      <c r="H5" s="13">
        <v>500</v>
      </c>
      <c r="I5" s="13" t="s">
        <v>435</v>
      </c>
      <c r="J5" s="13" t="s">
        <v>436</v>
      </c>
      <c r="K5" s="35" t="s">
        <v>251</v>
      </c>
      <c r="L5" s="13" t="s">
        <v>125</v>
      </c>
      <c r="M5" s="25" t="str">
        <f>VLOOKUP(L5&amp;N5,コード体系!M:N,2,FALSE)</f>
        <v>00</v>
      </c>
      <c r="N5" s="12" t="s">
        <v>189</v>
      </c>
      <c r="O5" s="25" t="str">
        <f>VLOOKUP(L5&amp;N5&amp;P5,コード体系!O:P,2,FALSE)</f>
        <v>00</v>
      </c>
      <c r="P5" s="13" t="s">
        <v>340</v>
      </c>
      <c r="Q5" s="13" t="s">
        <v>437</v>
      </c>
      <c r="R5" s="26">
        <f t="shared" si="1"/>
        <v>1</v>
      </c>
      <c r="S5" s="27" t="s">
        <v>485</v>
      </c>
      <c r="T5" s="28">
        <f t="shared" si="2"/>
        <v>500</v>
      </c>
      <c r="U5" s="29" t="str">
        <f t="shared" si="3"/>
        <v>020000003E</v>
      </c>
      <c r="V5" s="27" t="str">
        <f t="shared" si="4"/>
        <v>'020000003E': {'message': 'コンフィグファイルを読み込むことができません。location.jsonが設置されているか確認してください。', 'http_status_code': 500},</v>
      </c>
    </row>
    <row r="6" spans="1:22" s="26" customFormat="1" ht="63" x14ac:dyDescent="0.15">
      <c r="A6" s="12">
        <f t="shared" si="0"/>
        <v>4</v>
      </c>
      <c r="B6" s="12" t="str">
        <f>K6&amp;M6&amp;O6&amp;D6&amp;E6</f>
        <v>020000004E</v>
      </c>
      <c r="C6" s="12" t="s">
        <v>59</v>
      </c>
      <c r="D6" s="12" t="str">
        <f t="shared" si="5"/>
        <v>004</v>
      </c>
      <c r="E6" s="12" t="s">
        <v>261</v>
      </c>
      <c r="F6" s="13" t="s">
        <v>379</v>
      </c>
      <c r="G6" s="12" t="s">
        <v>25</v>
      </c>
      <c r="H6" s="13">
        <v>500</v>
      </c>
      <c r="I6" s="13" t="s">
        <v>70</v>
      </c>
      <c r="J6" s="13" t="s">
        <v>147</v>
      </c>
      <c r="K6" s="35" t="s">
        <v>251</v>
      </c>
      <c r="L6" s="13" t="s">
        <v>125</v>
      </c>
      <c r="M6" s="25" t="str">
        <f>VLOOKUP(L6&amp;N6,コード体系!M:N,2,FALSE)</f>
        <v>00</v>
      </c>
      <c r="N6" s="12" t="s">
        <v>189</v>
      </c>
      <c r="O6" s="25" t="str">
        <f>VLOOKUP(L6&amp;N6&amp;P6,コード体系!O:P,2,FALSE)</f>
        <v>00</v>
      </c>
      <c r="P6" s="13" t="s">
        <v>340</v>
      </c>
      <c r="Q6" s="13" t="s">
        <v>363</v>
      </c>
      <c r="R6" s="26">
        <f t="shared" si="1"/>
        <v>1</v>
      </c>
      <c r="S6" s="27" t="s">
        <v>487</v>
      </c>
      <c r="T6" s="28">
        <f t="shared" si="2"/>
        <v>500</v>
      </c>
      <c r="U6" s="29" t="str">
        <f t="shared" si="3"/>
        <v>020000004E</v>
      </c>
      <c r="V6" s="27" t="str">
        <f t="shared" si="4"/>
        <v>'020000004E': {'message': 'コンフィグファイルに{0[0]}が設定されていません。利用者コネクタの設定類を確認してください。', 'http_status_code': 500},</v>
      </c>
    </row>
    <row r="7" spans="1:22" s="26" customFormat="1" ht="78.75" x14ac:dyDescent="0.15">
      <c r="A7" s="12">
        <f t="shared" si="0"/>
        <v>5</v>
      </c>
      <c r="B7" s="12" t="str">
        <f t="shared" ref="B7:B77" si="6">K7&amp;M7&amp;O7&amp;D7&amp;E7</f>
        <v>020000005E</v>
      </c>
      <c r="C7" s="12" t="s">
        <v>59</v>
      </c>
      <c r="D7" s="12" t="str">
        <f t="shared" si="5"/>
        <v>005</v>
      </c>
      <c r="E7" s="12" t="s">
        <v>261</v>
      </c>
      <c r="F7" s="13" t="s">
        <v>441</v>
      </c>
      <c r="G7" s="12" t="s">
        <v>25</v>
      </c>
      <c r="H7" s="13">
        <v>500</v>
      </c>
      <c r="I7" s="13" t="s">
        <v>435</v>
      </c>
      <c r="J7" s="13" t="s">
        <v>440</v>
      </c>
      <c r="K7" s="35" t="s">
        <v>251</v>
      </c>
      <c r="L7" s="13" t="s">
        <v>125</v>
      </c>
      <c r="M7" s="25" t="str">
        <f>VLOOKUP(L7&amp;N7,コード体系!M:N,2,FALSE)</f>
        <v>00</v>
      </c>
      <c r="N7" s="12" t="s">
        <v>189</v>
      </c>
      <c r="O7" s="25" t="str">
        <f>VLOOKUP(L7&amp;N7&amp;P7,コード体系!O:P,2,FALSE)</f>
        <v>00</v>
      </c>
      <c r="P7" s="13" t="s">
        <v>340</v>
      </c>
      <c r="Q7" s="13" t="s">
        <v>439</v>
      </c>
      <c r="R7" s="26">
        <f t="shared" si="1"/>
        <v>1</v>
      </c>
      <c r="S7" s="27" t="s">
        <v>488</v>
      </c>
      <c r="T7" s="28">
        <f t="shared" si="2"/>
        <v>500</v>
      </c>
      <c r="U7" s="29" t="str">
        <f t="shared" si="3"/>
        <v>020000005E</v>
      </c>
      <c r="V7" s="27" t="str">
        <f t="shared" si="4"/>
        <v>'020000005E': {'message': 'コンフィグファイルを読み込むことができません。connector.jsonが設置されているか確認してください。', 'http_status_code': 500},</v>
      </c>
    </row>
    <row r="8" spans="1:22" s="26" customFormat="1" ht="63" x14ac:dyDescent="0.15">
      <c r="A8" s="12">
        <f t="shared" si="0"/>
        <v>6</v>
      </c>
      <c r="B8" s="12" t="str">
        <f t="shared" si="6"/>
        <v>020000006E</v>
      </c>
      <c r="C8" s="12" t="s">
        <v>59</v>
      </c>
      <c r="D8" s="12" t="str">
        <f t="shared" si="5"/>
        <v>006</v>
      </c>
      <c r="E8" s="12" t="s">
        <v>261</v>
      </c>
      <c r="F8" s="13" t="s">
        <v>379</v>
      </c>
      <c r="G8" s="12" t="s">
        <v>25</v>
      </c>
      <c r="H8" s="13">
        <v>500</v>
      </c>
      <c r="I8" s="13" t="s">
        <v>70</v>
      </c>
      <c r="J8" s="13" t="s">
        <v>147</v>
      </c>
      <c r="K8" s="24" t="s">
        <v>313</v>
      </c>
      <c r="L8" s="13" t="s">
        <v>125</v>
      </c>
      <c r="M8" s="25" t="str">
        <f>VLOOKUP(L8&amp;N8,コード体系!M:N,2,FALSE)</f>
        <v>00</v>
      </c>
      <c r="N8" s="12" t="s">
        <v>189</v>
      </c>
      <c r="O8" s="25" t="str">
        <f>VLOOKUP(L8&amp;N8&amp;P8,コード体系!O:P,2,FALSE)</f>
        <v>00</v>
      </c>
      <c r="P8" s="13" t="s">
        <v>340</v>
      </c>
      <c r="Q8" s="13" t="s">
        <v>361</v>
      </c>
      <c r="R8" s="26">
        <f t="shared" si="1"/>
        <v>1</v>
      </c>
      <c r="S8" s="27" t="s">
        <v>487</v>
      </c>
      <c r="T8" s="28">
        <f t="shared" si="2"/>
        <v>500</v>
      </c>
      <c r="U8" s="29" t="str">
        <f t="shared" si="3"/>
        <v>020000006E</v>
      </c>
      <c r="V8" s="27" t="str">
        <f t="shared" si="4"/>
        <v>'020000006E': {'message': 'コンフィグファイルに{0[0]}が設定されていません。利用者コネクタの設定類を確認してください。', 'http_status_code': 500},</v>
      </c>
    </row>
    <row r="9" spans="1:22" s="26" customFormat="1" ht="63" x14ac:dyDescent="0.15">
      <c r="A9" s="12">
        <f t="shared" si="0"/>
        <v>7</v>
      </c>
      <c r="B9" s="12" t="str">
        <f t="shared" si="6"/>
        <v>020000007E</v>
      </c>
      <c r="C9" s="12" t="s">
        <v>59</v>
      </c>
      <c r="D9" s="12" t="str">
        <f t="shared" si="5"/>
        <v>007</v>
      </c>
      <c r="E9" s="12" t="s">
        <v>261</v>
      </c>
      <c r="F9" s="13" t="s">
        <v>379</v>
      </c>
      <c r="G9" s="12" t="s">
        <v>25</v>
      </c>
      <c r="H9" s="13">
        <v>500</v>
      </c>
      <c r="I9" s="13" t="s">
        <v>70</v>
      </c>
      <c r="J9" s="13" t="s">
        <v>147</v>
      </c>
      <c r="K9" s="24" t="s">
        <v>313</v>
      </c>
      <c r="L9" s="13" t="s">
        <v>125</v>
      </c>
      <c r="M9" s="25" t="str">
        <f>VLOOKUP(L9&amp;N9,コード体系!M:N,2,FALSE)</f>
        <v>00</v>
      </c>
      <c r="N9" s="12" t="s">
        <v>189</v>
      </c>
      <c r="O9" s="25" t="str">
        <f>VLOOKUP(L9&amp;N9&amp;P9,コード体系!O:P,2,FALSE)</f>
        <v>00</v>
      </c>
      <c r="P9" s="13" t="s">
        <v>340</v>
      </c>
      <c r="Q9" s="13" t="s">
        <v>362</v>
      </c>
      <c r="R9" s="26">
        <f t="shared" si="1"/>
        <v>1</v>
      </c>
      <c r="S9" s="27" t="s">
        <v>487</v>
      </c>
      <c r="T9" s="28">
        <f t="shared" si="2"/>
        <v>500</v>
      </c>
      <c r="U9" s="29" t="str">
        <f t="shared" si="3"/>
        <v>020000007E</v>
      </c>
      <c r="V9" s="27" t="str">
        <f t="shared" si="4"/>
        <v>'020000007E': {'message': 'コンフィグファイルに{0[0]}が設定されていません。利用者コネクタの設定類を確認してください。', 'http_status_code': 500},</v>
      </c>
    </row>
    <row r="10" spans="1:22" s="26" customFormat="1" ht="63" x14ac:dyDescent="0.15">
      <c r="A10" s="12">
        <f t="shared" si="0"/>
        <v>8</v>
      </c>
      <c r="B10" s="12" t="str">
        <f>K10&amp;M10&amp;O10&amp;D10&amp;E10</f>
        <v>020000008E</v>
      </c>
      <c r="C10" s="12" t="s">
        <v>59</v>
      </c>
      <c r="D10" s="12" t="str">
        <f t="shared" si="5"/>
        <v>008</v>
      </c>
      <c r="E10" s="12" t="s">
        <v>261</v>
      </c>
      <c r="F10" s="13" t="s">
        <v>379</v>
      </c>
      <c r="G10" s="12" t="s">
        <v>25</v>
      </c>
      <c r="H10" s="13">
        <v>500</v>
      </c>
      <c r="I10" s="13" t="s">
        <v>70</v>
      </c>
      <c r="J10" s="13" t="s">
        <v>147</v>
      </c>
      <c r="K10" s="24" t="s">
        <v>313</v>
      </c>
      <c r="L10" s="13" t="s">
        <v>125</v>
      </c>
      <c r="M10" s="25" t="str">
        <f>VLOOKUP(L10&amp;N10,コード体系!M:N,2,FALSE)</f>
        <v>00</v>
      </c>
      <c r="N10" s="12" t="s">
        <v>189</v>
      </c>
      <c r="O10" s="25" t="str">
        <f>VLOOKUP(L10&amp;N10&amp;P10,コード体系!O:P,2,FALSE)</f>
        <v>00</v>
      </c>
      <c r="P10" s="13" t="s">
        <v>340</v>
      </c>
      <c r="Q10" s="13" t="s">
        <v>431</v>
      </c>
      <c r="R10" s="26">
        <f t="shared" si="1"/>
        <v>1</v>
      </c>
      <c r="S10" s="27" t="s">
        <v>486</v>
      </c>
      <c r="T10" s="28">
        <f t="shared" si="2"/>
        <v>500</v>
      </c>
      <c r="U10" s="29" t="str">
        <f t="shared" si="3"/>
        <v>020000008E</v>
      </c>
      <c r="V10" s="27" t="str">
        <f t="shared" si="4"/>
        <v>'020000008E': {'message': 'コンフィグファイルに{0[0]}が設定されていません。利用者コネクタの設定類を確認してください。', 'http_status_code': 500},</v>
      </c>
    </row>
    <row r="11" spans="1:22" s="26" customFormat="1" ht="63" x14ac:dyDescent="0.15">
      <c r="A11" s="12">
        <f t="shared" si="0"/>
        <v>9</v>
      </c>
      <c r="B11" s="12" t="str">
        <f>K11&amp;M11&amp;O11&amp;D11&amp;E11</f>
        <v>020000009E</v>
      </c>
      <c r="C11" s="12" t="s">
        <v>59</v>
      </c>
      <c r="D11" s="12" t="str">
        <f t="shared" si="5"/>
        <v>009</v>
      </c>
      <c r="E11" s="12" t="s">
        <v>261</v>
      </c>
      <c r="F11" s="13" t="s">
        <v>379</v>
      </c>
      <c r="G11" s="12" t="s">
        <v>25</v>
      </c>
      <c r="H11" s="13">
        <v>500</v>
      </c>
      <c r="I11" s="13" t="s">
        <v>70</v>
      </c>
      <c r="J11" s="13" t="s">
        <v>147</v>
      </c>
      <c r="K11" s="24" t="s">
        <v>313</v>
      </c>
      <c r="L11" s="13" t="s">
        <v>125</v>
      </c>
      <c r="M11" s="25" t="str">
        <f>VLOOKUP(L11&amp;N11,コード体系!M:N,2,FALSE)</f>
        <v>00</v>
      </c>
      <c r="N11" s="12" t="s">
        <v>189</v>
      </c>
      <c r="O11" s="25" t="str">
        <f>VLOOKUP(L11&amp;N11&amp;P11,コード体系!O:P,2,FALSE)</f>
        <v>00</v>
      </c>
      <c r="P11" s="13" t="s">
        <v>340</v>
      </c>
      <c r="Q11" s="13" t="s">
        <v>549</v>
      </c>
      <c r="R11" s="26">
        <f t="shared" si="1"/>
        <v>1</v>
      </c>
      <c r="S11" s="27" t="s">
        <v>486</v>
      </c>
      <c r="T11" s="28">
        <f t="shared" si="2"/>
        <v>500</v>
      </c>
      <c r="U11" s="29" t="str">
        <f t="shared" si="3"/>
        <v>020000009E</v>
      </c>
      <c r="V11" s="27" t="str">
        <f t="shared" si="4"/>
        <v>'020000009E': {'message': 'コンフィグファイルに{0[0]}が設定されていません。利用者コネクタの設定類を確認してください。', 'http_status_code': 500},</v>
      </c>
    </row>
    <row r="12" spans="1:22" s="26" customFormat="1" ht="94.5" x14ac:dyDescent="0.15">
      <c r="A12" s="12">
        <f t="shared" si="0"/>
        <v>10</v>
      </c>
      <c r="B12" s="12" t="str">
        <f t="shared" si="6"/>
        <v>020001001N</v>
      </c>
      <c r="C12" s="12" t="s">
        <v>10</v>
      </c>
      <c r="D12" s="12" t="str">
        <f t="shared" si="5"/>
        <v>001</v>
      </c>
      <c r="E12" s="12" t="s">
        <v>262</v>
      </c>
      <c r="F12" s="13" t="s">
        <v>166</v>
      </c>
      <c r="G12" s="12" t="s">
        <v>148</v>
      </c>
      <c r="H12" s="13">
        <v>200</v>
      </c>
      <c r="I12" s="13" t="s">
        <v>167</v>
      </c>
      <c r="J12" s="13" t="s">
        <v>149</v>
      </c>
      <c r="K12" s="24" t="s">
        <v>313</v>
      </c>
      <c r="L12" s="12" t="s">
        <v>125</v>
      </c>
      <c r="M12" s="25" t="str">
        <f>VLOOKUP(L12&amp;N12,コード体系!M:N,2,FALSE)</f>
        <v>00</v>
      </c>
      <c r="N12" s="12" t="s">
        <v>189</v>
      </c>
      <c r="O12" s="25" t="str">
        <f>VLOOKUP(L12&amp;N12&amp;P12,コード体系!O:P,2,FALSE)</f>
        <v>01</v>
      </c>
      <c r="P12" s="13" t="s">
        <v>386</v>
      </c>
      <c r="Q12" s="13" t="s">
        <v>109</v>
      </c>
      <c r="R12" s="26">
        <f t="shared" si="1"/>
        <v>1</v>
      </c>
      <c r="S12" s="27" t="s">
        <v>383</v>
      </c>
      <c r="T12" s="28">
        <f t="shared" si="2"/>
        <v>200</v>
      </c>
      <c r="U12" s="39" t="str">
        <f t="shared" si="3"/>
        <v>020001001N</v>
      </c>
      <c r="V12" s="27" t="str">
        <f t="shared" si="4"/>
        <v>'020001001N': {'message': 'クエリストリング:{0[0]}, 提供者ID:{0[1]}, 利用者トークン:{0[2]}, 検索種別:{0[3]}', 'http_status_code': 200},</v>
      </c>
    </row>
    <row r="13" spans="1:22" s="26" customFormat="1" ht="78.75" x14ac:dyDescent="0.15">
      <c r="A13" s="12">
        <f t="shared" si="0"/>
        <v>11</v>
      </c>
      <c r="B13" s="12" t="str">
        <f t="shared" si="6"/>
        <v>020001002E</v>
      </c>
      <c r="C13" s="12" t="s">
        <v>57</v>
      </c>
      <c r="D13" s="12" t="str">
        <f t="shared" si="5"/>
        <v>002</v>
      </c>
      <c r="E13" s="12" t="s">
        <v>261</v>
      </c>
      <c r="F13" s="13" t="s">
        <v>377</v>
      </c>
      <c r="G13" s="12" t="s">
        <v>25</v>
      </c>
      <c r="H13" s="36">
        <v>400</v>
      </c>
      <c r="I13" s="13" t="s">
        <v>384</v>
      </c>
      <c r="J13" s="13" t="s">
        <v>193</v>
      </c>
      <c r="K13" s="24" t="s">
        <v>313</v>
      </c>
      <c r="L13" s="12" t="s">
        <v>125</v>
      </c>
      <c r="M13" s="25" t="str">
        <f>VLOOKUP(L13&amp;N13,コード体系!M:N,2,FALSE)</f>
        <v>00</v>
      </c>
      <c r="N13" s="12" t="s">
        <v>189</v>
      </c>
      <c r="O13" s="25" t="str">
        <f>VLOOKUP(L13&amp;N13&amp;P13,コード体系!O:P,2,FALSE)</f>
        <v>01</v>
      </c>
      <c r="P13" s="13" t="s">
        <v>386</v>
      </c>
      <c r="Q13" s="13" t="s">
        <v>114</v>
      </c>
      <c r="R13" s="26">
        <f t="shared" si="1"/>
        <v>1</v>
      </c>
      <c r="S13" s="27" t="s">
        <v>489</v>
      </c>
      <c r="T13" s="28">
        <f t="shared" si="2"/>
        <v>400</v>
      </c>
      <c r="U13" s="39" t="str">
        <f t="shared" si="3"/>
        <v>020001002E</v>
      </c>
      <c r="V13" s="27" t="str">
        <f t="shared" si="4"/>
        <v>'020001002E': {'message': '検索種別の値が不正です。リクエストパラメータの値を確認してください。', 'http_status_code': 400},</v>
      </c>
    </row>
    <row r="14" spans="1:22" s="26" customFormat="1" ht="78.75" x14ac:dyDescent="0.15">
      <c r="A14" s="12">
        <f t="shared" si="0"/>
        <v>12</v>
      </c>
      <c r="B14" s="12" t="str">
        <f t="shared" si="6"/>
        <v>020001003E</v>
      </c>
      <c r="C14" s="12" t="s">
        <v>38</v>
      </c>
      <c r="D14" s="12" t="str">
        <f t="shared" si="5"/>
        <v>003</v>
      </c>
      <c r="E14" s="12" t="s">
        <v>261</v>
      </c>
      <c r="F14" s="13" t="s">
        <v>9</v>
      </c>
      <c r="G14" s="12" t="s">
        <v>25</v>
      </c>
      <c r="H14" s="13" t="s">
        <v>512</v>
      </c>
      <c r="I14" s="13" t="s">
        <v>517</v>
      </c>
      <c r="J14" s="13" t="s">
        <v>150</v>
      </c>
      <c r="K14" s="24" t="s">
        <v>313</v>
      </c>
      <c r="L14" s="12" t="s">
        <v>125</v>
      </c>
      <c r="M14" s="25" t="str">
        <f>VLOOKUP(L14&amp;N14,コード体系!M:N,2,FALSE)</f>
        <v>00</v>
      </c>
      <c r="N14" s="12" t="s">
        <v>189</v>
      </c>
      <c r="O14" s="25" t="str">
        <f>VLOOKUP(L14&amp;N14&amp;P14,コード体系!O:P,2,FALSE)</f>
        <v>01</v>
      </c>
      <c r="P14" s="13" t="s">
        <v>386</v>
      </c>
      <c r="Q14" s="13" t="s">
        <v>517</v>
      </c>
      <c r="R14" s="26">
        <f t="shared" si="1"/>
        <v>1</v>
      </c>
      <c r="S14" s="27" t="s">
        <v>266</v>
      </c>
      <c r="T14" s="28" t="str">
        <f t="shared" si="2"/>
        <v/>
      </c>
      <c r="U14" s="39" t="str">
        <f t="shared" ref="U14:U68" si="7">B14</f>
        <v>020001003E</v>
      </c>
      <c r="V14" s="27" t="str">
        <f t="shared" si="4"/>
        <v>'020001003E': {'message': 'エラーが発生しました。エラー内容:{0[0]}'},</v>
      </c>
    </row>
    <row r="15" spans="1:22" s="26" customFormat="1" ht="78.75" x14ac:dyDescent="0.15">
      <c r="A15" s="12">
        <f t="shared" si="0"/>
        <v>13</v>
      </c>
      <c r="B15" s="12" t="str">
        <f t="shared" si="6"/>
        <v>020001004E</v>
      </c>
      <c r="C15" s="12" t="s">
        <v>38</v>
      </c>
      <c r="D15" s="12" t="str">
        <f t="shared" si="5"/>
        <v>004</v>
      </c>
      <c r="E15" s="12" t="s">
        <v>261</v>
      </c>
      <c r="F15" s="13" t="s">
        <v>31</v>
      </c>
      <c r="G15" s="12" t="s">
        <v>25</v>
      </c>
      <c r="H15" s="13" t="s">
        <v>518</v>
      </c>
      <c r="I15" s="13" t="s">
        <v>542</v>
      </c>
      <c r="J15" s="13" t="s">
        <v>150</v>
      </c>
      <c r="K15" s="24" t="s">
        <v>313</v>
      </c>
      <c r="L15" s="12" t="s">
        <v>125</v>
      </c>
      <c r="M15" s="25" t="str">
        <f>VLOOKUP(L15&amp;N15,コード体系!M:N,2,FALSE)</f>
        <v>00</v>
      </c>
      <c r="N15" s="12" t="s">
        <v>189</v>
      </c>
      <c r="O15" s="25" t="str">
        <f>VLOOKUP(L15&amp;N15&amp;P15,コード体系!O:P,2,FALSE)</f>
        <v>01</v>
      </c>
      <c r="P15" s="13" t="s">
        <v>386</v>
      </c>
      <c r="Q15" s="13" t="s">
        <v>542</v>
      </c>
      <c r="R15" s="26">
        <f t="shared" si="1"/>
        <v>1</v>
      </c>
      <c r="S15" s="27" t="s">
        <v>266</v>
      </c>
      <c r="T15" s="28" t="str">
        <f t="shared" si="2"/>
        <v/>
      </c>
      <c r="U15" s="39" t="str">
        <f t="shared" si="7"/>
        <v>020001004E</v>
      </c>
      <c r="V15" s="27" t="str">
        <f t="shared" si="4"/>
        <v>'020001004E': {'message': 'エラーが発生しました。エラー内容:{0[0]}'},</v>
      </c>
    </row>
    <row r="16" spans="1:22" s="26" customFormat="1" ht="78.75" x14ac:dyDescent="0.15">
      <c r="A16" s="12">
        <f t="shared" si="0"/>
        <v>14</v>
      </c>
      <c r="B16" s="12" t="str">
        <f>K16&amp;M16&amp;O16&amp;D16&amp;E16</f>
        <v>020001005E</v>
      </c>
      <c r="C16" s="12" t="s">
        <v>18</v>
      </c>
      <c r="D16" s="12" t="str">
        <f t="shared" si="5"/>
        <v>005</v>
      </c>
      <c r="E16" s="12" t="s">
        <v>261</v>
      </c>
      <c r="F16" s="13" t="s">
        <v>535</v>
      </c>
      <c r="G16" s="12" t="s">
        <v>25</v>
      </c>
      <c r="H16" s="13">
        <v>500</v>
      </c>
      <c r="I16" s="13" t="s">
        <v>534</v>
      </c>
      <c r="J16" s="13" t="s">
        <v>438</v>
      </c>
      <c r="K16" s="35" t="s">
        <v>251</v>
      </c>
      <c r="L16" s="13" t="s">
        <v>125</v>
      </c>
      <c r="M16" s="25" t="str">
        <f>VLOOKUP(L16&amp;N16,コード体系!M:N,2,FALSE)</f>
        <v>00</v>
      </c>
      <c r="N16" s="12" t="s">
        <v>189</v>
      </c>
      <c r="O16" s="25" t="str">
        <f>VLOOKUP(L16&amp;N16&amp;P16,コード体系!O:P,2,FALSE)</f>
        <v>01</v>
      </c>
      <c r="P16" s="13" t="s">
        <v>386</v>
      </c>
      <c r="Q16" s="13" t="s">
        <v>536</v>
      </c>
      <c r="R16" s="26">
        <f t="shared" si="1"/>
        <v>1</v>
      </c>
      <c r="S16" s="27" t="s">
        <v>574</v>
      </c>
      <c r="T16" s="28">
        <f t="shared" si="2"/>
        <v>500</v>
      </c>
      <c r="U16" s="29" t="str">
        <f t="shared" si="7"/>
        <v>020001005E</v>
      </c>
      <c r="V16" s="27" t="str">
        <f t="shared" si="4"/>
        <v>'020001005E': {'message': '取得したコネクタロケーションから、提供者コネクタURLが取得できませんでした。CADDE管理者に問い合わせてください。', 'http_status_code': 500},</v>
      </c>
    </row>
    <row r="17" spans="1:22" s="26" customFormat="1" ht="63" x14ac:dyDescent="0.15">
      <c r="A17" s="12">
        <f t="shared" si="0"/>
        <v>15</v>
      </c>
      <c r="B17" s="12" t="str">
        <f t="shared" si="6"/>
        <v>020001006E</v>
      </c>
      <c r="C17" s="12" t="s">
        <v>11</v>
      </c>
      <c r="D17" s="12" t="str">
        <f t="shared" si="5"/>
        <v>006</v>
      </c>
      <c r="E17" s="12" t="s">
        <v>261</v>
      </c>
      <c r="F17" s="13" t="s">
        <v>31</v>
      </c>
      <c r="G17" s="12" t="s">
        <v>25</v>
      </c>
      <c r="H17" s="13" t="s">
        <v>158</v>
      </c>
      <c r="I17" s="13" t="s">
        <v>113</v>
      </c>
      <c r="J17" s="13" t="s">
        <v>150</v>
      </c>
      <c r="K17" s="24" t="s">
        <v>313</v>
      </c>
      <c r="L17" s="12" t="s">
        <v>125</v>
      </c>
      <c r="M17" s="25" t="str">
        <f>VLOOKUP(L17&amp;N17,コード体系!M:N,2,FALSE)</f>
        <v>00</v>
      </c>
      <c r="N17" s="12" t="s">
        <v>189</v>
      </c>
      <c r="O17" s="25" t="str">
        <f>VLOOKUP(L17&amp;N17&amp;P17,コード体系!O:P,2,FALSE)</f>
        <v>01</v>
      </c>
      <c r="P17" s="13" t="s">
        <v>386</v>
      </c>
      <c r="Q17" s="13" t="s">
        <v>385</v>
      </c>
      <c r="R17" s="26">
        <f t="shared" si="1"/>
        <v>1</v>
      </c>
      <c r="S17" s="27" t="s">
        <v>266</v>
      </c>
      <c r="T17" s="28" t="str">
        <f t="shared" si="2"/>
        <v/>
      </c>
      <c r="U17" s="39" t="str">
        <f t="shared" si="7"/>
        <v>020001006E</v>
      </c>
      <c r="V17" s="27" t="str">
        <f t="shared" si="4"/>
        <v>'020001006E': {'message': 'エラーが発生しました。エラー内容:{0[0]}'},</v>
      </c>
    </row>
    <row r="18" spans="1:22" s="26" customFormat="1" ht="94.5" x14ac:dyDescent="0.15">
      <c r="A18" s="12">
        <f t="shared" si="0"/>
        <v>16</v>
      </c>
      <c r="B18" s="12" t="str">
        <f t="shared" si="6"/>
        <v>020002001N</v>
      </c>
      <c r="C18" s="12" t="s">
        <v>12</v>
      </c>
      <c r="D18" s="12" t="str">
        <f t="shared" si="5"/>
        <v>001</v>
      </c>
      <c r="E18" s="12" t="s">
        <v>262</v>
      </c>
      <c r="F18" s="13" t="s">
        <v>414</v>
      </c>
      <c r="G18" s="12" t="s">
        <v>148</v>
      </c>
      <c r="H18" s="13">
        <v>200</v>
      </c>
      <c r="I18" s="13" t="s">
        <v>168</v>
      </c>
      <c r="J18" s="13" t="s">
        <v>149</v>
      </c>
      <c r="K18" s="24" t="s">
        <v>313</v>
      </c>
      <c r="L18" s="12" t="s">
        <v>125</v>
      </c>
      <c r="M18" s="25" t="str">
        <f>VLOOKUP(L18&amp;N18,コード体系!M:N,2,FALSE)</f>
        <v>00</v>
      </c>
      <c r="N18" s="12" t="s">
        <v>189</v>
      </c>
      <c r="O18" s="25" t="str">
        <f>VLOOKUP(L18&amp;N18&amp;P18,コード体系!O:P,2,FALSE)</f>
        <v>02</v>
      </c>
      <c r="P18" s="13" t="s">
        <v>399</v>
      </c>
      <c r="Q18" s="13" t="s">
        <v>115</v>
      </c>
      <c r="R18" s="26">
        <f t="shared" si="1"/>
        <v>1</v>
      </c>
      <c r="S18" s="27" t="s">
        <v>587</v>
      </c>
      <c r="T18" s="28">
        <f t="shared" si="2"/>
        <v>200</v>
      </c>
      <c r="U18" s="39" t="str">
        <f t="shared" si="7"/>
        <v>020002001N</v>
      </c>
      <c r="V18" s="27" t="str">
        <f t="shared" si="4"/>
        <v>'020002001N': {'message': 'リソースURL: {0[0]}, リソース提供手段識別子:{0[1]}, 提供者ID:{0[2]},利用者トークン:{0[3]}', 'http_status_code': 200},</v>
      </c>
    </row>
    <row r="19" spans="1:22" s="26" customFormat="1" ht="94.5" x14ac:dyDescent="0.15">
      <c r="A19" s="12">
        <f t="shared" si="0"/>
        <v>17</v>
      </c>
      <c r="B19" s="12" t="str">
        <f t="shared" si="6"/>
        <v>020003001N</v>
      </c>
      <c r="C19" s="12" t="s">
        <v>420</v>
      </c>
      <c r="D19" s="12" t="str">
        <f t="shared" si="5"/>
        <v>001</v>
      </c>
      <c r="E19" s="12" t="s">
        <v>262</v>
      </c>
      <c r="F19" s="13" t="s">
        <v>583</v>
      </c>
      <c r="G19" s="12" t="s">
        <v>148</v>
      </c>
      <c r="H19" s="13">
        <v>200</v>
      </c>
      <c r="I19" s="13" t="s">
        <v>223</v>
      </c>
      <c r="J19" s="13" t="s">
        <v>149</v>
      </c>
      <c r="K19" s="24" t="s">
        <v>313</v>
      </c>
      <c r="L19" s="12" t="s">
        <v>125</v>
      </c>
      <c r="M19" s="25" t="str">
        <f>VLOOKUP(L19&amp;N19,コード体系!M:N,2,FALSE)</f>
        <v>00</v>
      </c>
      <c r="N19" s="12" t="s">
        <v>189</v>
      </c>
      <c r="O19" s="25" t="str">
        <f>VLOOKUP(L19&amp;N19&amp;P19,コード体系!O:P,2,FALSE)</f>
        <v>03</v>
      </c>
      <c r="P19" s="13" t="s">
        <v>400</v>
      </c>
      <c r="Q19" s="13" t="s">
        <v>119</v>
      </c>
      <c r="R19" s="26">
        <f t="shared" si="1"/>
        <v>1</v>
      </c>
      <c r="S19" s="27" t="s">
        <v>584</v>
      </c>
      <c r="T19" s="28">
        <f t="shared" si="2"/>
        <v>200</v>
      </c>
      <c r="U19" s="39" t="str">
        <f t="shared" si="7"/>
        <v>020003001N</v>
      </c>
      <c r="V19" s="27" t="str">
        <f t="shared" si="4"/>
        <v>'020003001N': {'message': 'リソースURL: {0[0]}, リソース提供手段識別子:{0[1]}, 提供者ID:{0[2]}, 利用者トークン:{0[3]}', 'http_status_code': 200},</v>
      </c>
    </row>
    <row r="20" spans="1:22" s="26" customFormat="1" ht="47.25" x14ac:dyDescent="0.15">
      <c r="A20" s="12">
        <f t="shared" si="0"/>
        <v>18</v>
      </c>
      <c r="B20" s="12" t="str">
        <f t="shared" si="6"/>
        <v>020003002E</v>
      </c>
      <c r="C20" s="12" t="s">
        <v>14</v>
      </c>
      <c r="D20" s="12" t="str">
        <f t="shared" si="5"/>
        <v>002</v>
      </c>
      <c r="E20" s="12" t="s">
        <v>261</v>
      </c>
      <c r="F20" s="13" t="s">
        <v>236</v>
      </c>
      <c r="G20" s="12" t="s">
        <v>25</v>
      </c>
      <c r="H20" s="13">
        <v>400</v>
      </c>
      <c r="I20" s="13" t="s">
        <v>112</v>
      </c>
      <c r="J20" s="13" t="s">
        <v>146</v>
      </c>
      <c r="K20" s="24" t="s">
        <v>313</v>
      </c>
      <c r="L20" s="13" t="s">
        <v>125</v>
      </c>
      <c r="M20" s="25" t="str">
        <f>VLOOKUP(L20&amp;N20,コード体系!M:N,2,FALSE)</f>
        <v>00</v>
      </c>
      <c r="N20" s="12" t="s">
        <v>189</v>
      </c>
      <c r="O20" s="25" t="str">
        <f>VLOOKUP(L20&amp;N20&amp;P20,コード体系!O:P,2,FALSE)</f>
        <v>03</v>
      </c>
      <c r="P20" s="12" t="s">
        <v>400</v>
      </c>
      <c r="Q20" s="13" t="s">
        <v>364</v>
      </c>
      <c r="R20" s="26">
        <f t="shared" si="1"/>
        <v>1</v>
      </c>
      <c r="S20" s="27" t="s">
        <v>265</v>
      </c>
      <c r="T20" s="28">
        <f t="shared" si="2"/>
        <v>400</v>
      </c>
      <c r="U20" s="39" t="str">
        <f t="shared" si="7"/>
        <v>020003002E</v>
      </c>
      <c r="V20" s="27" t="str">
        <f t="shared" si="4"/>
        <v>'020003002E': {'message': 'パラメータが不正です。リクエストパラメータの値を確認してください。', 'http_status_code': 400},</v>
      </c>
    </row>
    <row r="21" spans="1:22" s="26" customFormat="1" ht="78.75" x14ac:dyDescent="0.15">
      <c r="A21" s="12">
        <f t="shared" si="0"/>
        <v>19</v>
      </c>
      <c r="B21" s="12" t="str">
        <f t="shared" si="6"/>
        <v>020003003E</v>
      </c>
      <c r="C21" s="12" t="s">
        <v>421</v>
      </c>
      <c r="D21" s="12" t="str">
        <f t="shared" si="5"/>
        <v>003</v>
      </c>
      <c r="E21" s="12" t="s">
        <v>261</v>
      </c>
      <c r="F21" s="13" t="s">
        <v>238</v>
      </c>
      <c r="G21" s="12" t="s">
        <v>25</v>
      </c>
      <c r="H21" s="13">
        <v>400</v>
      </c>
      <c r="I21" s="13" t="s">
        <v>96</v>
      </c>
      <c r="J21" s="13" t="s">
        <v>192</v>
      </c>
      <c r="K21" s="24" t="s">
        <v>313</v>
      </c>
      <c r="L21" s="12" t="s">
        <v>125</v>
      </c>
      <c r="M21" s="25" t="str">
        <f>VLOOKUP(L21&amp;N21,コード体系!M:N,2,FALSE)</f>
        <v>00</v>
      </c>
      <c r="N21" s="12" t="s">
        <v>189</v>
      </c>
      <c r="O21" s="25" t="str">
        <f>VLOOKUP(L21&amp;N21&amp;P21,コード体系!O:P,2,FALSE)</f>
        <v>03</v>
      </c>
      <c r="P21" s="13" t="s">
        <v>400</v>
      </c>
      <c r="Q21" s="13" t="s">
        <v>194</v>
      </c>
      <c r="R21" s="26">
        <f t="shared" si="1"/>
        <v>1</v>
      </c>
      <c r="S21" s="27" t="s">
        <v>267</v>
      </c>
      <c r="T21" s="28">
        <f t="shared" si="2"/>
        <v>400</v>
      </c>
      <c r="U21" s="39" t="str">
        <f t="shared" si="7"/>
        <v>020003003E</v>
      </c>
      <c r="V21" s="27" t="str">
        <f t="shared" si="4"/>
        <v>'020003003E': {'message': 'リソース提供手段識別子の値が不正です。リクエストパラメータの値を確認してください。', 'http_status_code': 400},</v>
      </c>
    </row>
    <row r="22" spans="1:22" s="26" customFormat="1" ht="63" x14ac:dyDescent="0.15">
      <c r="A22" s="12">
        <f t="shared" si="0"/>
        <v>20</v>
      </c>
      <c r="B22" s="12" t="str">
        <f t="shared" si="6"/>
        <v>020003004E</v>
      </c>
      <c r="C22" s="12" t="s">
        <v>4</v>
      </c>
      <c r="D22" s="12" t="str">
        <f t="shared" si="5"/>
        <v>004</v>
      </c>
      <c r="E22" s="12" t="s">
        <v>261</v>
      </c>
      <c r="F22" s="13" t="s">
        <v>236</v>
      </c>
      <c r="G22" s="12" t="s">
        <v>25</v>
      </c>
      <c r="H22" s="13">
        <v>400</v>
      </c>
      <c r="I22" s="13" t="s">
        <v>112</v>
      </c>
      <c r="J22" s="13" t="s">
        <v>146</v>
      </c>
      <c r="K22" s="24" t="s">
        <v>313</v>
      </c>
      <c r="L22" s="13" t="s">
        <v>125</v>
      </c>
      <c r="M22" s="25" t="str">
        <f>VLOOKUP(L22&amp;N22,コード体系!M:N,2,FALSE)</f>
        <v>00</v>
      </c>
      <c r="N22" s="12" t="s">
        <v>189</v>
      </c>
      <c r="O22" s="25" t="str">
        <f>VLOOKUP(L22&amp;N22&amp;P22,コード体系!O:P,2,FALSE)</f>
        <v>03</v>
      </c>
      <c r="P22" s="12" t="s">
        <v>400</v>
      </c>
      <c r="Q22" s="13" t="s">
        <v>365</v>
      </c>
      <c r="R22" s="26">
        <f t="shared" si="1"/>
        <v>1</v>
      </c>
      <c r="S22" s="27" t="s">
        <v>265</v>
      </c>
      <c r="T22" s="28">
        <f t="shared" si="2"/>
        <v>400</v>
      </c>
      <c r="U22" s="39" t="str">
        <f t="shared" si="7"/>
        <v>020003004E</v>
      </c>
      <c r="V22" s="27" t="str">
        <f t="shared" si="4"/>
        <v>'020003004E': {'message': 'パラメータが不正です。リクエストパラメータの値を確認してください。', 'http_status_code': 400},</v>
      </c>
    </row>
    <row r="23" spans="1:22" s="26" customFormat="1" ht="63" x14ac:dyDescent="0.15">
      <c r="A23" s="12">
        <f t="shared" si="0"/>
        <v>21</v>
      </c>
      <c r="B23" s="12" t="str">
        <f t="shared" si="6"/>
        <v>020003005E</v>
      </c>
      <c r="C23" s="12" t="s">
        <v>4</v>
      </c>
      <c r="D23" s="12" t="str">
        <f t="shared" si="5"/>
        <v>005</v>
      </c>
      <c r="E23" s="12" t="s">
        <v>261</v>
      </c>
      <c r="F23" s="13" t="s">
        <v>236</v>
      </c>
      <c r="G23" s="12" t="s">
        <v>25</v>
      </c>
      <c r="H23" s="13">
        <v>400</v>
      </c>
      <c r="I23" s="13" t="s">
        <v>112</v>
      </c>
      <c r="J23" s="13" t="s">
        <v>146</v>
      </c>
      <c r="K23" s="24" t="s">
        <v>313</v>
      </c>
      <c r="L23" s="13" t="s">
        <v>125</v>
      </c>
      <c r="M23" s="25" t="str">
        <f>VLOOKUP(L23&amp;N23,コード体系!M:N,2,FALSE)</f>
        <v>00</v>
      </c>
      <c r="N23" s="12" t="s">
        <v>189</v>
      </c>
      <c r="O23" s="25" t="str">
        <f>VLOOKUP(L23&amp;N23&amp;P23,コード体系!O:P,2,FALSE)</f>
        <v>03</v>
      </c>
      <c r="P23" s="12" t="s">
        <v>400</v>
      </c>
      <c r="Q23" s="13" t="s">
        <v>366</v>
      </c>
      <c r="R23" s="26">
        <f t="shared" si="1"/>
        <v>1</v>
      </c>
      <c r="S23" s="27" t="s">
        <v>265</v>
      </c>
      <c r="T23" s="28">
        <f t="shared" si="2"/>
        <v>400</v>
      </c>
      <c r="U23" s="39" t="str">
        <f t="shared" si="7"/>
        <v>020003005E</v>
      </c>
      <c r="V23" s="27" t="str">
        <f t="shared" si="4"/>
        <v>'020003005E': {'message': 'パラメータが不正です。リクエストパラメータの値を確認してください。', 'http_status_code': 400},</v>
      </c>
    </row>
    <row r="24" spans="1:22" s="26" customFormat="1" ht="47.25" x14ac:dyDescent="0.15">
      <c r="A24" s="12">
        <f t="shared" si="0"/>
        <v>22</v>
      </c>
      <c r="B24" s="12" t="str">
        <f t="shared" si="6"/>
        <v>020003006E</v>
      </c>
      <c r="C24" s="12" t="s">
        <v>4</v>
      </c>
      <c r="D24" s="12" t="str">
        <f t="shared" si="5"/>
        <v>006</v>
      </c>
      <c r="E24" s="12" t="s">
        <v>261</v>
      </c>
      <c r="F24" s="13" t="s">
        <v>236</v>
      </c>
      <c r="G24" s="12" t="s">
        <v>25</v>
      </c>
      <c r="H24" s="13">
        <v>400</v>
      </c>
      <c r="I24" s="13" t="s">
        <v>112</v>
      </c>
      <c r="J24" s="13" t="s">
        <v>146</v>
      </c>
      <c r="K24" s="24" t="s">
        <v>313</v>
      </c>
      <c r="L24" s="13" t="s">
        <v>125</v>
      </c>
      <c r="M24" s="25" t="str">
        <f>VLOOKUP(L24&amp;N24,コード体系!M:N,2,FALSE)</f>
        <v>00</v>
      </c>
      <c r="N24" s="12" t="s">
        <v>189</v>
      </c>
      <c r="O24" s="25" t="str">
        <f>VLOOKUP(L24&amp;N24&amp;P24,コード体系!O:P,2,FALSE)</f>
        <v>03</v>
      </c>
      <c r="P24" s="12" t="s">
        <v>400</v>
      </c>
      <c r="Q24" s="13" t="s">
        <v>367</v>
      </c>
      <c r="R24" s="26">
        <f t="shared" si="1"/>
        <v>1</v>
      </c>
      <c r="S24" s="27" t="s">
        <v>265</v>
      </c>
      <c r="T24" s="28">
        <f t="shared" si="2"/>
        <v>400</v>
      </c>
      <c r="U24" s="39" t="str">
        <f t="shared" si="7"/>
        <v>020003006E</v>
      </c>
      <c r="V24" s="27" t="str">
        <f t="shared" si="4"/>
        <v>'020003006E': {'message': 'パラメータが不正です。リクエストパラメータの値を確認してください。', 'http_status_code': 400},</v>
      </c>
    </row>
    <row r="25" spans="1:22" s="26" customFormat="1" ht="78.75" x14ac:dyDescent="0.15">
      <c r="A25" s="12">
        <f t="shared" si="0"/>
        <v>23</v>
      </c>
      <c r="B25" s="12" t="str">
        <f t="shared" si="6"/>
        <v>020003007E</v>
      </c>
      <c r="C25" s="12" t="s">
        <v>24</v>
      </c>
      <c r="D25" s="12" t="str">
        <f t="shared" si="5"/>
        <v>007</v>
      </c>
      <c r="E25" s="12" t="s">
        <v>261</v>
      </c>
      <c r="F25" s="13" t="s">
        <v>157</v>
      </c>
      <c r="G25" s="12" t="s">
        <v>25</v>
      </c>
      <c r="H25" s="13">
        <v>400</v>
      </c>
      <c r="I25" s="13" t="s">
        <v>117</v>
      </c>
      <c r="J25" s="13" t="s">
        <v>196</v>
      </c>
      <c r="K25" s="24" t="s">
        <v>313</v>
      </c>
      <c r="L25" s="12" t="s">
        <v>125</v>
      </c>
      <c r="M25" s="25" t="str">
        <f>VLOOKUP(L25&amp;N25,コード体系!M:N,2,FALSE)</f>
        <v>00</v>
      </c>
      <c r="N25" s="12" t="s">
        <v>189</v>
      </c>
      <c r="O25" s="25" t="str">
        <f>VLOOKUP(L25&amp;N25&amp;P25,コード体系!O:P,2,FALSE)</f>
        <v>03</v>
      </c>
      <c r="P25" s="12" t="s">
        <v>400</v>
      </c>
      <c r="Q25" s="13" t="s">
        <v>117</v>
      </c>
      <c r="R25" s="26">
        <f t="shared" si="1"/>
        <v>1</v>
      </c>
      <c r="S25" s="27" t="s">
        <v>268</v>
      </c>
      <c r="T25" s="28">
        <f t="shared" si="2"/>
        <v>400</v>
      </c>
      <c r="U25" s="39" t="str">
        <f t="shared" si="7"/>
        <v>020003007E</v>
      </c>
      <c r="V25" s="27" t="str">
        <f t="shared" si="4"/>
        <v>'020003007E': {'message': 'データ提供IFが使用するカスタムヘッダーの変換に失敗しました。データ提供IFが使用するカスタムヘッダーを確認してください。', 'http_status_code': 400},</v>
      </c>
    </row>
    <row r="26" spans="1:22" s="26" customFormat="1" ht="78.75" x14ac:dyDescent="0.15">
      <c r="A26" s="12">
        <f t="shared" si="0"/>
        <v>24</v>
      </c>
      <c r="B26" s="12" t="str">
        <f t="shared" si="6"/>
        <v>020004001E</v>
      </c>
      <c r="C26" s="12" t="s">
        <v>14</v>
      </c>
      <c r="D26" s="12" t="str">
        <f t="shared" si="5"/>
        <v>001</v>
      </c>
      <c r="E26" s="12" t="s">
        <v>261</v>
      </c>
      <c r="F26" s="13" t="s">
        <v>238</v>
      </c>
      <c r="G26" s="12" t="s">
        <v>25</v>
      </c>
      <c r="H26" s="13">
        <v>400</v>
      </c>
      <c r="I26" s="13" t="s">
        <v>491</v>
      </c>
      <c r="J26" s="13" t="s">
        <v>192</v>
      </c>
      <c r="K26" s="24" t="s">
        <v>313</v>
      </c>
      <c r="L26" s="12" t="s">
        <v>125</v>
      </c>
      <c r="M26" s="25" t="str">
        <f>VLOOKUP(L26&amp;N26,コード体系!M:N,2,FALSE)</f>
        <v>00</v>
      </c>
      <c r="N26" s="12" t="s">
        <v>189</v>
      </c>
      <c r="O26" s="25" t="str">
        <f>VLOOKUP(L26&amp;N26&amp;P26,コード体系!O:P,2,FALSE)</f>
        <v>04</v>
      </c>
      <c r="P26" s="13" t="s">
        <v>401</v>
      </c>
      <c r="Q26" s="13" t="s">
        <v>96</v>
      </c>
      <c r="R26" s="26">
        <f t="shared" si="1"/>
        <v>1</v>
      </c>
      <c r="S26" s="27" t="s">
        <v>490</v>
      </c>
      <c r="T26" s="28">
        <f t="shared" si="2"/>
        <v>400</v>
      </c>
      <c r="U26" s="39" t="str">
        <f t="shared" si="7"/>
        <v>020004001E</v>
      </c>
      <c r="V26" s="27" t="str">
        <f t="shared" si="4"/>
        <v>'020004001E': {'message': 'リソース提供手段識別子の値が不正です。リクエストパラメータの値を確認してください。', 'http_status_code': 400},</v>
      </c>
    </row>
    <row r="27" spans="1:22" s="26" customFormat="1" ht="78.75" x14ac:dyDescent="0.15">
      <c r="A27" s="12">
        <f t="shared" si="0"/>
        <v>25</v>
      </c>
      <c r="B27" s="12" t="str">
        <f t="shared" si="6"/>
        <v>020004002E</v>
      </c>
      <c r="C27" s="12" t="s">
        <v>41</v>
      </c>
      <c r="D27" s="12" t="str">
        <f t="shared" si="5"/>
        <v>002</v>
      </c>
      <c r="E27" s="12" t="s">
        <v>261</v>
      </c>
      <c r="F27" s="13" t="s">
        <v>31</v>
      </c>
      <c r="G27" s="12" t="s">
        <v>25</v>
      </c>
      <c r="H27" s="13" t="s">
        <v>512</v>
      </c>
      <c r="I27" s="13" t="s">
        <v>519</v>
      </c>
      <c r="J27" s="13" t="s">
        <v>150</v>
      </c>
      <c r="K27" s="24" t="s">
        <v>313</v>
      </c>
      <c r="L27" s="12" t="s">
        <v>125</v>
      </c>
      <c r="M27" s="25" t="str">
        <f>VLOOKUP(L27&amp;N27,コード体系!M:N,2,FALSE)</f>
        <v>00</v>
      </c>
      <c r="N27" s="12" t="s">
        <v>189</v>
      </c>
      <c r="O27" s="25" t="str">
        <f>VLOOKUP(L27&amp;N27&amp;P27,コード体系!O:P,2,FALSE)</f>
        <v>04</v>
      </c>
      <c r="P27" s="13" t="s">
        <v>401</v>
      </c>
      <c r="Q27" s="13" t="s">
        <v>519</v>
      </c>
      <c r="R27" s="26">
        <f t="shared" si="1"/>
        <v>1</v>
      </c>
      <c r="S27" s="27" t="s">
        <v>266</v>
      </c>
      <c r="T27" s="28" t="str">
        <f t="shared" si="2"/>
        <v/>
      </c>
      <c r="U27" s="39" t="str">
        <f t="shared" si="7"/>
        <v>020004002E</v>
      </c>
      <c r="V27" s="27" t="str">
        <f t="shared" si="4"/>
        <v>'020004002E': {'message': 'エラーが発生しました。エラー内容:{0[0]}'},</v>
      </c>
    </row>
    <row r="28" spans="1:22" s="26" customFormat="1" ht="78.75" x14ac:dyDescent="0.15">
      <c r="A28" s="12">
        <f t="shared" si="0"/>
        <v>26</v>
      </c>
      <c r="B28" s="12" t="str">
        <f t="shared" si="6"/>
        <v>020004003E</v>
      </c>
      <c r="C28" s="12" t="s">
        <v>41</v>
      </c>
      <c r="D28" s="12" t="str">
        <f t="shared" si="5"/>
        <v>003</v>
      </c>
      <c r="E28" s="12" t="s">
        <v>261</v>
      </c>
      <c r="F28" s="13" t="s">
        <v>31</v>
      </c>
      <c r="G28" s="12" t="s">
        <v>25</v>
      </c>
      <c r="H28" s="13" t="s">
        <v>518</v>
      </c>
      <c r="I28" s="13" t="s">
        <v>542</v>
      </c>
      <c r="J28" s="13" t="s">
        <v>150</v>
      </c>
      <c r="K28" s="24" t="s">
        <v>313</v>
      </c>
      <c r="L28" s="12" t="s">
        <v>125</v>
      </c>
      <c r="M28" s="25" t="str">
        <f>VLOOKUP(L28&amp;N28,コード体系!M:N,2,FALSE)</f>
        <v>00</v>
      </c>
      <c r="N28" s="12" t="s">
        <v>189</v>
      </c>
      <c r="O28" s="25" t="str">
        <f>VLOOKUP(L28&amp;N28&amp;P28,コード体系!O:P,2,FALSE)</f>
        <v>04</v>
      </c>
      <c r="P28" s="13" t="s">
        <v>401</v>
      </c>
      <c r="Q28" s="13" t="s">
        <v>542</v>
      </c>
      <c r="R28" s="26">
        <f t="shared" si="1"/>
        <v>1</v>
      </c>
      <c r="S28" s="27" t="s">
        <v>266</v>
      </c>
      <c r="T28" s="28" t="str">
        <f t="shared" si="2"/>
        <v/>
      </c>
      <c r="U28" s="39" t="str">
        <f t="shared" si="7"/>
        <v>020004003E</v>
      </c>
      <c r="V28" s="27" t="str">
        <f t="shared" si="4"/>
        <v>'020004003E': {'message': 'エラーが発生しました。エラー内容:{0[0]}'},</v>
      </c>
    </row>
    <row r="29" spans="1:22" s="26" customFormat="1" ht="78.75" x14ac:dyDescent="0.15">
      <c r="A29" s="12">
        <f t="shared" si="0"/>
        <v>27</v>
      </c>
      <c r="B29" s="12" t="str">
        <f>K29&amp;M29&amp;O29&amp;D29&amp;E29</f>
        <v>020004004E</v>
      </c>
      <c r="C29" s="12" t="s">
        <v>18</v>
      </c>
      <c r="D29" s="12" t="str">
        <f t="shared" si="5"/>
        <v>004</v>
      </c>
      <c r="E29" s="12" t="s">
        <v>261</v>
      </c>
      <c r="F29" s="13" t="s">
        <v>535</v>
      </c>
      <c r="G29" s="12" t="s">
        <v>25</v>
      </c>
      <c r="H29" s="13">
        <v>500</v>
      </c>
      <c r="I29" s="13" t="s">
        <v>534</v>
      </c>
      <c r="J29" s="13" t="s">
        <v>438</v>
      </c>
      <c r="K29" s="35" t="s">
        <v>251</v>
      </c>
      <c r="L29" s="13" t="s">
        <v>125</v>
      </c>
      <c r="M29" s="25" t="str">
        <f>VLOOKUP(L29&amp;N29,コード体系!M:N,2,FALSE)</f>
        <v>00</v>
      </c>
      <c r="N29" s="12" t="s">
        <v>189</v>
      </c>
      <c r="O29" s="25" t="str">
        <f>VLOOKUP(L29&amp;N29&amp;P29,コード体系!O:P,2,FALSE)</f>
        <v>04</v>
      </c>
      <c r="P29" s="13" t="s">
        <v>401</v>
      </c>
      <c r="Q29" s="13" t="s">
        <v>536</v>
      </c>
      <c r="R29" s="26">
        <f t="shared" si="1"/>
        <v>1</v>
      </c>
      <c r="S29" s="27" t="s">
        <v>574</v>
      </c>
      <c r="T29" s="28">
        <f t="shared" si="2"/>
        <v>500</v>
      </c>
      <c r="U29" s="29" t="str">
        <f t="shared" si="7"/>
        <v>020004004E</v>
      </c>
      <c r="V29" s="27" t="str">
        <f t="shared" si="4"/>
        <v>'020004004E': {'message': '取得したコネクタロケーションから、提供者コネクタURLが取得できませんでした。CADDE管理者に問い合わせてください。', 'http_status_code': 500},</v>
      </c>
    </row>
    <row r="30" spans="1:22" s="26" customFormat="1" ht="78.75" x14ac:dyDescent="0.15">
      <c r="A30" s="12">
        <f t="shared" si="0"/>
        <v>28</v>
      </c>
      <c r="B30" s="12" t="str">
        <f t="shared" si="6"/>
        <v>020004005E</v>
      </c>
      <c r="C30" s="12" t="s">
        <v>24</v>
      </c>
      <c r="D30" s="12" t="str">
        <f t="shared" si="5"/>
        <v>005</v>
      </c>
      <c r="E30" s="12" t="s">
        <v>261</v>
      </c>
      <c r="F30" s="13" t="s">
        <v>157</v>
      </c>
      <c r="G30" s="12" t="s">
        <v>25</v>
      </c>
      <c r="H30" s="13">
        <v>400</v>
      </c>
      <c r="I30" s="13" t="s">
        <v>117</v>
      </c>
      <c r="J30" s="13" t="s">
        <v>196</v>
      </c>
      <c r="K30" s="24" t="s">
        <v>313</v>
      </c>
      <c r="L30" s="12" t="s">
        <v>125</v>
      </c>
      <c r="M30" s="25" t="str">
        <f>VLOOKUP(L30&amp;N30,コード体系!M:N,2,FALSE)</f>
        <v>00</v>
      </c>
      <c r="N30" s="12" t="s">
        <v>189</v>
      </c>
      <c r="O30" s="25" t="str">
        <f>VLOOKUP(L30&amp;N30&amp;P30,コード体系!O:P,2,FALSE)</f>
        <v>04</v>
      </c>
      <c r="P30" s="13" t="s">
        <v>401</v>
      </c>
      <c r="Q30" s="13" t="s">
        <v>117</v>
      </c>
      <c r="R30" s="26">
        <f t="shared" si="1"/>
        <v>1</v>
      </c>
      <c r="S30" s="27" t="s">
        <v>268</v>
      </c>
      <c r="T30" s="28">
        <f t="shared" si="2"/>
        <v>400</v>
      </c>
      <c r="U30" s="39" t="str">
        <f t="shared" si="7"/>
        <v>020004005E</v>
      </c>
      <c r="V30" s="27" t="str">
        <f t="shared" si="4"/>
        <v>'020004005E': {'message': 'データ提供IFが使用するカスタムヘッダーの変換に失敗しました。データ提供IFが使用するカスタムヘッダーを確認してください。', 'http_status_code': 400},</v>
      </c>
    </row>
    <row r="31" spans="1:22" s="26" customFormat="1" ht="63" x14ac:dyDescent="0.15">
      <c r="A31" s="12">
        <f t="shared" si="0"/>
        <v>29</v>
      </c>
      <c r="B31" s="12" t="str">
        <f t="shared" si="6"/>
        <v>020004006E</v>
      </c>
      <c r="C31" s="12" t="s">
        <v>13</v>
      </c>
      <c r="D31" s="12" t="str">
        <f t="shared" si="5"/>
        <v>006</v>
      </c>
      <c r="E31" s="12" t="s">
        <v>261</v>
      </c>
      <c r="F31" s="13" t="s">
        <v>31</v>
      </c>
      <c r="G31" s="12" t="s">
        <v>25</v>
      </c>
      <c r="H31" s="13" t="s">
        <v>169</v>
      </c>
      <c r="I31" s="13" t="s">
        <v>116</v>
      </c>
      <c r="J31" s="13" t="s">
        <v>150</v>
      </c>
      <c r="K31" s="24" t="s">
        <v>313</v>
      </c>
      <c r="L31" s="12" t="s">
        <v>125</v>
      </c>
      <c r="M31" s="25" t="str">
        <f>VLOOKUP(L31&amp;N31,コード体系!M:N,2,FALSE)</f>
        <v>00</v>
      </c>
      <c r="N31" s="12" t="s">
        <v>189</v>
      </c>
      <c r="O31" s="25" t="str">
        <f>VLOOKUP(L31&amp;N31&amp;P31,コード体系!O:P,2,FALSE)</f>
        <v>04</v>
      </c>
      <c r="P31" s="13" t="s">
        <v>401</v>
      </c>
      <c r="Q31" s="13" t="s">
        <v>116</v>
      </c>
      <c r="R31" s="26">
        <f t="shared" si="1"/>
        <v>1</v>
      </c>
      <c r="S31" s="27" t="s">
        <v>266</v>
      </c>
      <c r="T31" s="28" t="str">
        <f t="shared" si="2"/>
        <v/>
      </c>
      <c r="U31" s="39" t="str">
        <f t="shared" si="7"/>
        <v>020004006E</v>
      </c>
      <c r="V31" s="27" t="str">
        <f t="shared" si="4"/>
        <v>'020004006E': {'message': 'エラーが発生しました。エラー内容:{0[0]}'},</v>
      </c>
    </row>
    <row r="32" spans="1:22" s="26" customFormat="1" ht="78.75" x14ac:dyDescent="0.15">
      <c r="A32" s="12">
        <f t="shared" si="0"/>
        <v>30</v>
      </c>
      <c r="B32" s="12" t="str">
        <f>K32&amp;M32&amp;O32&amp;D32&amp;E32</f>
        <v>020004007E</v>
      </c>
      <c r="C32" s="12" t="s">
        <v>36</v>
      </c>
      <c r="D32" s="12" t="str">
        <f t="shared" si="5"/>
        <v>007</v>
      </c>
      <c r="E32" s="12" t="s">
        <v>261</v>
      </c>
      <c r="F32" s="13" t="s">
        <v>170</v>
      </c>
      <c r="G32" s="12" t="s">
        <v>25</v>
      </c>
      <c r="H32" s="13">
        <v>500</v>
      </c>
      <c r="I32" s="13" t="s">
        <v>575</v>
      </c>
      <c r="J32" s="13" t="s">
        <v>149</v>
      </c>
      <c r="K32" s="24" t="s">
        <v>313</v>
      </c>
      <c r="L32" s="12" t="s">
        <v>125</v>
      </c>
      <c r="M32" s="25" t="str">
        <f>VLOOKUP(L32&amp;N32,コード体系!M:N,2,FALSE)</f>
        <v>00</v>
      </c>
      <c r="N32" s="12" t="s">
        <v>189</v>
      </c>
      <c r="O32" s="25" t="str">
        <f>VLOOKUP(L32&amp;N32&amp;P32,コード体系!O:P,2,FALSE)</f>
        <v>04</v>
      </c>
      <c r="P32" s="13" t="s">
        <v>401</v>
      </c>
      <c r="Q32" s="13" t="s">
        <v>576</v>
      </c>
      <c r="R32" s="26">
        <f t="shared" si="1"/>
        <v>1</v>
      </c>
      <c r="S32" s="27" t="s">
        <v>269</v>
      </c>
      <c r="T32" s="28">
        <f>IF(EXACT(LEFT(H32,2),"透過"),"",H32)</f>
        <v>500</v>
      </c>
      <c r="U32" s="39" t="str">
        <f>B32</f>
        <v>020004007E</v>
      </c>
      <c r="V32" s="27" t="str">
        <f>"'"&amp;U32&amp;"': {'message': '"&amp;S32&amp;IF(EXACT(T32,""),"'},","', 'http_status_code': "&amp;T32&amp;"},")</f>
        <v>'020004007E': {'message': '有効な利用者トークンが設定されておりません。有効な利用者トークンを設定してください。', 'http_status_code': 500},</v>
      </c>
    </row>
    <row r="33" spans="1:22" s="26" customFormat="1" ht="63" x14ac:dyDescent="0.15">
      <c r="A33" s="12">
        <f t="shared" si="0"/>
        <v>31</v>
      </c>
      <c r="B33" s="12" t="str">
        <f t="shared" si="6"/>
        <v>020004008E</v>
      </c>
      <c r="C33" s="12" t="s">
        <v>41</v>
      </c>
      <c r="D33" s="12" t="str">
        <f t="shared" si="5"/>
        <v>008</v>
      </c>
      <c r="E33" s="12" t="s">
        <v>261</v>
      </c>
      <c r="F33" s="13" t="s">
        <v>31</v>
      </c>
      <c r="G33" s="12" t="s">
        <v>25</v>
      </c>
      <c r="H33" s="13" t="s">
        <v>184</v>
      </c>
      <c r="I33" s="13" t="s">
        <v>355</v>
      </c>
      <c r="J33" s="13" t="s">
        <v>150</v>
      </c>
      <c r="K33" s="24" t="s">
        <v>313</v>
      </c>
      <c r="L33" s="12" t="s">
        <v>125</v>
      </c>
      <c r="M33" s="25" t="str">
        <f>VLOOKUP(L33&amp;N33,コード体系!M:N,2,FALSE)</f>
        <v>00</v>
      </c>
      <c r="N33" s="12" t="s">
        <v>189</v>
      </c>
      <c r="O33" s="25" t="str">
        <f>VLOOKUP(L33&amp;N33&amp;P33,コード体系!O:P,2,FALSE)</f>
        <v>04</v>
      </c>
      <c r="P33" s="13" t="s">
        <v>401</v>
      </c>
      <c r="Q33" s="13" t="s">
        <v>355</v>
      </c>
      <c r="R33" s="26">
        <f t="shared" si="1"/>
        <v>1</v>
      </c>
      <c r="S33" s="27" t="s">
        <v>266</v>
      </c>
      <c r="T33" s="28" t="str">
        <f t="shared" si="2"/>
        <v/>
      </c>
      <c r="U33" s="39" t="str">
        <f t="shared" si="7"/>
        <v>020004008E</v>
      </c>
      <c r="V33" s="27" t="str">
        <f t="shared" si="4"/>
        <v>'020004008E': {'message': 'エラーが発生しました。エラー内容:{0[0]}'},</v>
      </c>
    </row>
    <row r="34" spans="1:22" s="26" customFormat="1" ht="78.75" x14ac:dyDescent="0.15">
      <c r="A34" s="12">
        <f t="shared" si="0"/>
        <v>32</v>
      </c>
      <c r="B34" s="12" t="str">
        <f t="shared" si="6"/>
        <v>020004009E</v>
      </c>
      <c r="C34" s="12" t="s">
        <v>36</v>
      </c>
      <c r="D34" s="12" t="str">
        <f t="shared" si="5"/>
        <v>009</v>
      </c>
      <c r="E34" s="12" t="s">
        <v>261</v>
      </c>
      <c r="F34" s="13" t="s">
        <v>170</v>
      </c>
      <c r="G34" s="12" t="s">
        <v>25</v>
      </c>
      <c r="H34" s="13">
        <v>500</v>
      </c>
      <c r="I34" s="13" t="s">
        <v>494</v>
      </c>
      <c r="J34" s="13" t="s">
        <v>149</v>
      </c>
      <c r="K34" s="24" t="s">
        <v>313</v>
      </c>
      <c r="L34" s="12" t="s">
        <v>125</v>
      </c>
      <c r="M34" s="25" t="str">
        <f>VLOOKUP(L34&amp;N34,コード体系!M:N,2,FALSE)</f>
        <v>00</v>
      </c>
      <c r="N34" s="12" t="s">
        <v>189</v>
      </c>
      <c r="O34" s="25" t="str">
        <f>VLOOKUP(L34&amp;N34&amp;P34,コード体系!O:P,2,FALSE)</f>
        <v>04</v>
      </c>
      <c r="P34" s="13" t="s">
        <v>401</v>
      </c>
      <c r="Q34" s="13" t="s">
        <v>118</v>
      </c>
      <c r="R34" s="26">
        <f t="shared" si="1"/>
        <v>1</v>
      </c>
      <c r="S34" s="27" t="s">
        <v>269</v>
      </c>
      <c r="T34" s="28">
        <f t="shared" si="2"/>
        <v>500</v>
      </c>
      <c r="U34" s="39" t="str">
        <f t="shared" si="7"/>
        <v>020004009E</v>
      </c>
      <c r="V34" s="27" t="str">
        <f t="shared" si="4"/>
        <v>'020004009E': {'message': '有効な利用者トークンが設定されておりません。有効な利用者トークンを設定してください。', 'http_status_code': 500},</v>
      </c>
    </row>
    <row r="35" spans="1:22" s="26" customFormat="1" ht="63" x14ac:dyDescent="0.15">
      <c r="A35" s="12">
        <f t="shared" si="0"/>
        <v>33</v>
      </c>
      <c r="B35" s="12" t="str">
        <f t="shared" si="6"/>
        <v>020004010E</v>
      </c>
      <c r="C35" s="12" t="s">
        <v>41</v>
      </c>
      <c r="D35" s="12" t="str">
        <f t="shared" si="5"/>
        <v>010</v>
      </c>
      <c r="E35" s="12" t="s">
        <v>261</v>
      </c>
      <c r="F35" s="13" t="s">
        <v>31</v>
      </c>
      <c r="G35" s="12" t="s">
        <v>25</v>
      </c>
      <c r="H35" s="13" t="s">
        <v>184</v>
      </c>
      <c r="I35" s="13" t="s">
        <v>356</v>
      </c>
      <c r="J35" s="13" t="s">
        <v>150</v>
      </c>
      <c r="K35" s="24" t="s">
        <v>313</v>
      </c>
      <c r="L35" s="12" t="s">
        <v>125</v>
      </c>
      <c r="M35" s="25" t="str">
        <f>VLOOKUP(L35&amp;N35,コード体系!M:N,2,FALSE)</f>
        <v>00</v>
      </c>
      <c r="N35" s="12" t="s">
        <v>189</v>
      </c>
      <c r="O35" s="25" t="str">
        <f>VLOOKUP(L35&amp;N35&amp;P35,コード体系!O:P,2,FALSE)</f>
        <v>04</v>
      </c>
      <c r="P35" s="13" t="s">
        <v>401</v>
      </c>
      <c r="Q35" s="13" t="s">
        <v>356</v>
      </c>
      <c r="R35" s="26">
        <f t="shared" ref="R35:R66" si="8">COUNTIF(B:B,B35)</f>
        <v>1</v>
      </c>
      <c r="S35" s="27" t="s">
        <v>266</v>
      </c>
      <c r="T35" s="28" t="str">
        <f t="shared" si="2"/>
        <v/>
      </c>
      <c r="U35" s="39" t="str">
        <f t="shared" si="7"/>
        <v>020004010E</v>
      </c>
      <c r="V35" s="27" t="str">
        <f t="shared" si="4"/>
        <v>'020004010E': {'message': 'エラーが発生しました。エラー内容:{0[0]}'},</v>
      </c>
    </row>
    <row r="36" spans="1:22" s="26" customFormat="1" ht="94.5" x14ac:dyDescent="0.15">
      <c r="A36" s="12">
        <f t="shared" ref="A36:A69" si="9">ROW()-ROW(A$2)</f>
        <v>34</v>
      </c>
      <c r="B36" s="12" t="str">
        <f t="shared" si="6"/>
        <v>020005001N</v>
      </c>
      <c r="C36" s="12" t="s">
        <v>42</v>
      </c>
      <c r="D36" s="12" t="str">
        <f t="shared" si="5"/>
        <v>001</v>
      </c>
      <c r="E36" s="12" t="s">
        <v>262</v>
      </c>
      <c r="F36" s="13" t="s">
        <v>173</v>
      </c>
      <c r="G36" s="12" t="s">
        <v>148</v>
      </c>
      <c r="H36" s="13">
        <v>200</v>
      </c>
      <c r="I36" s="13" t="s">
        <v>120</v>
      </c>
      <c r="J36" s="13" t="s">
        <v>149</v>
      </c>
      <c r="K36" s="24" t="s">
        <v>313</v>
      </c>
      <c r="L36" s="12" t="s">
        <v>125</v>
      </c>
      <c r="M36" s="25" t="str">
        <f>VLOOKUP(L36&amp;N36,コード体系!M:N,2,FALSE)</f>
        <v>00</v>
      </c>
      <c r="N36" s="12" t="s">
        <v>189</v>
      </c>
      <c r="O36" s="25" t="str">
        <f>VLOOKUP(L36&amp;N36&amp;P36,コード体系!O:P,2,FALSE)</f>
        <v>05</v>
      </c>
      <c r="P36" s="13" t="s">
        <v>393</v>
      </c>
      <c r="Q36" s="13" t="s">
        <v>140</v>
      </c>
      <c r="R36" s="26">
        <f t="shared" si="8"/>
        <v>1</v>
      </c>
      <c r="S36" s="27" t="s">
        <v>286</v>
      </c>
      <c r="T36" s="28">
        <f t="shared" si="2"/>
        <v>200</v>
      </c>
      <c r="U36" s="39" t="str">
        <f t="shared" si="7"/>
        <v>020005001N</v>
      </c>
      <c r="V36" s="27" t="str">
        <f t="shared" si="4"/>
        <v>'020005001N': {'message': '交換実績記録用リソースID: {0[0]}, 履歴取得方向:{0[1]}, 検索深度:{0[2]}', 'http_status_code': 200},</v>
      </c>
    </row>
    <row r="37" spans="1:22" s="26" customFormat="1" ht="47.25" x14ac:dyDescent="0.15">
      <c r="A37" s="12">
        <f t="shared" si="9"/>
        <v>35</v>
      </c>
      <c r="B37" s="12" t="str">
        <f>K37&amp;M37&amp;O37&amp;D37&amp;E37</f>
        <v>020005002E</v>
      </c>
      <c r="C37" s="12" t="s">
        <v>199</v>
      </c>
      <c r="D37" s="12" t="str">
        <f t="shared" si="5"/>
        <v>002</v>
      </c>
      <c r="E37" s="12" t="s">
        <v>261</v>
      </c>
      <c r="F37" s="13" t="s">
        <v>236</v>
      </c>
      <c r="G37" s="12" t="s">
        <v>25</v>
      </c>
      <c r="H37" s="13">
        <v>400</v>
      </c>
      <c r="I37" s="13" t="s">
        <v>112</v>
      </c>
      <c r="J37" s="13" t="s">
        <v>146</v>
      </c>
      <c r="K37" s="24" t="s">
        <v>313</v>
      </c>
      <c r="L37" s="12" t="s">
        <v>125</v>
      </c>
      <c r="M37" s="25" t="str">
        <f>VLOOKUP(L37&amp;N37,コード体系!M:N,2,FALSE)</f>
        <v>00</v>
      </c>
      <c r="N37" s="12" t="s">
        <v>189</v>
      </c>
      <c r="O37" s="25" t="str">
        <f>VLOOKUP(L37&amp;N37&amp;P37,コード体系!O:P,2,FALSE)</f>
        <v>05</v>
      </c>
      <c r="P37" s="13" t="s">
        <v>393</v>
      </c>
      <c r="Q37" s="13" t="s">
        <v>537</v>
      </c>
      <c r="R37" s="26">
        <f t="shared" si="8"/>
        <v>1</v>
      </c>
      <c r="S37" s="27" t="s">
        <v>265</v>
      </c>
      <c r="T37" s="28">
        <f t="shared" si="2"/>
        <v>400</v>
      </c>
      <c r="U37" s="39" t="str">
        <f t="shared" si="7"/>
        <v>020005002E</v>
      </c>
      <c r="V37" s="27" t="str">
        <f t="shared" si="4"/>
        <v>'020005002E': {'message': 'パラメータが不正です。リクエストパラメータの値を確認してください。', 'http_status_code': 400},</v>
      </c>
    </row>
    <row r="38" spans="1:22" s="26" customFormat="1" ht="47.25" x14ac:dyDescent="0.15">
      <c r="A38" s="12">
        <f t="shared" si="9"/>
        <v>36</v>
      </c>
      <c r="B38" s="12" t="str">
        <f>K38&amp;M38&amp;O38&amp;D38&amp;E38</f>
        <v>020005003E</v>
      </c>
      <c r="C38" s="12" t="s">
        <v>199</v>
      </c>
      <c r="D38" s="12" t="str">
        <f t="shared" si="5"/>
        <v>003</v>
      </c>
      <c r="E38" s="12" t="s">
        <v>261</v>
      </c>
      <c r="F38" s="13" t="s">
        <v>236</v>
      </c>
      <c r="G38" s="12" t="s">
        <v>25</v>
      </c>
      <c r="H38" s="13">
        <v>400</v>
      </c>
      <c r="I38" s="13" t="s">
        <v>112</v>
      </c>
      <c r="J38" s="13" t="s">
        <v>146</v>
      </c>
      <c r="K38" s="24" t="s">
        <v>313</v>
      </c>
      <c r="L38" s="12" t="s">
        <v>125</v>
      </c>
      <c r="M38" s="25" t="str">
        <f>VLOOKUP(L38&amp;N38,コード体系!M:N,2,FALSE)</f>
        <v>00</v>
      </c>
      <c r="N38" s="12" t="s">
        <v>189</v>
      </c>
      <c r="O38" s="25" t="str">
        <f>VLOOKUP(L38&amp;N38&amp;P38,コード体系!O:P,2,FALSE)</f>
        <v>05</v>
      </c>
      <c r="P38" s="13" t="s">
        <v>393</v>
      </c>
      <c r="Q38" s="13" t="s">
        <v>538</v>
      </c>
      <c r="R38" s="26">
        <f t="shared" si="8"/>
        <v>1</v>
      </c>
      <c r="S38" s="27" t="s">
        <v>265</v>
      </c>
      <c r="T38" s="28">
        <f t="shared" si="2"/>
        <v>400</v>
      </c>
      <c r="U38" s="39" t="str">
        <f t="shared" si="7"/>
        <v>020005003E</v>
      </c>
      <c r="V38" s="27" t="str">
        <f t="shared" si="4"/>
        <v>'020005003E': {'message': 'パラメータが不正です。リクエストパラメータの値を確認してください。', 'http_status_code': 400},</v>
      </c>
    </row>
    <row r="39" spans="1:22" s="26" customFormat="1" ht="78.75" x14ac:dyDescent="0.15">
      <c r="A39" s="12">
        <f t="shared" si="9"/>
        <v>37</v>
      </c>
      <c r="B39" s="12" t="str">
        <f>K39&amp;M39&amp;O39&amp;D39&amp;E39</f>
        <v>020005004E</v>
      </c>
      <c r="C39" s="12" t="s">
        <v>199</v>
      </c>
      <c r="D39" s="12" t="str">
        <f t="shared" si="5"/>
        <v>004</v>
      </c>
      <c r="E39" s="12" t="s">
        <v>261</v>
      </c>
      <c r="F39" s="13" t="s">
        <v>9</v>
      </c>
      <c r="G39" s="12" t="s">
        <v>25</v>
      </c>
      <c r="H39" s="13" t="s">
        <v>512</v>
      </c>
      <c r="I39" s="13" t="s">
        <v>517</v>
      </c>
      <c r="J39" s="13" t="s">
        <v>150</v>
      </c>
      <c r="K39" s="24" t="s">
        <v>313</v>
      </c>
      <c r="L39" s="12" t="s">
        <v>125</v>
      </c>
      <c r="M39" s="25" t="str">
        <f>VLOOKUP(L39&amp;N39,コード体系!M:N,2,FALSE)</f>
        <v>00</v>
      </c>
      <c r="N39" s="12" t="s">
        <v>189</v>
      </c>
      <c r="O39" s="25" t="str">
        <f>VLOOKUP(L39&amp;N39&amp;P39,コード体系!O:P,2,FALSE)</f>
        <v>05</v>
      </c>
      <c r="P39" s="13" t="s">
        <v>393</v>
      </c>
      <c r="Q39" s="13" t="s">
        <v>517</v>
      </c>
      <c r="R39" s="26">
        <f t="shared" si="8"/>
        <v>1</v>
      </c>
      <c r="S39" s="27" t="s">
        <v>266</v>
      </c>
      <c r="T39" s="28" t="str">
        <f t="shared" si="2"/>
        <v/>
      </c>
      <c r="U39" s="39" t="str">
        <f t="shared" si="7"/>
        <v>020005004E</v>
      </c>
      <c r="V39" s="27" t="str">
        <f t="shared" si="4"/>
        <v>'020005004E': {'message': 'エラーが発生しました。エラー内容:{0[0]}'},</v>
      </c>
    </row>
    <row r="40" spans="1:22" s="26" customFormat="1" ht="63" x14ac:dyDescent="0.15">
      <c r="A40" s="12">
        <f t="shared" si="9"/>
        <v>38</v>
      </c>
      <c r="B40" s="12" t="str">
        <f>K40&amp;M40&amp;O40&amp;D40&amp;E40</f>
        <v>020005005E</v>
      </c>
      <c r="C40" s="12" t="s">
        <v>43</v>
      </c>
      <c r="D40" s="12" t="str">
        <f t="shared" si="5"/>
        <v>005</v>
      </c>
      <c r="E40" s="12" t="s">
        <v>261</v>
      </c>
      <c r="F40" s="13" t="s">
        <v>31</v>
      </c>
      <c r="G40" s="12" t="s">
        <v>25</v>
      </c>
      <c r="H40" s="13" t="s">
        <v>184</v>
      </c>
      <c r="I40" s="13" t="s">
        <v>174</v>
      </c>
      <c r="J40" s="13" t="s">
        <v>150</v>
      </c>
      <c r="K40" s="24" t="s">
        <v>313</v>
      </c>
      <c r="L40" s="12" t="s">
        <v>125</v>
      </c>
      <c r="M40" s="25" t="str">
        <f>VLOOKUP(L40&amp;N40,コード体系!M:N,2,FALSE)</f>
        <v>00</v>
      </c>
      <c r="N40" s="12" t="s">
        <v>189</v>
      </c>
      <c r="O40" s="25" t="str">
        <f>VLOOKUP(L40&amp;N40&amp;P40,コード体系!O:P,2,FALSE)</f>
        <v>05</v>
      </c>
      <c r="P40" s="13" t="s">
        <v>393</v>
      </c>
      <c r="Q40" s="13" t="s">
        <v>201</v>
      </c>
      <c r="R40" s="26">
        <f t="shared" si="8"/>
        <v>1</v>
      </c>
      <c r="S40" s="27" t="s">
        <v>266</v>
      </c>
      <c r="T40" s="28" t="str">
        <f t="shared" si="2"/>
        <v/>
      </c>
      <c r="U40" s="39" t="str">
        <f t="shared" si="7"/>
        <v>020005005E</v>
      </c>
      <c r="V40" s="27" t="str">
        <f t="shared" si="4"/>
        <v>'020005005E': {'message': 'エラーが発生しました。エラー内容:{0[0]}'},</v>
      </c>
    </row>
    <row r="41" spans="1:22" s="26" customFormat="1" ht="63" x14ac:dyDescent="0.15">
      <c r="A41" s="12">
        <f t="shared" si="9"/>
        <v>39</v>
      </c>
      <c r="B41" s="12" t="str">
        <f>K41&amp;M41&amp;O41&amp;D41&amp;E41</f>
        <v>020005006E</v>
      </c>
      <c r="C41" s="12" t="s">
        <v>49</v>
      </c>
      <c r="D41" s="12" t="str">
        <f t="shared" si="5"/>
        <v>006</v>
      </c>
      <c r="E41" s="12" t="s">
        <v>261</v>
      </c>
      <c r="F41" s="13" t="s">
        <v>175</v>
      </c>
      <c r="G41" s="12" t="s">
        <v>25</v>
      </c>
      <c r="H41" s="13">
        <v>500</v>
      </c>
      <c r="I41" s="13" t="s">
        <v>493</v>
      </c>
      <c r="J41" s="13" t="s">
        <v>176</v>
      </c>
      <c r="K41" s="24" t="s">
        <v>313</v>
      </c>
      <c r="L41" s="12" t="s">
        <v>125</v>
      </c>
      <c r="M41" s="25" t="str">
        <f>VLOOKUP(L41&amp;N41,コード体系!M:N,2,FALSE)</f>
        <v>00</v>
      </c>
      <c r="N41" s="12" t="s">
        <v>189</v>
      </c>
      <c r="O41" s="25" t="str">
        <f>VLOOKUP(L41&amp;N41&amp;P41,コード体系!O:P,2,FALSE)</f>
        <v>05</v>
      </c>
      <c r="P41" s="13" t="s">
        <v>393</v>
      </c>
      <c r="Q41" s="13" t="s">
        <v>121</v>
      </c>
      <c r="R41" s="26">
        <f t="shared" si="8"/>
        <v>1</v>
      </c>
      <c r="S41" s="27" t="s">
        <v>271</v>
      </c>
      <c r="T41" s="28">
        <f t="shared" si="2"/>
        <v>500</v>
      </c>
      <c r="U41" s="39" t="str">
        <f t="shared" si="7"/>
        <v>020005006E</v>
      </c>
      <c r="V41" s="27" t="str">
        <f t="shared" si="4"/>
        <v>'020005006E': {'message': '来歴管理I/Fからのレスポンスを正常に取得できませんでした', 'http_status_code': 500},</v>
      </c>
    </row>
    <row r="42" spans="1:22" s="26" customFormat="1" ht="63" x14ac:dyDescent="0.15">
      <c r="A42" s="12">
        <f t="shared" si="9"/>
        <v>40</v>
      </c>
      <c r="B42" s="12" t="str">
        <f t="shared" si="6"/>
        <v>020006001N</v>
      </c>
      <c r="C42" s="12" t="s">
        <v>47</v>
      </c>
      <c r="D42" s="12" t="str">
        <f t="shared" si="5"/>
        <v>001</v>
      </c>
      <c r="E42" s="12" t="s">
        <v>262</v>
      </c>
      <c r="F42" s="13" t="s">
        <v>181</v>
      </c>
      <c r="G42" s="12" t="s">
        <v>148</v>
      </c>
      <c r="H42" s="13">
        <v>200</v>
      </c>
      <c r="I42" s="13" t="s">
        <v>120</v>
      </c>
      <c r="J42" s="13" t="s">
        <v>149</v>
      </c>
      <c r="K42" s="24" t="s">
        <v>313</v>
      </c>
      <c r="L42" s="12" t="s">
        <v>125</v>
      </c>
      <c r="M42" s="25" t="str">
        <f>VLOOKUP(L42&amp;N42,コード体系!M:N,2,FALSE)</f>
        <v>00</v>
      </c>
      <c r="N42" s="12" t="s">
        <v>189</v>
      </c>
      <c r="O42" s="25" t="str">
        <f>VLOOKUP(L42&amp;N42&amp;P42,コード体系!O:P,2,FALSE)</f>
        <v>06</v>
      </c>
      <c r="P42" s="13" t="s">
        <v>396</v>
      </c>
      <c r="Q42" s="13" t="s">
        <v>120</v>
      </c>
      <c r="R42" s="26">
        <f t="shared" si="8"/>
        <v>1</v>
      </c>
      <c r="S42" s="27" t="s">
        <v>287</v>
      </c>
      <c r="T42" s="28">
        <f t="shared" si="2"/>
        <v>200</v>
      </c>
      <c r="U42" s="39" t="str">
        <f t="shared" si="7"/>
        <v>020006001N</v>
      </c>
      <c r="V42" s="27" t="str">
        <f t="shared" si="4"/>
        <v>'020006001N': {'message': '履歴ID検索用文字列:{0[0]}', 'http_status_code': 200},</v>
      </c>
    </row>
    <row r="43" spans="1:22" s="26" customFormat="1" ht="78.75" x14ac:dyDescent="0.15">
      <c r="A43" s="12">
        <f t="shared" si="9"/>
        <v>41</v>
      </c>
      <c r="B43" s="12" t="str">
        <f t="shared" si="6"/>
        <v>020006002E</v>
      </c>
      <c r="C43" s="12" t="s">
        <v>199</v>
      </c>
      <c r="D43" s="12" t="str">
        <f t="shared" si="5"/>
        <v>002</v>
      </c>
      <c r="E43" s="12" t="s">
        <v>261</v>
      </c>
      <c r="F43" s="13" t="s">
        <v>9</v>
      </c>
      <c r="G43" s="12" t="s">
        <v>25</v>
      </c>
      <c r="H43" s="13" t="s">
        <v>512</v>
      </c>
      <c r="I43" s="13" t="s">
        <v>517</v>
      </c>
      <c r="J43" s="13" t="s">
        <v>150</v>
      </c>
      <c r="K43" s="24" t="s">
        <v>313</v>
      </c>
      <c r="L43" s="12" t="s">
        <v>125</v>
      </c>
      <c r="M43" s="25" t="str">
        <f>VLOOKUP(L43&amp;N43,コード体系!M:N,2,FALSE)</f>
        <v>00</v>
      </c>
      <c r="N43" s="12" t="s">
        <v>189</v>
      </c>
      <c r="O43" s="25" t="str">
        <f>VLOOKUP(L43&amp;N43&amp;P43,コード体系!O:P,2,FALSE)</f>
        <v>06</v>
      </c>
      <c r="P43" s="13" t="s">
        <v>396</v>
      </c>
      <c r="Q43" s="13" t="s">
        <v>517</v>
      </c>
      <c r="R43" s="26">
        <f t="shared" si="8"/>
        <v>1</v>
      </c>
      <c r="S43" s="27" t="s">
        <v>266</v>
      </c>
      <c r="T43" s="28" t="str">
        <f t="shared" si="2"/>
        <v/>
      </c>
      <c r="U43" s="39" t="str">
        <f t="shared" si="7"/>
        <v>020006002E</v>
      </c>
      <c r="V43" s="27" t="str">
        <f t="shared" si="4"/>
        <v>'020006002E': {'message': 'エラーが発生しました。エラー内容:{0[0]}'},</v>
      </c>
    </row>
    <row r="44" spans="1:22" s="26" customFormat="1" ht="63" x14ac:dyDescent="0.15">
      <c r="A44" s="12">
        <f t="shared" si="9"/>
        <v>42</v>
      </c>
      <c r="B44" s="12" t="str">
        <f t="shared" si="6"/>
        <v>020006003E</v>
      </c>
      <c r="C44" s="12" t="s">
        <v>44</v>
      </c>
      <c r="D44" s="12" t="str">
        <f t="shared" si="5"/>
        <v>003</v>
      </c>
      <c r="E44" s="12" t="s">
        <v>261</v>
      </c>
      <c r="F44" s="13" t="s">
        <v>31</v>
      </c>
      <c r="G44" s="12" t="s">
        <v>25</v>
      </c>
      <c r="H44" s="13" t="s">
        <v>184</v>
      </c>
      <c r="I44" s="13" t="s">
        <v>182</v>
      </c>
      <c r="J44" s="13" t="s">
        <v>150</v>
      </c>
      <c r="K44" s="24" t="s">
        <v>313</v>
      </c>
      <c r="L44" s="12" t="s">
        <v>125</v>
      </c>
      <c r="M44" s="25" t="str">
        <f>VLOOKUP(L44&amp;N44,コード体系!M:N,2,FALSE)</f>
        <v>00</v>
      </c>
      <c r="N44" s="12" t="s">
        <v>189</v>
      </c>
      <c r="O44" s="25" t="str">
        <f>VLOOKUP(L44&amp;N44&amp;P44,コード体系!O:P,2,FALSE)</f>
        <v>06</v>
      </c>
      <c r="P44" s="13" t="s">
        <v>395</v>
      </c>
      <c r="Q44" s="13" t="s">
        <v>204</v>
      </c>
      <c r="R44" s="26">
        <f t="shared" si="8"/>
        <v>1</v>
      </c>
      <c r="S44" s="27" t="s">
        <v>266</v>
      </c>
      <c r="T44" s="28" t="str">
        <f t="shared" si="2"/>
        <v/>
      </c>
      <c r="U44" s="39" t="str">
        <f t="shared" si="7"/>
        <v>020006003E</v>
      </c>
      <c r="V44" s="27" t="str">
        <f t="shared" si="4"/>
        <v>'020006003E': {'message': 'エラーが発生しました。エラー内容:{0[0]}'},</v>
      </c>
    </row>
    <row r="45" spans="1:22" s="26" customFormat="1" ht="63" x14ac:dyDescent="0.15">
      <c r="A45" s="12">
        <f t="shared" si="9"/>
        <v>43</v>
      </c>
      <c r="B45" s="12" t="str">
        <f t="shared" si="6"/>
        <v>020006004E</v>
      </c>
      <c r="C45" s="12" t="s">
        <v>50</v>
      </c>
      <c r="D45" s="12" t="str">
        <f t="shared" si="5"/>
        <v>004</v>
      </c>
      <c r="E45" s="12" t="s">
        <v>261</v>
      </c>
      <c r="F45" s="13" t="s">
        <v>234</v>
      </c>
      <c r="G45" s="12" t="s">
        <v>25</v>
      </c>
      <c r="H45" s="13">
        <v>500</v>
      </c>
      <c r="I45" s="13" t="s">
        <v>492</v>
      </c>
      <c r="J45" s="13" t="s">
        <v>176</v>
      </c>
      <c r="K45" s="24" t="s">
        <v>313</v>
      </c>
      <c r="L45" s="12" t="s">
        <v>125</v>
      </c>
      <c r="M45" s="25" t="str">
        <f>VLOOKUP(L45&amp;N45,コード体系!M:N,2,FALSE)</f>
        <v>00</v>
      </c>
      <c r="N45" s="12" t="s">
        <v>189</v>
      </c>
      <c r="O45" s="25" t="str">
        <f>VLOOKUP(L45&amp;N45&amp;P45,コード体系!O:P,2,FALSE)</f>
        <v>06</v>
      </c>
      <c r="P45" s="13" t="s">
        <v>395</v>
      </c>
      <c r="Q45" s="13" t="s">
        <v>122</v>
      </c>
      <c r="R45" s="26">
        <f t="shared" si="8"/>
        <v>1</v>
      </c>
      <c r="S45" s="27" t="s">
        <v>271</v>
      </c>
      <c r="T45" s="28">
        <f t="shared" si="2"/>
        <v>500</v>
      </c>
      <c r="U45" s="39" t="str">
        <f t="shared" si="7"/>
        <v>020006004E</v>
      </c>
      <c r="V45" s="27" t="str">
        <f t="shared" si="4"/>
        <v>'020006004E': {'message': '来歴管理I/Fからのレスポンスを正常に取得できませんでした', 'http_status_code': 500},</v>
      </c>
    </row>
    <row r="46" spans="1:22" s="26" customFormat="1" ht="47.25" x14ac:dyDescent="0.15">
      <c r="A46" s="12">
        <f t="shared" si="9"/>
        <v>44</v>
      </c>
      <c r="B46" s="12" t="str">
        <f t="shared" si="6"/>
        <v>020101001N</v>
      </c>
      <c r="C46" s="13" t="s">
        <v>19</v>
      </c>
      <c r="D46" s="12" t="str">
        <f t="shared" si="5"/>
        <v>001</v>
      </c>
      <c r="E46" s="12" t="s">
        <v>262</v>
      </c>
      <c r="F46" s="13" t="s">
        <v>185</v>
      </c>
      <c r="G46" s="12" t="s">
        <v>148</v>
      </c>
      <c r="H46" s="13">
        <v>200</v>
      </c>
      <c r="I46" s="13" t="s">
        <v>108</v>
      </c>
      <c r="J46" s="13" t="s">
        <v>149</v>
      </c>
      <c r="K46" s="24" t="s">
        <v>313</v>
      </c>
      <c r="L46" s="12" t="s">
        <v>125</v>
      </c>
      <c r="M46" s="25" t="str">
        <f>VLOOKUP(L46&amp;N46,コード体系!M:N,2,FALSE)</f>
        <v>01</v>
      </c>
      <c r="N46" s="12" t="s">
        <v>190</v>
      </c>
      <c r="O46" s="25" t="str">
        <f>VLOOKUP(L46&amp;N46&amp;P46,コード体系!O:P,2,FALSE)</f>
        <v>01</v>
      </c>
      <c r="P46" s="13" t="s">
        <v>404</v>
      </c>
      <c r="Q46" s="13" t="s">
        <v>108</v>
      </c>
      <c r="R46" s="26">
        <f t="shared" si="8"/>
        <v>1</v>
      </c>
      <c r="S46" s="27" t="s">
        <v>283</v>
      </c>
      <c r="T46" s="28">
        <f t="shared" si="2"/>
        <v>200</v>
      </c>
      <c r="U46" s="39" t="str">
        <f t="shared" si="7"/>
        <v>020101001N</v>
      </c>
      <c r="V46" s="27" t="str">
        <f t="shared" si="4"/>
        <v>'020101001N': {'message': 'クエリストリング: {0[0]}, 検索種別:{0[1]}', 'http_status_code': 200},</v>
      </c>
    </row>
    <row r="47" spans="1:22" s="26" customFormat="1" ht="47.25" x14ac:dyDescent="0.15">
      <c r="A47" s="12">
        <f t="shared" si="9"/>
        <v>45</v>
      </c>
      <c r="B47" s="12" t="str">
        <f t="shared" si="6"/>
        <v>020101002E</v>
      </c>
      <c r="C47" s="12" t="s">
        <v>4</v>
      </c>
      <c r="D47" s="12" t="str">
        <f t="shared" si="5"/>
        <v>002</v>
      </c>
      <c r="E47" s="12" t="s">
        <v>261</v>
      </c>
      <c r="F47" s="13" t="s">
        <v>236</v>
      </c>
      <c r="G47" s="12" t="s">
        <v>25</v>
      </c>
      <c r="H47" s="13">
        <v>400</v>
      </c>
      <c r="I47" s="13" t="s">
        <v>520</v>
      </c>
      <c r="J47" s="13" t="s">
        <v>235</v>
      </c>
      <c r="K47" s="24" t="s">
        <v>313</v>
      </c>
      <c r="L47" s="13" t="s">
        <v>125</v>
      </c>
      <c r="M47" s="25" t="str">
        <f>VLOOKUP(L47&amp;N47,コード体系!M:N,2,FALSE)</f>
        <v>01</v>
      </c>
      <c r="N47" s="12" t="s">
        <v>190</v>
      </c>
      <c r="O47" s="25" t="str">
        <f>VLOOKUP(L47&amp;N47&amp;P47,コード体系!O:P,2,FALSE)</f>
        <v>01</v>
      </c>
      <c r="P47" s="13" t="s">
        <v>404</v>
      </c>
      <c r="Q47" s="13" t="s">
        <v>110</v>
      </c>
      <c r="R47" s="26">
        <f t="shared" si="8"/>
        <v>1</v>
      </c>
      <c r="S47" s="27" t="s">
        <v>265</v>
      </c>
      <c r="T47" s="28">
        <f t="shared" si="2"/>
        <v>400</v>
      </c>
      <c r="U47" s="39" t="str">
        <f t="shared" si="7"/>
        <v>020101002E</v>
      </c>
      <c r="V47" s="27" t="str">
        <f t="shared" si="4"/>
        <v>'020101002E': {'message': 'パラメータが不正です。リクエストパラメータの値を確認してください。', 'http_status_code': 400},</v>
      </c>
    </row>
    <row r="48" spans="1:22" s="26" customFormat="1" ht="78.75" x14ac:dyDescent="0.15">
      <c r="A48" s="12">
        <f t="shared" si="9"/>
        <v>46</v>
      </c>
      <c r="B48" s="12" t="str">
        <f t="shared" si="6"/>
        <v>020101003N</v>
      </c>
      <c r="C48" s="12" t="s">
        <v>59</v>
      </c>
      <c r="D48" s="12" t="str">
        <f t="shared" si="5"/>
        <v>003</v>
      </c>
      <c r="E48" s="12" t="s">
        <v>262</v>
      </c>
      <c r="F48" s="13" t="s">
        <v>221</v>
      </c>
      <c r="G48" s="12" t="s">
        <v>148</v>
      </c>
      <c r="H48" s="13">
        <v>200</v>
      </c>
      <c r="I48" s="13" t="s">
        <v>222</v>
      </c>
      <c r="J48" s="13" t="s">
        <v>149</v>
      </c>
      <c r="K48" s="24" t="s">
        <v>313</v>
      </c>
      <c r="L48" s="12" t="s">
        <v>125</v>
      </c>
      <c r="M48" s="25" t="str">
        <f>VLOOKUP(L48&amp;N48,コード体系!M:N,2,FALSE)</f>
        <v>01</v>
      </c>
      <c r="N48" s="12" t="s">
        <v>190</v>
      </c>
      <c r="O48" s="25" t="str">
        <f>VLOOKUP(L48&amp;N48&amp;P48,コード体系!O:P,2,FALSE)</f>
        <v>01</v>
      </c>
      <c r="P48" s="13" t="s">
        <v>404</v>
      </c>
      <c r="Q48" s="13" t="s">
        <v>111</v>
      </c>
      <c r="R48" s="26">
        <f t="shared" si="8"/>
        <v>1</v>
      </c>
      <c r="S48" s="27" t="s">
        <v>284</v>
      </c>
      <c r="T48" s="28">
        <f t="shared" si="2"/>
        <v>200</v>
      </c>
      <c r="U48" s="39" t="str">
        <f t="shared" si="7"/>
        <v>020101003N</v>
      </c>
      <c r="V48" s="27" t="str">
        <f t="shared" si="4"/>
        <v>'020101003N': {'message': 'クエリストリング: {0[0]}, 提供者コネクタURL:{0[1]}, 認証トークン:{0[2]},検索種別:{0[3]}', 'http_status_code': 200},</v>
      </c>
    </row>
    <row r="49" spans="1:22" s="26" customFormat="1" ht="63" x14ac:dyDescent="0.15">
      <c r="A49" s="12">
        <f t="shared" si="9"/>
        <v>47</v>
      </c>
      <c r="B49" s="12" t="str">
        <f t="shared" si="6"/>
        <v>020101004E</v>
      </c>
      <c r="C49" s="12" t="s">
        <v>59</v>
      </c>
      <c r="D49" s="12" t="str">
        <f t="shared" si="5"/>
        <v>004</v>
      </c>
      <c r="E49" s="12" t="s">
        <v>261</v>
      </c>
      <c r="F49" s="13" t="s">
        <v>379</v>
      </c>
      <c r="G49" s="12" t="s">
        <v>25</v>
      </c>
      <c r="H49" s="13">
        <v>500</v>
      </c>
      <c r="I49" s="13" t="s">
        <v>70</v>
      </c>
      <c r="J49" s="13" t="s">
        <v>147</v>
      </c>
      <c r="K49" s="24" t="s">
        <v>313</v>
      </c>
      <c r="L49" s="13" t="s">
        <v>125</v>
      </c>
      <c r="M49" s="25" t="str">
        <f>VLOOKUP(L49&amp;N49,コード体系!M:N,2,FALSE)</f>
        <v>01</v>
      </c>
      <c r="N49" s="12" t="s">
        <v>190</v>
      </c>
      <c r="O49" s="25" t="str">
        <f>VLOOKUP(L49&amp;N49&amp;P49,コード体系!O:P,2,FALSE)</f>
        <v>01</v>
      </c>
      <c r="P49" s="13" t="s">
        <v>404</v>
      </c>
      <c r="Q49" s="13" t="s">
        <v>70</v>
      </c>
      <c r="R49" s="26">
        <f t="shared" si="8"/>
        <v>1</v>
      </c>
      <c r="S49" s="27" t="s">
        <v>467</v>
      </c>
      <c r="T49" s="28">
        <f t="shared" si="2"/>
        <v>500</v>
      </c>
      <c r="U49" s="39" t="str">
        <f t="shared" si="7"/>
        <v>020101004E</v>
      </c>
      <c r="V49" s="27" t="str">
        <f t="shared" si="4"/>
        <v>'020101004E': {'message': 'コンフィグファイルに{0[0]}が設定されていません。CADDE管理者に問い合わせてください。', 'http_status_code': 500},</v>
      </c>
    </row>
    <row r="50" spans="1:22" s="26" customFormat="1" ht="63" x14ac:dyDescent="0.15">
      <c r="A50" s="12">
        <f t="shared" si="9"/>
        <v>48</v>
      </c>
      <c r="B50" s="12" t="str">
        <f t="shared" si="6"/>
        <v>020101005E</v>
      </c>
      <c r="C50" s="12" t="s">
        <v>20</v>
      </c>
      <c r="D50" s="12" t="str">
        <f t="shared" si="5"/>
        <v>005</v>
      </c>
      <c r="E50" s="12" t="s">
        <v>261</v>
      </c>
      <c r="F50" s="13" t="s">
        <v>31</v>
      </c>
      <c r="G50" s="12" t="s">
        <v>25</v>
      </c>
      <c r="H50" s="13" t="s">
        <v>158</v>
      </c>
      <c r="I50" s="13" t="s">
        <v>422</v>
      </c>
      <c r="J50" s="13" t="s">
        <v>150</v>
      </c>
      <c r="K50" s="24" t="s">
        <v>313</v>
      </c>
      <c r="L50" s="12" t="s">
        <v>125</v>
      </c>
      <c r="M50" s="25" t="str">
        <f>VLOOKUP(L50&amp;N50,コード体系!M:N,2,FALSE)</f>
        <v>01</v>
      </c>
      <c r="N50" s="12" t="s">
        <v>190</v>
      </c>
      <c r="O50" s="25" t="str">
        <f>VLOOKUP(L50&amp;N50&amp;P50,コード体系!O:P,2,FALSE)</f>
        <v>01</v>
      </c>
      <c r="P50" s="13" t="s">
        <v>404</v>
      </c>
      <c r="Q50" s="13" t="s">
        <v>425</v>
      </c>
      <c r="R50" s="26">
        <f t="shared" si="8"/>
        <v>1</v>
      </c>
      <c r="S50" s="27" t="s">
        <v>266</v>
      </c>
      <c r="T50" s="28" t="str">
        <f t="shared" si="2"/>
        <v/>
      </c>
      <c r="U50" s="39" t="str">
        <f t="shared" si="7"/>
        <v>020101005E</v>
      </c>
      <c r="V50" s="27" t="str">
        <f t="shared" si="4"/>
        <v>'020101005E': {'message': 'エラーが発生しました。エラー内容:{0[0]}'},</v>
      </c>
    </row>
    <row r="51" spans="1:22" s="26" customFormat="1" ht="63" x14ac:dyDescent="0.15">
      <c r="A51" s="12">
        <f t="shared" si="9"/>
        <v>49</v>
      </c>
      <c r="B51" s="12" t="str">
        <f>K51&amp;M51&amp;O51&amp;D51&amp;E51</f>
        <v>020101006E</v>
      </c>
      <c r="C51" s="12" t="s">
        <v>21</v>
      </c>
      <c r="D51" s="12" t="str">
        <f t="shared" si="5"/>
        <v>006</v>
      </c>
      <c r="E51" s="12" t="s">
        <v>261</v>
      </c>
      <c r="F51" s="13" t="s">
        <v>31</v>
      </c>
      <c r="G51" s="12" t="s">
        <v>25</v>
      </c>
      <c r="H51" s="13" t="s">
        <v>158</v>
      </c>
      <c r="I51" s="13" t="s">
        <v>423</v>
      </c>
      <c r="J51" s="13" t="s">
        <v>150</v>
      </c>
      <c r="K51" s="24" t="s">
        <v>313</v>
      </c>
      <c r="L51" s="12" t="s">
        <v>125</v>
      </c>
      <c r="M51" s="25" t="str">
        <f>VLOOKUP(L51&amp;N51,コード体系!M:N,2,FALSE)</f>
        <v>01</v>
      </c>
      <c r="N51" s="12" t="s">
        <v>190</v>
      </c>
      <c r="O51" s="25" t="str">
        <f>VLOOKUP(L51&amp;N51&amp;P51,コード体系!O:P,2,FALSE)</f>
        <v>01</v>
      </c>
      <c r="P51" s="13" t="s">
        <v>404</v>
      </c>
      <c r="Q51" s="13" t="s">
        <v>424</v>
      </c>
      <c r="R51" s="26">
        <f t="shared" si="8"/>
        <v>1</v>
      </c>
      <c r="S51" s="27" t="s">
        <v>266</v>
      </c>
      <c r="T51" s="28" t="str">
        <f t="shared" si="2"/>
        <v/>
      </c>
      <c r="U51" s="39" t="str">
        <f t="shared" si="7"/>
        <v>020101006E</v>
      </c>
      <c r="V51" s="27" t="str">
        <f t="shared" si="4"/>
        <v>'020101006E': {'message': 'エラーが発生しました。エラー内容:{0[0]}'},</v>
      </c>
    </row>
    <row r="52" spans="1:22" s="26" customFormat="1" ht="173.25" x14ac:dyDescent="0.15">
      <c r="A52" s="12">
        <f t="shared" si="9"/>
        <v>50</v>
      </c>
      <c r="B52" s="12" t="str">
        <f t="shared" si="6"/>
        <v>020201001N</v>
      </c>
      <c r="C52" s="12" t="s">
        <v>15</v>
      </c>
      <c r="D52" s="12" t="str">
        <f t="shared" si="5"/>
        <v>001</v>
      </c>
      <c r="E52" s="12" t="s">
        <v>262</v>
      </c>
      <c r="F52" s="13" t="s">
        <v>220</v>
      </c>
      <c r="G52" s="12" t="s">
        <v>148</v>
      </c>
      <c r="H52" s="13">
        <v>200</v>
      </c>
      <c r="I52" s="13" t="s">
        <v>219</v>
      </c>
      <c r="J52" s="13" t="s">
        <v>149</v>
      </c>
      <c r="K52" s="24" t="s">
        <v>313</v>
      </c>
      <c r="L52" s="12" t="s">
        <v>125</v>
      </c>
      <c r="M52" s="25" t="str">
        <f>VLOOKUP(L52&amp;N52,コード体系!M:N,2,FALSE)</f>
        <v>02</v>
      </c>
      <c r="N52" s="12" t="s">
        <v>191</v>
      </c>
      <c r="O52" s="25" t="str">
        <f>VLOOKUP(L52&amp;N52&amp;P52,コード体系!O:P,2,FALSE)</f>
        <v>01</v>
      </c>
      <c r="P52" s="13" t="s">
        <v>248</v>
      </c>
      <c r="Q52" s="13" t="s">
        <v>90</v>
      </c>
      <c r="R52" s="26">
        <f t="shared" si="8"/>
        <v>1</v>
      </c>
      <c r="S52" s="27" t="s">
        <v>282</v>
      </c>
      <c r="T52" s="28">
        <f t="shared" si="2"/>
        <v>200</v>
      </c>
      <c r="U52" s="39" t="str">
        <f t="shared" si="7"/>
        <v>020201001N</v>
      </c>
      <c r="V52" s="27" t="str">
        <f t="shared" si="4"/>
        <v>'020201001N': {'message': 'リソースURL: {0[0]}, リソース提供手段識別子:{0[1]}, 提供者コネクタURL:{0[2]},認証トークン:{0[3]},データ提供IFが使用するカスタムヘッダー:{0[4]}', 'http_status_code': 200},</v>
      </c>
    </row>
    <row r="53" spans="1:22" s="26" customFormat="1" ht="47.25" x14ac:dyDescent="0.15">
      <c r="A53" s="12">
        <f t="shared" si="9"/>
        <v>51</v>
      </c>
      <c r="B53" s="12" t="str">
        <f t="shared" si="6"/>
        <v>020201002E</v>
      </c>
      <c r="C53" s="12" t="s">
        <v>16</v>
      </c>
      <c r="D53" s="12" t="str">
        <f t="shared" si="5"/>
        <v>002</v>
      </c>
      <c r="E53" s="12" t="s">
        <v>261</v>
      </c>
      <c r="F53" s="13" t="s">
        <v>31</v>
      </c>
      <c r="G53" s="12" t="s">
        <v>25</v>
      </c>
      <c r="H53" s="13" t="s">
        <v>171</v>
      </c>
      <c r="I53" s="13" t="s">
        <v>107</v>
      </c>
      <c r="J53" s="13" t="s">
        <v>150</v>
      </c>
      <c r="K53" s="24" t="s">
        <v>313</v>
      </c>
      <c r="L53" s="12" t="s">
        <v>125</v>
      </c>
      <c r="M53" s="25" t="str">
        <f>VLOOKUP(L53&amp;N53,コード体系!M:N,2,FALSE)</f>
        <v>02</v>
      </c>
      <c r="N53" s="12" t="s">
        <v>191</v>
      </c>
      <c r="O53" s="25" t="str">
        <f>VLOOKUP(L53&amp;N53&amp;P53,コード体系!O:P,2,FALSE)</f>
        <v>01</v>
      </c>
      <c r="P53" s="13" t="s">
        <v>248</v>
      </c>
      <c r="Q53" s="13" t="s">
        <v>107</v>
      </c>
      <c r="R53" s="26">
        <f t="shared" si="8"/>
        <v>1</v>
      </c>
      <c r="S53" s="27" t="s">
        <v>266</v>
      </c>
      <c r="T53" s="28" t="str">
        <f t="shared" si="2"/>
        <v/>
      </c>
      <c r="U53" s="39" t="str">
        <f t="shared" si="7"/>
        <v>020201002E</v>
      </c>
      <c r="V53" s="27" t="str">
        <f t="shared" si="4"/>
        <v>'020201002E': {'message': 'エラーが発生しました。エラー内容:{0[0]}'},</v>
      </c>
    </row>
    <row r="54" spans="1:22" s="26" customFormat="1" ht="126" x14ac:dyDescent="0.15">
      <c r="A54" s="12">
        <f t="shared" si="9"/>
        <v>52</v>
      </c>
      <c r="B54" s="12" t="str">
        <f t="shared" si="6"/>
        <v>020301001N</v>
      </c>
      <c r="C54" s="13" t="s">
        <v>40</v>
      </c>
      <c r="D54" s="12" t="str">
        <f t="shared" si="5"/>
        <v>001</v>
      </c>
      <c r="E54" s="12" t="s">
        <v>262</v>
      </c>
      <c r="F54" s="13" t="s">
        <v>560</v>
      </c>
      <c r="G54" s="12" t="s">
        <v>148</v>
      </c>
      <c r="H54" s="13">
        <v>200</v>
      </c>
      <c r="I54" s="13" t="s">
        <v>123</v>
      </c>
      <c r="J54" s="13" t="s">
        <v>149</v>
      </c>
      <c r="K54" s="24" t="s">
        <v>313</v>
      </c>
      <c r="L54" s="12" t="s">
        <v>125</v>
      </c>
      <c r="M54" s="25" t="str">
        <f>VLOOKUP(L54&amp;N54,コード体系!M:N,2,FALSE)</f>
        <v>03</v>
      </c>
      <c r="N54" s="12" t="s">
        <v>200</v>
      </c>
      <c r="O54" s="25" t="str">
        <f>VLOOKUP(L54&amp;N54&amp;P54,コード体系!O:P,2,FALSE)</f>
        <v>01</v>
      </c>
      <c r="P54" s="13" t="s">
        <v>392</v>
      </c>
      <c r="Q54" s="13" t="s">
        <v>123</v>
      </c>
      <c r="R54" s="26">
        <f t="shared" si="8"/>
        <v>1</v>
      </c>
      <c r="S54" s="27" t="s">
        <v>561</v>
      </c>
      <c r="T54" s="28">
        <f t="shared" si="2"/>
        <v>200</v>
      </c>
      <c r="U54" s="39" t="str">
        <f t="shared" si="7"/>
        <v>020301001N</v>
      </c>
      <c r="V54" s="27" t="str">
        <f t="shared" si="4"/>
        <v>'020301001N': {'message': '提供者ID: {0[0]}, 利用者ID:{0[1]}, 交換実績記録用リソースID:{0[2]}, 契約管理サービスURL:{0[3]}', 'http_status_code': 200},</v>
      </c>
    </row>
    <row r="55" spans="1:22" s="26" customFormat="1" ht="47.25" x14ac:dyDescent="0.15">
      <c r="A55" s="12">
        <f t="shared" si="9"/>
        <v>53</v>
      </c>
      <c r="B55" s="12" t="str">
        <f t="shared" si="6"/>
        <v>020301002E</v>
      </c>
      <c r="C55" s="12" t="s">
        <v>41</v>
      </c>
      <c r="D55" s="12" t="str">
        <f t="shared" si="5"/>
        <v>002</v>
      </c>
      <c r="E55" s="12" t="s">
        <v>261</v>
      </c>
      <c r="F55" s="13" t="s">
        <v>568</v>
      </c>
      <c r="G55" s="12" t="s">
        <v>25</v>
      </c>
      <c r="H55" s="13">
        <v>500</v>
      </c>
      <c r="I55" s="13" t="s">
        <v>102</v>
      </c>
      <c r="J55" s="13" t="s">
        <v>150</v>
      </c>
      <c r="K55" s="24" t="s">
        <v>313</v>
      </c>
      <c r="L55" s="12" t="s">
        <v>125</v>
      </c>
      <c r="M55" s="25" t="str">
        <f>VLOOKUP(L55&amp;N55,コード体系!M:N,2,FALSE)</f>
        <v>03</v>
      </c>
      <c r="N55" s="12" t="s">
        <v>200</v>
      </c>
      <c r="O55" s="25" t="str">
        <f>VLOOKUP(L55&amp;N55&amp;P55,コード体系!O:P,2,FALSE)</f>
        <v>01</v>
      </c>
      <c r="P55" s="13" t="s">
        <v>392</v>
      </c>
      <c r="Q55" s="13" t="s">
        <v>338</v>
      </c>
      <c r="R55" s="26">
        <f t="shared" si="8"/>
        <v>1</v>
      </c>
      <c r="S55" s="27" t="s">
        <v>569</v>
      </c>
      <c r="T55" s="28">
        <f t="shared" si="2"/>
        <v>500</v>
      </c>
      <c r="U55" s="39" t="str">
        <f t="shared" si="7"/>
        <v>020301002E</v>
      </c>
      <c r="V55" s="27" t="str">
        <f t="shared" si="4"/>
        <v>'020301002E': {'message': '受信履歴登録に失敗しました。CADDE管理者に問い合わせください。', 'http_status_code': 500},</v>
      </c>
    </row>
    <row r="56" spans="1:22" s="26" customFormat="1" ht="63" x14ac:dyDescent="0.15">
      <c r="A56" s="12">
        <f t="shared" si="9"/>
        <v>54</v>
      </c>
      <c r="B56" s="12" t="str">
        <f>K56&amp;M56&amp;O56&amp;D56&amp;E56</f>
        <v>020301003E</v>
      </c>
      <c r="C56" s="12" t="s">
        <v>41</v>
      </c>
      <c r="D56" s="12" t="str">
        <f t="shared" si="5"/>
        <v>003</v>
      </c>
      <c r="E56" s="12" t="s">
        <v>261</v>
      </c>
      <c r="F56" s="13" t="s">
        <v>570</v>
      </c>
      <c r="G56" s="12" t="s">
        <v>25</v>
      </c>
      <c r="H56" s="13">
        <v>500</v>
      </c>
      <c r="I56" s="13" t="s">
        <v>102</v>
      </c>
      <c r="J56" s="13" t="s">
        <v>150</v>
      </c>
      <c r="K56" s="24" t="s">
        <v>313</v>
      </c>
      <c r="L56" s="12" t="s">
        <v>125</v>
      </c>
      <c r="M56" s="25" t="str">
        <f>VLOOKUP(L56&amp;N56,コード体系!M:N,2,FALSE)</f>
        <v>03</v>
      </c>
      <c r="N56" s="12" t="s">
        <v>200</v>
      </c>
      <c r="O56" s="25" t="str">
        <f>VLOOKUP(L56&amp;N56&amp;P56,コード体系!O:P,2,FALSE)</f>
        <v>01</v>
      </c>
      <c r="P56" s="13" t="s">
        <v>392</v>
      </c>
      <c r="Q56" s="13" t="s">
        <v>102</v>
      </c>
      <c r="R56" s="26">
        <f t="shared" si="8"/>
        <v>1</v>
      </c>
      <c r="S56" s="27" t="s">
        <v>571</v>
      </c>
      <c r="T56" s="28">
        <f>IF(EXACT(LEFT(H56,2),"透過"),"",H56)</f>
        <v>500</v>
      </c>
      <c r="U56" s="39" t="str">
        <f>B56</f>
        <v>020301003E</v>
      </c>
      <c r="V56" s="27" t="str">
        <f>"'"&amp;U56&amp;"': {'message': '"&amp;S56&amp;IF(EXACT(T56,""),"'},","', 'http_status_code': "&amp;T56&amp;"},")</f>
        <v>'020301003E': {'message': '受信履歴登録で識別子が発行されませんでした。CADDE管理者に問い合わせください。', 'http_status_code': 500},</v>
      </c>
    </row>
    <row r="57" spans="1:22" s="26" customFormat="1" ht="94.5" x14ac:dyDescent="0.15">
      <c r="A57" s="12">
        <f t="shared" si="9"/>
        <v>55</v>
      </c>
      <c r="B57" s="12" t="str">
        <f t="shared" si="6"/>
        <v>020302001N</v>
      </c>
      <c r="C57" s="12" t="s">
        <v>426</v>
      </c>
      <c r="D57" s="12" t="str">
        <f t="shared" si="5"/>
        <v>001</v>
      </c>
      <c r="E57" s="12" t="s">
        <v>262</v>
      </c>
      <c r="F57" s="13" t="s">
        <v>173</v>
      </c>
      <c r="G57" s="12" t="s">
        <v>148</v>
      </c>
      <c r="H57" s="13">
        <v>200</v>
      </c>
      <c r="I57" s="13" t="s">
        <v>205</v>
      </c>
      <c r="J57" s="13" t="s">
        <v>149</v>
      </c>
      <c r="K57" s="24" t="s">
        <v>313</v>
      </c>
      <c r="L57" s="12" t="s">
        <v>125</v>
      </c>
      <c r="M57" s="25" t="str">
        <f>VLOOKUP(L57&amp;N57,コード体系!M:N,2,FALSE)</f>
        <v>03</v>
      </c>
      <c r="N57" s="12" t="s">
        <v>200</v>
      </c>
      <c r="O57" s="25" t="str">
        <f>VLOOKUP(L57&amp;N57&amp;P57,コード体系!O:P,2,FALSE)</f>
        <v>02</v>
      </c>
      <c r="P57" s="13" t="s">
        <v>394</v>
      </c>
      <c r="Q57" s="13" t="s">
        <v>205</v>
      </c>
      <c r="R57" s="26">
        <f t="shared" si="8"/>
        <v>1</v>
      </c>
      <c r="S57" s="27" t="s">
        <v>563</v>
      </c>
      <c r="T57" s="28">
        <f t="shared" si="2"/>
        <v>200</v>
      </c>
      <c r="U57" s="39" t="str">
        <f t="shared" si="7"/>
        <v>020302001N</v>
      </c>
      <c r="V57" s="27" t="str">
        <f t="shared" si="4"/>
        <v>'020302001N': {'message': '交換実績記録用リソースID: {0[0]}, 履歴取得方向:{0[1]}, 検索深度:{0[2]}', 'http_status_code': 200},</v>
      </c>
    </row>
    <row r="58" spans="1:22" s="26" customFormat="1" ht="63" x14ac:dyDescent="0.15">
      <c r="A58" s="12">
        <f t="shared" si="9"/>
        <v>56</v>
      </c>
      <c r="B58" s="12" t="str">
        <f t="shared" si="6"/>
        <v>020302002E</v>
      </c>
      <c r="C58" s="12" t="s">
        <v>53</v>
      </c>
      <c r="D58" s="12" t="str">
        <f t="shared" si="5"/>
        <v>002</v>
      </c>
      <c r="E58" s="12" t="s">
        <v>261</v>
      </c>
      <c r="F58" s="13" t="s">
        <v>177</v>
      </c>
      <c r="G58" s="12" t="s">
        <v>25</v>
      </c>
      <c r="H58" s="13">
        <v>400</v>
      </c>
      <c r="I58" s="13" t="s">
        <v>202</v>
      </c>
      <c r="J58" s="13" t="s">
        <v>178</v>
      </c>
      <c r="K58" s="24" t="s">
        <v>313</v>
      </c>
      <c r="L58" s="12" t="s">
        <v>125</v>
      </c>
      <c r="M58" s="25" t="str">
        <f>VLOOKUP(L58&amp;N58,コード体系!M:N,2,FALSE)</f>
        <v>03</v>
      </c>
      <c r="N58" s="12" t="s">
        <v>200</v>
      </c>
      <c r="O58" s="25" t="str">
        <f>VLOOKUP(L58&amp;N58&amp;P58,コード体系!O:P,2,FALSE)</f>
        <v>02</v>
      </c>
      <c r="P58" s="13" t="s">
        <v>394</v>
      </c>
      <c r="Q58" s="13" t="s">
        <v>202</v>
      </c>
      <c r="R58" s="26">
        <f t="shared" si="8"/>
        <v>1</v>
      </c>
      <c r="S58" s="27" t="s">
        <v>272</v>
      </c>
      <c r="T58" s="28">
        <f t="shared" si="2"/>
        <v>400</v>
      </c>
      <c r="U58" s="39" t="str">
        <f t="shared" si="7"/>
        <v>020302002E</v>
      </c>
      <c r="V58" s="27" t="str">
        <f t="shared" si="4"/>
        <v>'020302002E': {'message': '履歴取得方向(direction)の値が不正です。履歴取得方向の値を確認してください。', 'http_status_code': 400},</v>
      </c>
    </row>
    <row r="59" spans="1:22" s="26" customFormat="1" ht="63" x14ac:dyDescent="0.15">
      <c r="A59" s="12">
        <f t="shared" si="9"/>
        <v>57</v>
      </c>
      <c r="B59" s="12" t="str">
        <f t="shared" si="6"/>
        <v>020302003E</v>
      </c>
      <c r="C59" s="12" t="s">
        <v>54</v>
      </c>
      <c r="D59" s="12" t="str">
        <f t="shared" si="5"/>
        <v>003</v>
      </c>
      <c r="E59" s="12" t="s">
        <v>261</v>
      </c>
      <c r="F59" s="13" t="s">
        <v>179</v>
      </c>
      <c r="G59" s="12" t="s">
        <v>25</v>
      </c>
      <c r="H59" s="13">
        <v>400</v>
      </c>
      <c r="I59" s="13" t="s">
        <v>203</v>
      </c>
      <c r="J59" s="13" t="s">
        <v>180</v>
      </c>
      <c r="K59" s="24" t="s">
        <v>313</v>
      </c>
      <c r="L59" s="12" t="s">
        <v>125</v>
      </c>
      <c r="M59" s="25" t="str">
        <f>VLOOKUP(L59&amp;N59,コード体系!M:N,2,FALSE)</f>
        <v>03</v>
      </c>
      <c r="N59" s="12" t="s">
        <v>200</v>
      </c>
      <c r="O59" s="25" t="str">
        <f>VLOOKUP(L59&amp;N59&amp;P59,コード体系!O:P,2,FALSE)</f>
        <v>02</v>
      </c>
      <c r="P59" s="13" t="s">
        <v>394</v>
      </c>
      <c r="Q59" s="13" t="s">
        <v>203</v>
      </c>
      <c r="R59" s="26">
        <f t="shared" si="8"/>
        <v>1</v>
      </c>
      <c r="S59" s="27" t="s">
        <v>273</v>
      </c>
      <c r="T59" s="28">
        <f t="shared" si="2"/>
        <v>400</v>
      </c>
      <c r="U59" s="39" t="str">
        <f t="shared" si="7"/>
        <v>020302003E</v>
      </c>
      <c r="V59" s="27" t="str">
        <f t="shared" si="4"/>
        <v>'020302003E': {'message': '検索深度(depth)の値が不正です。検索深度の値を確認してください。', 'http_status_code': 400},</v>
      </c>
    </row>
    <row r="60" spans="1:22" s="26" customFormat="1" ht="63" x14ac:dyDescent="0.15">
      <c r="A60" s="12">
        <f t="shared" si="9"/>
        <v>58</v>
      </c>
      <c r="B60" s="12" t="str">
        <f t="shared" si="6"/>
        <v>020302004E</v>
      </c>
      <c r="C60" s="12" t="s">
        <v>59</v>
      </c>
      <c r="D60" s="12" t="str">
        <f t="shared" si="5"/>
        <v>004</v>
      </c>
      <c r="E60" s="12" t="s">
        <v>261</v>
      </c>
      <c r="F60" s="13" t="s">
        <v>379</v>
      </c>
      <c r="G60" s="12" t="s">
        <v>25</v>
      </c>
      <c r="H60" s="13">
        <v>500</v>
      </c>
      <c r="I60" s="13" t="s">
        <v>70</v>
      </c>
      <c r="J60" s="13" t="s">
        <v>147</v>
      </c>
      <c r="K60" s="24" t="s">
        <v>313</v>
      </c>
      <c r="L60" s="13" t="s">
        <v>125</v>
      </c>
      <c r="M60" s="25" t="str">
        <f>VLOOKUP(L60&amp;N60,コード体系!M:N,2,FALSE)</f>
        <v>03</v>
      </c>
      <c r="N60" s="12" t="s">
        <v>139</v>
      </c>
      <c r="O60" s="25" t="str">
        <f>VLOOKUP(L60&amp;N60&amp;P60,コード体系!O:P,2,FALSE)</f>
        <v>02</v>
      </c>
      <c r="P60" s="13" t="s">
        <v>394</v>
      </c>
      <c r="Q60" s="13" t="s">
        <v>70</v>
      </c>
      <c r="R60" s="26">
        <f t="shared" si="8"/>
        <v>1</v>
      </c>
      <c r="S60" s="27" t="s">
        <v>467</v>
      </c>
      <c r="T60" s="28">
        <f t="shared" si="2"/>
        <v>500</v>
      </c>
      <c r="U60" s="39" t="str">
        <f t="shared" si="7"/>
        <v>020302004E</v>
      </c>
      <c r="V60" s="27" t="str">
        <f t="shared" si="4"/>
        <v>'020302004E': {'message': 'コンフィグファイルに{0[0]}が設定されていません。CADDE管理者に問い合わせてください。', 'http_status_code': 500},</v>
      </c>
    </row>
    <row r="61" spans="1:22" s="26" customFormat="1" ht="63" x14ac:dyDescent="0.15">
      <c r="A61" s="12">
        <f t="shared" si="9"/>
        <v>59</v>
      </c>
      <c r="B61" s="12" t="str">
        <f t="shared" si="6"/>
        <v>020302005E</v>
      </c>
      <c r="C61" s="12" t="s">
        <v>46</v>
      </c>
      <c r="D61" s="12" t="str">
        <f t="shared" si="5"/>
        <v>005</v>
      </c>
      <c r="E61" s="12" t="s">
        <v>261</v>
      </c>
      <c r="F61" s="13" t="s">
        <v>31</v>
      </c>
      <c r="G61" s="12" t="s">
        <v>25</v>
      </c>
      <c r="H61" s="13" t="s">
        <v>184</v>
      </c>
      <c r="I61" s="13" t="s">
        <v>201</v>
      </c>
      <c r="J61" s="13" t="s">
        <v>150</v>
      </c>
      <c r="K61" s="24" t="s">
        <v>313</v>
      </c>
      <c r="L61" s="12" t="s">
        <v>125</v>
      </c>
      <c r="M61" s="25" t="str">
        <f>VLOOKUP(L61&amp;N61,コード体系!M:N,2,FALSE)</f>
        <v>03</v>
      </c>
      <c r="N61" s="12" t="s">
        <v>200</v>
      </c>
      <c r="O61" s="25" t="str">
        <f>VLOOKUP(L61&amp;N61&amp;P61,コード体系!O:P,2,FALSE)</f>
        <v>02</v>
      </c>
      <c r="P61" s="13" t="s">
        <v>394</v>
      </c>
      <c r="Q61" s="13" t="s">
        <v>201</v>
      </c>
      <c r="R61" s="26">
        <f t="shared" si="8"/>
        <v>1</v>
      </c>
      <c r="S61" s="27" t="s">
        <v>266</v>
      </c>
      <c r="T61" s="28" t="str">
        <f t="shared" si="2"/>
        <v/>
      </c>
      <c r="U61" s="39" t="str">
        <f t="shared" si="7"/>
        <v>020302005E</v>
      </c>
      <c r="V61" s="27" t="str">
        <f t="shared" si="4"/>
        <v>'020302005E': {'message': 'エラーが発生しました。エラー内容:{0[0]}'},</v>
      </c>
    </row>
    <row r="62" spans="1:22" s="26" customFormat="1" ht="63" x14ac:dyDescent="0.15">
      <c r="A62" s="12">
        <f t="shared" si="9"/>
        <v>60</v>
      </c>
      <c r="B62" s="12" t="str">
        <f t="shared" si="6"/>
        <v>020302006E</v>
      </c>
      <c r="C62" s="12" t="s">
        <v>51</v>
      </c>
      <c r="D62" s="12" t="str">
        <f t="shared" si="5"/>
        <v>006</v>
      </c>
      <c r="E62" s="12" t="s">
        <v>261</v>
      </c>
      <c r="F62" s="13" t="s">
        <v>175</v>
      </c>
      <c r="G62" s="12" t="s">
        <v>25</v>
      </c>
      <c r="H62" s="13">
        <v>500</v>
      </c>
      <c r="I62" s="13" t="s">
        <v>124</v>
      </c>
      <c r="J62" s="13" t="s">
        <v>176</v>
      </c>
      <c r="K62" s="24" t="s">
        <v>313</v>
      </c>
      <c r="L62" s="12" t="s">
        <v>125</v>
      </c>
      <c r="M62" s="25" t="str">
        <f>VLOOKUP(L62&amp;N62,コード体系!M:N,2,FALSE)</f>
        <v>03</v>
      </c>
      <c r="N62" s="12" t="s">
        <v>200</v>
      </c>
      <c r="O62" s="25" t="str">
        <f>VLOOKUP(L62&amp;N62&amp;P62,コード体系!O:P,2,FALSE)</f>
        <v>02</v>
      </c>
      <c r="P62" s="13" t="s">
        <v>394</v>
      </c>
      <c r="Q62" s="13" t="s">
        <v>124</v>
      </c>
      <c r="R62" s="26">
        <f t="shared" si="8"/>
        <v>1</v>
      </c>
      <c r="S62" s="27" t="s">
        <v>271</v>
      </c>
      <c r="T62" s="28">
        <f t="shared" si="2"/>
        <v>500</v>
      </c>
      <c r="U62" s="39" t="str">
        <f t="shared" si="7"/>
        <v>020302006E</v>
      </c>
      <c r="V62" s="27" t="str">
        <f t="shared" si="4"/>
        <v>'020302006E': {'message': '来歴管理I/Fからのレスポンスを正常に取得できませんでした', 'http_status_code': 500},</v>
      </c>
    </row>
    <row r="63" spans="1:22" s="26" customFormat="1" ht="63" x14ac:dyDescent="0.15">
      <c r="A63" s="12">
        <f t="shared" si="9"/>
        <v>61</v>
      </c>
      <c r="B63" s="12" t="str">
        <f t="shared" si="6"/>
        <v>020303001N</v>
      </c>
      <c r="C63" s="12" t="s">
        <v>47</v>
      </c>
      <c r="D63" s="12" t="str">
        <f t="shared" si="5"/>
        <v>001</v>
      </c>
      <c r="E63" s="12" t="s">
        <v>262</v>
      </c>
      <c r="F63" s="13" t="s">
        <v>181</v>
      </c>
      <c r="G63" s="12" t="s">
        <v>148</v>
      </c>
      <c r="H63" s="13">
        <v>200</v>
      </c>
      <c r="I63" s="13" t="s">
        <v>206</v>
      </c>
      <c r="J63" s="13" t="s">
        <v>149</v>
      </c>
      <c r="K63" s="24" t="s">
        <v>313</v>
      </c>
      <c r="L63" s="12" t="s">
        <v>125</v>
      </c>
      <c r="M63" s="25" t="str">
        <f>VLOOKUP(L63&amp;N63,コード体系!M:N,2,FALSE)</f>
        <v>03</v>
      </c>
      <c r="N63" s="12" t="s">
        <v>200</v>
      </c>
      <c r="O63" s="25" t="str">
        <f>VLOOKUP(L63&amp;N63&amp;P63,コード体系!O:P,2,FALSE)</f>
        <v>03</v>
      </c>
      <c r="P63" s="13" t="s">
        <v>396</v>
      </c>
      <c r="Q63" s="13" t="s">
        <v>207</v>
      </c>
      <c r="R63" s="26">
        <f t="shared" si="8"/>
        <v>1</v>
      </c>
      <c r="S63" s="27" t="s">
        <v>562</v>
      </c>
      <c r="T63" s="28">
        <f t="shared" si="2"/>
        <v>200</v>
      </c>
      <c r="U63" s="39" t="str">
        <f t="shared" si="7"/>
        <v>020303001N</v>
      </c>
      <c r="V63" s="27" t="str">
        <f t="shared" si="4"/>
        <v>'020303001N': {'message': '履歴ID検索用文字列:{0[0]}', 'http_status_code': 200},</v>
      </c>
    </row>
    <row r="64" spans="1:22" s="26" customFormat="1" ht="63" x14ac:dyDescent="0.15">
      <c r="A64" s="12">
        <f t="shared" si="9"/>
        <v>62</v>
      </c>
      <c r="B64" s="12" t="str">
        <f t="shared" si="6"/>
        <v>020303002E</v>
      </c>
      <c r="C64" s="12" t="s">
        <v>59</v>
      </c>
      <c r="D64" s="12" t="str">
        <f t="shared" si="5"/>
        <v>002</v>
      </c>
      <c r="E64" s="12" t="s">
        <v>261</v>
      </c>
      <c r="F64" s="13" t="s">
        <v>379</v>
      </c>
      <c r="G64" s="12" t="s">
        <v>25</v>
      </c>
      <c r="H64" s="13">
        <v>500</v>
      </c>
      <c r="I64" s="13" t="s">
        <v>70</v>
      </c>
      <c r="J64" s="13" t="s">
        <v>147</v>
      </c>
      <c r="K64" s="24" t="s">
        <v>313</v>
      </c>
      <c r="L64" s="13" t="s">
        <v>125</v>
      </c>
      <c r="M64" s="25" t="str">
        <f>VLOOKUP(L64&amp;N64,コード体系!M:N,2,FALSE)</f>
        <v>03</v>
      </c>
      <c r="N64" s="12" t="s">
        <v>139</v>
      </c>
      <c r="O64" s="25" t="str">
        <f>VLOOKUP(L64&amp;N64&amp;P64,コード体系!O:P,2,FALSE)</f>
        <v>03</v>
      </c>
      <c r="P64" s="13" t="s">
        <v>396</v>
      </c>
      <c r="Q64" s="13" t="s">
        <v>70</v>
      </c>
      <c r="R64" s="26">
        <f t="shared" si="8"/>
        <v>1</v>
      </c>
      <c r="S64" s="27" t="s">
        <v>487</v>
      </c>
      <c r="T64" s="28">
        <f t="shared" si="2"/>
        <v>500</v>
      </c>
      <c r="U64" s="39" t="str">
        <f t="shared" si="7"/>
        <v>020303002E</v>
      </c>
      <c r="V64" s="27" t="str">
        <f t="shared" si="4"/>
        <v>'020303002E': {'message': 'コンフィグファイルに{0[0]}が設定されていません。利用者コネクタの設定類を確認してください。', 'http_status_code': 500},</v>
      </c>
    </row>
    <row r="65" spans="1:22" s="26" customFormat="1" ht="63" x14ac:dyDescent="0.15">
      <c r="A65" s="12">
        <f t="shared" si="9"/>
        <v>63</v>
      </c>
      <c r="B65" s="12" t="str">
        <f t="shared" si="6"/>
        <v>020303003E</v>
      </c>
      <c r="C65" s="12" t="s">
        <v>48</v>
      </c>
      <c r="D65" s="12" t="str">
        <f t="shared" si="5"/>
        <v>003</v>
      </c>
      <c r="E65" s="12" t="s">
        <v>261</v>
      </c>
      <c r="F65" s="13" t="s">
        <v>31</v>
      </c>
      <c r="G65" s="12" t="s">
        <v>25</v>
      </c>
      <c r="H65" s="13" t="s">
        <v>184</v>
      </c>
      <c r="I65" s="13" t="s">
        <v>208</v>
      </c>
      <c r="J65" s="13" t="s">
        <v>150</v>
      </c>
      <c r="K65" s="24" t="s">
        <v>313</v>
      </c>
      <c r="L65" s="12" t="s">
        <v>125</v>
      </c>
      <c r="M65" s="25" t="str">
        <f>VLOOKUP(L65&amp;N65,コード体系!M:N,2,FALSE)</f>
        <v>03</v>
      </c>
      <c r="N65" s="12" t="s">
        <v>200</v>
      </c>
      <c r="O65" s="25" t="str">
        <f>VLOOKUP(L65&amp;N65&amp;P65,コード体系!O:P,2,FALSE)</f>
        <v>03</v>
      </c>
      <c r="P65" s="13" t="s">
        <v>396</v>
      </c>
      <c r="Q65" s="13" t="s">
        <v>204</v>
      </c>
      <c r="R65" s="26">
        <f t="shared" si="8"/>
        <v>1</v>
      </c>
      <c r="S65" s="27" t="s">
        <v>266</v>
      </c>
      <c r="T65" s="28" t="str">
        <f t="shared" si="2"/>
        <v/>
      </c>
      <c r="U65" s="39" t="str">
        <f t="shared" si="7"/>
        <v>020303003E</v>
      </c>
      <c r="V65" s="27" t="str">
        <f t="shared" si="4"/>
        <v>'020303003E': {'message': 'エラーが発生しました。エラー内容:{0[0]}'},</v>
      </c>
    </row>
    <row r="66" spans="1:22" s="26" customFormat="1" ht="63" x14ac:dyDescent="0.15">
      <c r="A66" s="12">
        <f t="shared" si="9"/>
        <v>64</v>
      </c>
      <c r="B66" s="12" t="str">
        <f t="shared" si="6"/>
        <v>020303004E</v>
      </c>
      <c r="C66" s="12" t="s">
        <v>52</v>
      </c>
      <c r="D66" s="12" t="str">
        <f t="shared" si="5"/>
        <v>004</v>
      </c>
      <c r="E66" s="12" t="s">
        <v>261</v>
      </c>
      <c r="F66" s="13" t="s">
        <v>175</v>
      </c>
      <c r="G66" s="12" t="s">
        <v>25</v>
      </c>
      <c r="H66" s="13">
        <v>500</v>
      </c>
      <c r="I66" s="13" t="s">
        <v>183</v>
      </c>
      <c r="J66" s="13" t="s">
        <v>176</v>
      </c>
      <c r="K66" s="24" t="s">
        <v>313</v>
      </c>
      <c r="L66" s="12" t="s">
        <v>125</v>
      </c>
      <c r="M66" s="25" t="str">
        <f>VLOOKUP(L66&amp;N66,コード体系!M:N,2,FALSE)</f>
        <v>03</v>
      </c>
      <c r="N66" s="12" t="s">
        <v>200</v>
      </c>
      <c r="O66" s="25" t="str">
        <f>VLOOKUP(L66&amp;N66&amp;P66,コード体系!O:P,2,FALSE)</f>
        <v>03</v>
      </c>
      <c r="P66" s="13" t="s">
        <v>396</v>
      </c>
      <c r="Q66" s="13" t="s">
        <v>122</v>
      </c>
      <c r="R66" s="26">
        <f t="shared" si="8"/>
        <v>1</v>
      </c>
      <c r="S66" s="27" t="s">
        <v>271</v>
      </c>
      <c r="T66" s="28">
        <f t="shared" si="2"/>
        <v>500</v>
      </c>
      <c r="U66" s="39" t="str">
        <f t="shared" si="7"/>
        <v>020303004E</v>
      </c>
      <c r="V66" s="27" t="str">
        <f t="shared" si="4"/>
        <v>'020303004E': {'message': '来歴管理I/Fからのレスポンスを正常に取得できませんでした', 'http_status_code': 500},</v>
      </c>
    </row>
    <row r="67" spans="1:22" s="26" customFormat="1" ht="94.5" x14ac:dyDescent="0.15">
      <c r="A67" s="12">
        <f t="shared" si="9"/>
        <v>65</v>
      </c>
      <c r="B67" s="12" t="str">
        <f t="shared" si="6"/>
        <v>020304001N</v>
      </c>
      <c r="C67" s="12" t="s">
        <v>45</v>
      </c>
      <c r="D67" s="12" t="str">
        <f t="shared" si="5"/>
        <v>001</v>
      </c>
      <c r="E67" s="12" t="s">
        <v>262</v>
      </c>
      <c r="F67" s="13" t="s">
        <v>231</v>
      </c>
      <c r="G67" s="12" t="s">
        <v>148</v>
      </c>
      <c r="H67" s="13">
        <v>200</v>
      </c>
      <c r="I67" s="13" t="s">
        <v>209</v>
      </c>
      <c r="J67" s="13" t="s">
        <v>149</v>
      </c>
      <c r="K67" s="24" t="s">
        <v>313</v>
      </c>
      <c r="L67" s="12" t="s">
        <v>125</v>
      </c>
      <c r="M67" s="25" t="str">
        <f>VLOOKUP(L67&amp;N67,コード体系!M:N,2,FALSE)</f>
        <v>03</v>
      </c>
      <c r="N67" s="12" t="s">
        <v>200</v>
      </c>
      <c r="O67" s="25" t="str">
        <f>VLOOKUP(L67&amp;N67&amp;P67,コード体系!O:P,2,FALSE)</f>
        <v>04</v>
      </c>
      <c r="P67" s="13" t="s">
        <v>210</v>
      </c>
      <c r="Q67" s="13" t="s">
        <v>209</v>
      </c>
      <c r="R67" s="26">
        <f t="shared" ref="R67:R77" si="10">COUNTIF(B:B,B67)</f>
        <v>1</v>
      </c>
      <c r="S67" s="27" t="s">
        <v>555</v>
      </c>
      <c r="T67" s="28">
        <f t="shared" si="2"/>
        <v>200</v>
      </c>
      <c r="U67" s="39" t="str">
        <f t="shared" si="7"/>
        <v>020304001N</v>
      </c>
      <c r="V67" s="27" t="str">
        <f t="shared" si="4"/>
        <v>'020304001N': {'message': '提供者ID: {0[0]}, 利用者ID:{0[1]}, 取引ID:{0[2]}, ハッシュ値:{0[3]}, 契約管理サービスURL:{0[4]}', 'http_status_code': 200},</v>
      </c>
    </row>
    <row r="68" spans="1:22" s="26" customFormat="1" ht="63" x14ac:dyDescent="0.15">
      <c r="A68" s="12">
        <f t="shared" si="9"/>
        <v>66</v>
      </c>
      <c r="B68" s="12" t="str">
        <f t="shared" si="6"/>
        <v>020304002E</v>
      </c>
      <c r="C68" s="12" t="s">
        <v>427</v>
      </c>
      <c r="D68" s="12" t="str">
        <f t="shared" si="5"/>
        <v>002</v>
      </c>
      <c r="E68" s="12" t="s">
        <v>261</v>
      </c>
      <c r="F68" s="13" t="s">
        <v>31</v>
      </c>
      <c r="G68" s="12" t="s">
        <v>25</v>
      </c>
      <c r="H68" s="13" t="s">
        <v>184</v>
      </c>
      <c r="I68" s="13" t="s">
        <v>144</v>
      </c>
      <c r="J68" s="13" t="s">
        <v>150</v>
      </c>
      <c r="K68" s="24" t="s">
        <v>313</v>
      </c>
      <c r="L68" s="12" t="s">
        <v>125</v>
      </c>
      <c r="M68" s="25" t="str">
        <f>VLOOKUP(L68&amp;N68,コード体系!M:N,2,FALSE)</f>
        <v>03</v>
      </c>
      <c r="N68" s="12" t="s">
        <v>200</v>
      </c>
      <c r="O68" s="25" t="str">
        <f>VLOOKUP(L68&amp;N68&amp;P68,コード体系!O:P,2,FALSE)</f>
        <v>04</v>
      </c>
      <c r="P68" s="13" t="s">
        <v>210</v>
      </c>
      <c r="Q68" s="13" t="s">
        <v>144</v>
      </c>
      <c r="R68" s="26">
        <f t="shared" si="10"/>
        <v>1</v>
      </c>
      <c r="S68" s="27" t="s">
        <v>266</v>
      </c>
      <c r="T68" s="28" t="str">
        <f t="shared" si="2"/>
        <v/>
      </c>
      <c r="U68" s="39" t="str">
        <f t="shared" si="7"/>
        <v>020304002E</v>
      </c>
      <c r="V68" s="27" t="str">
        <f t="shared" si="4"/>
        <v>'020304002E': {'message': 'エラーが発生しました。エラー内容:{0[0]}'},</v>
      </c>
    </row>
    <row r="69" spans="1:22" s="26" customFormat="1" ht="47.25" x14ac:dyDescent="0.15">
      <c r="A69" s="12">
        <f t="shared" si="9"/>
        <v>67</v>
      </c>
      <c r="B69" s="12" t="str">
        <f>K69&amp;M69&amp;O69&amp;D69&amp;E69</f>
        <v>020400001E</v>
      </c>
      <c r="C69" s="12" t="s">
        <v>199</v>
      </c>
      <c r="D69" s="12" t="str">
        <f t="shared" ref="D69:D77" si="11">TEXT(IF(EXACT(M68&amp;O68,M69&amp;O69),D68+1,1),"000")</f>
        <v>001</v>
      </c>
      <c r="E69" s="12" t="s">
        <v>261</v>
      </c>
      <c r="F69" s="13" t="s">
        <v>601</v>
      </c>
      <c r="G69" s="12" t="s">
        <v>25</v>
      </c>
      <c r="H69" s="13">
        <v>500</v>
      </c>
      <c r="I69" s="13" t="s">
        <v>602</v>
      </c>
      <c r="J69" s="13" t="s">
        <v>603</v>
      </c>
      <c r="K69" s="24" t="s">
        <v>313</v>
      </c>
      <c r="L69" s="13" t="s">
        <v>125</v>
      </c>
      <c r="M69" s="25" t="str">
        <f>VLOOKUP(L69&amp;N69,コード体系!M:N,2,FALSE)</f>
        <v>04</v>
      </c>
      <c r="N69" s="12" t="s">
        <v>496</v>
      </c>
      <c r="O69" s="12" t="str">
        <f>VLOOKUP(L69&amp;N69&amp;P69,コード体系!O:P,2,FALSE)</f>
        <v>00</v>
      </c>
      <c r="P69" s="13" t="s">
        <v>340</v>
      </c>
      <c r="Q69" s="13" t="s">
        <v>604</v>
      </c>
      <c r="R69" s="26">
        <f t="shared" si="10"/>
        <v>1</v>
      </c>
      <c r="S69" s="27" t="s">
        <v>605</v>
      </c>
      <c r="T69" s="27">
        <f t="shared" ref="T69:T77" si="12">IF(EXACT(LEFT(H69,2),"透過"),"",H69)</f>
        <v>500</v>
      </c>
      <c r="U69" s="29" t="str">
        <f t="shared" ref="U69:U77" si="13">B69</f>
        <v>020400001E</v>
      </c>
      <c r="V69" s="27" t="str">
        <f t="shared" ref="V69:V77" si="14">"'"&amp;U69&amp;"': {'message': '"&amp;S69&amp;IF(EXACT(T69,""),"'},","', 'http_status_code': "&amp;T69&amp;"},")</f>
        <v>'020400001E': {'message': '認証サーバのURL取得に失敗しました。CADDE管理者に問い合わせください。', 'http_status_code': 500},</v>
      </c>
    </row>
    <row r="70" spans="1:22" s="26" customFormat="1" ht="78.75" x14ac:dyDescent="0.15">
      <c r="A70" s="12">
        <f t="shared" ref="A70:A77" si="15">ROW()-ROW(A$2)</f>
        <v>68</v>
      </c>
      <c r="B70" s="12" t="str">
        <f>K70&amp;M70&amp;O70&amp;D70&amp;E70</f>
        <v>020401001N</v>
      </c>
      <c r="C70" s="12" t="s">
        <v>428</v>
      </c>
      <c r="D70" s="12" t="str">
        <f t="shared" si="11"/>
        <v>001</v>
      </c>
      <c r="E70" s="12" t="s">
        <v>262</v>
      </c>
      <c r="F70" s="13" t="s">
        <v>586</v>
      </c>
      <c r="G70" s="12" t="s">
        <v>148</v>
      </c>
      <c r="H70" s="13">
        <v>200</v>
      </c>
      <c r="I70" s="13" t="s">
        <v>495</v>
      </c>
      <c r="J70" s="13" t="s">
        <v>149</v>
      </c>
      <c r="K70" s="24" t="s">
        <v>313</v>
      </c>
      <c r="L70" s="12" t="s">
        <v>125</v>
      </c>
      <c r="M70" s="25" t="str">
        <f>VLOOKUP(L70&amp;N70,コード体系!M:N,2,FALSE)</f>
        <v>04</v>
      </c>
      <c r="N70" s="12" t="s">
        <v>496</v>
      </c>
      <c r="O70" s="25" t="str">
        <f>VLOOKUP(L70&amp;N70&amp;P70,コード体系!O:P,2,FALSE)</f>
        <v>01</v>
      </c>
      <c r="P70" s="13" t="s">
        <v>398</v>
      </c>
      <c r="Q70" s="13" t="s">
        <v>495</v>
      </c>
      <c r="R70" s="26">
        <f t="shared" si="10"/>
        <v>1</v>
      </c>
      <c r="S70" s="27" t="s">
        <v>585</v>
      </c>
      <c r="T70" s="28">
        <f t="shared" si="12"/>
        <v>200</v>
      </c>
      <c r="U70" s="39" t="str">
        <f t="shared" si="13"/>
        <v>020401001N</v>
      </c>
      <c r="V70" s="27" t="str">
        <f t="shared" si="14"/>
        <v>'020401001N': {'message': '利用者トークン:{0[0]}, 利用者コネクタID: {0[1]}, 利用者コネクタのシークレット:{0[2]}', 'http_status_code': 200},</v>
      </c>
    </row>
    <row r="71" spans="1:22" s="26" customFormat="1" ht="78.75" x14ac:dyDescent="0.15">
      <c r="A71" s="12">
        <f t="shared" si="15"/>
        <v>69</v>
      </c>
      <c r="B71" s="12" t="str">
        <f>K71&amp;M71&amp;O71&amp;D71&amp;E71</f>
        <v>020401002E</v>
      </c>
      <c r="C71" s="12" t="s">
        <v>429</v>
      </c>
      <c r="D71" s="12" t="str">
        <f t="shared" si="11"/>
        <v>002</v>
      </c>
      <c r="E71" s="12" t="s">
        <v>261</v>
      </c>
      <c r="F71" s="13" t="s">
        <v>31</v>
      </c>
      <c r="G71" s="12" t="s">
        <v>25</v>
      </c>
      <c r="H71" s="13" t="s">
        <v>512</v>
      </c>
      <c r="I71" s="13" t="s">
        <v>514</v>
      </c>
      <c r="J71" s="13" t="s">
        <v>150</v>
      </c>
      <c r="K71" s="24" t="s">
        <v>313</v>
      </c>
      <c r="L71" s="12" t="s">
        <v>125</v>
      </c>
      <c r="M71" s="25" t="str">
        <f>VLOOKUP(L71&amp;N71,コード体系!M:N,2,FALSE)</f>
        <v>04</v>
      </c>
      <c r="N71" s="12" t="s">
        <v>496</v>
      </c>
      <c r="O71" s="25" t="str">
        <f>VLOOKUP(L71&amp;N71&amp;P71,コード体系!O:P,2,FALSE)</f>
        <v>01</v>
      </c>
      <c r="P71" s="13" t="s">
        <v>398</v>
      </c>
      <c r="Q71" s="13" t="s">
        <v>513</v>
      </c>
      <c r="R71" s="26">
        <f t="shared" si="10"/>
        <v>1</v>
      </c>
      <c r="S71" s="27" t="s">
        <v>266</v>
      </c>
      <c r="T71" s="28" t="str">
        <f t="shared" si="12"/>
        <v/>
      </c>
      <c r="U71" s="39" t="str">
        <f t="shared" si="13"/>
        <v>020401002E</v>
      </c>
      <c r="V71" s="27" t="str">
        <f t="shared" si="14"/>
        <v>'020401002E': {'message': 'エラーが発生しました。エラー内容:{0[0]}'},</v>
      </c>
    </row>
    <row r="72" spans="1:22" s="26" customFormat="1" ht="110.25" x14ac:dyDescent="0.15">
      <c r="A72" s="12">
        <f t="shared" si="15"/>
        <v>70</v>
      </c>
      <c r="B72" s="12" t="str">
        <f>K72&amp;M72&amp;O72&amp;D72&amp;E72</f>
        <v>020401003E</v>
      </c>
      <c r="C72" s="12" t="s">
        <v>430</v>
      </c>
      <c r="D72" s="12" t="str">
        <f t="shared" si="11"/>
        <v>003</v>
      </c>
      <c r="E72" s="12" t="s">
        <v>261</v>
      </c>
      <c r="F72" s="13" t="s">
        <v>240</v>
      </c>
      <c r="G72" s="12" t="s">
        <v>25</v>
      </c>
      <c r="H72" s="13">
        <v>403</v>
      </c>
      <c r="I72" s="13" t="s">
        <v>515</v>
      </c>
      <c r="J72" s="13" t="s">
        <v>187</v>
      </c>
      <c r="K72" s="24" t="s">
        <v>313</v>
      </c>
      <c r="L72" s="12" t="s">
        <v>125</v>
      </c>
      <c r="M72" s="25" t="str">
        <f>VLOOKUP(L72&amp;N72,コード体系!M:N,2,FALSE)</f>
        <v>04</v>
      </c>
      <c r="N72" s="12" t="s">
        <v>496</v>
      </c>
      <c r="O72" s="25" t="str">
        <f>VLOOKUP(L72&amp;N72&amp;P72,コード体系!O:P,2,FALSE)</f>
        <v>01</v>
      </c>
      <c r="P72" s="13" t="s">
        <v>398</v>
      </c>
      <c r="Q72" s="13" t="s">
        <v>516</v>
      </c>
      <c r="R72" s="26">
        <f t="shared" si="10"/>
        <v>1</v>
      </c>
      <c r="S72" s="27" t="s">
        <v>406</v>
      </c>
      <c r="T72" s="28">
        <f t="shared" si="12"/>
        <v>403</v>
      </c>
      <c r="U72" s="39" t="str">
        <f t="shared" si="13"/>
        <v>020401003E</v>
      </c>
      <c r="V72" s="27" t="str">
        <f t="shared" si="14"/>
        <v>'020401003E': {'message': '認証トークン取得処理を行いましたが、対象の利用者トークンは使用できません。リクエストパラメータに設定した利用者トークンを確認してください。', 'http_status_code': 403},</v>
      </c>
    </row>
    <row r="73" spans="1:22" s="26" customFormat="1" ht="94.5" x14ac:dyDescent="0.15">
      <c r="A73" s="12">
        <f>ROW()-ROW(A$2)</f>
        <v>71</v>
      </c>
      <c r="B73" s="12" t="str">
        <f t="shared" si="6"/>
        <v>020402001N</v>
      </c>
      <c r="C73" s="12" t="s">
        <v>39</v>
      </c>
      <c r="D73" s="12" t="str">
        <f t="shared" si="11"/>
        <v>001</v>
      </c>
      <c r="E73" s="12" t="s">
        <v>262</v>
      </c>
      <c r="F73" s="13" t="s">
        <v>172</v>
      </c>
      <c r="G73" s="12" t="s">
        <v>148</v>
      </c>
      <c r="H73" s="13">
        <v>200</v>
      </c>
      <c r="I73" s="13" t="s">
        <v>543</v>
      </c>
      <c r="J73" s="13" t="s">
        <v>149</v>
      </c>
      <c r="K73" s="24" t="s">
        <v>313</v>
      </c>
      <c r="L73" s="12" t="s">
        <v>125</v>
      </c>
      <c r="M73" s="25" t="str">
        <f>VLOOKUP(L73&amp;N73,コード体系!M:N,2,FALSE)</f>
        <v>04</v>
      </c>
      <c r="N73" s="12" t="s">
        <v>496</v>
      </c>
      <c r="O73" s="25" t="str">
        <f>VLOOKUP(L73&amp;N73&amp;P73,コード体系!O:P,2,FALSE)</f>
        <v>02</v>
      </c>
      <c r="P73" s="13" t="s">
        <v>397</v>
      </c>
      <c r="Q73" s="13" t="s">
        <v>543</v>
      </c>
      <c r="R73" s="26">
        <f t="shared" si="10"/>
        <v>1</v>
      </c>
      <c r="S73" s="27" t="s">
        <v>285</v>
      </c>
      <c r="T73" s="28">
        <f t="shared" si="12"/>
        <v>200</v>
      </c>
      <c r="U73" s="39" t="str">
        <f t="shared" si="13"/>
        <v>020402001N</v>
      </c>
      <c r="V73" s="27" t="str">
        <f t="shared" si="14"/>
        <v>'020402001N': {'message': 'トークン情報: {0[0]}, 利用者コネクタID:{0[1]}, 利用者コネクタのシークレット:{0[2]}', 'http_status_code': 200},</v>
      </c>
    </row>
    <row r="74" spans="1:22" s="26" customFormat="1" ht="78.75" x14ac:dyDescent="0.15">
      <c r="A74" s="12">
        <f>ROW()-ROW(A$2)</f>
        <v>72</v>
      </c>
      <c r="B74" s="12" t="str">
        <f t="shared" si="6"/>
        <v>020402002E</v>
      </c>
      <c r="C74" s="12" t="s">
        <v>38</v>
      </c>
      <c r="D74" s="12" t="str">
        <f t="shared" si="11"/>
        <v>002</v>
      </c>
      <c r="E74" s="12" t="s">
        <v>261</v>
      </c>
      <c r="F74" s="13" t="s">
        <v>31</v>
      </c>
      <c r="G74" s="12" t="s">
        <v>25</v>
      </c>
      <c r="H74" s="13" t="s">
        <v>518</v>
      </c>
      <c r="I74" s="13" t="s">
        <v>542</v>
      </c>
      <c r="J74" s="13" t="s">
        <v>150</v>
      </c>
      <c r="K74" s="24" t="s">
        <v>313</v>
      </c>
      <c r="L74" s="12" t="s">
        <v>125</v>
      </c>
      <c r="M74" s="25" t="str">
        <f>VLOOKUP(L74&amp;N74,コード体系!M:N,2,FALSE)</f>
        <v>04</v>
      </c>
      <c r="N74" s="12" t="s">
        <v>496</v>
      </c>
      <c r="O74" s="25" t="str">
        <f>VLOOKUP(L74&amp;N74&amp;P74,コード体系!O:P,2,FALSE)</f>
        <v>02</v>
      </c>
      <c r="P74" s="13" t="s">
        <v>397</v>
      </c>
      <c r="Q74" s="13" t="s">
        <v>542</v>
      </c>
      <c r="R74" s="26">
        <f t="shared" si="10"/>
        <v>1</v>
      </c>
      <c r="S74" s="27" t="s">
        <v>266</v>
      </c>
      <c r="T74" s="28" t="str">
        <f t="shared" si="12"/>
        <v/>
      </c>
      <c r="U74" s="39" t="str">
        <f t="shared" si="13"/>
        <v>020402002E</v>
      </c>
      <c r="V74" s="27" t="str">
        <f t="shared" si="14"/>
        <v>'020402002E': {'message': 'エラーが発生しました。エラー内容:{0[0]}'},</v>
      </c>
    </row>
    <row r="75" spans="1:22" s="26" customFormat="1" ht="94.5" x14ac:dyDescent="0.15">
      <c r="A75" s="12">
        <f t="shared" si="15"/>
        <v>73</v>
      </c>
      <c r="B75" s="12" t="str">
        <f t="shared" si="6"/>
        <v>020402003E</v>
      </c>
      <c r="C75" s="12" t="s">
        <v>37</v>
      </c>
      <c r="D75" s="12" t="str">
        <f t="shared" si="11"/>
        <v>003</v>
      </c>
      <c r="E75" s="12" t="s">
        <v>261</v>
      </c>
      <c r="F75" s="13" t="s">
        <v>241</v>
      </c>
      <c r="G75" s="12" t="s">
        <v>25</v>
      </c>
      <c r="H75" s="13">
        <v>403</v>
      </c>
      <c r="I75" s="13" t="s">
        <v>544</v>
      </c>
      <c r="J75" s="13" t="s">
        <v>165</v>
      </c>
      <c r="K75" s="24" t="s">
        <v>313</v>
      </c>
      <c r="L75" s="12" t="s">
        <v>125</v>
      </c>
      <c r="M75" s="25" t="str">
        <f>VLOOKUP(L75&amp;N75,コード体系!M:N,2,FALSE)</f>
        <v>04</v>
      </c>
      <c r="N75" s="12" t="s">
        <v>496</v>
      </c>
      <c r="O75" s="25" t="str">
        <f>VLOOKUP(L75&amp;N75&amp;P75,コード体系!O:P,2,FALSE)</f>
        <v>02</v>
      </c>
      <c r="P75" s="13" t="s">
        <v>397</v>
      </c>
      <c r="Q75" s="13" t="s">
        <v>544</v>
      </c>
      <c r="R75" s="26">
        <f t="shared" si="10"/>
        <v>1</v>
      </c>
      <c r="S75" s="27" t="s">
        <v>270</v>
      </c>
      <c r="T75" s="28">
        <f t="shared" si="12"/>
        <v>403</v>
      </c>
      <c r="U75" s="39" t="str">
        <f t="shared" si="13"/>
        <v>020402003E</v>
      </c>
      <c r="V75" s="27" t="str">
        <f t="shared" si="14"/>
        <v>'020402003E': {'message': '認証処理を行いましたが、対象の認証トークンは使用できません。リクエストパラメータに設定した利用者トークンを確認してください。', 'http_status_code': 403},</v>
      </c>
    </row>
    <row r="76" spans="1:22" s="26" customFormat="1" ht="94.5" x14ac:dyDescent="0.15">
      <c r="A76" s="12">
        <f t="shared" si="15"/>
        <v>74</v>
      </c>
      <c r="B76" s="12" t="str">
        <f t="shared" si="6"/>
        <v>020402004E</v>
      </c>
      <c r="C76" s="12" t="s">
        <v>37</v>
      </c>
      <c r="D76" s="12" t="str">
        <f t="shared" si="11"/>
        <v>004</v>
      </c>
      <c r="E76" s="12" t="s">
        <v>261</v>
      </c>
      <c r="F76" s="13" t="s">
        <v>241</v>
      </c>
      <c r="G76" s="12" t="s">
        <v>25</v>
      </c>
      <c r="H76" s="13">
        <v>403</v>
      </c>
      <c r="I76" s="13" t="s">
        <v>544</v>
      </c>
      <c r="J76" s="13" t="s">
        <v>165</v>
      </c>
      <c r="K76" s="24" t="s">
        <v>313</v>
      </c>
      <c r="L76" s="12" t="s">
        <v>125</v>
      </c>
      <c r="M76" s="25" t="str">
        <f>VLOOKUP(L76&amp;N76,コード体系!M:N,2,FALSE)</f>
        <v>04</v>
      </c>
      <c r="N76" s="12" t="s">
        <v>496</v>
      </c>
      <c r="O76" s="25" t="str">
        <f>VLOOKUP(L76&amp;N76&amp;P76,コード体系!O:P,2,FALSE)</f>
        <v>02</v>
      </c>
      <c r="P76" s="13" t="s">
        <v>397</v>
      </c>
      <c r="Q76" s="13" t="s">
        <v>544</v>
      </c>
      <c r="R76" s="26">
        <f t="shared" si="10"/>
        <v>1</v>
      </c>
      <c r="S76" s="27" t="s">
        <v>270</v>
      </c>
      <c r="T76" s="28">
        <f t="shared" si="12"/>
        <v>403</v>
      </c>
      <c r="U76" s="39" t="str">
        <f t="shared" si="13"/>
        <v>020402004E</v>
      </c>
      <c r="V76" s="27" t="str">
        <f t="shared" si="14"/>
        <v>'020402004E': {'message': '認証処理を行いましたが、対象の認証トークンは使用できません。リクエストパラメータに設定した利用者トークンを確認してください。', 'http_status_code': 403},</v>
      </c>
    </row>
    <row r="77" spans="1:22" s="26" customFormat="1" ht="94.5" x14ac:dyDescent="0.15">
      <c r="A77" s="12">
        <f t="shared" si="15"/>
        <v>75</v>
      </c>
      <c r="B77" s="12" t="str">
        <f t="shared" si="6"/>
        <v>020402005E</v>
      </c>
      <c r="C77" s="12" t="s">
        <v>37</v>
      </c>
      <c r="D77" s="12" t="str">
        <f t="shared" si="11"/>
        <v>005</v>
      </c>
      <c r="E77" s="12" t="s">
        <v>261</v>
      </c>
      <c r="F77" s="13" t="s">
        <v>241</v>
      </c>
      <c r="G77" s="12" t="s">
        <v>25</v>
      </c>
      <c r="H77" s="13">
        <v>403</v>
      </c>
      <c r="I77" s="13" t="s">
        <v>544</v>
      </c>
      <c r="J77" s="13" t="s">
        <v>165</v>
      </c>
      <c r="K77" s="24" t="s">
        <v>313</v>
      </c>
      <c r="L77" s="12" t="s">
        <v>125</v>
      </c>
      <c r="M77" s="25" t="str">
        <f>VLOOKUP(L77&amp;N77,コード体系!M:N,2,FALSE)</f>
        <v>04</v>
      </c>
      <c r="N77" s="12" t="s">
        <v>496</v>
      </c>
      <c r="O77" s="25" t="str">
        <f>VLOOKUP(L77&amp;N77&amp;P77,コード体系!O:P,2,FALSE)</f>
        <v>02</v>
      </c>
      <c r="P77" s="13" t="s">
        <v>397</v>
      </c>
      <c r="Q77" s="13" t="s">
        <v>544</v>
      </c>
      <c r="R77" s="26">
        <f t="shared" si="10"/>
        <v>1</v>
      </c>
      <c r="S77" s="27" t="s">
        <v>270</v>
      </c>
      <c r="T77" s="28">
        <f t="shared" si="12"/>
        <v>403</v>
      </c>
      <c r="U77" s="39" t="str">
        <f t="shared" si="13"/>
        <v>020402005E</v>
      </c>
      <c r="V77" s="27" t="str">
        <f t="shared" si="14"/>
        <v>'020402005E': {'message': '認証処理を行いましたが、対象の認証トークンは使用できません。リクエストパラメータに設定した利用者トークンを確認してください。', 'http_status_code': 403},</v>
      </c>
    </row>
    <row r="78" spans="1:22" s="26" customFormat="1" x14ac:dyDescent="0.15">
      <c r="A78" s="5"/>
      <c r="B78" s="5"/>
      <c r="C78" s="5"/>
      <c r="D78" s="34"/>
      <c r="E78" s="5"/>
      <c r="F78" s="5"/>
      <c r="G78" s="5"/>
      <c r="H78" s="4"/>
      <c r="I78" s="4"/>
      <c r="J78" s="4"/>
      <c r="K78" s="9"/>
      <c r="L78" s="5"/>
      <c r="M78" s="7"/>
      <c r="N78" s="5"/>
      <c r="O78" s="7"/>
      <c r="P78" s="5"/>
      <c r="Q78" s="4"/>
      <c r="R78" s="5"/>
      <c r="S78" s="5"/>
      <c r="T78" s="5"/>
      <c r="U78" s="37"/>
      <c r="V78" s="5"/>
    </row>
  </sheetData>
  <autoFilter ref="A2:V77" xr:uid="{C04A8B1B-09F4-4F0E-9DA2-07B8E243A64F}"/>
  <sortState xmlns:xlrd2="http://schemas.microsoft.com/office/spreadsheetml/2017/richdata2" ref="A19:V77">
    <sortCondition ref="M19:M77"/>
    <sortCondition ref="O19:O77"/>
    <sortCondition ref="C19:C77"/>
  </sortState>
  <mergeCells count="2">
    <mergeCell ref="K1:Q1"/>
    <mergeCell ref="B1:C1"/>
  </mergeCells>
  <phoneticPr fontId="1"/>
  <pageMargins left="0.70866141732283472" right="0.70866141732283472" top="0.74803149606299213" bottom="0.74803149606299213" header="0.31496062992125984" footer="0.31496062992125984"/>
  <pageSetup paperSize="9" scale="3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表紙</vt:lpstr>
      <vt:lpstr>コード体系</vt:lpstr>
      <vt:lpstr>共通編</vt:lpstr>
      <vt:lpstr>提供者編</vt:lpstr>
      <vt:lpstr>利用者編</vt:lpstr>
      <vt:lpstr>コード体系!Print_Area</vt:lpstr>
      <vt:lpstr>共通編!Print_Area</vt:lpstr>
      <vt:lpstr>提供者編!Print_Area</vt:lpstr>
      <vt:lpstr>利用者編!Print_Area</vt:lpstr>
      <vt:lpstr>共通編!Print_Titles</vt:lpstr>
      <vt:lpstr>提供者編!Print_Titles</vt:lpstr>
      <vt:lpstr>利用者編!Print_Titles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2022-08-29T06:43:59Z</dcterms:created>
  <dcterms:modified xsi:type="dcterms:W3CDTF">2023-01-18T00:49:20Z</dcterms:modified>
</cp:coreProperties>
</file>